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B9F4E84E-2300-45A3-9C67-D8D912DB65F6}" xr6:coauthVersionLast="47" xr6:coauthVersionMax="47" xr10:uidLastSave="{00000000-0000-0000-0000-000000000000}"/>
  <bookViews>
    <workbookView xWindow="-120" yWindow="-120" windowWidth="29040" windowHeight="15720" xr2:uid="{00000000-000D-0000-FFFF-FFFF00000000}"/>
  </bookViews>
  <sheets>
    <sheet name="FILF" sheetId="39" r:id="rId1"/>
    <sheet name="FIONF" sheetId="40" r:id="rId2"/>
    <sheet name="FIMMF" sheetId="41" r:id="rId3"/>
    <sheet name="FIFRF" sheetId="42" r:id="rId4"/>
    <sheet name="FICDF" sheetId="43" r:id="rId5"/>
    <sheet name="FBPF" sheetId="44" r:id="rId6"/>
    <sheet name="FIUSDF" sheetId="45" r:id="rId7"/>
    <sheet name="FIMLDF" sheetId="46" r:id="rId8"/>
    <sheet name="FILWD" sheetId="47" r:id="rId9"/>
    <sheet name="FILNGDF" sheetId="48" r:id="rId10"/>
    <sheet name="FIGSF" sheetId="49" r:id="rId11"/>
    <sheet name="FIRF" sheetId="50" r:id="rId12"/>
    <sheet name="FICHF" sheetId="51"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2" r:id="rId38"/>
    <sheet name="FISTIP" sheetId="53" r:id="rId39"/>
    <sheet name="FICRF" sheetId="54" r:id="rId40"/>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4" l="1"/>
  <c r="F9" i="54" s="1"/>
  <c r="E7" i="54"/>
  <c r="E9" i="54" s="1"/>
  <c r="F67" i="53"/>
  <c r="F69" i="53" s="1"/>
  <c r="E67" i="53"/>
  <c r="E69" i="53" s="1"/>
  <c r="F74" i="51"/>
  <c r="E74" i="51"/>
  <c r="F70" i="51"/>
  <c r="E70" i="51"/>
  <c r="F66" i="51"/>
  <c r="E66" i="51"/>
  <c r="F52" i="51"/>
  <c r="E52" i="51"/>
  <c r="F72" i="50"/>
  <c r="E72" i="50"/>
  <c r="F68" i="50"/>
  <c r="F74" i="50" s="1"/>
  <c r="E68" i="50"/>
  <c r="F52" i="50"/>
  <c r="E52" i="50"/>
  <c r="E33" i="49"/>
  <c r="F32" i="49"/>
  <c r="F31" i="49"/>
  <c r="F30" i="49"/>
  <c r="F29" i="49"/>
  <c r="F33" i="49" s="1"/>
  <c r="F20" i="49"/>
  <c r="F16" i="49"/>
  <c r="F18" i="49" s="1"/>
  <c r="E16" i="49"/>
  <c r="E18" i="49" s="1"/>
  <c r="F16" i="48"/>
  <c r="E16" i="48"/>
  <c r="F14" i="48"/>
  <c r="F12" i="48"/>
  <c r="E12" i="48"/>
  <c r="F8" i="48"/>
  <c r="E8" i="48"/>
  <c r="E14" i="48" s="1"/>
  <c r="E60" i="47"/>
  <c r="F59" i="47"/>
  <c r="F58" i="47"/>
  <c r="F57" i="47"/>
  <c r="F56" i="47"/>
  <c r="F55" i="47"/>
  <c r="F54" i="47"/>
  <c r="F53" i="47"/>
  <c r="F52" i="47"/>
  <c r="E45" i="47"/>
  <c r="F43" i="47"/>
  <c r="F39" i="47"/>
  <c r="E39" i="47"/>
  <c r="F35" i="47"/>
  <c r="E35" i="47"/>
  <c r="F30" i="47"/>
  <c r="E30" i="47"/>
  <c r="F26" i="47"/>
  <c r="E26" i="47"/>
  <c r="F19" i="47"/>
  <c r="E19" i="47"/>
  <c r="F24" i="46"/>
  <c r="E24" i="46"/>
  <c r="F20" i="46"/>
  <c r="E20" i="46"/>
  <c r="F11" i="46"/>
  <c r="E11" i="46"/>
  <c r="E52" i="45"/>
  <c r="F51" i="45"/>
  <c r="F50" i="45"/>
  <c r="F52" i="45" s="1"/>
  <c r="F41" i="45"/>
  <c r="F37" i="45"/>
  <c r="E37" i="45"/>
  <c r="F33" i="45"/>
  <c r="E33" i="45"/>
  <c r="F27" i="45"/>
  <c r="E27" i="45"/>
  <c r="F22" i="45"/>
  <c r="E22" i="45"/>
  <c r="F11" i="45"/>
  <c r="E11" i="45"/>
  <c r="E66" i="44"/>
  <c r="F65" i="44"/>
  <c r="F64" i="44"/>
  <c r="F63" i="44"/>
  <c r="F62" i="44"/>
  <c r="F61" i="44"/>
  <c r="F66" i="44" s="1"/>
  <c r="F52" i="44"/>
  <c r="F48" i="44"/>
  <c r="E48" i="44"/>
  <c r="F44" i="44"/>
  <c r="E44" i="44"/>
  <c r="F31" i="44"/>
  <c r="E31" i="44"/>
  <c r="F22" i="44"/>
  <c r="E22" i="44"/>
  <c r="E50" i="44" s="1"/>
  <c r="E82" i="43"/>
  <c r="F81" i="43"/>
  <c r="F80" i="43"/>
  <c r="F79" i="43"/>
  <c r="F78" i="43"/>
  <c r="F77" i="43"/>
  <c r="F76" i="43"/>
  <c r="F75" i="43"/>
  <c r="F74" i="43"/>
  <c r="F82" i="43" s="1"/>
  <c r="F73" i="43"/>
  <c r="F72" i="43"/>
  <c r="F71" i="43"/>
  <c r="F62" i="43"/>
  <c r="F58" i="43"/>
  <c r="E58" i="43"/>
  <c r="E60" i="43" s="1"/>
  <c r="F54" i="43"/>
  <c r="F60" i="43" s="1"/>
  <c r="E54" i="43"/>
  <c r="F39" i="43"/>
  <c r="E39" i="43"/>
  <c r="E45" i="42"/>
  <c r="F44" i="42"/>
  <c r="F43" i="42"/>
  <c r="F42" i="42"/>
  <c r="F41" i="42"/>
  <c r="F40" i="42"/>
  <c r="F39" i="42"/>
  <c r="F38" i="42"/>
  <c r="F29" i="42"/>
  <c r="F25" i="42"/>
  <c r="E25" i="42"/>
  <c r="F21" i="42"/>
  <c r="F31" i="42" s="1"/>
  <c r="E21" i="42"/>
  <c r="F12" i="42"/>
  <c r="E12" i="42"/>
  <c r="F61" i="41"/>
  <c r="E61" i="41"/>
  <c r="F57" i="41"/>
  <c r="E57" i="41"/>
  <c r="F52" i="41"/>
  <c r="E52" i="41"/>
  <c r="F46" i="41"/>
  <c r="E46" i="41"/>
  <c r="F36" i="41"/>
  <c r="E36" i="41"/>
  <c r="F11" i="40"/>
  <c r="F13" i="40" s="1"/>
  <c r="E11" i="40"/>
  <c r="E15" i="40" s="1"/>
  <c r="F55" i="39"/>
  <c r="E55" i="39"/>
  <c r="F51" i="39"/>
  <c r="E51" i="39"/>
  <c r="F41" i="39"/>
  <c r="E41" i="39"/>
  <c r="E59" i="39" s="1"/>
  <c r="F30" i="39"/>
  <c r="F59" i="39" s="1"/>
  <c r="E30" i="39"/>
  <c r="F8" i="39"/>
  <c r="E8" i="39"/>
  <c r="F60" i="47" l="1"/>
  <c r="F54" i="44"/>
  <c r="E43" i="45"/>
  <c r="F26" i="46"/>
  <c r="F43" i="45"/>
  <c r="F45" i="42"/>
  <c r="E78" i="51"/>
  <c r="E63" i="41"/>
  <c r="F45" i="47"/>
  <c r="F65" i="41"/>
  <c r="E31" i="42"/>
  <c r="F64" i="43"/>
  <c r="E41" i="47"/>
  <c r="F22" i="49"/>
  <c r="E76" i="50"/>
  <c r="F78" i="51"/>
  <c r="E64" i="43"/>
  <c r="E57" i="39"/>
  <c r="F27" i="42"/>
  <c r="F57" i="39"/>
  <c r="E27" i="42"/>
  <c r="F41" i="47"/>
  <c r="E22" i="49"/>
  <c r="F76" i="50"/>
  <c r="E28" i="46"/>
  <c r="F28" i="46"/>
  <c r="E76" i="51"/>
  <c r="E65" i="41"/>
  <c r="F15" i="40"/>
  <c r="E26" i="46"/>
  <c r="E74" i="50"/>
  <c r="E39" i="45"/>
  <c r="F63" i="41"/>
  <c r="F76" i="51"/>
  <c r="E54" i="44"/>
  <c r="F39" i="45"/>
  <c r="F50" i="44"/>
  <c r="E13" i="40"/>
  <c r="F78" i="15" l="1"/>
  <c r="E78" i="15"/>
  <c r="E11" i="38"/>
  <c r="E13" i="38"/>
  <c r="D11" i="38"/>
  <c r="D15" i="38"/>
  <c r="E18" i="37"/>
  <c r="E22" i="37"/>
  <c r="D18" i="37"/>
  <c r="D22" i="37"/>
  <c r="E7" i="36"/>
  <c r="E11" i="36"/>
  <c r="D7" i="36"/>
  <c r="D11" i="36"/>
  <c r="F62" i="35"/>
  <c r="E62" i="35"/>
  <c r="F57" i="35"/>
  <c r="E57" i="35"/>
  <c r="F52" i="35"/>
  <c r="E52" i="35"/>
  <c r="F57" i="34"/>
  <c r="F61" i="34" s="1"/>
  <c r="E57" i="34"/>
  <c r="E61" i="34" s="1"/>
  <c r="F63" i="33"/>
  <c r="F67" i="33" s="1"/>
  <c r="E63" i="33"/>
  <c r="F28" i="33"/>
  <c r="E28" i="33"/>
  <c r="F47" i="32"/>
  <c r="F49" i="32"/>
  <c r="E47" i="32"/>
  <c r="E51" i="32" s="1"/>
  <c r="F66" i="31"/>
  <c r="E66" i="31"/>
  <c r="F62" i="31"/>
  <c r="E62" i="31"/>
  <c r="F53" i="31"/>
  <c r="E53" i="31"/>
  <c r="F46" i="31"/>
  <c r="F68" i="31" s="1"/>
  <c r="E46" i="31"/>
  <c r="F70" i="30"/>
  <c r="E70" i="30"/>
  <c r="F65" i="30"/>
  <c r="E65" i="30"/>
  <c r="F61" i="30"/>
  <c r="E61" i="30"/>
  <c r="F41" i="29"/>
  <c r="E41" i="29"/>
  <c r="F36" i="29"/>
  <c r="F43" i="29" s="1"/>
  <c r="E36" i="29"/>
  <c r="F56" i="28"/>
  <c r="E56" i="28"/>
  <c r="F51" i="28"/>
  <c r="E51" i="28"/>
  <c r="F47" i="28"/>
  <c r="E47" i="28"/>
  <c r="E60" i="28" s="1"/>
  <c r="F56" i="27"/>
  <c r="F58" i="27" s="1"/>
  <c r="E56" i="27"/>
  <c r="E60" i="27" s="1"/>
  <c r="F64" i="26"/>
  <c r="F66" i="26" s="1"/>
  <c r="E64" i="26"/>
  <c r="E68" i="26" s="1"/>
  <c r="F86" i="25"/>
  <c r="F88" i="25" s="1"/>
  <c r="E86" i="25"/>
  <c r="E90" i="25" s="1"/>
  <c r="F100" i="24"/>
  <c r="E100" i="24"/>
  <c r="F95" i="24"/>
  <c r="E95" i="24"/>
  <c r="F91" i="24"/>
  <c r="F104" i="24" s="1"/>
  <c r="E91" i="24"/>
  <c r="F75" i="23"/>
  <c r="E75" i="23"/>
  <c r="F70" i="23"/>
  <c r="E70" i="23"/>
  <c r="F66" i="23"/>
  <c r="E66" i="23"/>
  <c r="F61" i="23"/>
  <c r="F79" i="23" s="1"/>
  <c r="E61" i="23"/>
  <c r="E77" i="23" s="1"/>
  <c r="F104" i="22"/>
  <c r="E104" i="22"/>
  <c r="F98" i="22"/>
  <c r="F108" i="22" s="1"/>
  <c r="E98" i="22"/>
  <c r="E108" i="22" s="1"/>
  <c r="F37" i="21"/>
  <c r="E37" i="21"/>
  <c r="F33" i="21"/>
  <c r="E33" i="21"/>
  <c r="F23" i="21"/>
  <c r="E23" i="21"/>
  <c r="F58" i="20"/>
  <c r="E58" i="20"/>
  <c r="F54" i="20"/>
  <c r="F60" i="20" s="1"/>
  <c r="E54" i="20"/>
  <c r="E60" i="20" s="1"/>
  <c r="F123" i="19"/>
  <c r="F119" i="19"/>
  <c r="E119" i="19"/>
  <c r="F114" i="19"/>
  <c r="E114" i="19"/>
  <c r="F109" i="19"/>
  <c r="E109" i="19"/>
  <c r="F105" i="19"/>
  <c r="E105" i="19"/>
  <c r="F100" i="19"/>
  <c r="E100" i="19"/>
  <c r="H93" i="19"/>
  <c r="D145" i="19" s="1"/>
  <c r="G93" i="19"/>
  <c r="F93" i="19"/>
  <c r="E93" i="19"/>
  <c r="F93" i="18"/>
  <c r="E93" i="18"/>
  <c r="F79" i="18"/>
  <c r="E79" i="18"/>
  <c r="F63" i="18"/>
  <c r="E63" i="18"/>
  <c r="F59" i="18"/>
  <c r="E59" i="18"/>
  <c r="F54" i="18"/>
  <c r="E54" i="18"/>
  <c r="F96" i="17"/>
  <c r="F92" i="17"/>
  <c r="E92" i="17"/>
  <c r="F76" i="17"/>
  <c r="E76" i="17"/>
  <c r="H56" i="17"/>
  <c r="D121" i="17"/>
  <c r="G56" i="17"/>
  <c r="F56" i="17"/>
  <c r="E56" i="17"/>
  <c r="E98" i="17"/>
  <c r="F79" i="16"/>
  <c r="F75" i="16"/>
  <c r="E75" i="16"/>
  <c r="F67" i="16"/>
  <c r="E67" i="16"/>
  <c r="H57" i="16"/>
  <c r="D110" i="16"/>
  <c r="G57" i="16"/>
  <c r="F57" i="16"/>
  <c r="E57" i="16"/>
  <c r="E77" i="16" s="1"/>
  <c r="F73" i="15"/>
  <c r="E73" i="15"/>
  <c r="F69" i="15"/>
  <c r="E69" i="15"/>
  <c r="F64" i="15"/>
  <c r="E64" i="15"/>
  <c r="F52" i="15"/>
  <c r="E52" i="15"/>
  <c r="F48" i="15"/>
  <c r="E48" i="15"/>
  <c r="E82" i="15" s="1"/>
  <c r="E15" i="38"/>
  <c r="D13" i="38"/>
  <c r="D20" i="37"/>
  <c r="E20" i="37"/>
  <c r="D9" i="36"/>
  <c r="E9" i="36"/>
  <c r="E59" i="34"/>
  <c r="F59" i="34"/>
  <c r="E67" i="33"/>
  <c r="E65" i="33"/>
  <c r="F65" i="33"/>
  <c r="F51" i="32"/>
  <c r="E49" i="32"/>
  <c r="E74" i="30"/>
  <c r="F72" i="30"/>
  <c r="E72" i="30"/>
  <c r="F74" i="30"/>
  <c r="F68" i="26"/>
  <c r="E66" i="26"/>
  <c r="F90" i="25"/>
  <c r="E88" i="25"/>
  <c r="E104" i="24"/>
  <c r="E102" i="24"/>
  <c r="F98" i="17"/>
  <c r="E81" i="16" l="1"/>
  <c r="E121" i="19"/>
  <c r="F62" i="20"/>
  <c r="F60" i="28"/>
  <c r="F121" i="19"/>
  <c r="F77" i="23"/>
  <c r="F70" i="31"/>
  <c r="F81" i="16"/>
  <c r="E79" i="23"/>
  <c r="E70" i="31"/>
  <c r="E66" i="35"/>
  <c r="F82" i="15"/>
  <c r="E94" i="17"/>
  <c r="E41" i="21"/>
  <c r="F66" i="35"/>
  <c r="F102" i="24"/>
  <c r="F94" i="17"/>
  <c r="F95" i="18"/>
  <c r="F39" i="21"/>
  <c r="F60" i="27"/>
  <c r="E45" i="29"/>
  <c r="E97" i="18"/>
  <c r="E125" i="19"/>
  <c r="F125" i="19"/>
  <c r="F64" i="35"/>
  <c r="E64" i="35"/>
  <c r="E68" i="31"/>
  <c r="E43" i="29"/>
  <c r="F45" i="29"/>
  <c r="F58" i="28"/>
  <c r="E58" i="28"/>
  <c r="E58" i="27"/>
  <c r="F106" i="22"/>
  <c r="E106" i="22"/>
  <c r="F41" i="21"/>
  <c r="E39" i="21"/>
  <c r="E62" i="20"/>
  <c r="F97" i="18"/>
  <c r="E95" i="18"/>
  <c r="F77" i="16"/>
  <c r="E80" i="15"/>
  <c r="F80" i="15"/>
</calcChain>
</file>

<file path=xl/sharedStrings.xml><?xml version="1.0" encoding="utf-8"?>
<sst xmlns="http://schemas.openxmlformats.org/spreadsheetml/2006/main" count="6706" uniqueCount="1490">
  <si>
    <t>Name of the Instrument</t>
  </si>
  <si>
    <t>Quantity</t>
  </si>
  <si>
    <t>ISIN Number</t>
  </si>
  <si>
    <t>% to Net Assets</t>
  </si>
  <si>
    <t>Industry Classification / Rating</t>
  </si>
  <si>
    <t>YTM</t>
  </si>
  <si>
    <t>Market Value (including accrued interest, if any) (Rs. in Lakhs)</t>
  </si>
  <si>
    <t>Portfolio Statement as on February 27, 2026</t>
  </si>
  <si>
    <t>Franklin India Multi Asset Allocation Fund</t>
  </si>
  <si>
    <t>Franklin India Flexi Cap Fund ( Formerly known as Franklin India Equity Fund) ^</t>
  </si>
  <si>
    <t>Franklin India Balanced Advantage Fund</t>
  </si>
  <si>
    <t>Franklin India Aggressive Hybrid Fund (Formerly known as Franklin India Equity Hybrid Fund)^</t>
  </si>
  <si>
    <t>Franklin India Arbitrage Fund</t>
  </si>
  <si>
    <t>Templeton India Value Fund</t>
  </si>
  <si>
    <t>Franklin India Technology Fund</t>
  </si>
  <si>
    <t>Franklin India Small Cap Fund (Formerly known as Franklin India Smaller Companies Fund) ^</t>
  </si>
  <si>
    <t>Franklin India Opportunities Fund</t>
  </si>
  <si>
    <t>Franklin India Mid Cap Fund (Formerly known as Franklin India Prima Fund) ^</t>
  </si>
  <si>
    <t>Franklin India Multi-Factor Fund</t>
  </si>
  <si>
    <t>Franklin India Multi Cap Fund</t>
  </si>
  <si>
    <t>Franklin India Large &amp; Mid Cap Fund (Formerly known as Franklin India Equity Advantage Fund)^</t>
  </si>
  <si>
    <t>Franklin India Large Cap Fund (Formerly known as Franklin India Bluechip Fund)^</t>
  </si>
  <si>
    <t>Franklin India Focused Equity Fund</t>
  </si>
  <si>
    <t>Franklin India Dividend Yield Fund (Formerly known as Templeton India Equity Income Fund) ^</t>
  </si>
  <si>
    <t>Franklin Build India Fund</t>
  </si>
  <si>
    <t>Franklin Asian Equity Fund</t>
  </si>
  <si>
    <t>Franklin India NSE Nifty 50 Index Fund (Formerly known as Franklin India Index Fund – NSE Nifty Plan) ^</t>
  </si>
  <si>
    <t>Franklin U.S. Opportunities Equity Active Fund of Funds ( Formerly known as Franklin India Feeder - Franklin U.S. Opportunities Fund)^</t>
  </si>
  <si>
    <t>Franklin India Dynamic Asset Allocation Active Fund of Funds( Formerly known as Franklin India Dynamic Asset Allocation Fund of Funds)^</t>
  </si>
  <si>
    <t>Debt Instruments</t>
  </si>
  <si>
    <t>(a) Listed / awaiting listing on Stock Exchanges</t>
  </si>
  <si>
    <t>CRISIL AAA</t>
  </si>
  <si>
    <t>Sub Total</t>
  </si>
  <si>
    <t>Money Market Instruments</t>
  </si>
  <si>
    <t>Certificate of Deposit</t>
  </si>
  <si>
    <t>CARE A1+</t>
  </si>
  <si>
    <t>ICRA A1+</t>
  </si>
  <si>
    <t>Commercial Paper</t>
  </si>
  <si>
    <t>Treasury Bill</t>
  </si>
  <si>
    <t>SOVEREIGN</t>
  </si>
  <si>
    <t>Total</t>
  </si>
  <si>
    <t>Net Assets</t>
  </si>
  <si>
    <t>Call, Cash &amp; Other Assets</t>
  </si>
  <si>
    <t>** Non- Traded Scrips</t>
  </si>
  <si>
    <t>Notes</t>
  </si>
  <si>
    <t>a) NAV at the beginning and at the end of the Half-year ended 27-Feb-2026</t>
  </si>
  <si>
    <t xml:space="preserve">      Plan/Option</t>
  </si>
  <si>
    <t>As on 27-Feb-2026</t>
  </si>
  <si>
    <t>b) Aggregate Distributions declared during the Half - year ended 27-Feb-2026</t>
  </si>
  <si>
    <t>Plan Name</t>
  </si>
  <si>
    <t>Distributions per unit (Rs.)+++</t>
  </si>
  <si>
    <t>+++ Distribution payouts/ re-investments are subject to deduction of TDS at the applicable rates.</t>
  </si>
  <si>
    <t>IDCW - Income Distribution cum capital withdrawal</t>
  </si>
  <si>
    <t>(In Years)</t>
  </si>
  <si>
    <t xml:space="preserve">d) During the month additional instances of fair valuation/deviation from valuation price provided by the valuation agencies </t>
  </si>
  <si>
    <t>Nil</t>
  </si>
  <si>
    <t xml:space="preserve">      Growth Plan</t>
  </si>
  <si>
    <t xml:space="preserve">      Direct Growth Plan</t>
  </si>
  <si>
    <t>HDFC Bank Ltd (24-Feb-2027)</t>
  </si>
  <si>
    <t>INE040A16IO0</t>
  </si>
  <si>
    <t>Government Securities</t>
  </si>
  <si>
    <t>0.00% Jubilant Bevco Ltd (31-May-2028) **</t>
  </si>
  <si>
    <t>INE1D4P08019</t>
  </si>
  <si>
    <t>CRISIL AA</t>
  </si>
  <si>
    <t>0.00% Jubilant Beverages Ltd (31-May-2028) **</t>
  </si>
  <si>
    <t>INE1D4O08012</t>
  </si>
  <si>
    <t>7.82% Bajaj Finance Ltd (31-Jan-2034)</t>
  </si>
  <si>
    <t>INE296A07SV1</t>
  </si>
  <si>
    <t>IND AAA</t>
  </si>
  <si>
    <t>7.70% Poonawalla Fincorp Ltd (21-Apr-2028) **</t>
  </si>
  <si>
    <t>INE511C07847</t>
  </si>
  <si>
    <t>6.90% GOI 2065 (15-Apr-2065)</t>
  </si>
  <si>
    <t>IN0020250018</t>
  </si>
  <si>
    <t>d) Residual maturity / Average Maturity as on 27-Feb-2026</t>
  </si>
  <si>
    <t xml:space="preserve">e) During the month additional instances of fair valuation/deviation from valuation price provided by the valuation agencies </t>
  </si>
  <si>
    <t>f) Risk-o-meter</t>
  </si>
  <si>
    <t>7.55% Poonawalla Fincorp Ltd (25-Mar-2027) **</t>
  </si>
  <si>
    <t>INE511C07946</t>
  </si>
  <si>
    <t>INE115A07QS3</t>
  </si>
  <si>
    <t>CARE AAA</t>
  </si>
  <si>
    <t>7.25% RJ Corp Ltd (08-Dec-2028) **</t>
  </si>
  <si>
    <t>INE460K08053</t>
  </si>
  <si>
    <t>7.87% Summit Digitel Infrastructure Ltd (15-Mar-2030) **</t>
  </si>
  <si>
    <t>INE507T07146</t>
  </si>
  <si>
    <t>0.00% REC Ltd (03-Nov-2034) **</t>
  </si>
  <si>
    <t>INE020B08FJ3</t>
  </si>
  <si>
    <t>7.21% Embassy Office Parks Reit (17-Mar-2028) **</t>
  </si>
  <si>
    <t>INE041007167</t>
  </si>
  <si>
    <t>7.44% Small Industries Development Bank Of India (04-Sep-2026)</t>
  </si>
  <si>
    <t>INE556F08KI9</t>
  </si>
  <si>
    <t>7.65% Poonawalla Fincorp Ltd (21-Apr-2027) **</t>
  </si>
  <si>
    <t>INE511C07854</t>
  </si>
  <si>
    <t>6.92% Power Finance Corporation Ltd (14-Apr-2032) **</t>
  </si>
  <si>
    <t>INE134E08LN6</t>
  </si>
  <si>
    <t>7.50% National Bank For Agriculture &amp; Rural Development (31-Aug-2026)</t>
  </si>
  <si>
    <t>INE261F08EA6</t>
  </si>
  <si>
    <t>7.22% Karnataka SDL (05-Sep-2032)</t>
  </si>
  <si>
    <t>IN1920240299</t>
  </si>
  <si>
    <t>7.30% Uttarkahand SDL (01-Oct-2032)</t>
  </si>
  <si>
    <t>IN3620250040</t>
  </si>
  <si>
    <t>7.62% Punjab SDL (28-Jan-2033)</t>
  </si>
  <si>
    <t>IN2820250164</t>
  </si>
  <si>
    <t>7.64% Uttarakhand SDL (24-DEC-2032)</t>
  </si>
  <si>
    <t>IN3620250065</t>
  </si>
  <si>
    <t>7.65% Bihar SDL (24-DEC-2033)</t>
  </si>
  <si>
    <t>IN1320250211</t>
  </si>
  <si>
    <t>7.32% Chhattisgarh SDL (05-Mar-2037)</t>
  </si>
  <si>
    <t>IN3520240083</t>
  </si>
  <si>
    <t>7.32% West Bengal SDL (05-Mar-2038)</t>
  </si>
  <si>
    <t>IN3420240225</t>
  </si>
  <si>
    <t xml:space="preserve">      Monthly IDCW Plan</t>
  </si>
  <si>
    <t xml:space="preserve">      Quarterly IDCW Plan</t>
  </si>
  <si>
    <t xml:space="preserve">      Direct Monthly IDCW Plan</t>
  </si>
  <si>
    <t xml:space="preserve">      Direct Quarterly IDCW Plan</t>
  </si>
  <si>
    <t>7.68% Small Industries Development Bank Of India (10-Aug-2027) **</t>
  </si>
  <si>
    <t>INE556F08KP4</t>
  </si>
  <si>
    <t xml:space="preserve">      IDCW Plan</t>
  </si>
  <si>
    <t xml:space="preserve">      Direct IDCW Plan</t>
  </si>
  <si>
    <t>Muthoot Finance Ltd (11-Sep-2026) **@</t>
  </si>
  <si>
    <t>INE414G14UU1</t>
  </si>
  <si>
    <t>Equity &amp; Equity related</t>
  </si>
  <si>
    <t>HDFC Bank Ltd</t>
  </si>
  <si>
    <t>INE040A01034</t>
  </si>
  <si>
    <t>Banks</t>
  </si>
  <si>
    <t>Larsen &amp; Toubro Ltd</t>
  </si>
  <si>
    <t>INE018A01030</t>
  </si>
  <si>
    <t>Construction</t>
  </si>
  <si>
    <t>ICICI Bank Ltd</t>
  </si>
  <si>
    <t>INE090A01021</t>
  </si>
  <si>
    <t>Reliance Industries Ltd</t>
  </si>
  <si>
    <t>INE002A01018</t>
  </si>
  <si>
    <t>Petroleum Products</t>
  </si>
  <si>
    <t>State Bank of India</t>
  </si>
  <si>
    <t>INE062A01020</t>
  </si>
  <si>
    <t>Axis Bank Ltd</t>
  </si>
  <si>
    <t>INE238A01034</t>
  </si>
  <si>
    <t>Bharti Airtel Ltd</t>
  </si>
  <si>
    <t>INE397D01024</t>
  </si>
  <si>
    <t>Telecom - Services</t>
  </si>
  <si>
    <t>Infosys Ltd</t>
  </si>
  <si>
    <t>INE009A01021</t>
  </si>
  <si>
    <t>IT - Software</t>
  </si>
  <si>
    <t>HCL Technologies Ltd</t>
  </si>
  <si>
    <t>INE860A01027</t>
  </si>
  <si>
    <t>NTPC Ltd</t>
  </si>
  <si>
    <t>INE733E01010</t>
  </si>
  <si>
    <t>Power</t>
  </si>
  <si>
    <t>Ultratech Cement Ltd</t>
  </si>
  <si>
    <t>INE481G01011</t>
  </si>
  <si>
    <t>Cement &amp; Cement Products</t>
  </si>
  <si>
    <t>Eternal Ltd</t>
  </si>
  <si>
    <t>INE758T01015</t>
  </si>
  <si>
    <t>Retailing</t>
  </si>
  <si>
    <t>Mahindra &amp; Mahindra Ltd</t>
  </si>
  <si>
    <t>INE101A01026</t>
  </si>
  <si>
    <t>Automobiles</t>
  </si>
  <si>
    <t>Apollo Hospitals Enterprise Ltd</t>
  </si>
  <si>
    <t>INE437A01024</t>
  </si>
  <si>
    <t>Healthcare Services</t>
  </si>
  <si>
    <t>Britannia Industries Ltd</t>
  </si>
  <si>
    <t>INE216A01030</t>
  </si>
  <si>
    <t>Food Products</t>
  </si>
  <si>
    <t>Tata Steel Ltd</t>
  </si>
  <si>
    <t>INE081A01020</t>
  </si>
  <si>
    <t>Ferrous Metals</t>
  </si>
  <si>
    <t>Sun Pharmaceutical Industries Ltd</t>
  </si>
  <si>
    <t>INE044A01036</t>
  </si>
  <si>
    <t>Pharmaceuticals &amp; Biotechnology</t>
  </si>
  <si>
    <t>Marico Ltd</t>
  </si>
  <si>
    <t>INE196A01026</t>
  </si>
  <si>
    <t>Agricultural Food &amp; Other Products</t>
  </si>
  <si>
    <t>Kirloskar Oil Engines Ltd</t>
  </si>
  <si>
    <t>INE146L01010</t>
  </si>
  <si>
    <t>Industrial Products</t>
  </si>
  <si>
    <t>Amber Enterprises India Ltd</t>
  </si>
  <si>
    <t>INE371P01015</t>
  </si>
  <si>
    <t>Consumer Durables</t>
  </si>
  <si>
    <t>CESC Ltd</t>
  </si>
  <si>
    <t>INE486A01021</t>
  </si>
  <si>
    <t>Bharat Electronics Ltd</t>
  </si>
  <si>
    <t>INE263A01024</t>
  </si>
  <si>
    <t>Aerospace &amp; Defense</t>
  </si>
  <si>
    <t>PB Fintech Ltd</t>
  </si>
  <si>
    <t>INE417T01026</t>
  </si>
  <si>
    <t>Financial Technology (Fintech)</t>
  </si>
  <si>
    <t>Phoenix Mills Ltd</t>
  </si>
  <si>
    <t>INE211B01039</t>
  </si>
  <si>
    <t>Realty</t>
  </si>
  <si>
    <t>ICICI Lombard General Insurance Co Ltd</t>
  </si>
  <si>
    <t>INE765G01017</t>
  </si>
  <si>
    <t>Insurance</t>
  </si>
  <si>
    <t>Metropolis Healthcare Ltd</t>
  </si>
  <si>
    <t>INE112L01020</t>
  </si>
  <si>
    <t>Interglobe Aviation Ltd</t>
  </si>
  <si>
    <t>INE646L01027</t>
  </si>
  <si>
    <t>Transport Services</t>
  </si>
  <si>
    <t>Maruti Suzuki India Ltd</t>
  </si>
  <si>
    <t>INE585B01010</t>
  </si>
  <si>
    <t>Jubilant Foodworks Ltd</t>
  </si>
  <si>
    <t>INE797F01020</t>
  </si>
  <si>
    <t>Leisure Services</t>
  </si>
  <si>
    <t>HDFC Life Insurance Co Ltd</t>
  </si>
  <si>
    <t>INE795G01014</t>
  </si>
  <si>
    <t>Ashok Leyland Ltd</t>
  </si>
  <si>
    <t>INE208A01029</t>
  </si>
  <si>
    <t>Agricultural, Commercial &amp; Construction Vehicles</t>
  </si>
  <si>
    <t>Eris Lifesciences Ltd</t>
  </si>
  <si>
    <t>INE406M01024</t>
  </si>
  <si>
    <t>Cholamandalam Investment and Finance Co Ltd</t>
  </si>
  <si>
    <t>INE121A01024</t>
  </si>
  <si>
    <t>Finance</t>
  </si>
  <si>
    <t>Hindustan Unilever Ltd</t>
  </si>
  <si>
    <t>INE030A01027</t>
  </si>
  <si>
    <t>Diversified FMCG</t>
  </si>
  <si>
    <t>Hindustan Aeronautics Ltd</t>
  </si>
  <si>
    <t>INE066F01020</t>
  </si>
  <si>
    <t>Tata Capital Ltd</t>
  </si>
  <si>
    <t>INE976I01016</t>
  </si>
  <si>
    <t>V-Mart Retail Ltd</t>
  </si>
  <si>
    <t>INE665J01013</t>
  </si>
  <si>
    <t>Amara Raja Energy And Mobility Ltd</t>
  </si>
  <si>
    <t>INE885A01032</t>
  </si>
  <si>
    <t>Auto Components</t>
  </si>
  <si>
    <t>Teamlease Services Ltd</t>
  </si>
  <si>
    <t>INE985S01024</t>
  </si>
  <si>
    <t>Commercial Services &amp; Supplies</t>
  </si>
  <si>
    <t>Lemon Tree Hotels Ltd</t>
  </si>
  <si>
    <t>INE970X01018</t>
  </si>
  <si>
    <t>PNB Housing Finance Ltd</t>
  </si>
  <si>
    <t>INE572E01012</t>
  </si>
  <si>
    <t>Canara HSBC Life Insurance Co Ltd</t>
  </si>
  <si>
    <t>INE01TY01017</t>
  </si>
  <si>
    <t>ZF Commercial Vehicle Control Systems India Ltd</t>
  </si>
  <si>
    <t>INE342J01019</t>
  </si>
  <si>
    <t>Angel One Ltd</t>
  </si>
  <si>
    <t>INE732I01021</t>
  </si>
  <si>
    <t>Capital Markets</t>
  </si>
  <si>
    <t>Kwality Wall’s India Ltd</t>
  </si>
  <si>
    <t>INE2KCE01013</t>
  </si>
  <si>
    <t>8.3774% Kotak Mahindra Investments Ltd (21-Jun-2027) **</t>
  </si>
  <si>
    <t>INE975F07IR8</t>
  </si>
  <si>
    <t>Oil &amp; Natural Gas Corporation Ltd</t>
  </si>
  <si>
    <t>INE213A01029</t>
  </si>
  <si>
    <t>Oil</t>
  </si>
  <si>
    <t>Titan Co Ltd</t>
  </si>
  <si>
    <t>INE280A01028</t>
  </si>
  <si>
    <t>Tata Power Co Ltd</t>
  </si>
  <si>
    <t>INE245A01021</t>
  </si>
  <si>
    <t>Trent Ltd</t>
  </si>
  <si>
    <t>INE849A01020</t>
  </si>
  <si>
    <t>PG Electroplast Ltd</t>
  </si>
  <si>
    <t>INE457L01029</t>
  </si>
  <si>
    <t>Data Patterns India Ltd</t>
  </si>
  <si>
    <t>INE0IX101010</t>
  </si>
  <si>
    <t>Cipla Ltd</t>
  </si>
  <si>
    <t>INE059A01026</t>
  </si>
  <si>
    <t>GAIL (India) Ltd</t>
  </si>
  <si>
    <t>INE129A01019</t>
  </si>
  <si>
    <t>Gas</t>
  </si>
  <si>
    <t>MedPlus Health Services Ltd</t>
  </si>
  <si>
    <t>INE804L01022</t>
  </si>
  <si>
    <t>Chalet Hotels Ltd</t>
  </si>
  <si>
    <t>INE427F01016</t>
  </si>
  <si>
    <t>Syrma SGS Technology Ltd</t>
  </si>
  <si>
    <t>INE0DYJ01015</t>
  </si>
  <si>
    <t>Industrial Manufacturing</t>
  </si>
  <si>
    <t>PI Industries Ltd</t>
  </si>
  <si>
    <t>INE603J01030</t>
  </si>
  <si>
    <t>Fertilizers &amp; Agrochemicals</t>
  </si>
  <si>
    <t>Crompton Greaves Consumer Electricals Ltd</t>
  </si>
  <si>
    <t>INE299U01018</t>
  </si>
  <si>
    <t>Prestige Estates Projects Ltd</t>
  </si>
  <si>
    <t>INE811K01011</t>
  </si>
  <si>
    <t>Syngene International Ltd</t>
  </si>
  <si>
    <t>INE398R01022</t>
  </si>
  <si>
    <t>(b) Units of Real Estate Investment Trusts (REITs)</t>
  </si>
  <si>
    <t>Knowledge Realty Trust</t>
  </si>
  <si>
    <t>INE1JAR25012</t>
  </si>
  <si>
    <t>INE115A07RE1</t>
  </si>
  <si>
    <t>7.35% Bharti Telecom Ltd (15-Oct-2027) **</t>
  </si>
  <si>
    <t>INE403D08272</t>
  </si>
  <si>
    <t>7.35% Embassy Office Parks Reit (05-Apr-2027) **</t>
  </si>
  <si>
    <t>INE041007092</t>
  </si>
  <si>
    <t>8.10% Bajaj Finance Ltd (08-Jan-2027) **</t>
  </si>
  <si>
    <t>INE296A07SR9</t>
  </si>
  <si>
    <t>INE115A07PR7</t>
  </si>
  <si>
    <t>91 DTB (17-Apr-2026)</t>
  </si>
  <si>
    <t>IN002025X414</t>
  </si>
  <si>
    <t>ETF</t>
  </si>
  <si>
    <t>Nippon India ETF Gold Bees</t>
  </si>
  <si>
    <t>INF204KB17I5</t>
  </si>
  <si>
    <t>ETFs</t>
  </si>
  <si>
    <t>Mutual Fund Units</t>
  </si>
  <si>
    <t>Nippon India Silver ETF</t>
  </si>
  <si>
    <t>INF204KC1402</t>
  </si>
  <si>
    <t>Mutual Fund</t>
  </si>
  <si>
    <t>c) Portfolio Turnover Ratio during the Half - year 27-Feb-2026</t>
  </si>
  <si>
    <t>% to Net Assets(Hedged &amp; Unhedged)</t>
  </si>
  <si>
    <t>Outstanding position in Derivative Instruments (Rs. in Lakhs) Long / (Short)</t>
  </si>
  <si>
    <t>Outstanding derivative exposure as % to net assets Long / (Short)</t>
  </si>
  <si>
    <t>Kotak Mahindra Bank Ltd</t>
  </si>
  <si>
    <t>INE237A01036</t>
  </si>
  <si>
    <t>RBL Bank Ltd</t>
  </si>
  <si>
    <t>INE976G01028</t>
  </si>
  <si>
    <t>Vodafone Idea Ltd</t>
  </si>
  <si>
    <t>INE669E01016</t>
  </si>
  <si>
    <t>Jio Financial Services Ltd</t>
  </si>
  <si>
    <t>INE758E01017</t>
  </si>
  <si>
    <t>Bank of Baroda</t>
  </si>
  <si>
    <t>INE028A01039</t>
  </si>
  <si>
    <t>Tech Mahindra Ltd</t>
  </si>
  <si>
    <t>INE669C01036</t>
  </si>
  <si>
    <t>Bajaj Finserv Ltd</t>
  </si>
  <si>
    <t>INE918I01026</t>
  </si>
  <si>
    <t>Indus Towers Ltd</t>
  </si>
  <si>
    <t>INE121J01017</t>
  </si>
  <si>
    <t>Power Finance Corporation Ltd</t>
  </si>
  <si>
    <t>INE134E01011</t>
  </si>
  <si>
    <t>Power Grid Corporation of India Ltd</t>
  </si>
  <si>
    <t>INE752E01010</t>
  </si>
  <si>
    <t>Ambuja Cements Ltd</t>
  </si>
  <si>
    <t>INE079A01024</t>
  </si>
  <si>
    <t>Hindustan Petroleum Corporation Ltd</t>
  </si>
  <si>
    <t>INE094A01015</t>
  </si>
  <si>
    <t>ITC Ltd</t>
  </si>
  <si>
    <t>INE154A01025</t>
  </si>
  <si>
    <t>Bajaj Finance Ltd</t>
  </si>
  <si>
    <t>INE296A01032</t>
  </si>
  <si>
    <t>Godrej Properties Ltd</t>
  </si>
  <si>
    <t>INE484J01027</t>
  </si>
  <si>
    <t>Bandhan Bank Ltd</t>
  </si>
  <si>
    <t>INE545U01014</t>
  </si>
  <si>
    <t>Mankind Pharma Ltd</t>
  </si>
  <si>
    <t>INE634S01028</t>
  </si>
  <si>
    <t>Coforge Ltd</t>
  </si>
  <si>
    <t>INE591G01025</t>
  </si>
  <si>
    <t>JSW Steel Ltd</t>
  </si>
  <si>
    <t>INE019A01038</t>
  </si>
  <si>
    <t>7.37% GOI 2028 (23-Oct-2028)</t>
  </si>
  <si>
    <t>IN0020230101</t>
  </si>
  <si>
    <t>7.06% GOI 2028 (10-Apr-2028)</t>
  </si>
  <si>
    <t>IN0020230010</t>
  </si>
  <si>
    <t>7.48% Punjab SDL (14-Jan-2031)</t>
  </si>
  <si>
    <t>IN2820250156</t>
  </si>
  <si>
    <t>Margin on Derivatives</t>
  </si>
  <si>
    <t>c) Total outstanding position (as at February 27, 2026) in Derivative Instruments (Gross Notional)</t>
  </si>
  <si>
    <t>Rs. 33,271.15 Lacs</t>
  </si>
  <si>
    <t xml:space="preserve">d) Outstanding derivative exposure as % to net assets </t>
  </si>
  <si>
    <t>e) Portfolio Turnover Ratio during the Half - year 27-Feb-2026</t>
  </si>
  <si>
    <t>f) Residual maturity / Average Maturity as on 27-Feb-2026</t>
  </si>
  <si>
    <t xml:space="preserve">g) During the month additional instances of fair valuation/deviation from valuation price provided by the valuation agencies </t>
  </si>
  <si>
    <t>United Spirits Ltd</t>
  </si>
  <si>
    <t>INE854D01024</t>
  </si>
  <si>
    <t>Beverages</t>
  </si>
  <si>
    <t>ABB India Ltd</t>
  </si>
  <si>
    <t>INE117A01022</t>
  </si>
  <si>
    <t>Electrical Equipment</t>
  </si>
  <si>
    <t>8.65% Bharti Telecom Ltd (05-Nov-2027) **</t>
  </si>
  <si>
    <t>INE403D08231</t>
  </si>
  <si>
    <t>9.03% Credila Financial Services Ltd (04-Mar-2026) **</t>
  </si>
  <si>
    <t>INE539K07270</t>
  </si>
  <si>
    <t>CARE AA</t>
  </si>
  <si>
    <t>8.75% Bharti Telecom Ltd (05-Nov-2029) **</t>
  </si>
  <si>
    <t>INE403D08264</t>
  </si>
  <si>
    <t>8.09% Kotak Mahindra Prime Ltd (09-Nov-2026) **</t>
  </si>
  <si>
    <t>INE916DA7SL3</t>
  </si>
  <si>
    <t>7.62% National Bank For Agriculture &amp; Rural Development (31-Jan-2028) **</t>
  </si>
  <si>
    <t>INE261F08DV4</t>
  </si>
  <si>
    <t>7.47% India Infrastructure Finance Co Ltd (05-Nov-2027) **</t>
  </si>
  <si>
    <t>INE787H08154</t>
  </si>
  <si>
    <t>5.63% GOI 2026 (12-Apr-2026)</t>
  </si>
  <si>
    <t>IN0020210012</t>
  </si>
  <si>
    <t>7.38% GOI 2027 (20-Jun-2027)</t>
  </si>
  <si>
    <t>IN0020220037</t>
  </si>
  <si>
    <t>7.08% Kerala SDL (26-Mar-2040)</t>
  </si>
  <si>
    <t>IN2020240312</t>
  </si>
  <si>
    <t>Rs. 32,025.43 Lacs</t>
  </si>
  <si>
    <t xml:space="preserve">(b) Unlisted </t>
  </si>
  <si>
    <t>Numero Uno International Ltd ** ^^</t>
  </si>
  <si>
    <t>Globsyn Technologies Ltd ** ^^</t>
  </si>
  <si>
    <t>INE671B01034</t>
  </si>
  <si>
    <t>IT - Services</t>
  </si>
  <si>
    <t>(c) Units of Real Estate Investment Trusts (REITs)</t>
  </si>
  <si>
    <t>Nexus Select Trust REIT</t>
  </si>
  <si>
    <t>INE0NDH25011</t>
  </si>
  <si>
    <t>^^ Securities are fair valued</t>
  </si>
  <si>
    <t>Asian Paints Ltd</t>
  </si>
  <si>
    <t>INE021A01026</t>
  </si>
  <si>
    <t>One 97 Communications Ltd</t>
  </si>
  <si>
    <t>INE982J01020</t>
  </si>
  <si>
    <t>IN9397D01014</t>
  </si>
  <si>
    <t>FSN E-Commerce Ventures Ltd</t>
  </si>
  <si>
    <t>INE388Y01029</t>
  </si>
  <si>
    <t>Sammaan Capital Ltd</t>
  </si>
  <si>
    <t>INE148I01020</t>
  </si>
  <si>
    <t>IN9423A01048</t>
  </si>
  <si>
    <t>Metals &amp; Minerals Trading</t>
  </si>
  <si>
    <t>Hindustan Zinc Ltd</t>
  </si>
  <si>
    <t>INE267A01025</t>
  </si>
  <si>
    <t>Non - Ferrous Metals</t>
  </si>
  <si>
    <t>Mphasis Ltd</t>
  </si>
  <si>
    <t>INE356A01018</t>
  </si>
  <si>
    <t>IDFC First Bank Ltd</t>
  </si>
  <si>
    <t>INE092T01019</t>
  </si>
  <si>
    <t>Steel Authority of India Ltd</t>
  </si>
  <si>
    <t>INE114A01011</t>
  </si>
  <si>
    <t>Tata Consultancy Services Ltd</t>
  </si>
  <si>
    <t>INE467B01029</t>
  </si>
  <si>
    <t>ICICI Prudential Life Insurance Co Ltd</t>
  </si>
  <si>
    <t>INE726G01019</t>
  </si>
  <si>
    <t>Punjab National Bank</t>
  </si>
  <si>
    <t>INE160A01022</t>
  </si>
  <si>
    <t>AU Small Finance Bank Ltd</t>
  </si>
  <si>
    <t>INE949L01017</t>
  </si>
  <si>
    <t>Pidilite Industries Ltd</t>
  </si>
  <si>
    <t>INE318A01026</t>
  </si>
  <si>
    <t>Chemicals &amp; Petrochemicals</t>
  </si>
  <si>
    <t>Nestle India Ltd</t>
  </si>
  <si>
    <t>INE239A01024</t>
  </si>
  <si>
    <t>Laurus Labs Ltd</t>
  </si>
  <si>
    <t>INE947Q01028</t>
  </si>
  <si>
    <t>Varun Beverages Ltd</t>
  </si>
  <si>
    <t>INE200M01039</t>
  </si>
  <si>
    <t>Patanjali Foods Ltd</t>
  </si>
  <si>
    <t>INE619A01035</t>
  </si>
  <si>
    <t>Agricultural Food &amp; other Products</t>
  </si>
  <si>
    <t>Yes Bank Ltd</t>
  </si>
  <si>
    <t>INE528G01035</t>
  </si>
  <si>
    <t>NMDC Ltd</t>
  </si>
  <si>
    <t>INE584A01023</t>
  </si>
  <si>
    <t>Minerals &amp; Mining</t>
  </si>
  <si>
    <t>Shriram Finance Ltd</t>
  </si>
  <si>
    <t>INE721A01047</t>
  </si>
  <si>
    <t>SBI Life Insurance Co Ltd</t>
  </si>
  <si>
    <t>INE123W01016</t>
  </si>
  <si>
    <t>Tata Consumer Products Ltd</t>
  </si>
  <si>
    <t>INE192A01025</t>
  </si>
  <si>
    <t>Manappuram Finance Ltd</t>
  </si>
  <si>
    <t>INE522D01027</t>
  </si>
  <si>
    <t>Bharat Heavy Electricals Ltd</t>
  </si>
  <si>
    <t>INE257A01026</t>
  </si>
  <si>
    <t>DLF Ltd</t>
  </si>
  <si>
    <t>INE271C01023</t>
  </si>
  <si>
    <t>Aurobindo Pharma Ltd</t>
  </si>
  <si>
    <t>INE406A01037</t>
  </si>
  <si>
    <t>Divi's Laboratories Ltd</t>
  </si>
  <si>
    <t>INE361B01024</t>
  </si>
  <si>
    <t>Glenmark Pharmaceuticals Ltd</t>
  </si>
  <si>
    <t>INE935A01035</t>
  </si>
  <si>
    <t>Max Healthcare Institute Ltd</t>
  </si>
  <si>
    <t>INE027H01010</t>
  </si>
  <si>
    <t>Multi Commodity Exchange Of India Ltd</t>
  </si>
  <si>
    <t>INE745G01043</t>
  </si>
  <si>
    <t>Aditya Birla Capital Ltd</t>
  </si>
  <si>
    <t>INE674K01013</t>
  </si>
  <si>
    <t>Canara Bank</t>
  </si>
  <si>
    <t>INE476A01022</t>
  </si>
  <si>
    <t>Bank of India</t>
  </si>
  <si>
    <t>INE084A01016</t>
  </si>
  <si>
    <t>LIC Housing Finance Ltd</t>
  </si>
  <si>
    <t>INE115A01026</t>
  </si>
  <si>
    <t>Kalyan Jewellers India Ltd</t>
  </si>
  <si>
    <t>INE303R01014</t>
  </si>
  <si>
    <t>Polycab India Ltd</t>
  </si>
  <si>
    <t>INE455K01017</t>
  </si>
  <si>
    <t>Samvardhana Motherson International Ltd</t>
  </si>
  <si>
    <t>INE775A01035</t>
  </si>
  <si>
    <t>Petronet LNG Ltd</t>
  </si>
  <si>
    <t>INE347G01014</t>
  </si>
  <si>
    <t>Housing &amp; Urban Development Corporation Ltd</t>
  </si>
  <si>
    <t>INE031A01017</t>
  </si>
  <si>
    <t>NHPC Ltd</t>
  </si>
  <si>
    <t>INE848E01016</t>
  </si>
  <si>
    <t>Tube Investments of India Ltd</t>
  </si>
  <si>
    <t>INE974X01010</t>
  </si>
  <si>
    <t>Solar Industries India Ltd</t>
  </si>
  <si>
    <t>INE343H01029</t>
  </si>
  <si>
    <t>Indian Hotels Co Ltd</t>
  </si>
  <si>
    <t>INE053A01029</t>
  </si>
  <si>
    <t>182 DTB (09-Apr-2026)</t>
  </si>
  <si>
    <t>IN002025Y289</t>
  </si>
  <si>
    <t>364 DTB (26-Mar-2026)</t>
  </si>
  <si>
    <t>IN002024Z503</t>
  </si>
  <si>
    <t>INF090I01GV8</t>
  </si>
  <si>
    <t>Franklin India Liquid Fund Direct-Growth Plan</t>
  </si>
  <si>
    <t>INF090I01JV2</t>
  </si>
  <si>
    <t># Awaiting listing</t>
  </si>
  <si>
    <t>Rs. 54,929.68 Lacs</t>
  </si>
  <si>
    <t>REC Ltd</t>
  </si>
  <si>
    <t>INE020B01018</t>
  </si>
  <si>
    <t>HDB Financial Services Ltd</t>
  </si>
  <si>
    <t>INE756I01012</t>
  </si>
  <si>
    <t>Dr. Reddy's Laboratories Ltd</t>
  </si>
  <si>
    <t>INE089A01031</t>
  </si>
  <si>
    <t>Emami Ltd</t>
  </si>
  <si>
    <t>INE548C01032</t>
  </si>
  <si>
    <t>Personal Products</t>
  </si>
  <si>
    <t>Bharat Petroleum Corporation Ltd</t>
  </si>
  <si>
    <t>INE029A01011</t>
  </si>
  <si>
    <t>Akums Drugs And Pharmaceuticals Ltd</t>
  </si>
  <si>
    <t>INE09XN01023</t>
  </si>
  <si>
    <t>Grasim Industries Ltd</t>
  </si>
  <si>
    <t>INE047A01021</t>
  </si>
  <si>
    <t>Indiamart Intermesh Ltd</t>
  </si>
  <si>
    <t>INE933S01016</t>
  </si>
  <si>
    <t>City Union Bank Ltd</t>
  </si>
  <si>
    <t>INE491A01021</t>
  </si>
  <si>
    <t>Gujarat State Petronet Ltd</t>
  </si>
  <si>
    <t>INE246F01010</t>
  </si>
  <si>
    <t>Sapphire Foods India Ltd</t>
  </si>
  <si>
    <t>INE806T01020</t>
  </si>
  <si>
    <t>Finolex Industries Ltd</t>
  </si>
  <si>
    <t>INE183A01024</t>
  </si>
  <si>
    <t>DCB Bank Ltd</t>
  </si>
  <si>
    <t>INE503A01015</t>
  </si>
  <si>
    <t>JK Lakshmi Cement Ltd</t>
  </si>
  <si>
    <t>INE786A01032</t>
  </si>
  <si>
    <t>Meesho Ltd</t>
  </si>
  <si>
    <t>INE0VDM01015</t>
  </si>
  <si>
    <t>TVS Holdings Ltd</t>
  </si>
  <si>
    <t>INE105A01035</t>
  </si>
  <si>
    <t>Restaurant Brands Asia Ltd</t>
  </si>
  <si>
    <t>INE07T201019</t>
  </si>
  <si>
    <t>Akzo Nobel India Ltd</t>
  </si>
  <si>
    <t>INE133A01011</t>
  </si>
  <si>
    <t>Elecon Engineering Co Ltd</t>
  </si>
  <si>
    <t>INE205B01031</t>
  </si>
  <si>
    <t>Tata Motors Ltd</t>
  </si>
  <si>
    <t>INE1TAE01010</t>
  </si>
  <si>
    <t>Gateway Distriparks Ltd</t>
  </si>
  <si>
    <t>INE079J01017</t>
  </si>
  <si>
    <t>Go Fashion India Ltd</t>
  </si>
  <si>
    <t>INE0BJS01011</t>
  </si>
  <si>
    <t>Brookfield India Real Estate Trust</t>
  </si>
  <si>
    <t>INE0FDU25010</t>
  </si>
  <si>
    <t>Industry Classification</t>
  </si>
  <si>
    <t>Amagi Media Labs Ltd</t>
  </si>
  <si>
    <t>INE121R01077</t>
  </si>
  <si>
    <t>Swiggy Ltd</t>
  </si>
  <si>
    <t>INE00H001014</t>
  </si>
  <si>
    <t>Info Edge (India) Ltd</t>
  </si>
  <si>
    <t>INE663F01032</t>
  </si>
  <si>
    <t>Zensar Technologies Ltd</t>
  </si>
  <si>
    <t>INE520A01027</t>
  </si>
  <si>
    <t>Intellect Design Arena Ltd</t>
  </si>
  <si>
    <t>INE306R01017</t>
  </si>
  <si>
    <t>Hexaware Technologies Ltd</t>
  </si>
  <si>
    <t>INE093A01041</t>
  </si>
  <si>
    <t>Affle 3i Ltd</t>
  </si>
  <si>
    <t>INE00WC01027</t>
  </si>
  <si>
    <t>CE Info Systems Ltd</t>
  </si>
  <si>
    <t>INE0BV301023</t>
  </si>
  <si>
    <t>Foreign Equity Securities</t>
  </si>
  <si>
    <t>Cognizant Technology Solutions Corp., A</t>
  </si>
  <si>
    <t>US1924461023</t>
  </si>
  <si>
    <t>Makemytrip Ltd</t>
  </si>
  <si>
    <t>MU0295S00016</t>
  </si>
  <si>
    <t>Alphabet Inc</t>
  </si>
  <si>
    <t>US02079K3059</t>
  </si>
  <si>
    <t>Apple Inc</t>
  </si>
  <si>
    <t>US0378331005</t>
  </si>
  <si>
    <t>IT - Hardware</t>
  </si>
  <si>
    <t>Meta Platforms Inc</t>
  </si>
  <si>
    <t>US30303M1027</t>
  </si>
  <si>
    <t>Amazon.com INC</t>
  </si>
  <si>
    <t>US0231351067</t>
  </si>
  <si>
    <t>Microsoft Corp</t>
  </si>
  <si>
    <t>US5949181045</t>
  </si>
  <si>
    <t>Foreign Mutual Fund Units</t>
  </si>
  <si>
    <t>Franklin U.S. Opportunities Fund, Class I (Acc)</t>
  </si>
  <si>
    <t>LU0626261944</t>
  </si>
  <si>
    <t>Foreign Mutual Fund</t>
  </si>
  <si>
    <t>Equitas Small Finance Bank Ltd</t>
  </si>
  <si>
    <t>INE063P01018</t>
  </si>
  <si>
    <t>Aster DM Healthcare Ltd</t>
  </si>
  <si>
    <t>INE914M01019</t>
  </si>
  <si>
    <t>Brigade Enterprises Ltd</t>
  </si>
  <si>
    <t>INE791I01019</t>
  </si>
  <si>
    <t>CCL Products (India) Ltd</t>
  </si>
  <si>
    <t>INE421D01022</t>
  </si>
  <si>
    <t>Kajaria Ceramics Ltd</t>
  </si>
  <si>
    <t>INE217B01036</t>
  </si>
  <si>
    <t>Deepak Nitrite Ltd</t>
  </si>
  <si>
    <t>INE288B01029</t>
  </si>
  <si>
    <t>Sobha Ltd</t>
  </si>
  <si>
    <t>INE671H01015</t>
  </si>
  <si>
    <t>Karur Vysya Bank Ltd</t>
  </si>
  <si>
    <t>INE036D01028</t>
  </si>
  <si>
    <t>MTAR Technologies Ltd</t>
  </si>
  <si>
    <t>INE864I01014</t>
  </si>
  <si>
    <t>Ujjivan Small Finance Bank Ltd</t>
  </si>
  <si>
    <t>INE551W01018</t>
  </si>
  <si>
    <t>J.B. Chemicals &amp; Pharmaceuticals Ltd</t>
  </si>
  <si>
    <t>INE572A01036</t>
  </si>
  <si>
    <t>K.P.R. Mill Ltd</t>
  </si>
  <si>
    <t>INE930H01031</t>
  </si>
  <si>
    <t>Textiles &amp; Apparels</t>
  </si>
  <si>
    <t>Pricol Ltd</t>
  </si>
  <si>
    <t>INE726V01018</t>
  </si>
  <si>
    <t>Finolex Cables Ltd</t>
  </si>
  <si>
    <t>INE235A01022</t>
  </si>
  <si>
    <t>The Ramco Cements Ltd</t>
  </si>
  <si>
    <t>INE331A01037</t>
  </si>
  <si>
    <t>Sona Blw Precision Forgings Ltd</t>
  </si>
  <si>
    <t>INE073K01018</t>
  </si>
  <si>
    <t>Whirlpool Of India Ltd</t>
  </si>
  <si>
    <t>INE716A01013</t>
  </si>
  <si>
    <t>Tenneco Clean Air India Ltd</t>
  </si>
  <si>
    <t>INE19RI01016</t>
  </si>
  <si>
    <t>S J S Enterprises Ltd</t>
  </si>
  <si>
    <t>INE284S01014</t>
  </si>
  <si>
    <t>Atul Ltd</t>
  </si>
  <si>
    <t>INE100A01010</t>
  </si>
  <si>
    <t>IIFL Finance Ltd</t>
  </si>
  <si>
    <t>INE530B01024</t>
  </si>
  <si>
    <t>Shankara Buildpro Ltd</t>
  </si>
  <si>
    <t>INE24OJ01011</t>
  </si>
  <si>
    <t>Jubilant Ingrevia Ltd</t>
  </si>
  <si>
    <t>INE0BY001018</t>
  </si>
  <si>
    <t>Kirloskar Pneumatic Co Ltd</t>
  </si>
  <si>
    <t>INE811A01020</t>
  </si>
  <si>
    <t>Chemplast Sanmar Ltd</t>
  </si>
  <si>
    <t>INE488A01050</t>
  </si>
  <si>
    <t>Exide Industries Ltd</t>
  </si>
  <si>
    <t>INE302A01020</t>
  </si>
  <si>
    <t>Delhivery Ltd</t>
  </si>
  <si>
    <t>INE148O01028</t>
  </si>
  <si>
    <t>Ion Exchange (India) Ltd</t>
  </si>
  <si>
    <t>INE570A01022</t>
  </si>
  <si>
    <t>Other Utilities</t>
  </si>
  <si>
    <t>The India Cements Ltd</t>
  </si>
  <si>
    <t>INE383A01012</t>
  </si>
  <si>
    <t>Cyient Ltd</t>
  </si>
  <si>
    <t>INE136B01020</t>
  </si>
  <si>
    <t>Vishnu Chemicals Ltd</t>
  </si>
  <si>
    <t>INE270I01022</t>
  </si>
  <si>
    <t>Ratnamani Metals &amp; Tubes Ltd</t>
  </si>
  <si>
    <t>INE703B01027</t>
  </si>
  <si>
    <t>Rolex Rings Ltd</t>
  </si>
  <si>
    <t>INE645S01024</t>
  </si>
  <si>
    <t>Electronics Mart India Ltd</t>
  </si>
  <si>
    <t>INE02YR01019</t>
  </si>
  <si>
    <t>Apollo Pipes Ltd</t>
  </si>
  <si>
    <t>INE126J01016</t>
  </si>
  <si>
    <t>Greenpanel Industries Ltd</t>
  </si>
  <si>
    <t>INE08ZM01014</t>
  </si>
  <si>
    <t>Pine Labs Ltd</t>
  </si>
  <si>
    <t>INE15B701018</t>
  </si>
  <si>
    <t>SBFC Finance Ltd</t>
  </si>
  <si>
    <t>INE423Y01016</t>
  </si>
  <si>
    <t>Brigade Hotel Ventures Ltd</t>
  </si>
  <si>
    <t>INE03NU01014</t>
  </si>
  <si>
    <t>GHCL Ltd</t>
  </si>
  <si>
    <t>INE539A01019</t>
  </si>
  <si>
    <t>Birlasoft Ltd</t>
  </si>
  <si>
    <t>INE836A01035</t>
  </si>
  <si>
    <t>Shivalik Bimetal Controls Ltd</t>
  </si>
  <si>
    <t>INE386D01027</t>
  </si>
  <si>
    <t>KPIT Technologies Ltd</t>
  </si>
  <si>
    <t>INE04I401011</t>
  </si>
  <si>
    <t>Motherson Sumi Wiring India Ltd</t>
  </si>
  <si>
    <t>INE0FS801015</t>
  </si>
  <si>
    <t>Aditya Vision Ltd</t>
  </si>
  <si>
    <t>INE679V01027</t>
  </si>
  <si>
    <t>TTK Prestige Ltd</t>
  </si>
  <si>
    <t>INE690A01028</t>
  </si>
  <si>
    <t>Indoco Remedies Ltd</t>
  </si>
  <si>
    <t>INE873D01024</t>
  </si>
  <si>
    <t>Vedant Fashions Ltd</t>
  </si>
  <si>
    <t>INE825V01034</t>
  </si>
  <si>
    <t>Vikram Solar Ltd</t>
  </si>
  <si>
    <t>INE078V01014</t>
  </si>
  <si>
    <t>Devyani International Ltd</t>
  </si>
  <si>
    <t>INE872J01023</t>
  </si>
  <si>
    <t>Pitti Engineering Ltd</t>
  </si>
  <si>
    <t>INE450D01021</t>
  </si>
  <si>
    <t>CEAT Ltd</t>
  </si>
  <si>
    <t>INE482A01020</t>
  </si>
  <si>
    <t>91 DTB (28-May-2026)</t>
  </si>
  <si>
    <t>IN002025X471</t>
  </si>
  <si>
    <t>APL Apollo Tubes Ltd</t>
  </si>
  <si>
    <t>INE702C01027</t>
  </si>
  <si>
    <t>AIA Engineering Ltd</t>
  </si>
  <si>
    <t>INE212H01026</t>
  </si>
  <si>
    <t>Tata Motors Passenger Vehicles Ltd</t>
  </si>
  <si>
    <t>INE155A01022</t>
  </si>
  <si>
    <t>Sudarshan Chemical Industries Ltd</t>
  </si>
  <si>
    <t>INE659A01023</t>
  </si>
  <si>
    <t>Tata Communications Ltd</t>
  </si>
  <si>
    <t>INE151A01013</t>
  </si>
  <si>
    <t>TVS Motor Co Ltd</t>
  </si>
  <si>
    <t>INE494B01023</t>
  </si>
  <si>
    <t>Piramal Pharma Ltd</t>
  </si>
  <si>
    <t>INE0DK501011</t>
  </si>
  <si>
    <t>Biocon Ltd</t>
  </si>
  <si>
    <t>INE376G01013</t>
  </si>
  <si>
    <t>SKF India Industrial Ltd</t>
  </si>
  <si>
    <t>INE2J8701016</t>
  </si>
  <si>
    <t>Camlin Fine Sciences Ltd</t>
  </si>
  <si>
    <t>INE052I01032</t>
  </si>
  <si>
    <t>Stanley Lifestyles Ltd</t>
  </si>
  <si>
    <t>INE01A001028</t>
  </si>
  <si>
    <t>INE494B04019</t>
  </si>
  <si>
    <t>Chennai Interactive Business Services Pvt Ltd ** ^^</t>
  </si>
  <si>
    <t>Amphenol Corp</t>
  </si>
  <si>
    <t>US0320951017</t>
  </si>
  <si>
    <t>Federal Bank Ltd</t>
  </si>
  <si>
    <t>INE171A01029</t>
  </si>
  <si>
    <t>Mahindra &amp; Mahindra Financial Services Ltd</t>
  </si>
  <si>
    <t>INE774D01024</t>
  </si>
  <si>
    <t>Max Financial Services Ltd</t>
  </si>
  <si>
    <t>INE180A01020</t>
  </si>
  <si>
    <t>IPCA Laboratories Ltd</t>
  </si>
  <si>
    <t>INE571A01038</t>
  </si>
  <si>
    <t>J.K. Cement Ltd</t>
  </si>
  <si>
    <t>INE823G01014</t>
  </si>
  <si>
    <t>SRF Ltd</t>
  </si>
  <si>
    <t>INE647A01010</t>
  </si>
  <si>
    <t>Cummins India Ltd</t>
  </si>
  <si>
    <t>INE298A01020</t>
  </si>
  <si>
    <t>Shree Cement Ltd</t>
  </si>
  <si>
    <t>INE070A01015</t>
  </si>
  <si>
    <t>Escorts Kubota Ltd</t>
  </si>
  <si>
    <t>INE042A01014</t>
  </si>
  <si>
    <t>Balkrishna Industries Ltd</t>
  </si>
  <si>
    <t>INE787D01026</t>
  </si>
  <si>
    <t>Page Industries Ltd</t>
  </si>
  <si>
    <t>INE761H01022</t>
  </si>
  <si>
    <t>Oberoi Realty Ltd</t>
  </si>
  <si>
    <t>INE093I01010</t>
  </si>
  <si>
    <t>Billionbrains Garage Ventures Ltd</t>
  </si>
  <si>
    <t>INE0HOQ01053</t>
  </si>
  <si>
    <t>Dixon Technologies (India) Ltd</t>
  </si>
  <si>
    <t>INE935N01020</t>
  </si>
  <si>
    <t>Abbott India Ltd</t>
  </si>
  <si>
    <t>INE358A01014</t>
  </si>
  <si>
    <t>Timken India Ltd</t>
  </si>
  <si>
    <t>INE325A01013</t>
  </si>
  <si>
    <t>CG Power and Industrial Solutions Ltd</t>
  </si>
  <si>
    <t>INE067A01029</t>
  </si>
  <si>
    <t>United Breweries Ltd</t>
  </si>
  <si>
    <t>INE686F01025</t>
  </si>
  <si>
    <t>Alkem Laboratories Ltd</t>
  </si>
  <si>
    <t>INE540L01014</t>
  </si>
  <si>
    <t>SBI Cards and Payment Services Ltd</t>
  </si>
  <si>
    <t>INE018E01016</t>
  </si>
  <si>
    <t>Astral Ltd</t>
  </si>
  <si>
    <t>INE006I01046</t>
  </si>
  <si>
    <t>Havells India Ltd</t>
  </si>
  <si>
    <t>INE176B01034</t>
  </si>
  <si>
    <t>Coromandel International Ltd</t>
  </si>
  <si>
    <t>INE169A01031</t>
  </si>
  <si>
    <t>Siemens Energy India ltd</t>
  </si>
  <si>
    <t>INE1NPP01017</t>
  </si>
  <si>
    <t>Persistent Systems Ltd</t>
  </si>
  <si>
    <t>INE262H01021</t>
  </si>
  <si>
    <t>Bharti Hexacom Ltd</t>
  </si>
  <si>
    <t>INE343G01021</t>
  </si>
  <si>
    <t>Procter &amp; Gamble Hygiene and Health Care Ltd</t>
  </si>
  <si>
    <t>INE179A01014</t>
  </si>
  <si>
    <t>Emmvee Photovoltaic Power Ltd</t>
  </si>
  <si>
    <t>INE1C6T01020</t>
  </si>
  <si>
    <t>ITC Hotels Ltd</t>
  </si>
  <si>
    <t>INE379A01028</t>
  </si>
  <si>
    <t>Vishal Mega Mart Ltd</t>
  </si>
  <si>
    <t>INE01EA01019</t>
  </si>
  <si>
    <t>L&amp;T Finance Ltd</t>
  </si>
  <si>
    <t>INE498L01015</t>
  </si>
  <si>
    <t>Container Corporation Of India Ltd</t>
  </si>
  <si>
    <t>INE111A01025</t>
  </si>
  <si>
    <t>LG Electronics India Ltd</t>
  </si>
  <si>
    <t>INE324D01010</t>
  </si>
  <si>
    <t>Suzlon Energy Ltd</t>
  </si>
  <si>
    <t>INE040H01021</t>
  </si>
  <si>
    <t>Anthem Biosciences Ltd</t>
  </si>
  <si>
    <t>INE0CZ201020</t>
  </si>
  <si>
    <t>Sundram Fasteners Ltd</t>
  </si>
  <si>
    <t>INE387A01021</t>
  </si>
  <si>
    <t>Eicher Motors Ltd</t>
  </si>
  <si>
    <t>INE066A01021</t>
  </si>
  <si>
    <t>Vedanta Ltd</t>
  </si>
  <si>
    <t>INE205A01025</t>
  </si>
  <si>
    <t>Diversified Metals</t>
  </si>
  <si>
    <t>Indian Oil Corporation Ltd</t>
  </si>
  <si>
    <t>INE242A01010</t>
  </si>
  <si>
    <t>Lupin Ltd</t>
  </si>
  <si>
    <t>INE326A01037</t>
  </si>
  <si>
    <t>Hero MotoCorp Ltd</t>
  </si>
  <si>
    <t>INE158A01026</t>
  </si>
  <si>
    <t>Hindalco Industries Ltd</t>
  </si>
  <si>
    <t>INE038A01020</t>
  </si>
  <si>
    <t>Bajaj Holdings &amp; Investment Ltd</t>
  </si>
  <si>
    <t>INE118A01012</t>
  </si>
  <si>
    <t>Muthoot Finance Ltd</t>
  </si>
  <si>
    <t>INE414G01012</t>
  </si>
  <si>
    <t>Adani Power Ltd</t>
  </si>
  <si>
    <t>INE814H01029</t>
  </si>
  <si>
    <t>Zydus Lifesciences Ltd</t>
  </si>
  <si>
    <t>INE010B01027</t>
  </si>
  <si>
    <t>Life Insurance Corporation Of India</t>
  </si>
  <si>
    <t>INE0J1Y01017</t>
  </si>
  <si>
    <t>Union Bank Of India</t>
  </si>
  <si>
    <t>INE692A01016</t>
  </si>
  <si>
    <t>Ge Vernova T&amp;D India Ltd</t>
  </si>
  <si>
    <t>INE200A01026</t>
  </si>
  <si>
    <t>Redington Ltd</t>
  </si>
  <si>
    <t>INE891D01026</t>
  </si>
  <si>
    <t>UPL Ltd</t>
  </si>
  <si>
    <t>INE628A01036</t>
  </si>
  <si>
    <t>Bank Of Maharashtra</t>
  </si>
  <si>
    <t>INE457A01014</t>
  </si>
  <si>
    <t>General Insurance Corporation Of India</t>
  </si>
  <si>
    <t>INE481Y01014</t>
  </si>
  <si>
    <t>National Aluminium Co Ltd</t>
  </si>
  <si>
    <t>INE139A01034</t>
  </si>
  <si>
    <t>Force Motors Ltd</t>
  </si>
  <si>
    <t>INE451A01017</t>
  </si>
  <si>
    <t>Radico Khaitan Ltd</t>
  </si>
  <si>
    <t>INE944F01028</t>
  </si>
  <si>
    <t>HDFC Asset Management Co Ltd</t>
  </si>
  <si>
    <t>INE127D01025</t>
  </si>
  <si>
    <t>Natco Pharma Ltd</t>
  </si>
  <si>
    <t>INE987B01026</t>
  </si>
  <si>
    <t>EID Parry India Ltd</t>
  </si>
  <si>
    <t>INE126A01031</t>
  </si>
  <si>
    <t>MRF Ltd</t>
  </si>
  <si>
    <t>INE883A01011</t>
  </si>
  <si>
    <t>Wipro Ltd</t>
  </si>
  <si>
    <t>INE075A01022</t>
  </si>
  <si>
    <t>Aditya Birla Sun Life AMC Ltd</t>
  </si>
  <si>
    <t>INE404A01024</t>
  </si>
  <si>
    <t>Chennai Petroleum Corporation Ltd</t>
  </si>
  <si>
    <t>INE178A01016</t>
  </si>
  <si>
    <t>Anand Rathi Wealth Ltd</t>
  </si>
  <si>
    <t>INE463V01026</t>
  </si>
  <si>
    <t>eClerx Services Ltd</t>
  </si>
  <si>
    <t>INE738I01010</t>
  </si>
  <si>
    <t>Nava Ltd</t>
  </si>
  <si>
    <t>INE725A01030</t>
  </si>
  <si>
    <t>* Less than 0.01%</t>
  </si>
  <si>
    <t>Dabur India Ltd</t>
  </si>
  <si>
    <t>INE016A01026</t>
  </si>
  <si>
    <t>Cyient DLM Ltd</t>
  </si>
  <si>
    <t>INE055S01018</t>
  </si>
  <si>
    <t>Aditya Infotech Ltd</t>
  </si>
  <si>
    <t>INE819V01029</t>
  </si>
  <si>
    <t>Seshaasai Technologies Ltd</t>
  </si>
  <si>
    <t>INE04VU01023</t>
  </si>
  <si>
    <t>Ecos India Mobility &amp; Hospitality Ltd</t>
  </si>
  <si>
    <t>INE06HJ01020</t>
  </si>
  <si>
    <t>Colgate Palmolive (India) Ltd</t>
  </si>
  <si>
    <t>INE259A01022</t>
  </si>
  <si>
    <t>360 One Wam Ltd</t>
  </si>
  <si>
    <t>INE466L01038</t>
  </si>
  <si>
    <t>Sagility Ltd</t>
  </si>
  <si>
    <t>INE0W2G01015</t>
  </si>
  <si>
    <t>Godrej Agrovet Ltd</t>
  </si>
  <si>
    <t>INE850D01014</t>
  </si>
  <si>
    <t>Endurance Technologies Ltd</t>
  </si>
  <si>
    <t>INE913H01037</t>
  </si>
  <si>
    <t>INE647U01026</t>
  </si>
  <si>
    <t>Aadhar Housing Finance Ltd</t>
  </si>
  <si>
    <t>INE883F01010</t>
  </si>
  <si>
    <t>Computer Age Management Services Ltd</t>
  </si>
  <si>
    <t>INE596I01020</t>
  </si>
  <si>
    <t>India Shelter Finance Corporation Ltd</t>
  </si>
  <si>
    <t>INE922K01024</t>
  </si>
  <si>
    <t>Corona Remedies Ltd</t>
  </si>
  <si>
    <t>INE02ZQ01018</t>
  </si>
  <si>
    <t>Thermax Ltd</t>
  </si>
  <si>
    <t>INE152A01029</t>
  </si>
  <si>
    <t>JSW Infrastructure Ltd</t>
  </si>
  <si>
    <t>INE880J01026</t>
  </si>
  <si>
    <t>Transport Infrastructure</t>
  </si>
  <si>
    <t>Torrent Pharmaceuticals Ltd</t>
  </si>
  <si>
    <t>INE685A01028</t>
  </si>
  <si>
    <t>Godrej Consumer Products Ltd</t>
  </si>
  <si>
    <t>INE102D01028</t>
  </si>
  <si>
    <t>ICICI Prudential Asset Management Co Ltd</t>
  </si>
  <si>
    <t>INE346A01027</t>
  </si>
  <si>
    <t>Hyundai Motor India Ltd</t>
  </si>
  <si>
    <t>INE0V6F01027</t>
  </si>
  <si>
    <t>KEI Industries Ltd</t>
  </si>
  <si>
    <t>INE878B01027</t>
  </si>
  <si>
    <t>Somany Ceramics Ltd</t>
  </si>
  <si>
    <t>INE355A01028</t>
  </si>
  <si>
    <t>Jyothy Labs Ltd</t>
  </si>
  <si>
    <t>INE668F01031</t>
  </si>
  <si>
    <t>Household Products</t>
  </si>
  <si>
    <t>Coal India Ltd</t>
  </si>
  <si>
    <t>INE522F01014</t>
  </si>
  <si>
    <t>Consumable Fuels</t>
  </si>
  <si>
    <t>Mahanagar Gas Ltd</t>
  </si>
  <si>
    <t>INE002S01010</t>
  </si>
  <si>
    <t>Ajanta Pharma Ltd</t>
  </si>
  <si>
    <t>INE031B01049</t>
  </si>
  <si>
    <t>Chambal Fertilizers &amp; Chemicals Ltd</t>
  </si>
  <si>
    <t>INE085A01013</t>
  </si>
  <si>
    <t>Castrol India Ltd</t>
  </si>
  <si>
    <t>INE172A01027</t>
  </si>
  <si>
    <t>JustDial Ltd</t>
  </si>
  <si>
    <t>INE599M01018</t>
  </si>
  <si>
    <t>Embassy Office Parks REIT</t>
  </si>
  <si>
    <t>INE041025011</t>
  </si>
  <si>
    <t>Unilever PLC, (ADR)</t>
  </si>
  <si>
    <t>US9047678035</t>
  </si>
  <si>
    <t>Mediatek Inc</t>
  </si>
  <si>
    <t>TW0002454006</t>
  </si>
  <si>
    <t>Hyundai Motor Co Ltd</t>
  </si>
  <si>
    <t>KR7005380001</t>
  </si>
  <si>
    <t>Misto Holdings Corp</t>
  </si>
  <si>
    <t>KR7081660003</t>
  </si>
  <si>
    <t>Hon Hai Precision Industry Co Ltd</t>
  </si>
  <si>
    <t>TW0002317005</t>
  </si>
  <si>
    <t>TW0000056001</t>
  </si>
  <si>
    <t>NCC Ltd</t>
  </si>
  <si>
    <t>INE868B01028</t>
  </si>
  <si>
    <t>Techno Electric &amp; Engineering Co Ltd</t>
  </si>
  <si>
    <t>INE285K01026</t>
  </si>
  <si>
    <t>SKF India Ltd</t>
  </si>
  <si>
    <t>INE640A01023</t>
  </si>
  <si>
    <t>Lodha Developers Ltd</t>
  </si>
  <si>
    <t>INE670K01029</t>
  </si>
  <si>
    <t>Taiwan Semiconductor Manufacturing Co. Ltd</t>
  </si>
  <si>
    <t>TW0002330008</t>
  </si>
  <si>
    <t>Samsung Electronics Co. Ltd</t>
  </si>
  <si>
    <t>KR7005930003</t>
  </si>
  <si>
    <t>SK Hynix Inc</t>
  </si>
  <si>
    <t>KR7000660001</t>
  </si>
  <si>
    <t>Tencent Holdings Ltd</t>
  </si>
  <si>
    <t>KYG875721634</t>
  </si>
  <si>
    <t>Alibaba Group Holding Ltd</t>
  </si>
  <si>
    <t>KYG017191142</t>
  </si>
  <si>
    <t>Contemporary Amperex Technology Co Ltd</t>
  </si>
  <si>
    <t>CNE100003662</t>
  </si>
  <si>
    <t>Weichai Power Co Ltd</t>
  </si>
  <si>
    <t>CNE1000004L9</t>
  </si>
  <si>
    <t>Yum China Holdings INC</t>
  </si>
  <si>
    <t>US98850P1093</t>
  </si>
  <si>
    <t>Samsung C&amp;T Corp</t>
  </si>
  <si>
    <t>KR7028260008</t>
  </si>
  <si>
    <t>Wiwynn Corp</t>
  </si>
  <si>
    <t>TW0006669005</t>
  </si>
  <si>
    <t>Yageo Corp</t>
  </si>
  <si>
    <t>TW0002327004</t>
  </si>
  <si>
    <t>Singapore Technologies Engineering Ltd</t>
  </si>
  <si>
    <t>SG1F60858221</t>
  </si>
  <si>
    <t>AIA Group Ltd</t>
  </si>
  <si>
    <t>HK0000069689</t>
  </si>
  <si>
    <t>DBS Group Holdings Ltd</t>
  </si>
  <si>
    <t>SG1L01001701</t>
  </si>
  <si>
    <t>Jiangsu Hengrui Pharmaceuticals Co Ltd</t>
  </si>
  <si>
    <t>CNE0000014W7</t>
  </si>
  <si>
    <t>Techtronic Industries Co. Ltd</t>
  </si>
  <si>
    <t>HK0669013440</t>
  </si>
  <si>
    <t>Sunresin New Materials Co Ltd</t>
  </si>
  <si>
    <t>CNE100002136</t>
  </si>
  <si>
    <t>Zijin Gold International Co Ltd</t>
  </si>
  <si>
    <t>HK0001200002</t>
  </si>
  <si>
    <t>China Merchants Bank Co Ltd</t>
  </si>
  <si>
    <t>CNE1000002M1</t>
  </si>
  <si>
    <t>Lite-On Technology Corp</t>
  </si>
  <si>
    <t>TW0002301009</t>
  </si>
  <si>
    <t>Netease Inc</t>
  </si>
  <si>
    <t>KYG6427A1022</t>
  </si>
  <si>
    <t>Entertainment</t>
  </si>
  <si>
    <t>Asia Vital Components Co Ltd</t>
  </si>
  <si>
    <t>TW0003017000</t>
  </si>
  <si>
    <t>BYD Co Ltd</t>
  </si>
  <si>
    <t>CNE100000296</t>
  </si>
  <si>
    <t>Fuyao Glass Industry Group Co Ltd</t>
  </si>
  <si>
    <t>CNE100001TR7</t>
  </si>
  <si>
    <t>Sunny Optical Technology Group Co. Ltd</t>
  </si>
  <si>
    <t>KYG8586D1097</t>
  </si>
  <si>
    <t>Sun Hung Kai Properties Ltd</t>
  </si>
  <si>
    <t>HK0016000132</t>
  </si>
  <si>
    <t>Midea Group Co Ltd</t>
  </si>
  <si>
    <t>CNE100001QQ5</t>
  </si>
  <si>
    <t>Hong Kong Exchanges And Clearing Ltd</t>
  </si>
  <si>
    <t>HK0388045442</t>
  </si>
  <si>
    <t>Trip.Com Group Ltd</t>
  </si>
  <si>
    <t>KYG9066F1019</t>
  </si>
  <si>
    <t>Adani Ports and Special Economic Zone Ltd</t>
  </si>
  <si>
    <t>INE742F01042</t>
  </si>
  <si>
    <t>Bajaj Auto Ltd</t>
  </si>
  <si>
    <t>INE917I01010</t>
  </si>
  <si>
    <t>Adani Enterprises Ltd</t>
  </si>
  <si>
    <t>INE423A01024</t>
  </si>
  <si>
    <t>LU0195948665</t>
  </si>
  <si>
    <t>INF090I01XS9</t>
  </si>
  <si>
    <t>INF090I01HS2</t>
  </si>
  <si>
    <t>INF090I01FW8</t>
  </si>
  <si>
    <t>INF174K01LC6</t>
  </si>
  <si>
    <t>INF209K01VP1</t>
  </si>
  <si>
    <t>INF277K017Q3</t>
  </si>
  <si>
    <t>INF846K01ZM8</t>
  </si>
  <si>
    <t>INF178L01BY0</t>
  </si>
  <si>
    <t>INF194KA1M23</t>
  </si>
  <si>
    <t>INF090I01XG4</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</si>
  <si>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</si>
  <si>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</si>
  <si>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</si>
  <si>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</si>
  <si>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</si>
  <si>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INF200K01VE4</t>
  </si>
  <si>
    <t>Franklin India Dynamic Accrual Fund- Segregated Portfolio 3- 9.50% Yes Bank Ltd CO 23 Dec 2021-Direct-Growth Plan</t>
  </si>
  <si>
    <t>INF090I01WD3</t>
  </si>
  <si>
    <t>Foreign ETF</t>
  </si>
  <si>
    <t>Yuanta/P-shares Taiwan Dividend Plus ETF</t>
  </si>
  <si>
    <t>Franklin India Arbitrage Fund - Direct Plan - Growth</t>
  </si>
  <si>
    <t>Franklin India Money Market Fund Direct-Growth Plan</t>
  </si>
  <si>
    <t>Franklin India Government Securities Fund - Direct Plan - Growth</t>
  </si>
  <si>
    <t>Franklin India Corporate Debt Fund - Direct Plan - Growth</t>
  </si>
  <si>
    <t>Kotak Arbitrage Fund - Direct Plan - Growth</t>
  </si>
  <si>
    <t>Aditya Birla Sun Life Arbitrage Fund - Direct Plan - Growth</t>
  </si>
  <si>
    <t>Tata Arbitrage Fund - Direct Plan - Growth</t>
  </si>
  <si>
    <t>Axis Corporate Bond Fund - Direct Plan - Growth</t>
  </si>
  <si>
    <t>Kotak Corporate Bond Fund - Direct Plan - Growth</t>
  </si>
  <si>
    <t>Bandhan Corporate Bond Fund - Direct Plan - Growth</t>
  </si>
  <si>
    <t>Franklin India Medium To Long Duration Fund - Direct Plan - Growth</t>
  </si>
  <si>
    <t>ICICI Prudential Short Term Fund Direct - Growth Plan</t>
  </si>
  <si>
    <t>SBI Short Term Debt Fund Direct - Growth Plan</t>
  </si>
  <si>
    <t>As on 29-Aug-2025</t>
  </si>
  <si>
    <t xml:space="preserve">As on 29-Aug-2025*** </t>
  </si>
  <si>
    <t>NA</t>
  </si>
  <si>
    <t>Clean Max Enviro Energy Solutions Ltd #</t>
  </si>
  <si>
    <t>Adani Enterprises Ltd-partly paid</t>
  </si>
  <si>
    <t>Bharti Airtel Ltd-partly paid</t>
  </si>
  <si>
    <t>TVS Motor Co Ltd  (Non- Convertible Preference Shares)</t>
  </si>
  <si>
    <t xml:space="preserve">Primary Benchmark: 65% Nifty 500+ 20% Nifty Short Duration Index+ 5% Domestic price of gold+ 5% Domestic price of silver+ 5% iCOMDEX </t>
  </si>
  <si>
    <t>Investors should consult their financial advisers if in doubt about whether the product is suitable for them</t>
  </si>
  <si>
    <t>Risk level based on portfolio as on February 27, 2026</t>
  </si>
  <si>
    <t>Risk level of primary benchmark as on February 27, 2026</t>
  </si>
  <si>
    <t xml:space="preserve">h) Risk-o-meter </t>
  </si>
  <si>
    <t>Primary Benchmark: Nifty Equity Savings Index</t>
  </si>
  <si>
    <t>Primary Benchmark: Nifty 50 Hybrid Composite Debt 50:50 Index</t>
  </si>
  <si>
    <t xml:space="preserve">f) Risk-o-meter </t>
  </si>
  <si>
    <t>Primary Benchmark: CRISIL Hybrid 35+65 - Aggressive Index</t>
  </si>
  <si>
    <t>^Franklin India Equity Hybrid Fund is renamed as Franklin India Aggressive Hybrid Fund effective July 11, 2025</t>
  </si>
  <si>
    <t>Primary Benchmark: NIFTY 50 Arbitrage Index</t>
  </si>
  <si>
    <t xml:space="preserve">e) Risk-o-meter </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</si>
  <si>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</si>
  <si>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</si>
  <si>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</si>
  <si>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</si>
  <si>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</si>
  <si>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</si>
  <si>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</si>
  <si>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</si>
  <si>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BSE 200 TRI</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</si>
  <si>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</si>
  <si>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</si>
  <si>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</si>
  <si>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</si>
  <si>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</si>
  <si>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</si>
  <si>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</si>
  <si>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</si>
  <si>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</si>
  <si>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</si>
  <si>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</si>
  <si>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</si>
  <si>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</si>
  <si>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</si>
  <si>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</si>
  <si>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</si>
  <si>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</si>
  <si>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</si>
  <si>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</si>
  <si>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</si>
  <si>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</si>
  <si>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</si>
  <si>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Risk level of tier-1 benchmark  as on February 27, 2026</t>
  </si>
  <si>
    <t>Risk level of tier-2 benchmark  as on February 27, 2026</t>
  </si>
  <si>
    <t>Franklin India Liquid Fund</t>
  </si>
  <si>
    <t>Rating</t>
  </si>
  <si>
    <t>INE134E08MO2</t>
  </si>
  <si>
    <t>7.37% Power Finance Corporation Ltd (22-May-2026)</t>
  </si>
  <si>
    <t>INE476A16H19</t>
  </si>
  <si>
    <t>Canara Bank (27-May-2026) **</t>
  </si>
  <si>
    <t>CRISIL A1+</t>
  </si>
  <si>
    <t>INE062A16614</t>
  </si>
  <si>
    <t>State Bank Of India (27-Mar-2026)</t>
  </si>
  <si>
    <t>INE556F16BH3</t>
  </si>
  <si>
    <t>Small Industries Development Bank of India (05-May-2026) **</t>
  </si>
  <si>
    <t>INE040A16GW7</t>
  </si>
  <si>
    <t>HDFC Bank Ltd (19-May-2026) **</t>
  </si>
  <si>
    <t>INE238AD6BB3</t>
  </si>
  <si>
    <t>Axis Bank Ltd (25-May-2026)</t>
  </si>
  <si>
    <t>INE556F16BI1</t>
  </si>
  <si>
    <t>Small Industries Development Bank of India (20-May-2026)</t>
  </si>
  <si>
    <t>INE238AD6BT5</t>
  </si>
  <si>
    <t>Axis Bank Ltd (25-Mar-2026) **</t>
  </si>
  <si>
    <t>INE160A16UF9</t>
  </si>
  <si>
    <t>Punjab National Bank (07-May-2026) **</t>
  </si>
  <si>
    <t>INE237AD6059</t>
  </si>
  <si>
    <t>Kotak Mahindra Bank Ltd (18-May-2026) **</t>
  </si>
  <si>
    <t>INE028A16LM3</t>
  </si>
  <si>
    <t>Bank of Baroda (26-May-2026) **</t>
  </si>
  <si>
    <t>IND A1+</t>
  </si>
  <si>
    <t>INE514E16CJ9</t>
  </si>
  <si>
    <t>Export-Import Bank Of India (04-Mar-2026)</t>
  </si>
  <si>
    <t>INE040A16GS5</t>
  </si>
  <si>
    <t>HDFC Bank Ltd (24-Mar-2026)</t>
  </si>
  <si>
    <t>INE476A16B64</t>
  </si>
  <si>
    <t>Canara Bank (18-Mar-2026)</t>
  </si>
  <si>
    <t>INE160A16RK5</t>
  </si>
  <si>
    <t>Punjab National Bank (18-Mar-2026)</t>
  </si>
  <si>
    <t>INE562A16OS2</t>
  </si>
  <si>
    <t>Indian Bank (06-May-2026) **</t>
  </si>
  <si>
    <t>INE692A16KC9</t>
  </si>
  <si>
    <t>Union Bank of India (15-May-2026)</t>
  </si>
  <si>
    <t>INE238AD6BR9</t>
  </si>
  <si>
    <t>Axis Bank Ltd (18-Mar-2026) **</t>
  </si>
  <si>
    <t>INE692A16KM8</t>
  </si>
  <si>
    <t>Union Bank of India (12-Mar-2026)</t>
  </si>
  <si>
    <t>INE763G14D60</t>
  </si>
  <si>
    <t>ICICI Securities Ltd (12-Mar-2026) **@</t>
  </si>
  <si>
    <t>INE674K14BU2</t>
  </si>
  <si>
    <t>Aditya Birla Capital Ltd (22-May-2026) **@</t>
  </si>
  <si>
    <t>INE121A14XK0</t>
  </si>
  <si>
    <t>Cholamandalam Investment and Finance Co Ltd (22-May-2026) **@</t>
  </si>
  <si>
    <t>INE472H14730</t>
  </si>
  <si>
    <t>Standard Chartered Securities (India) Ltd (11-Mar-2026) **@</t>
  </si>
  <si>
    <t>INE028E14UC2</t>
  </si>
  <si>
    <t>Kotak Securities Ltd (18-Mar-2026) **@</t>
  </si>
  <si>
    <t>INE511C14ZK3</t>
  </si>
  <si>
    <t>Poonawalla Fincorp Ltd (15-May-2026) **@</t>
  </si>
  <si>
    <t>INE865C14PG2</t>
  </si>
  <si>
    <t>Aditya Birla Money Ltd (30-Apr-2026) **@</t>
  </si>
  <si>
    <t>INE700G14SI2</t>
  </si>
  <si>
    <t>HDFC Securities Ltd (14-May-2026) **@</t>
  </si>
  <si>
    <t>IN002025X463</t>
  </si>
  <si>
    <t>91 DTB (22-May-2026)</t>
  </si>
  <si>
    <t>IN002025X430</t>
  </si>
  <si>
    <t>91 DTB (30-Apr-2026)</t>
  </si>
  <si>
    <t>IN002025X406</t>
  </si>
  <si>
    <t>91 DTB (09-Apr-2026)</t>
  </si>
  <si>
    <t>IN002025Z039</t>
  </si>
  <si>
    <t>364 DTB (16-Apr-2026)</t>
  </si>
  <si>
    <t>IN002025X455</t>
  </si>
  <si>
    <t>91 DTB (14-May-2026)</t>
  </si>
  <si>
    <t>IN002025X380</t>
  </si>
  <si>
    <t>91 DTB (19-Mar-2026)</t>
  </si>
  <si>
    <t>IN002024Z487</t>
  </si>
  <si>
    <t>364 DTB (12-Mar-2026)</t>
  </si>
  <si>
    <t>Alternative Investment Fund #</t>
  </si>
  <si>
    <t>INF0RQ622028</t>
  </si>
  <si>
    <t>Corporate Debt Market Development Fund Class A2</t>
  </si>
  <si>
    <t>Alternative Investment Fund Units</t>
  </si>
  <si>
    <t>@ Listed</t>
  </si>
  <si>
    <t># In accordance with SEBI/HO/IMD/PoD2/P/CIR/2023/129 circular dated July 27, 2023, Investment in Corporate Debt Market Development Fund.</t>
  </si>
  <si>
    <t>Aggregate investments by other schemes of Franklin Templeton Mutual Fund in this scheme is Rs. 368.06 Lakhs.</t>
  </si>
  <si>
    <t>AUM excluding the aggregate investments by other schemes of Franklin Templeton Mutual Fund in this scheme is Rs. 331,415.27 Lakhs.</t>
  </si>
  <si>
    <t xml:space="preserve">      Regular Plan Growth Option</t>
  </si>
  <si>
    <t xml:space="preserve">      Regular Plan Daily IDCW Reinvestment Option</t>
  </si>
  <si>
    <t xml:space="preserve">      Regular Plan Weekly IDCW Option</t>
  </si>
  <si>
    <t xml:space="preserve">      Institutional Plan Daily IDCW Reinvestment Option</t>
  </si>
  <si>
    <t xml:space="preserve">      Institutional Plan Weekly IDCW Option</t>
  </si>
  <si>
    <t xml:space="preserve">      Super Institutional Plan Growth Option</t>
  </si>
  <si>
    <t xml:space="preserve">      Super Institutional Plan Daily IDCW Reinvestment Option</t>
  </si>
  <si>
    <t xml:space="preserve">      Super Institutional Plan Weekly IDCW Option</t>
  </si>
  <si>
    <t xml:space="preserve">      Direct Super Institutional Growth Option</t>
  </si>
  <si>
    <t xml:space="preserve">      Direct Super Institutional Daily IDCW Reinvestment Option</t>
  </si>
  <si>
    <t xml:space="preserve">      Direct Super Institutional Weekly IDCW Option</t>
  </si>
  <si>
    <t xml:space="preserve">      Unclaimed Redemption Plan - Growth</t>
  </si>
  <si>
    <t xml:space="preserve">      Unclaimed IDCW Plan - Growth</t>
  </si>
  <si>
    <t xml:space="preserve">      Unclaimed Redemption Investor Education Plan - Growth</t>
  </si>
  <si>
    <t xml:space="preserve">      Unclaimed IDCW Investor Education Plan - Growth</t>
  </si>
  <si>
    <t>c) Residual maturity / Average Maturity as on 27-Feb-2026</t>
  </si>
  <si>
    <t>e) Risk-o-meter</t>
  </si>
  <si>
    <t xml:space="preserve">Primary Benchmark: Tier-1 Index:  NIFTY Liquid Index A-I (Effective April 1, 2024, the benchmark of the scheme is changed from CRISIL Liquid Debt B-I Index) </t>
  </si>
  <si>
    <t>Franklin India Overnight Fund</t>
  </si>
  <si>
    <t>IN002025X372</t>
  </si>
  <si>
    <t>91 DTB (12-Mar-2026)</t>
  </si>
  <si>
    <t>IN002025X398</t>
  </si>
  <si>
    <t>91 DTB (27-Mar-2026)</t>
  </si>
  <si>
    <t xml:space="preserve">      Daily IDCW Plan</t>
  </si>
  <si>
    <t xml:space="preserve">      Weekly IDCW Plan</t>
  </si>
  <si>
    <t xml:space="preserve">      Direct Daily IDCW Plan</t>
  </si>
  <si>
    <t xml:space="preserve">      Direct Weekly IDCW Plan</t>
  </si>
  <si>
    <t xml:space="preserve">      Unclaimed Redemption Plan</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</si>
  <si>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</si>
  <si>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</si>
  <si>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</si>
  <si>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</si>
  <si>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</si>
  <si>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INE261F16AF6</t>
  </si>
  <si>
    <t>National Bank For Agriculture &amp; Rural Development (22-Jan-2027) **</t>
  </si>
  <si>
    <t>INE692A16KU1</t>
  </si>
  <si>
    <t>Union Bank of India (19-Jan-2027) **</t>
  </si>
  <si>
    <t>INE261F16AH2</t>
  </si>
  <si>
    <t>National Bank For Agriculture &amp; Rural Development (28-Jan-2027)</t>
  </si>
  <si>
    <t>INE556F16BX0</t>
  </si>
  <si>
    <t>Small Industries Development Bank of India (29-Jan-2027) **</t>
  </si>
  <si>
    <t>INE556F16CB4</t>
  </si>
  <si>
    <t>Small Industries Development Bank of India (18-Feb-2027) **</t>
  </si>
  <si>
    <t>INE160A16RM1</t>
  </si>
  <si>
    <t>Punjab National Bank (20-Mar-2026)</t>
  </si>
  <si>
    <t>INE556F16BG5</t>
  </si>
  <si>
    <t>Small Industries Development Bank of India (26-Mar-2026)</t>
  </si>
  <si>
    <t>INE028A16KT0</t>
  </si>
  <si>
    <t>Bank of Baroda (11-Dec-2026) **</t>
  </si>
  <si>
    <t>INE238AD6CB1</t>
  </si>
  <si>
    <t>Axis Bank Ltd (17-Dec-2026) **</t>
  </si>
  <si>
    <t>INE028A16KX2</t>
  </si>
  <si>
    <t>Bank of Baroda (06-Jan-2027) **</t>
  </si>
  <si>
    <t>INE238AD6BW9</t>
  </si>
  <si>
    <t>Axis Bank Ltd (14-Jan-2027) **</t>
  </si>
  <si>
    <t>INE476A16G28</t>
  </si>
  <si>
    <t>Canara Bank (28-Jan-2027)</t>
  </si>
  <si>
    <t>INE040A16GN6</t>
  </si>
  <si>
    <t>HDFC Bank Ltd (12-Mar-2026)</t>
  </si>
  <si>
    <t>INE237A167Z1</t>
  </si>
  <si>
    <t>Kotak Mahindra Bank Ltd (13-Mar-2026)</t>
  </si>
  <si>
    <t>INE040A16HN4</t>
  </si>
  <si>
    <t>HDFC Bank Ltd (11-Sep-2026) **</t>
  </si>
  <si>
    <t>INE692A16KQ9</t>
  </si>
  <si>
    <t>Union Bank of India (10-Dec-2026) **</t>
  </si>
  <si>
    <t>INE261F16AK6</t>
  </si>
  <si>
    <t>National Bank For Agriculture &amp; Rural Development (17-Feb-2027) **</t>
  </si>
  <si>
    <t>INE562A16ON3</t>
  </si>
  <si>
    <t>Indian Bank (25-Mar-2026) **</t>
  </si>
  <si>
    <t>INE160A16RP4</t>
  </si>
  <si>
    <t>Punjab National Bank (25-Mar-2026) **</t>
  </si>
  <si>
    <t>INE556F16BF7</t>
  </si>
  <si>
    <t>Small Industries Development Bank of India (25-Mar-2026) **</t>
  </si>
  <si>
    <t>INE476A16G44</t>
  </si>
  <si>
    <t>Canara Bank (02-Feb-2027)</t>
  </si>
  <si>
    <t>INE556F16BW2</t>
  </si>
  <si>
    <t>Small Industries Development Bank of India (28-Jan-2027)</t>
  </si>
  <si>
    <t>INE562A16OI3</t>
  </si>
  <si>
    <t>Indian Bank (12-Mar-2026)</t>
  </si>
  <si>
    <t>INE028A16IC0</t>
  </si>
  <si>
    <t>Bank of Baroda (13-Mar-2026)</t>
  </si>
  <si>
    <t>INE238AD6AN0</t>
  </si>
  <si>
    <t>Axis Bank Ltd (04-Mar-2026) **</t>
  </si>
  <si>
    <t>INE040A16IK8</t>
  </si>
  <si>
    <t>HDFC Bank Ltd (22-Jan-2027) **</t>
  </si>
  <si>
    <t>INE377Y14BZ2</t>
  </si>
  <si>
    <t>Bajaj Housing Finance Ltd (23-Feb-2027) **@</t>
  </si>
  <si>
    <t>INE202B14PO4</t>
  </si>
  <si>
    <t>Piramal Finance Ltd (30-Oct-2026) **@</t>
  </si>
  <si>
    <t>INE477S14DG8</t>
  </si>
  <si>
    <t>Tata Capital Ltd (19-Mar-2026)@</t>
  </si>
  <si>
    <t>INE414G14UV9</t>
  </si>
  <si>
    <t>Muthoot Finance Ltd (09-Jun-2026) **@</t>
  </si>
  <si>
    <t>INE403G14TT8</t>
  </si>
  <si>
    <t>Standard Chartered Capital Ltd (10-Sep-2026) **@</t>
  </si>
  <si>
    <t>INE121A14YF8</t>
  </si>
  <si>
    <t>Cholamandalam Investment and Finance Co Ltd (22-Jan-2027) **@</t>
  </si>
  <si>
    <t>INE087M14BV1</t>
  </si>
  <si>
    <t>Bahadur Chand Investments Pvt Ltd (04-Mar-2026) **@</t>
  </si>
  <si>
    <t>IN002025Z468</t>
  </si>
  <si>
    <t>364 DTB (19-Feb-2027)</t>
  </si>
  <si>
    <t>IN002024Z479</t>
  </si>
  <si>
    <t>364 DTB (05-Mar-2026)</t>
  </si>
  <si>
    <t>IN2920150355</t>
  </si>
  <si>
    <t>8.39% Rajasthan SDL (15-MAR-2026)</t>
  </si>
  <si>
    <t>IN3420160100</t>
  </si>
  <si>
    <t>6.88% West Bengal SDL (23-Nov-2026)</t>
  </si>
  <si>
    <t>Aggregate investments by other schemes of Franklin Templeton Mutual Fund in this scheme is Rs. 11,478.49 Lakhs.</t>
  </si>
  <si>
    <t>AUM excluding the aggregate investments by other schemes of Franklin Templeton Mutual Fund in this scheme is Rs. 423,707.38 Lakhs.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</si>
  <si>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</si>
  <si>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</si>
  <si>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</si>
  <si>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</si>
  <si>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</si>
  <si>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</si>
  <si>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</si>
  <si>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</si>
  <si>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</si>
  <si>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</si>
  <si>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</si>
  <si>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</si>
  <si>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</si>
  <si>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INE115A07PN6</t>
  </si>
  <si>
    <t>6.40% LIC Housing Finance LTD (30-Nov-2026) **</t>
  </si>
  <si>
    <t>IN0020250141</t>
  </si>
  <si>
    <t>6.36% GOI 2031 (16-Feb-2031)</t>
  </si>
  <si>
    <t>IN1320250096</t>
  </si>
  <si>
    <t>7.02% Bihar SDL (10-Sep-2030)</t>
  </si>
  <si>
    <t>IN1920240323</t>
  </si>
  <si>
    <t>7.04% Karnataka SDL (26-Sep-2032)</t>
  </si>
  <si>
    <t>IN3520250090</t>
  </si>
  <si>
    <t>7.59% Chhattisgarh SDL (11-Feb-2036)</t>
  </si>
  <si>
    <t>IN0020200120</t>
  </si>
  <si>
    <t>GOI FRB 2033 (22-Sep-2033) $</t>
  </si>
  <si>
    <t>Margin on IRS</t>
  </si>
  <si>
    <t>Outstanding Interest Rate Swap Position</t>
  </si>
  <si>
    <t>Contract Name</t>
  </si>
  <si>
    <t>Notional Value (In Lakhs)</t>
  </si>
  <si>
    <t>ICICI BANK LTD (Pay Fixed - Receive Floating)</t>
  </si>
  <si>
    <t>IDFC FIRST  BANK (Pay Fixed - Receive Floating)</t>
  </si>
  <si>
    <t>IDFC FIRST BANK (Pay Fixed - Receive Floating)</t>
  </si>
  <si>
    <t>STANDARD CHARTERED BANK (Pay Fixed - Receive Floating)</t>
  </si>
  <si>
    <t>Total Interest Rate Swap</t>
  </si>
  <si>
    <t>$ Yield to maturity (YTM) for floating rate securities is calculated by recomputing yield from simple average of valuation prices provided by valuation agencies.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</si>
  <si>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</si>
  <si>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c) Exposure to Derivative Instruments (Interest Rate Swaps) as on February 27, 2026:</t>
  </si>
  <si>
    <t>i) Total outstanding position in Derivative Instruments (Gross Notional) as at February 27, 2026 is Rs. 17,500.00 Lakhs.</t>
  </si>
  <si>
    <t>ii) Total percentage of existing assets hedged through futures is 55.75%.</t>
  </si>
  <si>
    <t xml:space="preserve">Primary Benchmark: NIFTY Short Duration Debt Index A-II (Effective April 1, 2024, the benchmark of the scheme is changed from CRISIL Low Duration Debt Index) </t>
  </si>
  <si>
    <t>Franklin India Corporate Debt Fund</t>
  </si>
  <si>
    <t>INE134E08NZ6</t>
  </si>
  <si>
    <t>7.24% Power Finance Corporation Ltd (17-Feb-2031) **</t>
  </si>
  <si>
    <t>ICRA AAA</t>
  </si>
  <si>
    <t>INE941D07208</t>
  </si>
  <si>
    <t>6.75% Sikka Ports &amp; Terminals Ltd (22-Apr-2026) **</t>
  </si>
  <si>
    <t>INE975F07IM9</t>
  </si>
  <si>
    <t>8.0359% Kotak Mahindra Investments LTD (06-Oct-2026) **</t>
  </si>
  <si>
    <t>INE756I07EY1</t>
  </si>
  <si>
    <t>8.3324% HDB Financial Services LTD (10-MAY-2027) **</t>
  </si>
  <si>
    <t>INE261F08EL3</t>
  </si>
  <si>
    <t>7.40% National Bank For Agriculture &amp; Rural Development (29-Apr-2030) **</t>
  </si>
  <si>
    <t>INE261F08DX0</t>
  </si>
  <si>
    <t>7.58% National Bank For Agriculture &amp; Rural Development (31-Jul-2026) **</t>
  </si>
  <si>
    <t>INE151A08349</t>
  </si>
  <si>
    <t>7.75% Tata Communications Ltd (29-Aug-2026) **</t>
  </si>
  <si>
    <t>INE031A08962</t>
  </si>
  <si>
    <t>6.90% Housing &amp; Urban Development Corporation Ltd (23-Apr-2032) **</t>
  </si>
  <si>
    <t>INE556F08KH1</t>
  </si>
  <si>
    <t>7.43% Small Industries Development Bank Of India (31-Aug-2026)</t>
  </si>
  <si>
    <t>INE557F08GC8</t>
  </si>
  <si>
    <t>7.29% National Housing Bank (04-Jul-2031) **</t>
  </si>
  <si>
    <t>INE403D08215</t>
  </si>
  <si>
    <t>8.90% Bharti Telecom Ltd (05-Nov-2034) **</t>
  </si>
  <si>
    <t>INE403D08256</t>
  </si>
  <si>
    <t>8.75% Bharti Telecom Ltd (05-Nov-2028) **</t>
  </si>
  <si>
    <t>INE556F08KN9</t>
  </si>
  <si>
    <t>7.75% Small Industries Development Bank Of India (10-Jun-2027) **</t>
  </si>
  <si>
    <t>INE134E08LP1</t>
  </si>
  <si>
    <t>7.13% Power Finance Corporation Ltd (15-Jul-2026) **</t>
  </si>
  <si>
    <t>INE053F08536</t>
  </si>
  <si>
    <t>0.00% Indian Railway Finance Corporation Ltd (01-Dec-2035)</t>
  </si>
  <si>
    <t>INE020B08EA5</t>
  </si>
  <si>
    <t>7.55% REC Ltd (31-Mar-2028) **</t>
  </si>
  <si>
    <t>INE020B08FZ9</t>
  </si>
  <si>
    <t>6.60% REC Ltd (30-Jun-2027) **</t>
  </si>
  <si>
    <t>INE040A08757</t>
  </si>
  <si>
    <t>8.46% HDFC Bank Ltd (15-Jun-2026) **</t>
  </si>
  <si>
    <t>IN1020190519</t>
  </si>
  <si>
    <t>7.15% Andhra Pradesh SDL SDL (04-Mar-2031)</t>
  </si>
  <si>
    <t>IN1020220746</t>
  </si>
  <si>
    <t>7.73% Andhra Pradesh SDL (23-Mar-2032)</t>
  </si>
  <si>
    <t>7.64% Uttarakhand SDL (24-Dec-2032)</t>
  </si>
  <si>
    <t>IN1020200243</t>
  </si>
  <si>
    <t>6.48% Andhra Pradesh SDL (15-Jul-2032)</t>
  </si>
  <si>
    <t>7.65% Bihar SDL (24-Dec-2033)</t>
  </si>
  <si>
    <t>IN2920210514</t>
  </si>
  <si>
    <t>7.17% Rajasthan SDL (02-Mar-2032)</t>
  </si>
  <si>
    <t>STANDARD CHARTERED (Pay Fixed - Receive Floating)</t>
  </si>
  <si>
    <t xml:space="preserve">      Half Yearly IDCW Plan</t>
  </si>
  <si>
    <t xml:space="preserve">      Annual IDCW Plan</t>
  </si>
  <si>
    <t xml:space="preserve">      Direct Half Yearly IDCW Plan</t>
  </si>
  <si>
    <t xml:space="preserve">      Direct Annual IDCW Plan</t>
  </si>
  <si>
    <t>i) Total outstanding position in Derivative Instruments (Gross Notional) as at February 27, 2026 is Rs. 24,500.00 Lakhs.</t>
  </si>
  <si>
    <t>ii) Total percentage of existing assets hedged through futures is 18.15%.</t>
  </si>
  <si>
    <t>Primary Benchmark: Tier-1 Index:  NIFTY Corporate Bond Index A-II (Effective April 1, 2024, the benchmark of the scheme is changed from NIFTY Corporate Bond Index B-III)</t>
  </si>
  <si>
    <t>Franklin India Banking &amp; PSU Debt Fund</t>
  </si>
  <si>
    <t>INE787H08188</t>
  </si>
  <si>
    <t>7.56% India Infrastructure Finance Co Ltd (20-Mar-2028) **</t>
  </si>
  <si>
    <t>INE238A08468</t>
  </si>
  <si>
    <t>7.65% Axis Bank Ltd (30-Jan-2027) **</t>
  </si>
  <si>
    <t>INE040A08500</t>
  </si>
  <si>
    <t>8.35% HDFC Bank Ltd (13-May-2026) **</t>
  </si>
  <si>
    <t>INE134E08NM4</t>
  </si>
  <si>
    <t>7.38% Power Finance Corporation Ltd (15-Jan-2032) **</t>
  </si>
  <si>
    <t>INE557F08FY4</t>
  </si>
  <si>
    <t>7.59% National Housing Bank (14-Jul-2027) **</t>
  </si>
  <si>
    <t>INE040A08567</t>
  </si>
  <si>
    <t>7.78% HDFC Bank Ltd (27-Mar-2027) **</t>
  </si>
  <si>
    <t>INE557F08FR8</t>
  </si>
  <si>
    <t>7.22% National Housing Bank (23-Jul-2026) **</t>
  </si>
  <si>
    <t>INE556F16BS0</t>
  </si>
  <si>
    <t>Small Industries Development Bank of India (04-Dec-2026) **</t>
  </si>
  <si>
    <t>INE028A16LF7</t>
  </si>
  <si>
    <t>Bank of Baroda (04-Feb-2027) **</t>
  </si>
  <si>
    <t>IN0020250075</t>
  </si>
  <si>
    <t>7.24% GOI 2055 (18-Aug-2055)</t>
  </si>
  <si>
    <t>i) Total outstanding position in Derivative Instruments (Gross Notional) as at February 27, 2026 is Rs. 10,500.00 Lakhs.</t>
  </si>
  <si>
    <t>ii) Total percentage of existing assets hedged through futures is 21.90%.</t>
  </si>
  <si>
    <t>Primary Benchmark: Nifty Banking &amp; PSU Debt Index A-II (Effective April 1, 2024, the benchmark of the scheme is changed from NIFTY Banking &amp; PSU Debt Index)</t>
  </si>
  <si>
    <t>Franklin India Ultra Short Duration Fund</t>
  </si>
  <si>
    <t>INE667F07IZ4</t>
  </si>
  <si>
    <t>7.70% Sundaram Home Finance Ltd (26-Mar-2027) **</t>
  </si>
  <si>
    <t>INE115A07QG8</t>
  </si>
  <si>
    <t>8.1432% LIC Housing Finance LTD (25-MAR-2026) **</t>
  </si>
  <si>
    <t>INE556F16CC2</t>
  </si>
  <si>
    <t>Small Industries Development Bank of India (26-Feb-2027) **</t>
  </si>
  <si>
    <t>IN3720150124</t>
  </si>
  <si>
    <t>8.22% Jharkhand SDL (30-Mar-2026)</t>
  </si>
  <si>
    <t>IN2620160035</t>
  </si>
  <si>
    <t>7.49% Nagaland SDL (14-Sep-2026)</t>
  </si>
  <si>
    <t>IN0020210160</t>
  </si>
  <si>
    <t>GOI FRB 2028 (04-Oct-2028) $</t>
  </si>
  <si>
    <t>DBS BANK LTD (Pay Fixed - Receive Floating)</t>
  </si>
  <si>
    <t>i) Total outstanding position in Derivative Instruments (Gross Notional) as at February 27, 2026 is Rs. 5,000.00 Lakhs.</t>
  </si>
  <si>
    <t>ii) Total percentage of existing assets hedged through futures is 17.67%.</t>
  </si>
  <si>
    <t xml:space="preserve">Primary Benchmark: Nifty Ultra Short Duration Debt Index A-I </t>
  </si>
  <si>
    <t>Franklin India Medium to Long Duration Fund</t>
  </si>
  <si>
    <t>IN1620220112</t>
  </si>
  <si>
    <t>7.86% Haryana SDL (29-Jun-2032)</t>
  </si>
  <si>
    <t>IN3120240509</t>
  </si>
  <si>
    <t>7.15% Tamil Nadu SDL (22-Jan-2035)</t>
  </si>
  <si>
    <t>IN1020180205</t>
  </si>
  <si>
    <t>8.42% Andhra Pradesh SDL (08-Aug-2029)</t>
  </si>
  <si>
    <t>IN4920210114</t>
  </si>
  <si>
    <t>7.14% Jammu &amp; Kashmir SDL (29-Dec-2036)</t>
  </si>
  <si>
    <t>IN1620230343</t>
  </si>
  <si>
    <t>7.77% Haryana SDL (10-Jan-2036)</t>
  </si>
  <si>
    <t>Primary Benchmark: CRISIL Medium to Long Duration Debt A-III Index</t>
  </si>
  <si>
    <t>Franklin India Low Duration Fund</t>
  </si>
  <si>
    <t>INE634S07033</t>
  </si>
  <si>
    <t>7.97% Mankind Pharma Ltd (16-Nov-2027) **</t>
  </si>
  <si>
    <t>CRISIL AA+</t>
  </si>
  <si>
    <t>INE041007084</t>
  </si>
  <si>
    <t>7.05% Embassy Office Parks Reit (18-Oct-2026) **</t>
  </si>
  <si>
    <t>INE507T07062</t>
  </si>
  <si>
    <t>6.59% Summit Digitel Infrastructure Ltd (16-Jun-2026) **</t>
  </si>
  <si>
    <t>INE306N07MX0</t>
  </si>
  <si>
    <t>7.89% Tata Capital Ltd (26-Jul-2027) **</t>
  </si>
  <si>
    <t>IN0020210137</t>
  </si>
  <si>
    <t>GOI FRB 2034 (30-Oct-2034) $</t>
  </si>
  <si>
    <t>ICICI SECURITIES PRIMARY DEALERSHIP LTD (Pay Fixed - Receive Floating)</t>
  </si>
  <si>
    <t>i) Total outstanding position in Derivative Instruments (Gross Notional) as at February 27, 2026 is Rs. 17,000.00 Lakhs.</t>
  </si>
  <si>
    <t>ii) Total percentage of existing assets hedged through futures is 42.55%.</t>
  </si>
  <si>
    <t>Primary Benchmark: NIFTY Low Duration Debt Index A-I</t>
  </si>
  <si>
    <t>Franklin India Long Duration Fund</t>
  </si>
  <si>
    <t>Primary Benchmark: CRISIL Long Duration Debt A-III Index</t>
  </si>
  <si>
    <t>Franklin India Government Securities Fund</t>
  </si>
  <si>
    <t xml:space="preserve">      Growth Option</t>
  </si>
  <si>
    <t xml:space="preserve">      Quarterly IDCW Option</t>
  </si>
  <si>
    <t xml:space="preserve">      Direct Growth Option</t>
  </si>
  <si>
    <t xml:space="preserve">      Direct Quarterly IDCW Option</t>
  </si>
  <si>
    <t>ii) Total percentage of existing assets hedged through futures is 28.49%.</t>
  </si>
  <si>
    <t xml:space="preserve">Primary Benchmark: NIFTY All Duration G-Sec Index </t>
  </si>
  <si>
    <t>Franklin India Retirement Fund (formerly known as Franklin India Pension Plan)^</t>
  </si>
  <si>
    <t>INE261F08EO7</t>
  </si>
  <si>
    <t>7.48% National Bank For Agriculture &amp; Rural Development (15-Sep-2028)</t>
  </si>
  <si>
    <t>INE377Y07417</t>
  </si>
  <si>
    <t>7.90% Bajaj Housing Finance Ltd (28-Apr-2028) **</t>
  </si>
  <si>
    <t>INE115A07PV9</t>
  </si>
  <si>
    <t>7.90% LIC Housing Finance LTD (23-Jun-2027) **</t>
  </si>
  <si>
    <t>INE0KUG08076</t>
  </si>
  <si>
    <t>7.03% National Bank for Financing Infrastructure and Development (08-Apr-2030) **</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</si>
  <si>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</si>
  <si>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</si>
  <si>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</si>
  <si>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</si>
  <si>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</si>
  <si>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</si>
  <si>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</si>
  <si>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</si>
  <si>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</si>
  <si>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</si>
  <si>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</si>
  <si>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</si>
  <si>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per SEBI circular dated March 22, 2021, maturity of the security has been moved to 100 years from the date of issuance.</t>
  </si>
  <si>
    <t>c) Main portfolio of the Scheme Franklin India Dynamic Accrual Fund ceased to exist as per Regulation 41(3) of SEBI Mutual Fund Regulations and therefore no separate disclosure is published for the main portfolio</t>
  </si>
  <si>
    <t>Franklin India Short-Term Income Plan (No. of segregated Portfolios in the scheme - 3) - (under winding up) $$$</t>
  </si>
  <si>
    <t>As on 02-May-2025 *</t>
  </si>
  <si>
    <t xml:space="preserve">      Institutional Plan Growth Option</t>
  </si>
  <si>
    <t>* All units in the scheme have been extinguished post distribution based on NAV dated May 02, 2025 which is the last declared NAV.</t>
  </si>
  <si>
    <t>This metric is computed basis market value of the securities (including accrued interest) held in the portfolio. Since there is no security in the portfolio, this metric is not applicable</t>
  </si>
  <si>
    <t>https://www.franklintempletonindia.com/download/en-in/valuation-policy/bb813425-1311-487d-86cb-619298c228dd/Fair%20Valuation%20Reliance%20Broadcast%20Network%20limited.pdf</t>
  </si>
  <si>
    <t>e) Essel Infra Projects Ltd - Further to the favorable Decision from the Delhi High Court, the Debenture Trustees have recovered Rs. 16,078.96 Lakhs (across 4 schemes) from sale of pledged shares. We continue efforts to recover the maximum value for the benefit of the unitholders. Recovery made by Franklin India Short Term Income Plan is 5,092.71 Lakhs.</t>
  </si>
  <si>
    <t>f) For ISIN INE445K07106 - the remaining value in the portfolio of the scheme represents FISTIP’s investment in the NCDs of 9.50% Reliance Broadcast Network Ltd (20-JUL-2020) issued by Reliance Broadcast Network Ltd (RBNL). RBNL defaulted on meeting its payment obligation at maturity. Pursuant to the put option right exercised by us on Reliance Capital Limited (RCL) with respect to our exposure in RBNL, through the Insolvency &amp; Bankruptcy process of RCL, the scheme received its proportionate share of INR 312.97 lacs on March 20, 2025. RBNL also underwent the insolvency and resolution process and the scheme received INR 3195.69 lacs on April 8, 2025. For more details kindly refer to the note on our website.</t>
  </si>
  <si>
    <t>https://www.franklintempletonindia.com/download/en-in/latest%20updates/189ea834-ae3f-48eb-9d73-a9cc9cd9317e/franklin-templeton-update-on-reliance-broadcast-july-23-2020-kcg9m1gq-en-in.pdf</t>
  </si>
  <si>
    <t>g) @@@ Coupons/ part payments/ maturity payments were due to be paid by Nufuture Digital (India) Ltd. on July 31, 2020, August 31, 2020, September 2, 2020, September 30, 2020, October 31, 2020, November 30, 2020, December 31, 2020, January 31, 2021, February 28, 2021, March 31, 2021, April 30, 2021, May 31, 2021, June 30,2021, July 31, 2021, August 31,2021, September 30, 2021, October 31, 2021, November 30, 2021, December 31, 2021 by Future Ideas Co. Ltd. on July 31, 2020, October 31, 2020, January 31, 2021, April 30, 2021, July 31, 2021, October 31, 2021, January 31, 2022, April 30, 2022, July 31, 2022, October 31, 2022 , January 31, 2023 and by Rivaaz Trade Ventures Pvt Ltd on July 31, 2020, August 31, 2020, September 30, 2020, October 31, 2020, November 7, 2020, December 30, 2020, June 30,2021, December 30, 2021, June 30, 2022, December 30, 2022, December 31, 2023. However, these issuers were unable to meet their payment obligations. Due to default in payment, the securities of these issuers were valued at zero basis the AMFI standard haircut matrix. This amount only reflects the realizable value as on the date of disclosure and does not indicate any reduction or write-off of the amount repayable by the issuers.</t>
  </si>
  <si>
    <t>h) Maturity proceeds from Reliance Big Private Ltd (RBPL) (ISIN: INE333T07048 and INE333T07055) &amp; Reliance Infrastructure Consulting &amp; Engineers Private Ltd (RICEPL) (ISIN: INE428K07011) were due on January 14, 2021 and January 31, 2021 respectively. However, the issuers were unable to meet their payment obligations. The securities of the issuer were fair valued at zero on November 4, 2020. Pursuant to National Company Law Tribunal (NCLT) order, the scheme received its proportionate share of INR 82.71 lacs on April 15, 2025 for RBPL and of INR 50.72 lacs on April 30, 2025 for RICEPL as part of corporate resolution process. Kindly refer note on our website on fair valuation.</t>
  </si>
  <si>
    <t>https://www.franklintempletonindia.com/download/en-in/valuation-policy/a0e293eb-f28b-4edc-9535-c7d9e7321ddc/fair_valuation_reliance_big_reliance_infra_november_4_2020-kgox4tdb-en-in.pdf</t>
  </si>
  <si>
    <t>i) Post the creation of the segregated portfolio i.e. 8.25% Vodafone Idea Ltd 10JUL20 - Segregated Portfolio 1 on January 24, 2020, the annual coupon due and the full principal due along with the interest was received by the segregated portfolio on June 12, 2020 and July 10, 2020 respectively. With these receipts, the segregated portfolio completed full recovery on July 10, 2020.</t>
  </si>
  <si>
    <t>j) Post the creation of the segregated portfolio i.e. 10.90% Vodafone Idea Ltd 02-Sep-2023 - Segregated Portfolio 2 on January 24, 2020, the annual coupon due and the full principal due along with the interest was received by the segregated portfolio on September 3, 2020, September 3, 2021, September 2, 2022 and September 1, 2023. With these receipts, the segregated portfolio completed full recovery on September 1, 2023.</t>
  </si>
  <si>
    <t>k) Risk-o-meter</t>
  </si>
  <si>
    <t>As of May 2, 2025, all units of Franklin India Short-Term Income Plan (FISTIP) stand extinguished.100% of the AUM of the scheme stands distributed to investors (except cases with incomplete KYC documentation or requiring remediation). Investors may note that in addition to the payments till date, any amount received by the schemes including recoveries/ receipts from securities which are currently valued at zero or have matured but defaulted on their repayment obligation, shall be paid out to investors as and when such amounts are recovered/received. There is no portfolio left to evaluate riskometer for the fun except the securities which are currently valued at zero or have matured but defaulted on their repayment obligation. On account of this, the riskometer for FISTIP  has not been disclosed.</t>
  </si>
  <si>
    <t>$$$ This scheme is under winding-up wherein SBI Fund Management Limited (SBIFM) was appointed as the liquidator as per the order of Hon'ble Supreme Court (SC) dated February 12, 2021. On July 7, 2024 , the SC accepted the closure report filed by SBIFM with regards to the winding up and allowed their request to transfer the amount remaining unclaimed to FTMF for further distribution in accordance with the applicable laws. On Jan 1, 2025, SBIFM transferred the cash balances pertaining to unclaimed payouts and expenses amounting to Rs 1,651.24 Lakhs to the scheme.</t>
  </si>
  <si>
    <t>Franklin India Short Term Income Plan - Segregated Portfolio 3 - 9.50% Yes Bank Ltd CO 23 Dec 2021</t>
  </si>
  <si>
    <t>Franklin India Credit Risk Fund - Segregated Portfolio 3 - 9.50% Yes Bank Ltd CO 23 Dec 2021</t>
  </si>
  <si>
    <t>c) Main portfolio of the Scheme Franklin India Credit Risk Fund ceased to exist as per Regulation 41(3) of SEBI Mutual Fund Regulations and therefore no separate disclosure is published for the main portfolio</t>
  </si>
  <si>
    <t>Risk level of tier-1 benchmark as on February 27, 2026</t>
  </si>
  <si>
    <t>Franklin India Equity Savings Fund</t>
  </si>
  <si>
    <t>Franklin India ELSS Tax Saver Fund (Formerly known as Franklin India Taxshield) ^</t>
  </si>
  <si>
    <t>Franklin India Income Plus Arbitrage Active Fund of Funds (Formerly known as Franklin India Multi - Asset Solution Fund of Funds)^</t>
  </si>
  <si>
    <t xml:space="preserve">b) During the month additional instances of fair valuation/deviation from valuation price provided by the valuation agencies </t>
  </si>
  <si>
    <t>*** Allotment date for the scheme was November 28, 2025</t>
  </si>
  <si>
    <t>7.9265% LIC Housing Finance Ltd (14-Jul-2027) **</t>
  </si>
  <si>
    <t>6.65% LIC Housing Finance Ltd (15-Feb-2027) **</t>
  </si>
  <si>
    <t>7.73% LIC Housing Finance Ltd (18-MAR-2027) **</t>
  </si>
  <si>
    <t>Franklin Technology Fund, Class I (Acc)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</si>
</sst>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
    <numFmt numFmtId="166" formatCode="#,##0.00%"/>
    <numFmt numFmtId="167" formatCode="#,##0.000"/>
    <numFmt numFmtId="168" formatCode="#,##0.000_);\(#,##0.000\)"/>
  </numFmts>
  <fonts count="11"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u/>
      <sz val="11"/>
      <color theme="10"/>
      <name val="Calibri"/>
      <family val="2"/>
      <scheme val="minor"/>
    </font>
    <font>
      <sz val="9"/>
      <color theme="1"/>
      <name val="Arial"/>
      <family val="2"/>
    </font>
    <font>
      <sz val="8"/>
      <color theme="1"/>
      <name val="Arial"/>
      <family val="2"/>
    </font>
    <font>
      <b/>
      <sz val="8"/>
      <color theme="1"/>
      <name val="Arial"/>
      <family val="2"/>
    </font>
    <font>
      <b/>
      <sz val="9"/>
      <color theme="1"/>
      <name val="Arial"/>
      <family val="2"/>
    </font>
    <font>
      <u/>
      <sz val="8"/>
      <color theme="10"/>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0"/>
      </right>
      <top/>
      <bottom style="thin">
        <color indexed="64"/>
      </bottom>
      <diagonal/>
    </border>
  </borders>
  <cellStyleXfs count="2">
    <xf numFmtId="0" fontId="0" fillId="0" borderId="0"/>
    <xf numFmtId="0" fontId="5" fillId="0" borderId="0" applyNumberFormat="0" applyFill="0" applyBorder="0" applyAlignment="0" applyProtection="0"/>
  </cellStyleXfs>
  <cellXfs count="115">
    <xf numFmtId="0" fontId="0" fillId="0" borderId="0" xfId="0"/>
    <xf numFmtId="0" fontId="6"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6" fillId="2" borderId="0" xfId="0" applyNumberFormat="1" applyFont="1" applyFill="1"/>
    <xf numFmtId="0" fontId="7" fillId="2" borderId="0" xfId="0" applyFont="1" applyFill="1"/>
    <xf numFmtId="0" fontId="3" fillId="2" borderId="0" xfId="0" applyFont="1" applyFill="1" applyAlignment="1">
      <alignment horizontal="left" vertical="top"/>
    </xf>
    <xf numFmtId="4" fontId="7" fillId="3" borderId="0" xfId="0" applyNumberFormat="1" applyFont="1" applyFill="1"/>
    <xf numFmtId="39" fontId="7" fillId="2" borderId="0" xfId="0" applyNumberFormat="1" applyFont="1" applyFill="1"/>
    <xf numFmtId="39" fontId="7" fillId="3" borderId="0" xfId="0" applyNumberFormat="1" applyFont="1" applyFill="1"/>
    <xf numFmtId="0" fontId="8" fillId="2" borderId="0" xfId="0" applyFont="1" applyFill="1"/>
    <xf numFmtId="39" fontId="8" fillId="3" borderId="0" xfId="0" applyNumberFormat="1" applyFont="1" applyFill="1"/>
    <xf numFmtId="0" fontId="8" fillId="0" borderId="1" xfId="0" applyFont="1" applyBorder="1" applyAlignment="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2" xfId="0" applyFont="1" applyFill="1" applyBorder="1"/>
    <xf numFmtId="0" fontId="7" fillId="2" borderId="2" xfId="0" applyFont="1" applyFill="1" applyBorder="1"/>
    <xf numFmtId="39" fontId="7" fillId="2" borderId="2" xfId="0" applyNumberFormat="1" applyFont="1" applyFill="1" applyBorder="1"/>
    <xf numFmtId="39" fontId="7" fillId="3" borderId="2" xfId="0" applyNumberFormat="1" applyFont="1" applyFill="1" applyBorder="1"/>
    <xf numFmtId="0" fontId="8" fillId="2" borderId="3" xfId="0" applyFont="1" applyFill="1" applyBorder="1"/>
    <xf numFmtId="0" fontId="7" fillId="2" borderId="3" xfId="0" applyFont="1" applyFill="1" applyBorder="1"/>
    <xf numFmtId="39" fontId="7" fillId="2" borderId="3" xfId="0" applyNumberFormat="1" applyFont="1" applyFill="1" applyBorder="1"/>
    <xf numFmtId="39" fontId="7" fillId="3" borderId="3" xfId="0" applyNumberFormat="1" applyFont="1" applyFill="1" applyBorder="1"/>
    <xf numFmtId="3" fontId="7" fillId="2" borderId="3" xfId="0" applyNumberFormat="1" applyFont="1" applyFill="1" applyBorder="1"/>
    <xf numFmtId="39" fontId="8" fillId="2" borderId="3" xfId="0" applyNumberFormat="1" applyFont="1" applyFill="1" applyBorder="1"/>
    <xf numFmtId="39" fontId="8" fillId="3" borderId="3" xfId="0" applyNumberFormat="1" applyFont="1" applyFill="1" applyBorder="1"/>
    <xf numFmtId="0" fontId="8" fillId="2" borderId="4" xfId="0" applyFont="1" applyFill="1" applyBorder="1"/>
    <xf numFmtId="39" fontId="8" fillId="2" borderId="4" xfId="0" applyNumberFormat="1" applyFont="1" applyFill="1" applyBorder="1"/>
    <xf numFmtId="39" fontId="8" fillId="3" borderId="4" xfId="0" applyNumberFormat="1" applyFont="1" applyFill="1" applyBorder="1"/>
    <xf numFmtId="0" fontId="8" fillId="2" borderId="0" xfId="0" applyFont="1" applyFill="1" applyAlignment="1">
      <alignment horizontal="right"/>
    </xf>
    <xf numFmtId="165" fontId="7" fillId="2" borderId="0" xfId="0" applyNumberFormat="1" applyFont="1" applyFill="1"/>
    <xf numFmtId="0" fontId="8" fillId="2" borderId="5" xfId="0" applyFont="1" applyFill="1" applyBorder="1" applyAlignment="1">
      <alignment horizontal="center"/>
    </xf>
    <xf numFmtId="165" fontId="7" fillId="2" borderId="5" xfId="0" applyNumberFormat="1" applyFont="1" applyFill="1" applyBorder="1"/>
    <xf numFmtId="4" fontId="7" fillId="2" borderId="0" xfId="0" applyNumberFormat="1" applyFont="1" applyFill="1"/>
    <xf numFmtId="166" fontId="7" fillId="2" borderId="0" xfId="0" applyNumberFormat="1" applyFont="1" applyFill="1"/>
    <xf numFmtId="0" fontId="9" fillId="2" borderId="0" xfId="0" applyFont="1" applyFill="1"/>
    <xf numFmtId="0" fontId="8" fillId="0" borderId="6" xfId="0" applyFont="1" applyBorder="1" applyAlignment="1">
      <alignment vertical="center"/>
    </xf>
    <xf numFmtId="0" fontId="8" fillId="0" borderId="6" xfId="0" applyFont="1" applyBorder="1" applyAlignment="1">
      <alignment horizontal="center" vertical="center"/>
    </xf>
    <xf numFmtId="2" fontId="8" fillId="0" borderId="6" xfId="0" applyNumberFormat="1" applyFont="1" applyBorder="1" applyAlignment="1">
      <alignment horizontal="center" vertical="center"/>
    </xf>
    <xf numFmtId="2" fontId="8" fillId="0" borderId="6" xfId="0" applyNumberFormat="1" applyFont="1" applyBorder="1" applyAlignment="1">
      <alignment horizontal="center" vertical="center" wrapText="1"/>
    </xf>
    <xf numFmtId="0" fontId="9" fillId="2" borderId="6" xfId="0" applyFont="1" applyFill="1" applyBorder="1" applyAlignment="1">
      <alignment wrapText="1"/>
    </xf>
    <xf numFmtId="0" fontId="9" fillId="2" borderId="6" xfId="0" applyFont="1" applyFill="1" applyBorder="1"/>
    <xf numFmtId="0" fontId="8" fillId="2" borderId="7" xfId="0" applyFont="1" applyFill="1" applyBorder="1"/>
    <xf numFmtId="0" fontId="7" fillId="2" borderId="7" xfId="0" applyFont="1" applyFill="1" applyBorder="1"/>
    <xf numFmtId="39" fontId="7" fillId="2" borderId="7" xfId="0" applyNumberFormat="1" applyFont="1" applyFill="1" applyBorder="1"/>
    <xf numFmtId="39" fontId="7" fillId="3" borderId="7" xfId="0" applyNumberFormat="1" applyFont="1" applyFill="1" applyBorder="1"/>
    <xf numFmtId="3" fontId="7" fillId="2" borderId="7" xfId="0" applyNumberFormat="1" applyFont="1" applyFill="1" applyBorder="1"/>
    <xf numFmtId="4" fontId="7" fillId="2" borderId="7" xfId="0" applyNumberFormat="1" applyFont="1" applyFill="1" applyBorder="1"/>
    <xf numFmtId="39" fontId="8" fillId="2" borderId="7" xfId="0" applyNumberFormat="1" applyFont="1" applyFill="1" applyBorder="1"/>
    <xf numFmtId="39" fontId="8" fillId="3" borderId="7" xfId="0" applyNumberFormat="1" applyFont="1" applyFill="1" applyBorder="1"/>
    <xf numFmtId="0" fontId="8" fillId="2" borderId="8" xfId="0" applyFont="1" applyFill="1" applyBorder="1"/>
    <xf numFmtId="39" fontId="8" fillId="2" borderId="8" xfId="0" applyNumberFormat="1" applyFont="1" applyFill="1" applyBorder="1"/>
    <xf numFmtId="39" fontId="8" fillId="3" borderId="8" xfId="0" applyNumberFormat="1" applyFont="1" applyFill="1" applyBorder="1"/>
    <xf numFmtId="39" fontId="8" fillId="2" borderId="0" xfId="0" applyNumberFormat="1" applyFont="1" applyFill="1" applyAlignment="1">
      <alignment horizontal="right"/>
    </xf>
    <xf numFmtId="2" fontId="8" fillId="0" borderId="1" xfId="0" applyNumberFormat="1" applyFont="1" applyBorder="1" applyAlignment="1">
      <alignment horizontal="center" vertical="center" wrapText="1"/>
    </xf>
    <xf numFmtId="2" fontId="8" fillId="3" borderId="5" xfId="0" applyNumberFormat="1" applyFont="1" applyFill="1" applyBorder="1" applyAlignment="1">
      <alignment horizontal="center" vertical="center"/>
    </xf>
    <xf numFmtId="39" fontId="7" fillId="3" borderId="1" xfId="0" applyNumberFormat="1" applyFont="1" applyFill="1" applyBorder="1"/>
    <xf numFmtId="39" fontId="7" fillId="3" borderId="4" xfId="0" applyNumberFormat="1" applyFont="1" applyFill="1" applyBorder="1"/>
    <xf numFmtId="39" fontId="7" fillId="3" borderId="12" xfId="0" applyNumberFormat="1" applyFont="1" applyFill="1" applyBorder="1"/>
    <xf numFmtId="0" fontId="8" fillId="2" borderId="13" xfId="0" applyFont="1" applyFill="1" applyBorder="1"/>
    <xf numFmtId="2" fontId="7" fillId="2" borderId="3" xfId="0" applyNumberFormat="1" applyFont="1" applyFill="1" applyBorder="1"/>
    <xf numFmtId="4" fontId="7" fillId="2" borderId="3" xfId="0" applyNumberFormat="1" applyFont="1" applyFill="1" applyBorder="1"/>
    <xf numFmtId="2" fontId="7" fillId="2" borderId="4" xfId="0" applyNumberFormat="1" applyFont="1" applyFill="1" applyBorder="1"/>
    <xf numFmtId="2" fontId="7" fillId="2" borderId="0" xfId="0" applyNumberFormat="1" applyFont="1" applyFill="1"/>
    <xf numFmtId="0" fontId="7" fillId="2" borderId="3" xfId="0" applyFont="1" applyFill="1" applyBorder="1" applyAlignment="1">
      <alignment wrapText="1"/>
    </xf>
    <xf numFmtId="165" fontId="7" fillId="2" borderId="0" xfId="0" applyNumberFormat="1" applyFont="1" applyFill="1" applyAlignment="1">
      <alignment horizontal="right"/>
    </xf>
    <xf numFmtId="39" fontId="8" fillId="0" borderId="7" xfId="0" applyNumberFormat="1" applyFont="1" applyBorder="1"/>
    <xf numFmtId="39" fontId="8" fillId="3" borderId="0" xfId="0" applyNumberFormat="1" applyFont="1" applyFill="1" applyAlignment="1">
      <alignment horizontal="right"/>
    </xf>
    <xf numFmtId="0" fontId="8" fillId="3" borderId="0" xfId="0" applyFont="1" applyFill="1"/>
    <xf numFmtId="0" fontId="7" fillId="3" borderId="0" xfId="0" applyFont="1" applyFill="1"/>
    <xf numFmtId="0" fontId="10" fillId="3" borderId="0" xfId="1" applyFont="1" applyFill="1"/>
    <xf numFmtId="0" fontId="8" fillId="3" borderId="0" xfId="0" applyFont="1" applyFill="1" applyAlignment="1">
      <alignment horizontal="left" wrapText="1"/>
    </xf>
    <xf numFmtId="0" fontId="8" fillId="3" borderId="0" xfId="0" applyFont="1" applyFill="1" applyAlignment="1">
      <alignment horizontal="left"/>
    </xf>
    <xf numFmtId="0" fontId="7" fillId="3" borderId="0" xfId="0" applyFont="1" applyFill="1" applyAlignment="1">
      <alignment horizontal="left" wrapText="1"/>
    </xf>
    <xf numFmtId="0" fontId="7" fillId="3" borderId="0" xfId="0" applyFont="1" applyFill="1" applyAlignment="1">
      <alignment horizontal="left"/>
    </xf>
    <xf numFmtId="167" fontId="7" fillId="2" borderId="0" xfId="0" applyNumberFormat="1" applyFont="1" applyFill="1"/>
    <xf numFmtId="0" fontId="8" fillId="2" borderId="1" xfId="0" applyFont="1" applyFill="1" applyBorder="1"/>
    <xf numFmtId="39" fontId="8" fillId="2" borderId="1" xfId="0" applyNumberFormat="1" applyFont="1" applyFill="1" applyBorder="1"/>
    <xf numFmtId="39" fontId="8" fillId="3" borderId="1" xfId="0" applyNumberFormat="1" applyFont="1" applyFill="1" applyBorder="1"/>
    <xf numFmtId="0" fontId="5" fillId="3" borderId="0" xfId="1" applyFill="1"/>
    <xf numFmtId="168" fontId="8" fillId="3" borderId="3" xfId="0" applyNumberFormat="1" applyFont="1" applyFill="1" applyBorder="1"/>
    <xf numFmtId="0" fontId="8" fillId="3" borderId="0" xfId="0" applyFont="1" applyFill="1" applyAlignment="1">
      <alignment vertical="top"/>
    </xf>
    <xf numFmtId="0" fontId="8" fillId="3" borderId="0" xfId="0" applyFont="1" applyFill="1" applyAlignment="1">
      <alignment vertical="top" wrapText="1"/>
    </xf>
    <xf numFmtId="0" fontId="8" fillId="0" borderId="5" xfId="0" applyFont="1" applyBorder="1" applyAlignment="1">
      <alignment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wrapText="1"/>
    </xf>
    <xf numFmtId="2" fontId="8" fillId="0" borderId="5" xfId="0" applyNumberFormat="1" applyFont="1" applyBorder="1" applyAlignment="1">
      <alignment horizontal="center" vertical="center"/>
    </xf>
    <xf numFmtId="0" fontId="7" fillId="2" borderId="1" xfId="0" applyFont="1" applyFill="1" applyBorder="1"/>
    <xf numFmtId="39" fontId="7" fillId="2" borderId="1" xfId="0" applyNumberFormat="1" applyFont="1" applyFill="1" applyBorder="1" applyAlignment="1">
      <alignment horizontal="center" vertical="center" wrapText="1"/>
    </xf>
    <xf numFmtId="39" fontId="7" fillId="2" borderId="1" xfId="0" applyNumberFormat="1" applyFont="1" applyFill="1" applyBorder="1"/>
    <xf numFmtId="164" fontId="8" fillId="2" borderId="3" xfId="0" applyNumberFormat="1" applyFont="1" applyFill="1" applyBorder="1"/>
    <xf numFmtId="4" fontId="7" fillId="2" borderId="0" xfId="0" applyNumberFormat="1" applyFont="1" applyFill="1" applyAlignment="1">
      <alignment horizontal="right"/>
    </xf>
    <xf numFmtId="4" fontId="8" fillId="2" borderId="0" xfId="0" applyNumberFormat="1" applyFont="1" applyFill="1" applyAlignment="1">
      <alignment horizontal="right"/>
    </xf>
    <xf numFmtId="0" fontId="5" fillId="2" borderId="0" xfId="1" applyFill="1"/>
    <xf numFmtId="0" fontId="10" fillId="2" borderId="0" xfId="1" applyFont="1" applyFill="1"/>
    <xf numFmtId="0" fontId="8" fillId="0" borderId="5" xfId="0" applyFont="1" applyBorder="1" applyAlignment="1">
      <alignment horizontal="center" vertical="center" wrapText="1"/>
    </xf>
    <xf numFmtId="0" fontId="8" fillId="2" borderId="0" xfId="0" applyFont="1" applyFill="1" applyAlignment="1">
      <alignment vertical="top" wrapText="1"/>
    </xf>
    <xf numFmtId="0" fontId="7" fillId="2" borderId="9" xfId="0" applyFont="1" applyFill="1" applyBorder="1"/>
    <xf numFmtId="0" fontId="7" fillId="2" borderId="10" xfId="0" applyFont="1" applyFill="1" applyBorder="1"/>
    <xf numFmtId="0" fontId="4" fillId="4" borderId="11" xfId="0" applyFont="1" applyFill="1" applyBorder="1" applyAlignment="1">
      <alignment horizontal="center" vertical="center" wrapText="1"/>
    </xf>
    <xf numFmtId="0" fontId="4" fillId="4" borderId="0" xfId="0" applyFont="1" applyFill="1" applyAlignment="1">
      <alignment horizontal="center" vertical="center" wrapText="1"/>
    </xf>
    <xf numFmtId="0" fontId="8" fillId="2" borderId="9" xfId="0" applyFont="1" applyFill="1" applyBorder="1"/>
    <xf numFmtId="0" fontId="8" fillId="2" borderId="10" xfId="0" applyFont="1" applyFill="1" applyBorder="1"/>
    <xf numFmtId="0" fontId="7" fillId="2" borderId="0" xfId="0" applyFont="1" applyFill="1" applyAlignment="1">
      <alignment wrapText="1"/>
    </xf>
    <xf numFmtId="0" fontId="7" fillId="3"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wrapText="1"/>
    </xf>
    <xf numFmtId="0" fontId="0" fillId="0" borderId="0" xfId="0" applyAlignment="1">
      <alignment wrapText="1"/>
    </xf>
    <xf numFmtId="0" fontId="8" fillId="2" borderId="0" xfId="0" applyFont="1" applyFill="1" applyAlignment="1">
      <alignment horizontal="justify" wrapText="1"/>
    </xf>
    <xf numFmtId="0" fontId="0" fillId="0" borderId="0" xfId="0" applyAlignment="1">
      <alignment horizontal="justify" wrapText="1"/>
    </xf>
    <xf numFmtId="0" fontId="7" fillId="3" borderId="0" xfId="0" applyFont="1" applyFill="1" applyAlignment="1">
      <alignment wrapText="1"/>
    </xf>
    <xf numFmtId="0" fontId="8" fillId="2" borderId="0" xfId="0" applyFont="1" applyFill="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vertical="top" wrapText="1"/>
    </xf>
  </cellXfs>
  <cellStyles count="2">
    <cellStyle name="Hyperlink" xfId="1" builtinId="8"/>
    <cellStyle name="Normal" xfId="0" builtinId="0"/>
  </cellStyles>
  <dxfs count="112">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126</xdr:row>
      <xdr:rowOff>123825</xdr:rowOff>
    </xdr:from>
    <xdr:to>
      <xdr:col>1</xdr:col>
      <xdr:colOff>278130</xdr:colOff>
      <xdr:row>138</xdr:row>
      <xdr:rowOff>125730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402300"/>
          <a:ext cx="2735580" cy="1716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109</xdr:row>
      <xdr:rowOff>0</xdr:rowOff>
    </xdr:from>
    <xdr:to>
      <xdr:col>1</xdr:col>
      <xdr:colOff>201930</xdr:colOff>
      <xdr:row>121</xdr:row>
      <xdr:rowOff>102870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5849600"/>
          <a:ext cx="2754630" cy="1817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62</xdr:row>
      <xdr:rowOff>76200</xdr:rowOff>
    </xdr:from>
    <xdr:to>
      <xdr:col>1</xdr:col>
      <xdr:colOff>659130</xdr:colOff>
      <xdr:row>76</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210675"/>
          <a:ext cx="290703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44</xdr:row>
      <xdr:rowOff>9525</xdr:rowOff>
    </xdr:from>
    <xdr:to>
      <xdr:col>1</xdr:col>
      <xdr:colOff>506730</xdr:colOff>
      <xdr:row>57</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6572250"/>
          <a:ext cx="279273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81</xdr:row>
      <xdr:rowOff>123825</xdr:rowOff>
    </xdr:from>
    <xdr:to>
      <xdr:col>1</xdr:col>
      <xdr:colOff>582930</xdr:colOff>
      <xdr:row>95</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268200"/>
          <a:ext cx="290703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63</xdr:row>
      <xdr:rowOff>19050</xdr:rowOff>
    </xdr:from>
    <xdr:to>
      <xdr:col>1</xdr:col>
      <xdr:colOff>396240</xdr:colOff>
      <xdr:row>76</xdr:row>
      <xdr:rowOff>53340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91675"/>
          <a:ext cx="2787015" cy="1891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121</xdr:row>
      <xdr:rowOff>47625</xdr:rowOff>
    </xdr:from>
    <xdr:to>
      <xdr:col>1</xdr:col>
      <xdr:colOff>445770</xdr:colOff>
      <xdr:row>134</xdr:row>
      <xdr:rowOff>53340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7611725"/>
          <a:ext cx="2960370" cy="1863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104</xdr:row>
      <xdr:rowOff>9525</xdr:rowOff>
    </xdr:from>
    <xdr:to>
      <xdr:col>1</xdr:col>
      <xdr:colOff>354330</xdr:colOff>
      <xdr:row>117</xdr:row>
      <xdr:rowOff>87630</xdr:rowOff>
    </xdr:to>
    <xdr:pic>
      <xdr:nvPicPr>
        <xdr:cNvPr id="3" name="Picture 4">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144750"/>
          <a:ext cx="2859405" cy="193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111</xdr:row>
      <xdr:rowOff>0</xdr:rowOff>
    </xdr:from>
    <xdr:to>
      <xdr:col>1</xdr:col>
      <xdr:colOff>369570</xdr:colOff>
      <xdr:row>124</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135350"/>
          <a:ext cx="291274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131</xdr:row>
      <xdr:rowOff>66675</xdr:rowOff>
    </xdr:from>
    <xdr:to>
      <xdr:col>1</xdr:col>
      <xdr:colOff>472440</xdr:colOff>
      <xdr:row>144</xdr:row>
      <xdr:rowOff>76200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059525"/>
          <a:ext cx="295846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109</xdr:row>
      <xdr:rowOff>123825</xdr:rowOff>
    </xdr:from>
    <xdr:to>
      <xdr:col>1</xdr:col>
      <xdr:colOff>200025</xdr:colOff>
      <xdr:row>123</xdr:row>
      <xdr:rowOff>85725</xdr:rowOff>
    </xdr:to>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6192500"/>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130</xdr:row>
      <xdr:rowOff>9525</xdr:rowOff>
    </xdr:from>
    <xdr:to>
      <xdr:col>1</xdr:col>
      <xdr:colOff>180975</xdr:colOff>
      <xdr:row>142</xdr:row>
      <xdr:rowOff>104775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9078575"/>
          <a:ext cx="28289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139</xdr:row>
      <xdr:rowOff>85725</xdr:rowOff>
    </xdr:from>
    <xdr:to>
      <xdr:col>1</xdr:col>
      <xdr:colOff>371475</xdr:colOff>
      <xdr:row>153</xdr:row>
      <xdr:rowOff>9525</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897850"/>
          <a:ext cx="28765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121</xdr:row>
      <xdr:rowOff>28575</xdr:rowOff>
    </xdr:from>
    <xdr:to>
      <xdr:col>1</xdr:col>
      <xdr:colOff>257175</xdr:colOff>
      <xdr:row>134</xdr:row>
      <xdr:rowOff>66675</xdr:rowOff>
    </xdr:to>
    <xdr:pic>
      <xdr:nvPicPr>
        <xdr:cNvPr id="3" name="Picture 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826895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151</xdr:row>
      <xdr:rowOff>104775</xdr:rowOff>
    </xdr:from>
    <xdr:to>
      <xdr:col>1</xdr:col>
      <xdr:colOff>533400</xdr:colOff>
      <xdr:row>165</xdr:row>
      <xdr:rowOff>28575</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059900"/>
          <a:ext cx="29813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132</xdr:row>
      <xdr:rowOff>47625</xdr:rowOff>
    </xdr:from>
    <xdr:to>
      <xdr:col>1</xdr:col>
      <xdr:colOff>400050</xdr:colOff>
      <xdr:row>146</xdr:row>
      <xdr:rowOff>9525</xdr:rowOff>
    </xdr:to>
    <xdr:pic>
      <xdr:nvPicPr>
        <xdr:cNvPr id="3" name="Picture 4">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928812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125</xdr:row>
      <xdr:rowOff>19050</xdr:rowOff>
    </xdr:from>
    <xdr:to>
      <xdr:col>1</xdr:col>
      <xdr:colOff>314325</xdr:colOff>
      <xdr:row>138</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37372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145</xdr:row>
      <xdr:rowOff>38100</xdr:rowOff>
    </xdr:from>
    <xdr:to>
      <xdr:col>1</xdr:col>
      <xdr:colOff>333375</xdr:colOff>
      <xdr:row>157</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1250275"/>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175</xdr:row>
      <xdr:rowOff>85725</xdr:rowOff>
    </xdr:from>
    <xdr:to>
      <xdr:col>1</xdr:col>
      <xdr:colOff>114300</xdr:colOff>
      <xdr:row>187</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6755725"/>
          <a:ext cx="25622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157</xdr:row>
      <xdr:rowOff>9525</xdr:rowOff>
    </xdr:from>
    <xdr:to>
      <xdr:col>1</xdr:col>
      <xdr:colOff>295275</xdr:colOff>
      <xdr:row>169</xdr:row>
      <xdr:rowOff>123825</xdr:rowOff>
    </xdr:to>
    <xdr:pic>
      <xdr:nvPicPr>
        <xdr:cNvPr id="3" name="Picture 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24107775"/>
          <a:ext cx="27432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130</xdr:row>
      <xdr:rowOff>0</xdr:rowOff>
    </xdr:from>
    <xdr:to>
      <xdr:col>1</xdr:col>
      <xdr:colOff>514350</xdr:colOff>
      <xdr:row>144</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7833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110</xdr:row>
      <xdr:rowOff>76200</xdr:rowOff>
    </xdr:from>
    <xdr:to>
      <xdr:col>1</xdr:col>
      <xdr:colOff>514350</xdr:colOff>
      <xdr:row>124</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0020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89</xdr:row>
      <xdr:rowOff>9525</xdr:rowOff>
    </xdr:from>
    <xdr:to>
      <xdr:col>1</xdr:col>
      <xdr:colOff>342900</xdr:colOff>
      <xdr:row>102</xdr:row>
      <xdr:rowOff>104775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93495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68</xdr:row>
      <xdr:rowOff>123825</xdr:rowOff>
    </xdr:from>
    <xdr:to>
      <xdr:col>1</xdr:col>
      <xdr:colOff>457200</xdr:colOff>
      <xdr:row>81</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115550"/>
          <a:ext cx="26860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48</xdr:row>
      <xdr:rowOff>133350</xdr:rowOff>
    </xdr:from>
    <xdr:to>
      <xdr:col>1</xdr:col>
      <xdr:colOff>571500</xdr:colOff>
      <xdr:row>62</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267575"/>
          <a:ext cx="28479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88</xdr:row>
      <xdr:rowOff>57150</xdr:rowOff>
    </xdr:from>
    <xdr:to>
      <xdr:col>1</xdr:col>
      <xdr:colOff>542925</xdr:colOff>
      <xdr:row>102</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9825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67</xdr:row>
      <xdr:rowOff>0</xdr:rowOff>
    </xdr:from>
    <xdr:to>
      <xdr:col>1</xdr:col>
      <xdr:colOff>400050</xdr:colOff>
      <xdr:row>80</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92505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154</xdr:row>
      <xdr:rowOff>66675</xdr:rowOff>
    </xdr:from>
    <xdr:to>
      <xdr:col>1</xdr:col>
      <xdr:colOff>628650</xdr:colOff>
      <xdr:row>168</xdr:row>
      <xdr:rowOff>104775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4218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134</xdr:row>
      <xdr:rowOff>123825</xdr:rowOff>
    </xdr:from>
    <xdr:to>
      <xdr:col>1</xdr:col>
      <xdr:colOff>342900</xdr:colOff>
      <xdr:row>148</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962150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130</xdr:row>
      <xdr:rowOff>57150</xdr:rowOff>
    </xdr:from>
    <xdr:to>
      <xdr:col>1</xdr:col>
      <xdr:colOff>600075</xdr:colOff>
      <xdr:row>144</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2690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108</xdr:row>
      <xdr:rowOff>95250</xdr:rowOff>
    </xdr:from>
    <xdr:to>
      <xdr:col>1</xdr:col>
      <xdr:colOff>419100</xdr:colOff>
      <xdr:row>122</xdr:row>
      <xdr:rowOff>66675</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61639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150</xdr:row>
      <xdr:rowOff>95250</xdr:rowOff>
    </xdr:from>
    <xdr:to>
      <xdr:col>1</xdr:col>
      <xdr:colOff>619125</xdr:colOff>
      <xdr:row>165</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230755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130</xdr:row>
      <xdr:rowOff>76200</xdr:rowOff>
    </xdr:from>
    <xdr:to>
      <xdr:col>1</xdr:col>
      <xdr:colOff>447675</xdr:colOff>
      <xdr:row>144</xdr:row>
      <xdr:rowOff>47625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94310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152400</xdr:colOff>
      <xdr:row>115</xdr:row>
      <xdr:rowOff>76200</xdr:rowOff>
    </xdr:from>
    <xdr:to>
      <xdr:col>1</xdr:col>
      <xdr:colOff>447675</xdr:colOff>
      <xdr:row>129</xdr:row>
      <xdr:rowOff>47625</xdr:rowOff>
    </xdr:to>
    <xdr:pic>
      <xdr:nvPicPr>
        <xdr:cNvPr id="2" name="Picture 4">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70021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135</xdr:row>
      <xdr:rowOff>0</xdr:rowOff>
    </xdr:from>
    <xdr:to>
      <xdr:col>1</xdr:col>
      <xdr:colOff>523875</xdr:colOff>
      <xdr:row>149</xdr:row>
      <xdr:rowOff>47625</xdr:rowOff>
    </xdr:to>
    <xdr:pic>
      <xdr:nvPicPr>
        <xdr:cNvPr id="3" name="Picture 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783425"/>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113</xdr:row>
      <xdr:rowOff>47625</xdr:rowOff>
    </xdr:from>
    <xdr:to>
      <xdr:col>1</xdr:col>
      <xdr:colOff>466725</xdr:colOff>
      <xdr:row>127</xdr:row>
      <xdr:rowOff>9525</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6687800"/>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91</xdr:row>
      <xdr:rowOff>104775</xdr:rowOff>
    </xdr:from>
    <xdr:to>
      <xdr:col>1</xdr:col>
      <xdr:colOff>476250</xdr:colOff>
      <xdr:row>105</xdr:row>
      <xdr:rowOff>76200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36017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104</xdr:row>
      <xdr:rowOff>66675</xdr:rowOff>
    </xdr:from>
    <xdr:to>
      <xdr:col>1</xdr:col>
      <xdr:colOff>542925</xdr:colOff>
      <xdr:row>118</xdr:row>
      <xdr:rowOff>104775</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49923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85</xdr:row>
      <xdr:rowOff>0</xdr:rowOff>
    </xdr:from>
    <xdr:to>
      <xdr:col>1</xdr:col>
      <xdr:colOff>371475</xdr:colOff>
      <xdr:row>98</xdr:row>
      <xdr:rowOff>95250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21105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106</xdr:row>
      <xdr:rowOff>38100</xdr:rowOff>
    </xdr:from>
    <xdr:to>
      <xdr:col>1</xdr:col>
      <xdr:colOff>600075</xdr:colOff>
      <xdr:row>120</xdr:row>
      <xdr:rowOff>76200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5352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86</xdr:row>
      <xdr:rowOff>95250</xdr:rowOff>
    </xdr:from>
    <xdr:to>
      <xdr:col>1</xdr:col>
      <xdr:colOff>400050</xdr:colOff>
      <xdr:row>100</xdr:row>
      <xdr:rowOff>57150</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2734925"/>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88</xdr:row>
      <xdr:rowOff>0</xdr:rowOff>
    </xdr:from>
    <xdr:to>
      <xdr:col>1</xdr:col>
      <xdr:colOff>485775</xdr:colOff>
      <xdr:row>101</xdr:row>
      <xdr:rowOff>104775</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496925"/>
          <a:ext cx="30003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68</xdr:row>
      <xdr:rowOff>57150</xdr:rowOff>
    </xdr:from>
    <xdr:to>
      <xdr:col>1</xdr:col>
      <xdr:colOff>342900</xdr:colOff>
      <xdr:row>82</xdr:row>
      <xdr:rowOff>28575</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6965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125</xdr:row>
      <xdr:rowOff>95250</xdr:rowOff>
    </xdr:from>
    <xdr:to>
      <xdr:col>1</xdr:col>
      <xdr:colOff>619125</xdr:colOff>
      <xdr:row>140</xdr:row>
      <xdr:rowOff>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76425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103</xdr:row>
      <xdr:rowOff>66675</xdr:rowOff>
    </xdr:from>
    <xdr:to>
      <xdr:col>1</xdr:col>
      <xdr:colOff>400050</xdr:colOff>
      <xdr:row>117</xdr:row>
      <xdr:rowOff>38100</xdr:rowOff>
    </xdr:to>
    <xdr:pic>
      <xdr:nvPicPr>
        <xdr:cNvPr id="3" name="Picture 4">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55924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127</xdr:row>
      <xdr:rowOff>114300</xdr:rowOff>
    </xdr:from>
    <xdr:to>
      <xdr:col>1</xdr:col>
      <xdr:colOff>582930</xdr:colOff>
      <xdr:row>139</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535650"/>
          <a:ext cx="274510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110</xdr:row>
      <xdr:rowOff>0</xdr:rowOff>
    </xdr:from>
    <xdr:to>
      <xdr:col>1</xdr:col>
      <xdr:colOff>495300</xdr:colOff>
      <xdr:row>122</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5992475"/>
          <a:ext cx="2771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138</xdr:row>
      <xdr:rowOff>38100</xdr:rowOff>
    </xdr:from>
    <xdr:to>
      <xdr:col>1</xdr:col>
      <xdr:colOff>495300</xdr:colOff>
      <xdr:row>152</xdr:row>
      <xdr:rowOff>76200</xdr:rowOff>
    </xdr:to>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3930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117</xdr:row>
      <xdr:rowOff>19050</xdr:rowOff>
    </xdr:from>
    <xdr:to>
      <xdr:col>1</xdr:col>
      <xdr:colOff>400050</xdr:colOff>
      <xdr:row>131</xdr:row>
      <xdr:rowOff>57150</xdr:rowOff>
    </xdr:to>
    <xdr:pic>
      <xdr:nvPicPr>
        <xdr:cNvPr id="3" name="Picture 5">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3736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96</xdr:row>
      <xdr:rowOff>57150</xdr:rowOff>
    </xdr:from>
    <xdr:to>
      <xdr:col>1</xdr:col>
      <xdr:colOff>304800</xdr:colOff>
      <xdr:row>110</xdr:row>
      <xdr:rowOff>28575</xdr:rowOff>
    </xdr:to>
    <xdr:pic>
      <xdr:nvPicPr>
        <xdr:cNvPr id="4" name="Picture 6">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4113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97</xdr:row>
      <xdr:rowOff>19050</xdr:rowOff>
    </xdr:from>
    <xdr:to>
      <xdr:col>1</xdr:col>
      <xdr:colOff>581025</xdr:colOff>
      <xdr:row>111</xdr:row>
      <xdr:rowOff>57150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8017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77</xdr:row>
      <xdr:rowOff>57150</xdr:rowOff>
    </xdr:from>
    <xdr:to>
      <xdr:col>1</xdr:col>
      <xdr:colOff>504825</xdr:colOff>
      <xdr:row>91</xdr:row>
      <xdr:rowOff>28575</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9823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110</xdr:row>
      <xdr:rowOff>0</xdr:rowOff>
    </xdr:from>
    <xdr:to>
      <xdr:col>1</xdr:col>
      <xdr:colOff>695325</xdr:colOff>
      <xdr:row>124</xdr:row>
      <xdr:rowOff>38100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6400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90</xdr:row>
      <xdr:rowOff>85725</xdr:rowOff>
    </xdr:from>
    <xdr:to>
      <xdr:col>1</xdr:col>
      <xdr:colOff>457200</xdr:colOff>
      <xdr:row>104</xdr:row>
      <xdr:rowOff>57150</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28682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104</xdr:row>
      <xdr:rowOff>66675</xdr:rowOff>
    </xdr:from>
    <xdr:to>
      <xdr:col>1</xdr:col>
      <xdr:colOff>695325</xdr:colOff>
      <xdr:row>118</xdr:row>
      <xdr:rowOff>104775</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5638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84</xdr:row>
      <xdr:rowOff>114300</xdr:rowOff>
    </xdr:from>
    <xdr:to>
      <xdr:col>1</xdr:col>
      <xdr:colOff>476250</xdr:colOff>
      <xdr:row>98</xdr:row>
      <xdr:rowOff>85725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7539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116</xdr:row>
      <xdr:rowOff>57150</xdr:rowOff>
    </xdr:from>
    <xdr:to>
      <xdr:col>1</xdr:col>
      <xdr:colOff>695325</xdr:colOff>
      <xdr:row>130</xdr:row>
      <xdr:rowOff>95250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74117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95</xdr:row>
      <xdr:rowOff>114300</xdr:rowOff>
    </xdr:from>
    <xdr:to>
      <xdr:col>1</xdr:col>
      <xdr:colOff>428625</xdr:colOff>
      <xdr:row>109</xdr:row>
      <xdr:rowOff>85725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4684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54</xdr:row>
      <xdr:rowOff>104775</xdr:rowOff>
    </xdr:from>
    <xdr:to>
      <xdr:col>1</xdr:col>
      <xdr:colOff>800100</xdr:colOff>
      <xdr:row>69</xdr:row>
      <xdr:rowOff>19050</xdr:rowOff>
    </xdr:to>
    <xdr:pic>
      <xdr:nvPicPr>
        <xdr:cNvPr id="2" name="Picture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029575"/>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34</xdr:row>
      <xdr:rowOff>19050</xdr:rowOff>
    </xdr:from>
    <xdr:to>
      <xdr:col>1</xdr:col>
      <xdr:colOff>600075</xdr:colOff>
      <xdr:row>47</xdr:row>
      <xdr:rowOff>123825</xdr:rowOff>
    </xdr:to>
    <xdr:pic>
      <xdr:nvPicPr>
        <xdr:cNvPr id="3" name="Picture 4">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086350"/>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64</xdr:row>
      <xdr:rowOff>0</xdr:rowOff>
    </xdr:from>
    <xdr:to>
      <xdr:col>1</xdr:col>
      <xdr:colOff>409575</xdr:colOff>
      <xdr:row>76</xdr:row>
      <xdr:rowOff>0</xdr:rowOff>
    </xdr:to>
    <xdr:pic>
      <xdr:nvPicPr>
        <xdr:cNvPr id="2" name="Picture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496425"/>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45</xdr:row>
      <xdr:rowOff>19050</xdr:rowOff>
    </xdr:from>
    <xdr:to>
      <xdr:col>1</xdr:col>
      <xdr:colOff>542925</xdr:colOff>
      <xdr:row>58</xdr:row>
      <xdr:rowOff>57150</xdr:rowOff>
    </xdr:to>
    <xdr:pic>
      <xdr:nvPicPr>
        <xdr:cNvPr id="3" name="Picture 3">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6800850"/>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41</xdr:row>
      <xdr:rowOff>57150</xdr:rowOff>
    </xdr:from>
    <xdr:to>
      <xdr:col>1</xdr:col>
      <xdr:colOff>771525</xdr:colOff>
      <xdr:row>55</xdr:row>
      <xdr:rowOff>95250</xdr:rowOff>
    </xdr:to>
    <xdr:pic>
      <xdr:nvPicPr>
        <xdr:cNvPr id="2" name="Picture 4">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553200"/>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61</xdr:row>
      <xdr:rowOff>123825</xdr:rowOff>
    </xdr:from>
    <xdr:to>
      <xdr:col>1</xdr:col>
      <xdr:colOff>714375</xdr:colOff>
      <xdr:row>75</xdr:row>
      <xdr:rowOff>47625</xdr:rowOff>
    </xdr:to>
    <xdr:pic>
      <xdr:nvPicPr>
        <xdr:cNvPr id="3" name="Picture 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477375"/>
          <a:ext cx="29908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98</xdr:row>
      <xdr:rowOff>0</xdr:rowOff>
    </xdr:from>
    <xdr:to>
      <xdr:col>0</xdr:col>
      <xdr:colOff>2743200</xdr:colOff>
      <xdr:row>110</xdr:row>
      <xdr:rowOff>0</xdr:rowOff>
    </xdr:to>
    <xdr:pic>
      <xdr:nvPicPr>
        <xdr:cNvPr id="2" name="Picture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4620875"/>
          <a:ext cx="27051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79</xdr:row>
      <xdr:rowOff>123825</xdr:rowOff>
    </xdr:from>
    <xdr:to>
      <xdr:col>0</xdr:col>
      <xdr:colOff>2933700</xdr:colOff>
      <xdr:row>93</xdr:row>
      <xdr:rowOff>26670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2030075"/>
          <a:ext cx="2771775" cy="1903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144</xdr:row>
      <xdr:rowOff>57150</xdr:rowOff>
    </xdr:from>
    <xdr:to>
      <xdr:col>0</xdr:col>
      <xdr:colOff>2983230</xdr:colOff>
      <xdr:row>157</xdr:row>
      <xdr:rowOff>114300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1202650"/>
          <a:ext cx="287845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126</xdr:row>
      <xdr:rowOff>0</xdr:rowOff>
    </xdr:from>
    <xdr:to>
      <xdr:col>0</xdr:col>
      <xdr:colOff>2895600</xdr:colOff>
      <xdr:row>139</xdr:row>
      <xdr:rowOff>38100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857375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118</xdr:row>
      <xdr:rowOff>85725</xdr:rowOff>
    </xdr:from>
    <xdr:to>
      <xdr:col>0</xdr:col>
      <xdr:colOff>2872740</xdr:colOff>
      <xdr:row>130</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564100"/>
          <a:ext cx="272986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100</xdr:row>
      <xdr:rowOff>0</xdr:rowOff>
    </xdr:from>
    <xdr:to>
      <xdr:col>0</xdr:col>
      <xdr:colOff>2758440</xdr:colOff>
      <xdr:row>113</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06625"/>
          <a:ext cx="275844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106</xdr:row>
      <xdr:rowOff>142875</xdr:rowOff>
    </xdr:from>
    <xdr:to>
      <xdr:col>1</xdr:col>
      <xdr:colOff>38100</xdr:colOff>
      <xdr:row>118</xdr:row>
      <xdr:rowOff>125730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59125"/>
          <a:ext cx="2714625" cy="1697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88</xdr:row>
      <xdr:rowOff>0</xdr:rowOff>
    </xdr:from>
    <xdr:to>
      <xdr:col>1</xdr:col>
      <xdr:colOff>76200</xdr:colOff>
      <xdr:row>100</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3144500"/>
          <a:ext cx="2733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74</xdr:row>
      <xdr:rowOff>76200</xdr:rowOff>
    </xdr:from>
    <xdr:to>
      <xdr:col>1</xdr:col>
      <xdr:colOff>369570</xdr:colOff>
      <xdr:row>88</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0925175"/>
          <a:ext cx="288417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57</xdr:row>
      <xdr:rowOff>0</xdr:rowOff>
    </xdr:from>
    <xdr:to>
      <xdr:col>1</xdr:col>
      <xdr:colOff>217170</xdr:colOff>
      <xdr:row>70</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420100"/>
          <a:ext cx="277939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114</xdr:row>
      <xdr:rowOff>104775</xdr:rowOff>
    </xdr:from>
    <xdr:to>
      <xdr:col>0</xdr:col>
      <xdr:colOff>2834640</xdr:colOff>
      <xdr:row>126</xdr:row>
      <xdr:rowOff>102870</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964025"/>
          <a:ext cx="2720340" cy="1712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95</xdr:row>
      <xdr:rowOff>114300</xdr:rowOff>
    </xdr:from>
    <xdr:to>
      <xdr:col>0</xdr:col>
      <xdr:colOff>2895600</xdr:colOff>
      <xdr:row>109</xdr:row>
      <xdr:rowOff>11430</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4258925"/>
          <a:ext cx="2771775" cy="189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https://www.franklintempletonindia.com/download/en-in/latest%20updates/189ea834-ae3f-48eb-9d73-a9cc9cd9317e/franklin-templeton-update-on-reliance-broadcast-july-23-2020-kcg9m1gq-en-in.pdf" TargetMode="External"/><Relationship Id="rId2" Type="http://schemas.openxmlformats.org/officeDocument/2006/relationships/hyperlink" Target="https://www.franklintempletonindia.com/download/en-in/valuation-policy/bb813425-1311-487d-86cb-619298c228dd/Fair%20Valuation%20Reliance%20Broadcast%20Network%20limited.pdf" TargetMode="External"/><Relationship Id="rId1" Type="http://schemas.openxmlformats.org/officeDocument/2006/relationships/hyperlink" Target="https://www.franklintempletonindia.com/download/en-in/valuation-policy/a0e293eb-f28b-4edc-9535-c7d9e7321ddc/fair_valuation_reliance_big_reliance_infra_november_4_2020-kgox4tdb-en-in.pdf" TargetMode="External"/><Relationship Id="rId5" Type="http://schemas.openxmlformats.org/officeDocument/2006/relationships/printerSettings" Target="../printerSettings/printerSettings39.bin"/><Relationship Id="rId4" Type="http://schemas.openxmlformats.org/officeDocument/2006/relationships/hyperlink" Target="https://www.franklintempletonindia.com/download/en-in/valuation-policy/bb813425-1311-487d-86cb-619298c228dd/Fair%20Valuation%20Reliance%20Broadcast%20Network%20limite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5"/>
  <sheetViews>
    <sheetView tabSelected="1" workbookViewId="0">
      <selection sqref="A1:G1"/>
    </sheetView>
  </sheetViews>
  <sheetFormatPr defaultColWidth="9.140625" defaultRowHeight="11.25" x14ac:dyDescent="0.2"/>
  <cols>
    <col min="1" max="1" width="38.85546875" style="6" bestFit="1" customWidth="1"/>
    <col min="2" max="2" width="48.425781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1074</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1076</v>
      </c>
      <c r="B7" s="21" t="s">
        <v>1077</v>
      </c>
      <c r="C7" s="21" t="s">
        <v>31</v>
      </c>
      <c r="D7" s="24">
        <v>10000</v>
      </c>
      <c r="E7" s="22">
        <v>10558.6482192</v>
      </c>
      <c r="F7" s="23">
        <v>3.1823926746442499</v>
      </c>
      <c r="G7" s="22">
        <v>7.4283999999999999</v>
      </c>
    </row>
    <row r="8" spans="1:7" x14ac:dyDescent="0.2">
      <c r="A8" s="20" t="s">
        <v>32</v>
      </c>
      <c r="B8" s="20"/>
      <c r="C8" s="20"/>
      <c r="D8" s="20"/>
      <c r="E8" s="25">
        <f>SUM(E6:E7)</f>
        <v>10558.6482192</v>
      </c>
      <c r="F8" s="26">
        <f>SUM(F6:F7)</f>
        <v>3.1823926746442499</v>
      </c>
      <c r="G8" s="25"/>
    </row>
    <row r="9" spans="1:7" x14ac:dyDescent="0.2">
      <c r="A9" s="21"/>
      <c r="B9" s="21"/>
      <c r="C9" s="21"/>
      <c r="D9" s="21"/>
      <c r="E9" s="22"/>
      <c r="F9" s="23"/>
      <c r="G9" s="22"/>
    </row>
    <row r="10" spans="1:7" x14ac:dyDescent="0.2">
      <c r="A10" s="20" t="s">
        <v>33</v>
      </c>
      <c r="B10" s="21"/>
      <c r="C10" s="21"/>
      <c r="D10" s="21"/>
      <c r="E10" s="22"/>
      <c r="F10" s="23"/>
      <c r="G10" s="22"/>
    </row>
    <row r="11" spans="1:7" x14ac:dyDescent="0.2">
      <c r="A11" s="20" t="s">
        <v>34</v>
      </c>
      <c r="B11" s="21"/>
      <c r="C11" s="21"/>
      <c r="D11" s="21"/>
      <c r="E11" s="22"/>
      <c r="F11" s="23"/>
      <c r="G11" s="22"/>
    </row>
    <row r="12" spans="1:7" x14ac:dyDescent="0.2">
      <c r="A12" s="21" t="s">
        <v>1078</v>
      </c>
      <c r="B12" s="21" t="s">
        <v>1079</v>
      </c>
      <c r="C12" s="21" t="s">
        <v>1080</v>
      </c>
      <c r="D12" s="24">
        <v>4000</v>
      </c>
      <c r="E12" s="22">
        <v>19668.060000000001</v>
      </c>
      <c r="F12" s="23">
        <v>5.9279832767462004</v>
      </c>
      <c r="G12" s="22">
        <v>7.0002000000000004</v>
      </c>
    </row>
    <row r="13" spans="1:7" x14ac:dyDescent="0.2">
      <c r="A13" s="21" t="s">
        <v>1081</v>
      </c>
      <c r="B13" s="21" t="s">
        <v>1082</v>
      </c>
      <c r="C13" s="21" t="s">
        <v>1080</v>
      </c>
      <c r="D13" s="24">
        <v>3000</v>
      </c>
      <c r="E13" s="22">
        <v>14938.545</v>
      </c>
      <c r="F13" s="23">
        <v>4.5025002434871801</v>
      </c>
      <c r="G13" s="22">
        <v>5.5613000000000001</v>
      </c>
    </row>
    <row r="14" spans="1:7" x14ac:dyDescent="0.2">
      <c r="A14" s="21" t="s">
        <v>1083</v>
      </c>
      <c r="B14" s="21" t="s">
        <v>1084</v>
      </c>
      <c r="C14" s="21" t="s">
        <v>35</v>
      </c>
      <c r="D14" s="24">
        <v>3000</v>
      </c>
      <c r="E14" s="22">
        <v>14805.9</v>
      </c>
      <c r="F14" s="23">
        <v>4.4625208382106099</v>
      </c>
      <c r="G14" s="22">
        <v>7.25</v>
      </c>
    </row>
    <row r="15" spans="1:7" x14ac:dyDescent="0.2">
      <c r="A15" s="21" t="s">
        <v>1085</v>
      </c>
      <c r="B15" s="21" t="s">
        <v>1086</v>
      </c>
      <c r="C15" s="21" t="s">
        <v>35</v>
      </c>
      <c r="D15" s="24">
        <v>3000</v>
      </c>
      <c r="E15" s="22">
        <v>14767.68</v>
      </c>
      <c r="F15" s="23">
        <v>4.4510012719271401</v>
      </c>
      <c r="G15" s="22">
        <v>7.1776</v>
      </c>
    </row>
    <row r="16" spans="1:7" x14ac:dyDescent="0.2">
      <c r="A16" s="21" t="s">
        <v>1087</v>
      </c>
      <c r="B16" s="21" t="s">
        <v>1088</v>
      </c>
      <c r="C16" s="21" t="s">
        <v>1080</v>
      </c>
      <c r="D16" s="24">
        <v>3000</v>
      </c>
      <c r="E16" s="22">
        <v>14751.99</v>
      </c>
      <c r="F16" s="23">
        <v>4.4462722820007201</v>
      </c>
      <c r="G16" s="22">
        <v>7.1353</v>
      </c>
    </row>
    <row r="17" spans="1:7" x14ac:dyDescent="0.2">
      <c r="A17" s="21" t="s">
        <v>1089</v>
      </c>
      <c r="B17" s="21" t="s">
        <v>1090</v>
      </c>
      <c r="C17" s="21" t="s">
        <v>35</v>
      </c>
      <c r="D17" s="24">
        <v>2500</v>
      </c>
      <c r="E17" s="22">
        <v>12302.0625</v>
      </c>
      <c r="F17" s="23">
        <v>3.7078603974914901</v>
      </c>
      <c r="G17" s="22">
        <v>7.2503000000000002</v>
      </c>
    </row>
    <row r="18" spans="1:7" x14ac:dyDescent="0.2">
      <c r="A18" s="21" t="s">
        <v>1091</v>
      </c>
      <c r="B18" s="21" t="s">
        <v>1092</v>
      </c>
      <c r="C18" s="21" t="s">
        <v>1080</v>
      </c>
      <c r="D18" s="24">
        <v>2000</v>
      </c>
      <c r="E18" s="22">
        <v>9962.23</v>
      </c>
      <c r="F18" s="23">
        <v>3.0026313138712899</v>
      </c>
      <c r="G18" s="22">
        <v>5.5353000000000003</v>
      </c>
    </row>
    <row r="19" spans="1:7" x14ac:dyDescent="0.2">
      <c r="A19" s="21" t="s">
        <v>1093</v>
      </c>
      <c r="B19" s="21" t="s">
        <v>1094</v>
      </c>
      <c r="C19" s="21" t="s">
        <v>35</v>
      </c>
      <c r="D19" s="24">
        <v>2000</v>
      </c>
      <c r="E19" s="22">
        <v>9867.36</v>
      </c>
      <c r="F19" s="23">
        <v>2.9740373511995801</v>
      </c>
      <c r="G19" s="22">
        <v>7.2153999999999998</v>
      </c>
    </row>
    <row r="20" spans="1:7" x14ac:dyDescent="0.2">
      <c r="A20" s="21" t="s">
        <v>1095</v>
      </c>
      <c r="B20" s="21" t="s">
        <v>1096</v>
      </c>
      <c r="C20" s="21" t="s">
        <v>1080</v>
      </c>
      <c r="D20" s="24">
        <v>2000</v>
      </c>
      <c r="E20" s="22">
        <v>9849.76</v>
      </c>
      <c r="F20" s="23">
        <v>2.9687326843605102</v>
      </c>
      <c r="G20" s="22">
        <v>7.0476000000000001</v>
      </c>
    </row>
    <row r="21" spans="1:7" x14ac:dyDescent="0.2">
      <c r="A21" s="21" t="s">
        <v>1097</v>
      </c>
      <c r="B21" s="21" t="s">
        <v>1098</v>
      </c>
      <c r="C21" s="21" t="s">
        <v>1099</v>
      </c>
      <c r="D21" s="24">
        <v>2000</v>
      </c>
      <c r="E21" s="22">
        <v>9835.08</v>
      </c>
      <c r="F21" s="23">
        <v>2.9643081099742901</v>
      </c>
      <c r="G21" s="22">
        <v>7.0350999999999999</v>
      </c>
    </row>
    <row r="22" spans="1:7" x14ac:dyDescent="0.2">
      <c r="A22" s="21" t="s">
        <v>1100</v>
      </c>
      <c r="B22" s="21" t="s">
        <v>1101</v>
      </c>
      <c r="C22" s="21" t="s">
        <v>1080</v>
      </c>
      <c r="D22" s="24">
        <v>1500</v>
      </c>
      <c r="E22" s="22">
        <v>7495.5450000000001</v>
      </c>
      <c r="F22" s="23">
        <v>2.2591686933077599</v>
      </c>
      <c r="G22" s="22">
        <v>5.4234999999999998</v>
      </c>
    </row>
    <row r="23" spans="1:7" x14ac:dyDescent="0.2">
      <c r="A23" s="21" t="s">
        <v>1102</v>
      </c>
      <c r="B23" s="21" t="s">
        <v>1103</v>
      </c>
      <c r="C23" s="21" t="s">
        <v>35</v>
      </c>
      <c r="D23" s="24">
        <v>1500</v>
      </c>
      <c r="E23" s="22">
        <v>7472.7375000000002</v>
      </c>
      <c r="F23" s="23">
        <v>2.25229447802753</v>
      </c>
      <c r="G23" s="22">
        <v>5.5484</v>
      </c>
    </row>
    <row r="24" spans="1:7" x14ac:dyDescent="0.2">
      <c r="A24" s="21" t="s">
        <v>1104</v>
      </c>
      <c r="B24" s="21" t="s">
        <v>1105</v>
      </c>
      <c r="C24" s="21" t="s">
        <v>1080</v>
      </c>
      <c r="D24" s="24">
        <v>1000</v>
      </c>
      <c r="E24" s="22">
        <v>4986.38</v>
      </c>
      <c r="F24" s="23">
        <v>1.5029025359644901</v>
      </c>
      <c r="G24" s="22">
        <v>5.5388000000000002</v>
      </c>
    </row>
    <row r="25" spans="1:7" x14ac:dyDescent="0.2">
      <c r="A25" s="21" t="s">
        <v>1106</v>
      </c>
      <c r="B25" s="21" t="s">
        <v>1107</v>
      </c>
      <c r="C25" s="21" t="s">
        <v>35</v>
      </c>
      <c r="D25" s="24">
        <v>1000</v>
      </c>
      <c r="E25" s="22">
        <v>4986.3149999999996</v>
      </c>
      <c r="F25" s="23">
        <v>1.50288294486537</v>
      </c>
      <c r="G25" s="22">
        <v>5.5652999999999997</v>
      </c>
    </row>
    <row r="26" spans="1:7" x14ac:dyDescent="0.2">
      <c r="A26" s="21" t="s">
        <v>1108</v>
      </c>
      <c r="B26" s="21" t="s">
        <v>1109</v>
      </c>
      <c r="C26" s="21" t="s">
        <v>1080</v>
      </c>
      <c r="D26" s="24">
        <v>1000</v>
      </c>
      <c r="E26" s="22">
        <v>4934.6450000000004</v>
      </c>
      <c r="F26" s="23">
        <v>1.48730952807136</v>
      </c>
      <c r="G26" s="22">
        <v>7.2150999999999996</v>
      </c>
    </row>
    <row r="27" spans="1:7" x14ac:dyDescent="0.2">
      <c r="A27" s="21" t="s">
        <v>1110</v>
      </c>
      <c r="B27" s="21" t="s">
        <v>1111</v>
      </c>
      <c r="C27" s="21" t="s">
        <v>1099</v>
      </c>
      <c r="D27" s="24">
        <v>1000</v>
      </c>
      <c r="E27" s="22">
        <v>4926.45</v>
      </c>
      <c r="F27" s="23">
        <v>1.4848395425744201</v>
      </c>
      <c r="G27" s="22">
        <v>7.1700999999999997</v>
      </c>
    </row>
    <row r="28" spans="1:7" x14ac:dyDescent="0.2">
      <c r="A28" s="21" t="s">
        <v>1112</v>
      </c>
      <c r="B28" s="21" t="s">
        <v>1113</v>
      </c>
      <c r="C28" s="21" t="s">
        <v>1080</v>
      </c>
      <c r="D28" s="24">
        <v>800</v>
      </c>
      <c r="E28" s="22">
        <v>3989.096</v>
      </c>
      <c r="F28" s="23">
        <v>1.20231961755939</v>
      </c>
      <c r="G28" s="22">
        <v>5.5438999999999998</v>
      </c>
    </row>
    <row r="29" spans="1:7" x14ac:dyDescent="0.2">
      <c r="A29" s="21" t="s">
        <v>1114</v>
      </c>
      <c r="B29" s="21" t="s">
        <v>1115</v>
      </c>
      <c r="C29" s="21" t="s">
        <v>36</v>
      </c>
      <c r="D29" s="24">
        <v>440</v>
      </c>
      <c r="E29" s="22">
        <v>2196.0003999999999</v>
      </c>
      <c r="F29" s="23">
        <v>0.66187786934389903</v>
      </c>
      <c r="G29" s="22">
        <v>5.5397999999999996</v>
      </c>
    </row>
    <row r="30" spans="1:7" x14ac:dyDescent="0.2">
      <c r="A30" s="20" t="s">
        <v>32</v>
      </c>
      <c r="B30" s="20"/>
      <c r="C30" s="20"/>
      <c r="D30" s="20"/>
      <c r="E30" s="25">
        <f>SUM(E11:E29)</f>
        <v>171735.83639999997</v>
      </c>
      <c r="F30" s="26">
        <f>SUM(F11:F29)</f>
        <v>51.761442978983219</v>
      </c>
      <c r="G30" s="25"/>
    </row>
    <row r="31" spans="1:7" x14ac:dyDescent="0.2">
      <c r="A31" s="21"/>
      <c r="B31" s="21"/>
      <c r="C31" s="21"/>
      <c r="D31" s="21"/>
      <c r="E31" s="22"/>
      <c r="F31" s="23"/>
      <c r="G31" s="22"/>
    </row>
    <row r="32" spans="1:7" x14ac:dyDescent="0.2">
      <c r="A32" s="20" t="s">
        <v>37</v>
      </c>
      <c r="B32" s="21"/>
      <c r="C32" s="21"/>
      <c r="D32" s="21"/>
      <c r="E32" s="22"/>
      <c r="F32" s="23"/>
      <c r="G32" s="22"/>
    </row>
    <row r="33" spans="1:7" x14ac:dyDescent="0.2">
      <c r="A33" s="21" t="s">
        <v>1116</v>
      </c>
      <c r="B33" s="21" t="s">
        <v>1117</v>
      </c>
      <c r="C33" s="21" t="s">
        <v>1080</v>
      </c>
      <c r="D33" s="24">
        <v>4000</v>
      </c>
      <c r="E33" s="22">
        <v>19959.46</v>
      </c>
      <c r="F33" s="23">
        <v>6.0158116811157099</v>
      </c>
      <c r="G33" s="22">
        <v>6.1795</v>
      </c>
    </row>
    <row r="34" spans="1:7" x14ac:dyDescent="0.2">
      <c r="A34" s="21" t="s">
        <v>1118</v>
      </c>
      <c r="B34" s="21" t="s">
        <v>1119</v>
      </c>
      <c r="C34" s="21" t="s">
        <v>36</v>
      </c>
      <c r="D34" s="24">
        <v>2000</v>
      </c>
      <c r="E34" s="22">
        <v>9832.5300000000007</v>
      </c>
      <c r="F34" s="23">
        <v>2.9635395360856802</v>
      </c>
      <c r="G34" s="22">
        <v>7.4901</v>
      </c>
    </row>
    <row r="35" spans="1:7" x14ac:dyDescent="0.2">
      <c r="A35" s="21" t="s">
        <v>1120</v>
      </c>
      <c r="B35" s="21" t="s">
        <v>1121</v>
      </c>
      <c r="C35" s="21" t="s">
        <v>1080</v>
      </c>
      <c r="D35" s="24">
        <v>1400</v>
      </c>
      <c r="E35" s="22">
        <v>6879.2290000000003</v>
      </c>
      <c r="F35" s="23">
        <v>2.0734101110586098</v>
      </c>
      <c r="G35" s="22">
        <v>7.7206000000000001</v>
      </c>
    </row>
    <row r="36" spans="1:7" x14ac:dyDescent="0.2">
      <c r="A36" s="21" t="s">
        <v>1122</v>
      </c>
      <c r="B36" s="21" t="s">
        <v>1123</v>
      </c>
      <c r="C36" s="21" t="s">
        <v>36</v>
      </c>
      <c r="D36" s="24">
        <v>1300</v>
      </c>
      <c r="E36" s="22">
        <v>6486.415</v>
      </c>
      <c r="F36" s="23">
        <v>1.9550153724381401</v>
      </c>
      <c r="G36" s="22">
        <v>6.9494999999999996</v>
      </c>
    </row>
    <row r="37" spans="1:7" x14ac:dyDescent="0.2">
      <c r="A37" s="21" t="s">
        <v>1124</v>
      </c>
      <c r="B37" s="21" t="s">
        <v>1125</v>
      </c>
      <c r="C37" s="21" t="s">
        <v>1080</v>
      </c>
      <c r="D37" s="24">
        <v>1000</v>
      </c>
      <c r="E37" s="22">
        <v>4984.7250000000004</v>
      </c>
      <c r="F37" s="23">
        <v>1.5024037164407</v>
      </c>
      <c r="G37" s="22">
        <v>6.2149000000000001</v>
      </c>
    </row>
    <row r="38" spans="1:7" x14ac:dyDescent="0.2">
      <c r="A38" s="21" t="s">
        <v>1126</v>
      </c>
      <c r="B38" s="21" t="s">
        <v>1127</v>
      </c>
      <c r="C38" s="21" t="s">
        <v>35</v>
      </c>
      <c r="D38" s="24">
        <v>1000</v>
      </c>
      <c r="E38" s="22">
        <v>4920.1450000000004</v>
      </c>
      <c r="F38" s="23">
        <v>1.48293920595963</v>
      </c>
      <c r="G38" s="22">
        <v>7.7949999999999999</v>
      </c>
    </row>
    <row r="39" spans="1:7" x14ac:dyDescent="0.2">
      <c r="A39" s="21" t="s">
        <v>1128</v>
      </c>
      <c r="B39" s="21" t="s">
        <v>1129</v>
      </c>
      <c r="C39" s="21" t="s">
        <v>1080</v>
      </c>
      <c r="D39" s="24">
        <v>500</v>
      </c>
      <c r="E39" s="22">
        <v>2467.1174999999998</v>
      </c>
      <c r="F39" s="23">
        <v>0.74359297672306701</v>
      </c>
      <c r="G39" s="22">
        <v>7.9751000000000003</v>
      </c>
    </row>
    <row r="40" spans="1:7" x14ac:dyDescent="0.2">
      <c r="A40" s="21" t="s">
        <v>1130</v>
      </c>
      <c r="B40" s="21" t="s">
        <v>1131</v>
      </c>
      <c r="C40" s="21" t="s">
        <v>35</v>
      </c>
      <c r="D40" s="24">
        <v>500</v>
      </c>
      <c r="E40" s="22">
        <v>2460.8874999999998</v>
      </c>
      <c r="F40" s="23">
        <v>0.74171524522264798</v>
      </c>
      <c r="G40" s="22">
        <v>7.7348999999999997</v>
      </c>
    </row>
    <row r="41" spans="1:7" x14ac:dyDescent="0.2">
      <c r="A41" s="20" t="s">
        <v>32</v>
      </c>
      <c r="B41" s="20"/>
      <c r="C41" s="20"/>
      <c r="D41" s="20"/>
      <c r="E41" s="25">
        <f>SUM(E32:E40)</f>
        <v>57990.508999999998</v>
      </c>
      <c r="F41" s="26">
        <f>SUM(F32:F40)</f>
        <v>17.478427845044184</v>
      </c>
      <c r="G41" s="25"/>
    </row>
    <row r="42" spans="1:7" x14ac:dyDescent="0.2">
      <c r="A42" s="21"/>
      <c r="B42" s="21"/>
      <c r="C42" s="21"/>
      <c r="D42" s="21"/>
      <c r="E42" s="22"/>
      <c r="F42" s="23"/>
      <c r="G42" s="22"/>
    </row>
    <row r="43" spans="1:7" x14ac:dyDescent="0.2">
      <c r="A43" s="20" t="s">
        <v>38</v>
      </c>
      <c r="B43" s="21"/>
      <c r="C43" s="21"/>
      <c r="D43" s="21"/>
      <c r="E43" s="22"/>
      <c r="F43" s="23"/>
      <c r="G43" s="22"/>
    </row>
    <row r="44" spans="1:7" x14ac:dyDescent="0.2">
      <c r="A44" s="21" t="s">
        <v>1132</v>
      </c>
      <c r="B44" s="21" t="s">
        <v>1133</v>
      </c>
      <c r="C44" s="21" t="s">
        <v>39</v>
      </c>
      <c r="D44" s="24">
        <v>25000000</v>
      </c>
      <c r="E44" s="22">
        <v>24705.9</v>
      </c>
      <c r="F44" s="23">
        <v>7.4463959351844498</v>
      </c>
      <c r="G44" s="22">
        <v>5.2348999999999997</v>
      </c>
    </row>
    <row r="45" spans="1:7" x14ac:dyDescent="0.2">
      <c r="A45" s="21" t="s">
        <v>1134</v>
      </c>
      <c r="B45" s="21" t="s">
        <v>1135</v>
      </c>
      <c r="C45" s="21" t="s">
        <v>39</v>
      </c>
      <c r="D45" s="24">
        <v>20000000</v>
      </c>
      <c r="E45" s="22">
        <v>19826.86</v>
      </c>
      <c r="F45" s="23">
        <v>5.9758458389077598</v>
      </c>
      <c r="G45" s="22">
        <v>5.2252000000000001</v>
      </c>
    </row>
    <row r="46" spans="1:7" x14ac:dyDescent="0.2">
      <c r="A46" s="21" t="s">
        <v>1136</v>
      </c>
      <c r="B46" s="21" t="s">
        <v>1137</v>
      </c>
      <c r="C46" s="21" t="s">
        <v>39</v>
      </c>
      <c r="D46" s="24">
        <v>15000000</v>
      </c>
      <c r="E46" s="22">
        <v>14916.06</v>
      </c>
      <c r="F46" s="23">
        <v>4.4957232301987498</v>
      </c>
      <c r="G46" s="22">
        <v>5.1351000000000004</v>
      </c>
    </row>
    <row r="47" spans="1:7" x14ac:dyDescent="0.2">
      <c r="A47" s="21" t="s">
        <v>1138</v>
      </c>
      <c r="B47" s="21" t="s">
        <v>1139</v>
      </c>
      <c r="C47" s="21" t="s">
        <v>39</v>
      </c>
      <c r="D47" s="24">
        <v>10000000</v>
      </c>
      <c r="E47" s="22">
        <v>9933.17</v>
      </c>
      <c r="F47" s="23">
        <v>2.9938725855563302</v>
      </c>
      <c r="G47" s="22">
        <v>5.2248999999999999</v>
      </c>
    </row>
    <row r="48" spans="1:7" x14ac:dyDescent="0.2">
      <c r="A48" s="21" t="s">
        <v>1140</v>
      </c>
      <c r="B48" s="21" t="s">
        <v>1141</v>
      </c>
      <c r="C48" s="21" t="s">
        <v>39</v>
      </c>
      <c r="D48" s="24">
        <v>10000000</v>
      </c>
      <c r="E48" s="22">
        <v>9893.48</v>
      </c>
      <c r="F48" s="23">
        <v>2.9819099590311899</v>
      </c>
      <c r="G48" s="22">
        <v>5.24</v>
      </c>
    </row>
    <row r="49" spans="1:7" x14ac:dyDescent="0.2">
      <c r="A49" s="21" t="s">
        <v>1142</v>
      </c>
      <c r="B49" s="21" t="s">
        <v>1143</v>
      </c>
      <c r="C49" s="21" t="s">
        <v>39</v>
      </c>
      <c r="D49" s="24">
        <v>2500000</v>
      </c>
      <c r="E49" s="22">
        <v>2494.0275000000001</v>
      </c>
      <c r="F49" s="23">
        <v>0.751703691759387</v>
      </c>
      <c r="G49" s="22">
        <v>4.6003999999999996</v>
      </c>
    </row>
    <row r="50" spans="1:7" x14ac:dyDescent="0.2">
      <c r="A50" s="21" t="s">
        <v>1144</v>
      </c>
      <c r="B50" s="21" t="s">
        <v>1145</v>
      </c>
      <c r="C50" s="21" t="s">
        <v>39</v>
      </c>
      <c r="D50" s="24">
        <v>200000</v>
      </c>
      <c r="E50" s="22">
        <v>199.685</v>
      </c>
      <c r="F50" s="23">
        <v>6.0185363509012303E-2</v>
      </c>
      <c r="G50" s="22">
        <v>4.7996999999999996</v>
      </c>
    </row>
    <row r="51" spans="1:7" x14ac:dyDescent="0.2">
      <c r="A51" s="20" t="s">
        <v>32</v>
      </c>
      <c r="B51" s="20"/>
      <c r="C51" s="20"/>
      <c r="D51" s="20"/>
      <c r="E51" s="25">
        <f>SUM(E43:E50)</f>
        <v>81969.182499999995</v>
      </c>
      <c r="F51" s="26">
        <f>SUM(F43:F50)</f>
        <v>24.705636604146878</v>
      </c>
      <c r="G51" s="25"/>
    </row>
    <row r="52" spans="1:7" x14ac:dyDescent="0.2">
      <c r="A52" s="21"/>
      <c r="B52" s="21"/>
      <c r="C52" s="21"/>
      <c r="D52" s="21"/>
      <c r="E52" s="22"/>
      <c r="F52" s="23"/>
      <c r="G52" s="22"/>
    </row>
    <row r="53" spans="1:7" x14ac:dyDescent="0.2">
      <c r="A53" s="20" t="s">
        <v>1146</v>
      </c>
      <c r="B53" s="21"/>
      <c r="C53" s="21"/>
      <c r="D53" s="21"/>
      <c r="E53" s="22"/>
      <c r="F53" s="23"/>
      <c r="G53" s="22"/>
    </row>
    <row r="54" spans="1:7" x14ac:dyDescent="0.2">
      <c r="A54" s="21" t="s">
        <v>1147</v>
      </c>
      <c r="B54" s="21" t="s">
        <v>1148</v>
      </c>
      <c r="C54" s="21" t="s">
        <v>1149</v>
      </c>
      <c r="D54" s="24">
        <v>6427.4570000000003</v>
      </c>
      <c r="E54" s="22">
        <v>749.62245770000004</v>
      </c>
      <c r="F54" s="23">
        <v>0.22593735188518799</v>
      </c>
      <c r="G54" s="22">
        <v>5.45</v>
      </c>
    </row>
    <row r="55" spans="1:7" x14ac:dyDescent="0.2">
      <c r="A55" s="20" t="s">
        <v>32</v>
      </c>
      <c r="B55" s="20"/>
      <c r="C55" s="20"/>
      <c r="D55" s="20"/>
      <c r="E55" s="25">
        <f>SUM(E54:E54)</f>
        <v>749.62245770000004</v>
      </c>
      <c r="F55" s="26">
        <f>SUM(F54:F54)</f>
        <v>0.22593735188518799</v>
      </c>
      <c r="G55" s="25"/>
    </row>
    <row r="56" spans="1:7" x14ac:dyDescent="0.2">
      <c r="A56" s="21"/>
      <c r="B56" s="21"/>
      <c r="C56" s="21"/>
      <c r="D56" s="21"/>
      <c r="E56" s="22"/>
      <c r="F56" s="23"/>
      <c r="G56" s="22"/>
    </row>
    <row r="57" spans="1:7" x14ac:dyDescent="0.2">
      <c r="A57" s="20" t="s">
        <v>40</v>
      </c>
      <c r="B57" s="20"/>
      <c r="C57" s="20"/>
      <c r="D57" s="20"/>
      <c r="E57" s="25">
        <f>E8+E30+E41+E51+E55</f>
        <v>323003.79857689998</v>
      </c>
      <c r="F57" s="26">
        <f>F8+F30+F41+F51+F55</f>
        <v>97.353837454703722</v>
      </c>
      <c r="G57" s="25"/>
    </row>
    <row r="58" spans="1:7" x14ac:dyDescent="0.2">
      <c r="A58" s="20"/>
      <c r="B58" s="20"/>
      <c r="C58" s="20"/>
      <c r="D58" s="20"/>
      <c r="E58" s="25"/>
      <c r="F58" s="26"/>
      <c r="G58" s="25"/>
    </row>
    <row r="59" spans="1:7" x14ac:dyDescent="0.2">
      <c r="A59" s="20" t="s">
        <v>42</v>
      </c>
      <c r="B59" s="20"/>
      <c r="C59" s="20"/>
      <c r="D59" s="20"/>
      <c r="E59" s="25">
        <f>E61-(E8+E30+E41+E51+E55)</f>
        <v>8779.5260683000088</v>
      </c>
      <c r="F59" s="26">
        <f>F61-(F8+F30+F41+F51+F55)</f>
        <v>2.6461625452962778</v>
      </c>
      <c r="G59" s="25"/>
    </row>
    <row r="60" spans="1:7" x14ac:dyDescent="0.2">
      <c r="A60" s="20"/>
      <c r="B60" s="20"/>
      <c r="C60" s="20"/>
      <c r="D60" s="20"/>
      <c r="E60" s="25"/>
      <c r="F60" s="26"/>
      <c r="G60" s="25"/>
    </row>
    <row r="61" spans="1:7" x14ac:dyDescent="0.2">
      <c r="A61" s="27" t="s">
        <v>41</v>
      </c>
      <c r="B61" s="27"/>
      <c r="C61" s="27"/>
      <c r="D61" s="27"/>
      <c r="E61" s="28">
        <v>331783.32464519999</v>
      </c>
      <c r="F61" s="29">
        <v>100</v>
      </c>
      <c r="G61" s="28"/>
    </row>
    <row r="63" spans="1:7" x14ac:dyDescent="0.2">
      <c r="A63" s="11" t="s">
        <v>1150</v>
      </c>
    </row>
    <row r="64" spans="1:7" x14ac:dyDescent="0.2">
      <c r="A64" s="11" t="s">
        <v>43</v>
      </c>
    </row>
    <row r="65" spans="1:4" x14ac:dyDescent="0.2">
      <c r="A65" s="11" t="s">
        <v>1151</v>
      </c>
    </row>
    <row r="67" spans="1:4" x14ac:dyDescent="0.2">
      <c r="A67" s="6" t="s">
        <v>1152</v>
      </c>
    </row>
    <row r="68" spans="1:4" x14ac:dyDescent="0.2">
      <c r="A68" s="6" t="s">
        <v>1153</v>
      </c>
    </row>
    <row r="70" spans="1:4" x14ac:dyDescent="0.2">
      <c r="A70" s="11" t="s">
        <v>44</v>
      </c>
    </row>
    <row r="71" spans="1:4" x14ac:dyDescent="0.2">
      <c r="A71" s="11" t="s">
        <v>45</v>
      </c>
    </row>
    <row r="72" spans="1:4" x14ac:dyDescent="0.2">
      <c r="A72" s="11" t="s">
        <v>46</v>
      </c>
      <c r="B72" s="11"/>
      <c r="C72" s="30" t="s">
        <v>1022</v>
      </c>
      <c r="D72" s="11" t="s">
        <v>47</v>
      </c>
    </row>
    <row r="73" spans="1:4" x14ac:dyDescent="0.2">
      <c r="A73" s="6" t="s">
        <v>1154</v>
      </c>
      <c r="C73" s="31">
        <v>5961.2713999999996</v>
      </c>
      <c r="D73" s="31">
        <v>6116.2692999999999</v>
      </c>
    </row>
    <row r="74" spans="1:4" x14ac:dyDescent="0.2">
      <c r="A74" s="6" t="s">
        <v>1155</v>
      </c>
      <c r="C74" s="31">
        <v>1509.2342000000001</v>
      </c>
      <c r="D74" s="31">
        <v>1509.2342000000001</v>
      </c>
    </row>
    <row r="75" spans="1:4" x14ac:dyDescent="0.2">
      <c r="A75" s="6" t="s">
        <v>1156</v>
      </c>
      <c r="C75" s="31">
        <v>1245.0737999999999</v>
      </c>
      <c r="D75" s="31">
        <v>1245.1532</v>
      </c>
    </row>
    <row r="76" spans="1:4" x14ac:dyDescent="0.2">
      <c r="A76" s="6" t="s">
        <v>1157</v>
      </c>
      <c r="C76" s="31">
        <v>1000</v>
      </c>
      <c r="D76" s="31">
        <v>1000</v>
      </c>
    </row>
    <row r="77" spans="1:4" x14ac:dyDescent="0.2">
      <c r="A77" s="6" t="s">
        <v>1158</v>
      </c>
      <c r="C77" s="31">
        <v>1055.4163000000001</v>
      </c>
      <c r="D77" s="31">
        <v>1055.4847</v>
      </c>
    </row>
    <row r="78" spans="1:4" x14ac:dyDescent="0.2">
      <c r="A78" s="6" t="s">
        <v>1159</v>
      </c>
      <c r="C78" s="31">
        <v>3967.5803999999998</v>
      </c>
      <c r="D78" s="31">
        <v>4084.2561999999998</v>
      </c>
    </row>
    <row r="79" spans="1:4" x14ac:dyDescent="0.2">
      <c r="A79" s="6" t="s">
        <v>1160</v>
      </c>
      <c r="C79" s="31">
        <v>1000</v>
      </c>
      <c r="D79" s="31">
        <v>1000</v>
      </c>
    </row>
    <row r="80" spans="1:4" x14ac:dyDescent="0.2">
      <c r="A80" s="6" t="s">
        <v>1161</v>
      </c>
      <c r="C80" s="31">
        <v>1031.7365</v>
      </c>
      <c r="D80" s="31">
        <v>1034.8523</v>
      </c>
    </row>
    <row r="81" spans="1:4" x14ac:dyDescent="0.2">
      <c r="A81" s="6" t="s">
        <v>1162</v>
      </c>
      <c r="C81" s="31">
        <v>4000.8575000000001</v>
      </c>
      <c r="D81" s="31">
        <v>4119.8090000000002</v>
      </c>
    </row>
    <row r="82" spans="1:4" x14ac:dyDescent="0.2">
      <c r="A82" s="6" t="s">
        <v>1163</v>
      </c>
      <c r="C82" s="31">
        <v>1002.272</v>
      </c>
      <c r="D82" s="31">
        <v>1002.272</v>
      </c>
    </row>
    <row r="83" spans="1:4" x14ac:dyDescent="0.2">
      <c r="A83" s="6" t="s">
        <v>1164</v>
      </c>
      <c r="C83" s="31">
        <v>1022.2001</v>
      </c>
      <c r="D83" s="31">
        <v>1022.2645</v>
      </c>
    </row>
    <row r="84" spans="1:4" x14ac:dyDescent="0.2">
      <c r="A84" s="6" t="s">
        <v>1165</v>
      </c>
      <c r="C84" s="31">
        <v>16.883500000000002</v>
      </c>
      <c r="D84" s="31">
        <v>17.384799999999998</v>
      </c>
    </row>
    <row r="85" spans="1:4" x14ac:dyDescent="0.2">
      <c r="A85" s="6" t="s">
        <v>1166</v>
      </c>
      <c r="C85" s="31">
        <v>16.883500000000002</v>
      </c>
      <c r="D85" s="31">
        <v>17.384799999999998</v>
      </c>
    </row>
    <row r="86" spans="1:4" x14ac:dyDescent="0.2">
      <c r="A86" s="6" t="s">
        <v>1167</v>
      </c>
      <c r="C86" s="31">
        <v>10</v>
      </c>
      <c r="D86" s="31">
        <v>10</v>
      </c>
    </row>
    <row r="87" spans="1:4" x14ac:dyDescent="0.2">
      <c r="A87" s="6" t="s">
        <v>1168</v>
      </c>
      <c r="C87" s="31">
        <v>10</v>
      </c>
      <c r="D87" s="31">
        <v>10</v>
      </c>
    </row>
    <row r="89" spans="1:4" x14ac:dyDescent="0.2">
      <c r="A89" s="11" t="s">
        <v>48</v>
      </c>
    </row>
    <row r="90" spans="1:4" x14ac:dyDescent="0.2">
      <c r="A90" s="102" t="s">
        <v>49</v>
      </c>
      <c r="B90" s="103"/>
      <c r="C90" s="32" t="s">
        <v>50</v>
      </c>
    </row>
    <row r="91" spans="1:4" x14ac:dyDescent="0.2">
      <c r="A91" s="98" t="s">
        <v>1155</v>
      </c>
      <c r="B91" s="99"/>
      <c r="C91" s="33">
        <v>38.325776419999997</v>
      </c>
    </row>
    <row r="92" spans="1:4" x14ac:dyDescent="0.2">
      <c r="A92" s="98" t="s">
        <v>1156</v>
      </c>
      <c r="B92" s="99"/>
      <c r="C92" s="33">
        <v>30.753932129999999</v>
      </c>
    </row>
    <row r="93" spans="1:4" x14ac:dyDescent="0.2">
      <c r="A93" s="98" t="s">
        <v>1157</v>
      </c>
      <c r="B93" s="99"/>
      <c r="C93" s="33">
        <v>26.66771413</v>
      </c>
    </row>
    <row r="94" spans="1:4" x14ac:dyDescent="0.2">
      <c r="A94" s="98" t="s">
        <v>1158</v>
      </c>
      <c r="B94" s="99"/>
      <c r="C94" s="33">
        <v>27.44855132</v>
      </c>
    </row>
    <row r="95" spans="1:4" x14ac:dyDescent="0.2">
      <c r="A95" s="98" t="s">
        <v>1160</v>
      </c>
      <c r="B95" s="99"/>
      <c r="C95" s="33">
        <v>28.654711349999999</v>
      </c>
    </row>
    <row r="96" spans="1:4" x14ac:dyDescent="0.2">
      <c r="A96" s="98" t="s">
        <v>1161</v>
      </c>
      <c r="B96" s="99"/>
      <c r="C96" s="33">
        <v>25.824303740000001</v>
      </c>
    </row>
    <row r="97" spans="1:9" x14ac:dyDescent="0.2">
      <c r="A97" s="98" t="s">
        <v>1163</v>
      </c>
      <c r="B97" s="99"/>
      <c r="C97" s="33">
        <v>29.008683260000002</v>
      </c>
    </row>
    <row r="98" spans="1:9" x14ac:dyDescent="0.2">
      <c r="A98" s="98" t="s">
        <v>1164</v>
      </c>
      <c r="B98" s="99"/>
      <c r="C98" s="33">
        <v>28.80574738</v>
      </c>
    </row>
    <row r="99" spans="1:9" x14ac:dyDescent="0.2">
      <c r="A99" s="6" t="s">
        <v>51</v>
      </c>
    </row>
    <row r="100" spans="1:9" x14ac:dyDescent="0.2">
      <c r="A100" s="6" t="s">
        <v>52</v>
      </c>
    </row>
    <row r="102" spans="1:9" x14ac:dyDescent="0.2">
      <c r="A102" s="11" t="s">
        <v>1169</v>
      </c>
      <c r="D102" s="34">
        <v>0.15819534751422901</v>
      </c>
      <c r="E102" s="9" t="s">
        <v>53</v>
      </c>
    </row>
    <row r="104" spans="1:9" x14ac:dyDescent="0.2">
      <c r="A104" s="11" t="s">
        <v>54</v>
      </c>
      <c r="D104" s="30" t="s">
        <v>55</v>
      </c>
    </row>
    <row r="106" spans="1:9" x14ac:dyDescent="0.2">
      <c r="A106" s="69" t="s">
        <v>1170</v>
      </c>
      <c r="B106" s="70"/>
      <c r="C106" s="70"/>
      <c r="D106" s="70"/>
      <c r="E106" s="10"/>
      <c r="G106" s="10"/>
      <c r="H106" s="70"/>
      <c r="I106" s="70"/>
    </row>
    <row r="107" spans="1:9" x14ac:dyDescent="0.2">
      <c r="A107" s="70"/>
      <c r="B107" s="70"/>
      <c r="C107" s="70"/>
      <c r="D107" s="70"/>
      <c r="E107" s="10"/>
      <c r="G107" s="10"/>
      <c r="H107" s="70"/>
      <c r="I107" s="70"/>
    </row>
    <row r="108" spans="1:9" x14ac:dyDescent="0.2">
      <c r="A108" s="69" t="s">
        <v>1031</v>
      </c>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10"/>
      <c r="H119" s="70"/>
      <c r="I119" s="70"/>
    </row>
    <row r="120" spans="1:9" x14ac:dyDescent="0.2">
      <c r="A120" s="70"/>
      <c r="B120" s="70"/>
      <c r="C120" s="70"/>
      <c r="D120" s="70"/>
      <c r="E120" s="10"/>
      <c r="G120" s="10"/>
      <c r="H120" s="70"/>
      <c r="I120" s="70"/>
    </row>
    <row r="121" spans="1:9" x14ac:dyDescent="0.2">
      <c r="A121" s="70"/>
      <c r="B121" s="70"/>
      <c r="C121" s="70"/>
      <c r="D121" s="70"/>
      <c r="E121" s="10"/>
      <c r="G121" s="10"/>
      <c r="H121" s="70"/>
      <c r="I121" s="70"/>
    </row>
    <row r="122" spans="1:9" x14ac:dyDescent="0.2">
      <c r="A122" s="70"/>
      <c r="B122" s="70"/>
      <c r="C122" s="70"/>
      <c r="D122" s="70"/>
      <c r="E122" s="10"/>
      <c r="G122" s="10"/>
      <c r="H122" s="70"/>
      <c r="I122" s="70"/>
    </row>
    <row r="123" spans="1:9" x14ac:dyDescent="0.2">
      <c r="A123" s="70"/>
      <c r="B123" s="70"/>
      <c r="C123" s="70"/>
      <c r="D123" s="70"/>
      <c r="E123" s="10"/>
      <c r="G123" s="10"/>
      <c r="H123" s="70"/>
      <c r="I123" s="70"/>
    </row>
    <row r="124" spans="1:9" x14ac:dyDescent="0.2">
      <c r="A124" s="69" t="s">
        <v>1171</v>
      </c>
      <c r="B124" s="70"/>
      <c r="C124" s="70"/>
      <c r="D124" s="70"/>
      <c r="E124" s="10"/>
      <c r="G124" s="10"/>
      <c r="H124" s="70"/>
      <c r="I124" s="70"/>
    </row>
    <row r="125" spans="1:9" x14ac:dyDescent="0.2">
      <c r="A125" s="70"/>
      <c r="B125" s="70"/>
      <c r="C125" s="70"/>
      <c r="D125" s="70"/>
      <c r="E125" s="10"/>
      <c r="G125" s="10"/>
      <c r="H125" s="70"/>
      <c r="I125" s="70"/>
    </row>
    <row r="126" spans="1:9" x14ac:dyDescent="0.2">
      <c r="A126" s="69" t="s">
        <v>1480</v>
      </c>
      <c r="B126" s="70"/>
      <c r="C126" s="70"/>
      <c r="D126" s="70"/>
      <c r="E126" s="10"/>
      <c r="G126" s="10"/>
      <c r="H126" s="70"/>
      <c r="I126" s="70"/>
    </row>
    <row r="127" spans="1:9" x14ac:dyDescent="0.2">
      <c r="A127" s="70"/>
      <c r="B127" s="70"/>
      <c r="C127" s="70"/>
      <c r="D127" s="70"/>
      <c r="E127" s="10"/>
      <c r="G127" s="10"/>
      <c r="H127" s="70"/>
      <c r="I127" s="70"/>
    </row>
    <row r="128" spans="1:9" x14ac:dyDescent="0.2">
      <c r="A128" s="70"/>
      <c r="B128" s="70"/>
      <c r="C128" s="70"/>
      <c r="D128" s="70"/>
      <c r="E128" s="10"/>
      <c r="G128" s="10"/>
      <c r="H128" s="70"/>
      <c r="I128" s="70"/>
    </row>
    <row r="129" spans="1:9" x14ac:dyDescent="0.2">
      <c r="A129" s="70"/>
      <c r="B129" s="70"/>
      <c r="C129" s="70"/>
      <c r="D129" s="70"/>
      <c r="E129" s="10"/>
      <c r="G129" s="10"/>
      <c r="H129" s="70"/>
      <c r="I129" s="70"/>
    </row>
    <row r="130" spans="1:9" x14ac:dyDescent="0.2">
      <c r="A130" s="70"/>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70" t="s">
        <v>1030</v>
      </c>
      <c r="B141" s="70"/>
      <c r="C141" s="70"/>
      <c r="D141" s="70"/>
      <c r="E141" s="10"/>
      <c r="G141" s="10"/>
      <c r="H141" s="70"/>
      <c r="I141" s="70"/>
    </row>
    <row r="143" spans="1:9" x14ac:dyDescent="0.2">
      <c r="A143" s="70"/>
    </row>
    <row r="144" spans="1:9" x14ac:dyDescent="0.2">
      <c r="A144" s="71"/>
    </row>
    <row r="145" spans="1:1" x14ac:dyDescent="0.2">
      <c r="A145" s="71"/>
    </row>
  </sheetData>
  <mergeCells count="10">
    <mergeCell ref="A95:B95"/>
    <mergeCell ref="A96:B96"/>
    <mergeCell ref="A97:B97"/>
    <mergeCell ref="A98:B98"/>
    <mergeCell ref="A1:G1"/>
    <mergeCell ref="A90:B90"/>
    <mergeCell ref="A91:B91"/>
    <mergeCell ref="A92:B92"/>
    <mergeCell ref="A93:B93"/>
    <mergeCell ref="A94:B94"/>
  </mergeCells>
  <conditionalFormatting sqref="F2:F3">
    <cfRule type="cellIs" dxfId="111" priority="2" stopIfTrue="1" operator="between">
      <formula>0.009</formula>
      <formula>-0.009</formula>
    </cfRule>
  </conditionalFormatting>
  <conditionalFormatting sqref="F5:F65536">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6"/>
  <sheetViews>
    <sheetView workbookViewId="0">
      <selection sqref="A1:G1"/>
    </sheetView>
  </sheetViews>
  <sheetFormatPr defaultColWidth="9.140625" defaultRowHeight="11.25" x14ac:dyDescent="0.2"/>
  <cols>
    <col min="1" max="1" width="35.85546875" style="6" bestFit="1" customWidth="1"/>
    <col min="2" max="2" width="37.1406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1428</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60</v>
      </c>
      <c r="B5" s="17"/>
      <c r="C5" s="17"/>
      <c r="D5" s="17"/>
      <c r="E5" s="18"/>
      <c r="F5" s="19"/>
      <c r="G5" s="18"/>
    </row>
    <row r="6" spans="1:7" x14ac:dyDescent="0.2">
      <c r="A6" s="21" t="s">
        <v>72</v>
      </c>
      <c r="B6" s="21" t="s">
        <v>71</v>
      </c>
      <c r="C6" s="21" t="s">
        <v>39</v>
      </c>
      <c r="D6" s="24">
        <v>802300</v>
      </c>
      <c r="E6" s="22">
        <v>772.03537200000005</v>
      </c>
      <c r="F6" s="23">
        <v>57.886223957526397</v>
      </c>
      <c r="G6" s="22">
        <v>7.5322167753125102</v>
      </c>
    </row>
    <row r="7" spans="1:7" x14ac:dyDescent="0.2">
      <c r="A7" s="21" t="s">
        <v>1401</v>
      </c>
      <c r="B7" s="21" t="s">
        <v>1402</v>
      </c>
      <c r="C7" s="21" t="s">
        <v>39</v>
      </c>
      <c r="D7" s="24">
        <v>500000</v>
      </c>
      <c r="E7" s="22">
        <v>525.02633330000003</v>
      </c>
      <c r="F7" s="23">
        <v>39.365802416890702</v>
      </c>
      <c r="G7" s="22">
        <v>7.2445950400000001</v>
      </c>
    </row>
    <row r="8" spans="1:7" x14ac:dyDescent="0.2">
      <c r="A8" s="20" t="s">
        <v>32</v>
      </c>
      <c r="B8" s="20"/>
      <c r="C8" s="20"/>
      <c r="D8" s="20"/>
      <c r="E8" s="25">
        <f>SUM(E6:E7)</f>
        <v>1297.0617053000001</v>
      </c>
      <c r="F8" s="26">
        <f>SUM(F6:F7)</f>
        <v>97.252026374417099</v>
      </c>
      <c r="G8" s="25"/>
    </row>
    <row r="9" spans="1:7" x14ac:dyDescent="0.2">
      <c r="A9" s="21"/>
      <c r="B9" s="21"/>
      <c r="C9" s="21"/>
      <c r="D9" s="21"/>
      <c r="E9" s="22"/>
      <c r="F9" s="23"/>
      <c r="G9" s="22"/>
    </row>
    <row r="10" spans="1:7" x14ac:dyDescent="0.2">
      <c r="A10" s="20" t="s">
        <v>1146</v>
      </c>
      <c r="B10" s="21"/>
      <c r="C10" s="21"/>
      <c r="D10" s="21"/>
      <c r="E10" s="22"/>
      <c r="F10" s="23"/>
      <c r="G10" s="22"/>
    </row>
    <row r="11" spans="1:7" x14ac:dyDescent="0.2">
      <c r="A11" s="21" t="s">
        <v>1147</v>
      </c>
      <c r="B11" s="21" t="s">
        <v>1148</v>
      </c>
      <c r="C11" s="21" t="s">
        <v>1149</v>
      </c>
      <c r="D11" s="24">
        <v>72.486999999999995</v>
      </c>
      <c r="E11" s="22">
        <v>8.4540251000000008</v>
      </c>
      <c r="F11" s="23">
        <v>0.63387198052001903</v>
      </c>
      <c r="G11" s="22">
        <v>5.45</v>
      </c>
    </row>
    <row r="12" spans="1:7" x14ac:dyDescent="0.2">
      <c r="A12" s="20" t="s">
        <v>32</v>
      </c>
      <c r="B12" s="20"/>
      <c r="C12" s="20"/>
      <c r="D12" s="20"/>
      <c r="E12" s="25">
        <f>SUM(E11:E11)</f>
        <v>8.4540251000000008</v>
      </c>
      <c r="F12" s="26">
        <f>SUM(F11:F11)</f>
        <v>0.63387198052001903</v>
      </c>
      <c r="G12" s="25"/>
    </row>
    <row r="13" spans="1:7" x14ac:dyDescent="0.2">
      <c r="A13" s="21"/>
      <c r="B13" s="21"/>
      <c r="C13" s="21"/>
      <c r="D13" s="21"/>
      <c r="E13" s="22"/>
      <c r="F13" s="23"/>
      <c r="G13" s="22"/>
    </row>
    <row r="14" spans="1:7" x14ac:dyDescent="0.2">
      <c r="A14" s="20" t="s">
        <v>40</v>
      </c>
      <c r="B14" s="20"/>
      <c r="C14" s="20"/>
      <c r="D14" s="20"/>
      <c r="E14" s="25">
        <f>E8+E12</f>
        <v>1305.5157304000002</v>
      </c>
      <c r="F14" s="26">
        <f>F8+F12</f>
        <v>97.885898354937112</v>
      </c>
      <c r="G14" s="25"/>
    </row>
    <row r="15" spans="1:7" x14ac:dyDescent="0.2">
      <c r="A15" s="20"/>
      <c r="B15" s="20"/>
      <c r="C15" s="20"/>
      <c r="D15" s="20"/>
      <c r="E15" s="25"/>
      <c r="F15" s="26"/>
      <c r="G15" s="25"/>
    </row>
    <row r="16" spans="1:7" x14ac:dyDescent="0.2">
      <c r="A16" s="20" t="s">
        <v>42</v>
      </c>
      <c r="B16" s="20"/>
      <c r="C16" s="20"/>
      <c r="D16" s="20"/>
      <c r="E16" s="25">
        <f>E18-(E8+E12)</f>
        <v>28.196022099999936</v>
      </c>
      <c r="F16" s="26">
        <f>F18-(F8+F12)</f>
        <v>2.1141016450628882</v>
      </c>
      <c r="G16" s="25"/>
    </row>
    <row r="17" spans="1:7" x14ac:dyDescent="0.2">
      <c r="A17" s="20"/>
      <c r="B17" s="20"/>
      <c r="C17" s="20"/>
      <c r="D17" s="20"/>
      <c r="E17" s="25"/>
      <c r="F17" s="26"/>
      <c r="G17" s="25"/>
    </row>
    <row r="18" spans="1:7" x14ac:dyDescent="0.2">
      <c r="A18" s="27" t="s">
        <v>41</v>
      </c>
      <c r="B18" s="27"/>
      <c r="C18" s="27"/>
      <c r="D18" s="27"/>
      <c r="E18" s="28">
        <v>1333.7117525000001</v>
      </c>
      <c r="F18" s="29">
        <v>100</v>
      </c>
      <c r="G18" s="28"/>
    </row>
    <row r="20" spans="1:7" x14ac:dyDescent="0.2">
      <c r="A20" s="11" t="s">
        <v>1151</v>
      </c>
    </row>
    <row r="22" spans="1:7" x14ac:dyDescent="0.2">
      <c r="A22" s="11" t="s">
        <v>44</v>
      </c>
    </row>
    <row r="23" spans="1:7" x14ac:dyDescent="0.2">
      <c r="A23" s="11" t="s">
        <v>45</v>
      </c>
    </row>
    <row r="24" spans="1:7" x14ac:dyDescent="0.2">
      <c r="A24" s="11" t="s">
        <v>46</v>
      </c>
      <c r="B24" s="11"/>
      <c r="C24" s="30" t="s">
        <v>1022</v>
      </c>
      <c r="D24" s="11" t="s">
        <v>47</v>
      </c>
    </row>
    <row r="25" spans="1:7" x14ac:dyDescent="0.2">
      <c r="A25" s="6" t="s">
        <v>56</v>
      </c>
      <c r="C25" s="31">
        <v>10.172499999999999</v>
      </c>
      <c r="D25" s="31">
        <v>10.6532</v>
      </c>
    </row>
    <row r="26" spans="1:7" x14ac:dyDescent="0.2">
      <c r="A26" s="6" t="s">
        <v>116</v>
      </c>
      <c r="C26" s="31">
        <v>10.074299999999999</v>
      </c>
      <c r="D26" s="31">
        <v>10.4793</v>
      </c>
    </row>
    <row r="27" spans="1:7" x14ac:dyDescent="0.2">
      <c r="A27" s="6" t="s">
        <v>57</v>
      </c>
      <c r="C27" s="31">
        <v>10.2119</v>
      </c>
      <c r="D27" s="31">
        <v>10.717599999999999</v>
      </c>
    </row>
    <row r="28" spans="1:7" x14ac:dyDescent="0.2">
      <c r="A28" s="6" t="s">
        <v>117</v>
      </c>
      <c r="C28" s="31">
        <v>10.1136</v>
      </c>
      <c r="D28" s="31">
        <v>10.5227</v>
      </c>
    </row>
    <row r="30" spans="1:7" x14ac:dyDescent="0.2">
      <c r="A30" s="11" t="s">
        <v>48</v>
      </c>
    </row>
    <row r="31" spans="1:7" x14ac:dyDescent="0.2">
      <c r="A31" s="102" t="s">
        <v>49</v>
      </c>
      <c r="B31" s="103"/>
      <c r="C31" s="32" t="s">
        <v>50</v>
      </c>
    </row>
    <row r="32" spans="1:7" x14ac:dyDescent="0.2">
      <c r="A32" s="98" t="s">
        <v>116</v>
      </c>
      <c r="B32" s="99"/>
      <c r="C32" s="33">
        <v>7.0000000000000007E-2</v>
      </c>
    </row>
    <row r="33" spans="1:9" x14ac:dyDescent="0.2">
      <c r="A33" s="98" t="s">
        <v>117</v>
      </c>
      <c r="B33" s="99"/>
      <c r="C33" s="33">
        <v>0.09</v>
      </c>
    </row>
    <row r="34" spans="1:9" x14ac:dyDescent="0.2">
      <c r="A34" s="6" t="s">
        <v>51</v>
      </c>
    </row>
    <row r="35" spans="1:9" x14ac:dyDescent="0.2">
      <c r="A35" s="6" t="s">
        <v>52</v>
      </c>
    </row>
    <row r="37" spans="1:9" x14ac:dyDescent="0.2">
      <c r="A37" s="11" t="s">
        <v>1169</v>
      </c>
      <c r="D37" s="34">
        <v>25.322219484118701</v>
      </c>
      <c r="E37" s="9" t="s">
        <v>53</v>
      </c>
    </row>
    <row r="39" spans="1:9" x14ac:dyDescent="0.2">
      <c r="A39" s="11" t="s">
        <v>54</v>
      </c>
      <c r="D39" s="30" t="s">
        <v>55</v>
      </c>
    </row>
    <row r="41" spans="1:9" x14ac:dyDescent="0.2">
      <c r="A41" s="69" t="s">
        <v>1040</v>
      </c>
      <c r="B41" s="70"/>
      <c r="C41" s="70"/>
      <c r="D41" s="70"/>
      <c r="E41" s="10"/>
      <c r="G41" s="10"/>
      <c r="H41" s="70"/>
      <c r="I41" s="70"/>
    </row>
    <row r="42" spans="1:9" x14ac:dyDescent="0.2">
      <c r="A42" s="69"/>
      <c r="B42" s="70"/>
      <c r="C42" s="70"/>
      <c r="D42" s="70"/>
      <c r="E42" s="10"/>
      <c r="G42" s="10"/>
      <c r="H42" s="70"/>
      <c r="I42" s="70"/>
    </row>
    <row r="43" spans="1:9" x14ac:dyDescent="0.2">
      <c r="A43" s="69" t="s">
        <v>1031</v>
      </c>
      <c r="B43" s="70"/>
      <c r="C43" s="70"/>
      <c r="D43" s="70"/>
      <c r="E43" s="10"/>
      <c r="G43" s="10"/>
      <c r="H43" s="70"/>
      <c r="I43" s="70"/>
    </row>
    <row r="44" spans="1:9" x14ac:dyDescent="0.2">
      <c r="A44" s="70"/>
      <c r="B44" s="70"/>
      <c r="C44" s="70"/>
      <c r="D44" s="70"/>
      <c r="E44" s="10"/>
      <c r="G44" s="10"/>
      <c r="H44" s="70"/>
      <c r="I44" s="70"/>
    </row>
    <row r="45" spans="1:9" x14ac:dyDescent="0.2">
      <c r="A45" s="70"/>
      <c r="B45" s="70"/>
      <c r="C45" s="70"/>
      <c r="D45" s="70"/>
      <c r="E45" s="10"/>
      <c r="G45" s="10"/>
      <c r="H45" s="70"/>
      <c r="I45" s="70"/>
    </row>
    <row r="46" spans="1:9" x14ac:dyDescent="0.2">
      <c r="A46" s="70"/>
      <c r="B46" s="70"/>
      <c r="C46" s="70"/>
      <c r="D46" s="70"/>
      <c r="E46" s="10"/>
      <c r="G46" s="10"/>
      <c r="H46" s="70"/>
      <c r="I46" s="70"/>
    </row>
    <row r="47" spans="1:9" x14ac:dyDescent="0.2">
      <c r="A47" s="70"/>
      <c r="B47" s="70"/>
      <c r="C47" s="70"/>
      <c r="D47" s="70"/>
      <c r="E47" s="10"/>
      <c r="G47" s="10"/>
      <c r="H47" s="70"/>
      <c r="I47" s="70"/>
    </row>
    <row r="48" spans="1:9" x14ac:dyDescent="0.2">
      <c r="A48" s="70"/>
      <c r="B48" s="70"/>
      <c r="C48" s="70"/>
      <c r="D48" s="70"/>
      <c r="E48" s="10"/>
      <c r="G48" s="10"/>
      <c r="H48" s="70"/>
      <c r="I48" s="70"/>
    </row>
    <row r="49" spans="1:9" x14ac:dyDescent="0.2">
      <c r="A49" s="70"/>
      <c r="B49" s="70"/>
      <c r="C49" s="70"/>
      <c r="D49" s="70"/>
      <c r="E49" s="10"/>
      <c r="G49" s="10"/>
      <c r="H49" s="70"/>
      <c r="I49" s="70"/>
    </row>
    <row r="50" spans="1:9" x14ac:dyDescent="0.2">
      <c r="A50" s="70"/>
      <c r="B50" s="70"/>
      <c r="C50" s="70"/>
      <c r="D50" s="70"/>
      <c r="E50" s="10"/>
      <c r="G50" s="10"/>
      <c r="H50" s="70"/>
      <c r="I50" s="70"/>
    </row>
    <row r="51" spans="1:9" x14ac:dyDescent="0.2">
      <c r="A51" s="70"/>
      <c r="B51" s="70"/>
      <c r="C51" s="70"/>
      <c r="D51" s="70"/>
      <c r="E51" s="10"/>
      <c r="G51" s="10"/>
      <c r="H51" s="70"/>
      <c r="I51" s="70"/>
    </row>
    <row r="52" spans="1:9" x14ac:dyDescent="0.2">
      <c r="A52" s="70"/>
      <c r="B52" s="70"/>
      <c r="C52" s="70"/>
      <c r="D52" s="70"/>
      <c r="E52" s="10"/>
      <c r="G52" s="10"/>
      <c r="H52" s="70"/>
      <c r="I52" s="70"/>
    </row>
    <row r="53" spans="1:9" x14ac:dyDescent="0.2">
      <c r="A53" s="70"/>
      <c r="B53" s="70"/>
      <c r="C53" s="70"/>
      <c r="D53" s="70"/>
      <c r="E53" s="10"/>
      <c r="G53" s="10"/>
      <c r="H53" s="70"/>
      <c r="I53" s="70"/>
    </row>
    <row r="54" spans="1:9" x14ac:dyDescent="0.2">
      <c r="A54" s="70"/>
      <c r="B54" s="70"/>
      <c r="C54" s="70"/>
      <c r="D54" s="70"/>
      <c r="E54" s="10"/>
      <c r="G54" s="10"/>
      <c r="H54" s="70"/>
      <c r="I54" s="70"/>
    </row>
    <row r="55" spans="1:9" x14ac:dyDescent="0.2">
      <c r="A55" s="70"/>
      <c r="B55" s="70"/>
      <c r="C55" s="70"/>
      <c r="D55" s="70"/>
      <c r="E55" s="10"/>
      <c r="G55" s="10"/>
      <c r="H55" s="70"/>
      <c r="I55" s="70"/>
    </row>
    <row r="56" spans="1:9" x14ac:dyDescent="0.2">
      <c r="A56" s="70"/>
      <c r="B56" s="70"/>
      <c r="C56" s="70"/>
      <c r="D56" s="70"/>
      <c r="E56" s="10"/>
      <c r="G56" s="10"/>
      <c r="H56" s="70"/>
      <c r="I56" s="70"/>
    </row>
    <row r="57" spans="1:9" x14ac:dyDescent="0.2">
      <c r="A57" s="70"/>
      <c r="B57" s="70"/>
      <c r="C57" s="70"/>
      <c r="D57" s="70"/>
      <c r="E57" s="10"/>
      <c r="G57" s="10"/>
      <c r="H57" s="70"/>
      <c r="I57" s="70"/>
    </row>
    <row r="58" spans="1:9" x14ac:dyDescent="0.2">
      <c r="A58" s="70"/>
      <c r="B58" s="70"/>
      <c r="C58" s="70"/>
      <c r="D58" s="70"/>
      <c r="E58" s="10"/>
      <c r="G58" s="10"/>
      <c r="H58" s="70"/>
      <c r="I58" s="70"/>
    </row>
    <row r="59" spans="1:9" x14ac:dyDescent="0.2">
      <c r="A59" s="70"/>
      <c r="B59" s="70"/>
      <c r="C59" s="70"/>
      <c r="D59" s="70"/>
      <c r="E59" s="10"/>
      <c r="G59" s="10"/>
      <c r="H59" s="70"/>
      <c r="I59" s="70"/>
    </row>
    <row r="60" spans="1:9" x14ac:dyDescent="0.2">
      <c r="A60" s="69" t="s">
        <v>1429</v>
      </c>
      <c r="B60" s="70"/>
      <c r="C60" s="70"/>
      <c r="D60" s="70"/>
      <c r="E60" s="10"/>
      <c r="G60" s="10"/>
      <c r="H60" s="70"/>
      <c r="I60" s="70"/>
    </row>
    <row r="61" spans="1:9" x14ac:dyDescent="0.2">
      <c r="A61" s="70"/>
      <c r="B61" s="70"/>
      <c r="C61" s="70"/>
      <c r="D61" s="70"/>
      <c r="E61" s="10"/>
      <c r="G61" s="10"/>
      <c r="H61" s="70"/>
      <c r="I61" s="70"/>
    </row>
    <row r="62" spans="1:9" x14ac:dyDescent="0.2">
      <c r="A62" s="69" t="s">
        <v>1032</v>
      </c>
      <c r="B62" s="70"/>
      <c r="C62" s="70"/>
      <c r="D62" s="70"/>
      <c r="E62" s="10"/>
      <c r="G62" s="10"/>
      <c r="H62" s="70"/>
      <c r="I62" s="70"/>
    </row>
    <row r="63" spans="1:9" x14ac:dyDescent="0.2">
      <c r="A63" s="70"/>
      <c r="B63" s="70"/>
      <c r="C63" s="70"/>
      <c r="D63" s="70"/>
      <c r="E63" s="10"/>
      <c r="G63" s="10"/>
      <c r="H63" s="70"/>
      <c r="I63" s="70"/>
    </row>
    <row r="64" spans="1:9" x14ac:dyDescent="0.2">
      <c r="A64" s="70"/>
      <c r="B64" s="70"/>
      <c r="C64" s="70"/>
      <c r="D64" s="70"/>
      <c r="E64" s="10"/>
      <c r="G64" s="10"/>
      <c r="H64" s="70"/>
      <c r="I64" s="70"/>
    </row>
    <row r="65" spans="1:9" x14ac:dyDescent="0.2">
      <c r="A65" s="70"/>
      <c r="B65" s="70"/>
      <c r="C65" s="70"/>
      <c r="D65" s="70"/>
      <c r="E65" s="10"/>
      <c r="G65" s="10"/>
      <c r="H65" s="70"/>
      <c r="I65" s="70"/>
    </row>
    <row r="66" spans="1:9" x14ac:dyDescent="0.2">
      <c r="A66" s="70"/>
      <c r="B66" s="70"/>
      <c r="C66" s="70"/>
      <c r="D66" s="70"/>
      <c r="E66" s="10"/>
      <c r="G66" s="10"/>
      <c r="H66" s="70"/>
      <c r="I66" s="70"/>
    </row>
    <row r="67" spans="1:9" x14ac:dyDescent="0.2">
      <c r="A67" s="70"/>
      <c r="B67" s="70"/>
      <c r="C67" s="70"/>
      <c r="D67" s="70"/>
      <c r="E67" s="10"/>
      <c r="G67" s="10"/>
      <c r="H67" s="70"/>
      <c r="I67" s="70"/>
    </row>
    <row r="68" spans="1:9" x14ac:dyDescent="0.2">
      <c r="A68" s="70"/>
      <c r="B68" s="70"/>
      <c r="C68" s="70"/>
      <c r="D68" s="70"/>
      <c r="E68" s="10"/>
      <c r="G68" s="10"/>
      <c r="H68" s="70"/>
      <c r="I68" s="70"/>
    </row>
    <row r="69" spans="1:9" x14ac:dyDescent="0.2">
      <c r="A69" s="70"/>
      <c r="B69" s="70"/>
      <c r="C69" s="70"/>
      <c r="D69" s="70"/>
      <c r="E69" s="10"/>
      <c r="G69" s="10"/>
      <c r="H69" s="70"/>
      <c r="I69" s="70"/>
    </row>
    <row r="70" spans="1:9" x14ac:dyDescent="0.2">
      <c r="A70" s="70"/>
      <c r="B70" s="70"/>
      <c r="C70" s="70"/>
      <c r="D70" s="70"/>
      <c r="E70" s="10"/>
      <c r="G70" s="10"/>
      <c r="H70" s="70"/>
      <c r="I70" s="70"/>
    </row>
    <row r="71" spans="1:9" x14ac:dyDescent="0.2">
      <c r="A71" s="70"/>
      <c r="B71" s="70"/>
      <c r="C71" s="70"/>
      <c r="D71" s="70"/>
      <c r="E71" s="10"/>
      <c r="G71" s="10"/>
      <c r="H71" s="70"/>
      <c r="I71" s="70"/>
    </row>
    <row r="72" spans="1:9" x14ac:dyDescent="0.2">
      <c r="A72" s="70"/>
      <c r="B72" s="70"/>
      <c r="C72" s="70"/>
      <c r="D72" s="70"/>
      <c r="E72" s="10"/>
      <c r="G72" s="10"/>
      <c r="H72" s="70"/>
      <c r="I72" s="70"/>
    </row>
    <row r="73" spans="1:9" x14ac:dyDescent="0.2">
      <c r="A73" s="70"/>
      <c r="B73" s="70"/>
      <c r="C73" s="70"/>
      <c r="D73" s="70"/>
      <c r="E73" s="10"/>
      <c r="G73" s="10"/>
      <c r="H73" s="70"/>
      <c r="I73" s="70"/>
    </row>
    <row r="74" spans="1:9" x14ac:dyDescent="0.2">
      <c r="A74" s="70"/>
      <c r="B74" s="70"/>
      <c r="C74" s="70"/>
      <c r="D74" s="70"/>
      <c r="E74" s="10"/>
      <c r="G74" s="10"/>
      <c r="H74" s="70"/>
      <c r="I74" s="70"/>
    </row>
    <row r="75" spans="1:9" x14ac:dyDescent="0.2">
      <c r="A75" s="70"/>
      <c r="B75" s="70"/>
      <c r="C75" s="70"/>
      <c r="D75" s="70"/>
      <c r="E75" s="10"/>
      <c r="G75" s="10"/>
      <c r="H75" s="70"/>
      <c r="I75" s="70"/>
    </row>
    <row r="76" spans="1:9" x14ac:dyDescent="0.2">
      <c r="A76" s="70"/>
      <c r="B76" s="70"/>
      <c r="C76" s="70"/>
      <c r="D76" s="70"/>
      <c r="E76" s="10"/>
      <c r="G76" s="10"/>
      <c r="H76" s="70"/>
      <c r="I76" s="70"/>
    </row>
    <row r="77" spans="1:9" x14ac:dyDescent="0.2">
      <c r="A77" s="70"/>
      <c r="B77" s="70"/>
      <c r="C77" s="70"/>
      <c r="D77" s="70"/>
      <c r="E77" s="10"/>
      <c r="G77" s="10"/>
      <c r="H77" s="70"/>
      <c r="I77" s="70"/>
    </row>
    <row r="78" spans="1:9" x14ac:dyDescent="0.2">
      <c r="A78" s="105"/>
      <c r="B78" s="105"/>
      <c r="C78" s="105"/>
      <c r="D78" s="105"/>
      <c r="E78" s="105"/>
      <c r="F78" s="105"/>
      <c r="G78" s="105"/>
      <c r="H78" s="70"/>
      <c r="I78" s="70"/>
    </row>
    <row r="79" spans="1:9" x14ac:dyDescent="0.2">
      <c r="A79" s="70" t="s">
        <v>1030</v>
      </c>
      <c r="B79" s="70"/>
      <c r="C79" s="70"/>
      <c r="D79" s="70"/>
      <c r="E79" s="10"/>
      <c r="G79" s="10"/>
      <c r="H79" s="70"/>
      <c r="I79" s="70"/>
    </row>
    <row r="80" spans="1:9" x14ac:dyDescent="0.2">
      <c r="A80" s="70"/>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1"/>
      <c r="B84" s="70"/>
      <c r="C84" s="70"/>
      <c r="D84" s="70"/>
      <c r="E84" s="10"/>
      <c r="G84" s="10"/>
      <c r="H84" s="70"/>
      <c r="I84" s="70"/>
    </row>
    <row r="85" spans="1:9" x14ac:dyDescent="0.2">
      <c r="A85" s="71"/>
      <c r="B85" s="70"/>
      <c r="C85" s="70"/>
      <c r="D85" s="70"/>
      <c r="E85" s="10"/>
      <c r="G85" s="10"/>
      <c r="H85" s="70"/>
      <c r="I85" s="70"/>
    </row>
    <row r="86" spans="1:9" x14ac:dyDescent="0.2">
      <c r="A86" s="70"/>
      <c r="B86" s="70"/>
      <c r="C86" s="70"/>
      <c r="D86" s="70"/>
      <c r="E86" s="10"/>
      <c r="G86" s="10"/>
      <c r="H86" s="70"/>
      <c r="I86" s="70"/>
    </row>
  </sheetData>
  <mergeCells count="5">
    <mergeCell ref="A1:G1"/>
    <mergeCell ref="A31:B31"/>
    <mergeCell ref="A32:B32"/>
    <mergeCell ref="A33:B33"/>
    <mergeCell ref="A78:G78"/>
  </mergeCells>
  <conditionalFormatting sqref="F2:F3">
    <cfRule type="cellIs" dxfId="92" priority="3" stopIfTrue="1" operator="between">
      <formula>0.009</formula>
      <formula>-0.009</formula>
    </cfRule>
  </conditionalFormatting>
  <conditionalFormatting sqref="F5:F77">
    <cfRule type="cellIs" dxfId="91" priority="1" stopIfTrue="1" operator="between">
      <formula>0.009</formula>
      <formula>-0.009</formula>
    </cfRule>
  </conditionalFormatting>
  <conditionalFormatting sqref="F79:F65536">
    <cfRule type="cellIs" dxfId="90"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3"/>
  <sheetViews>
    <sheetView workbookViewId="0">
      <selection sqref="A1:G1"/>
    </sheetView>
  </sheetViews>
  <sheetFormatPr defaultColWidth="9.140625" defaultRowHeight="11.25" x14ac:dyDescent="0.2"/>
  <cols>
    <col min="1" max="1" width="35.85546875" style="6" bestFit="1" customWidth="1"/>
    <col min="2" max="2" width="31.57031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1430</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60</v>
      </c>
      <c r="B5" s="17"/>
      <c r="C5" s="17"/>
      <c r="D5" s="17"/>
      <c r="E5" s="18"/>
      <c r="F5" s="19"/>
      <c r="G5" s="18"/>
    </row>
    <row r="6" spans="1:7" x14ac:dyDescent="0.2">
      <c r="A6" s="21" t="s">
        <v>72</v>
      </c>
      <c r="B6" s="21" t="s">
        <v>71</v>
      </c>
      <c r="C6" s="21" t="s">
        <v>39</v>
      </c>
      <c r="D6" s="24">
        <v>9729400</v>
      </c>
      <c r="E6" s="22">
        <v>9362.3843297000003</v>
      </c>
      <c r="F6" s="23">
        <v>53.352898016134098</v>
      </c>
      <c r="G6" s="22">
        <v>7.5322167753125102</v>
      </c>
    </row>
    <row r="7" spans="1:7" x14ac:dyDescent="0.2">
      <c r="A7" s="21" t="s">
        <v>99</v>
      </c>
      <c r="B7" s="21" t="s">
        <v>98</v>
      </c>
      <c r="C7" s="21" t="s">
        <v>39</v>
      </c>
      <c r="D7" s="24">
        <v>2000000</v>
      </c>
      <c r="E7" s="22">
        <v>2073.7966667000001</v>
      </c>
      <c r="F7" s="23">
        <v>11.8178295366122</v>
      </c>
      <c r="G7" s="22">
        <v>7.2897453600000004</v>
      </c>
    </row>
    <row r="8" spans="1:7" x14ac:dyDescent="0.2">
      <c r="A8" s="21" t="s">
        <v>1343</v>
      </c>
      <c r="B8" s="21" t="s">
        <v>1344</v>
      </c>
      <c r="C8" s="21" t="s">
        <v>39</v>
      </c>
      <c r="D8" s="24">
        <v>1500000</v>
      </c>
      <c r="E8" s="22">
        <v>1593.0674167</v>
      </c>
      <c r="F8" s="23">
        <v>9.0783245402984605</v>
      </c>
      <c r="G8" s="22">
        <v>7.263458945</v>
      </c>
    </row>
    <row r="9" spans="1:7" x14ac:dyDescent="0.2">
      <c r="A9" s="21" t="s">
        <v>101</v>
      </c>
      <c r="B9" s="21" t="s">
        <v>100</v>
      </c>
      <c r="C9" s="21" t="s">
        <v>39</v>
      </c>
      <c r="D9" s="24">
        <v>1500000</v>
      </c>
      <c r="E9" s="22">
        <v>1527.9390000000001</v>
      </c>
      <c r="F9" s="23">
        <v>8.70718086025059</v>
      </c>
      <c r="G9" s="22">
        <v>7.5248693400000004</v>
      </c>
    </row>
    <row r="10" spans="1:7" x14ac:dyDescent="0.2">
      <c r="A10" s="21" t="s">
        <v>1401</v>
      </c>
      <c r="B10" s="21" t="s">
        <v>1402</v>
      </c>
      <c r="C10" s="21" t="s">
        <v>39</v>
      </c>
      <c r="D10" s="24">
        <v>1000000</v>
      </c>
      <c r="E10" s="22">
        <v>1050.0526666999999</v>
      </c>
      <c r="F10" s="23">
        <v>5.9838766349607804</v>
      </c>
      <c r="G10" s="22">
        <v>7.2445950400000001</v>
      </c>
    </row>
    <row r="11" spans="1:7" x14ac:dyDescent="0.2">
      <c r="A11" s="21" t="s">
        <v>1349</v>
      </c>
      <c r="B11" s="21" t="s">
        <v>1350</v>
      </c>
      <c r="C11" s="21" t="s">
        <v>39</v>
      </c>
      <c r="D11" s="24">
        <v>500000</v>
      </c>
      <c r="E11" s="22">
        <v>518.72516670000005</v>
      </c>
      <c r="F11" s="23">
        <v>2.9560302101199998</v>
      </c>
      <c r="G11" s="22">
        <v>7.2467180000000004</v>
      </c>
    </row>
    <row r="12" spans="1:7" x14ac:dyDescent="0.2">
      <c r="A12" s="21" t="s">
        <v>103</v>
      </c>
      <c r="B12" s="21" t="s">
        <v>1345</v>
      </c>
      <c r="C12" s="21" t="s">
        <v>39</v>
      </c>
      <c r="D12" s="24">
        <v>468680</v>
      </c>
      <c r="E12" s="22">
        <v>486.91644289999999</v>
      </c>
      <c r="F12" s="23">
        <v>2.7747636078142999</v>
      </c>
      <c r="G12" s="22">
        <v>7.2897453600000004</v>
      </c>
    </row>
    <row r="13" spans="1:7" x14ac:dyDescent="0.2">
      <c r="A13" s="21" t="s">
        <v>105</v>
      </c>
      <c r="B13" s="21" t="s">
        <v>104</v>
      </c>
      <c r="C13" s="21" t="s">
        <v>39</v>
      </c>
      <c r="D13" s="24">
        <v>312440</v>
      </c>
      <c r="E13" s="22">
        <v>321.72821629999999</v>
      </c>
      <c r="F13" s="23">
        <v>1.8334146632620301</v>
      </c>
      <c r="G13" s="22">
        <v>7.5082033199999998</v>
      </c>
    </row>
    <row r="14" spans="1:7" x14ac:dyDescent="0.2">
      <c r="A14" s="21" t="s">
        <v>107</v>
      </c>
      <c r="B14" s="21" t="s">
        <v>106</v>
      </c>
      <c r="C14" s="21" t="s">
        <v>39</v>
      </c>
      <c r="D14" s="24">
        <v>52560</v>
      </c>
      <c r="E14" s="22">
        <v>53.7693881</v>
      </c>
      <c r="F14" s="23">
        <v>0.30641261655845298</v>
      </c>
      <c r="G14" s="22">
        <v>7.6237656349999998</v>
      </c>
    </row>
    <row r="15" spans="1:7" x14ac:dyDescent="0.2">
      <c r="A15" s="21" t="s">
        <v>109</v>
      </c>
      <c r="B15" s="21" t="s">
        <v>108</v>
      </c>
      <c r="C15" s="21" t="s">
        <v>39</v>
      </c>
      <c r="D15" s="24">
        <v>50000</v>
      </c>
      <c r="E15" s="22">
        <v>51.028233299999997</v>
      </c>
      <c r="F15" s="23">
        <v>0.290791750405063</v>
      </c>
      <c r="G15" s="22">
        <v>7.6473840099999997</v>
      </c>
    </row>
    <row r="16" spans="1:7" x14ac:dyDescent="0.2">
      <c r="A16" s="20" t="s">
        <v>32</v>
      </c>
      <c r="B16" s="20"/>
      <c r="C16" s="20"/>
      <c r="D16" s="20"/>
      <c r="E16" s="25">
        <f>SUM(E6:E15)</f>
        <v>17039.407527100004</v>
      </c>
      <c r="F16" s="26">
        <f>SUM(F6:F15)</f>
        <v>97.101522436415962</v>
      </c>
      <c r="G16" s="25"/>
    </row>
    <row r="17" spans="1:7" x14ac:dyDescent="0.2">
      <c r="A17" s="21"/>
      <c r="B17" s="21"/>
      <c r="C17" s="21"/>
      <c r="D17" s="21"/>
      <c r="E17" s="22"/>
      <c r="F17" s="23"/>
      <c r="G17" s="22"/>
    </row>
    <row r="18" spans="1:7" x14ac:dyDescent="0.2">
      <c r="A18" s="20" t="s">
        <v>40</v>
      </c>
      <c r="B18" s="20"/>
      <c r="C18" s="20"/>
      <c r="D18" s="20"/>
      <c r="E18" s="25">
        <f>E16</f>
        <v>17039.407527100004</v>
      </c>
      <c r="F18" s="26">
        <f>F16</f>
        <v>97.101522436415962</v>
      </c>
      <c r="G18" s="25"/>
    </row>
    <row r="19" spans="1:7" x14ac:dyDescent="0.2">
      <c r="A19" s="20"/>
      <c r="B19" s="20"/>
      <c r="C19" s="20"/>
      <c r="D19" s="20"/>
      <c r="E19" s="25"/>
      <c r="F19" s="26"/>
      <c r="G19" s="25"/>
    </row>
    <row r="20" spans="1:7" x14ac:dyDescent="0.2">
      <c r="A20" s="20" t="s">
        <v>1288</v>
      </c>
      <c r="B20" s="20"/>
      <c r="C20" s="20"/>
      <c r="D20" s="20"/>
      <c r="E20" s="25">
        <v>2.4518549900000011</v>
      </c>
      <c r="F20" s="26">
        <f>E20/E24*100</f>
        <v>1.3972249442574554E-2</v>
      </c>
      <c r="G20" s="25"/>
    </row>
    <row r="21" spans="1:7" x14ac:dyDescent="0.2">
      <c r="A21" s="20"/>
      <c r="B21" s="20"/>
      <c r="C21" s="20"/>
      <c r="D21" s="20"/>
      <c r="E21" s="25"/>
      <c r="F21" s="26"/>
      <c r="G21" s="25"/>
    </row>
    <row r="22" spans="1:7" x14ac:dyDescent="0.2">
      <c r="A22" s="20" t="s">
        <v>42</v>
      </c>
      <c r="B22" s="20"/>
      <c r="C22" s="20"/>
      <c r="D22" s="20"/>
      <c r="E22" s="25">
        <f>E24-(E16+E20)</f>
        <v>506.17395410999598</v>
      </c>
      <c r="F22" s="26">
        <f>F24-(F16+F20)</f>
        <v>2.8845053141414638</v>
      </c>
      <c r="G22" s="25"/>
    </row>
    <row r="23" spans="1:7" x14ac:dyDescent="0.2">
      <c r="A23" s="21"/>
      <c r="B23" s="21"/>
      <c r="C23" s="21"/>
      <c r="D23" s="21"/>
      <c r="E23" s="22"/>
      <c r="F23" s="23"/>
      <c r="G23" s="22"/>
    </row>
    <row r="24" spans="1:7" x14ac:dyDescent="0.2">
      <c r="A24" s="27" t="s">
        <v>41</v>
      </c>
      <c r="B24" s="27"/>
      <c r="C24" s="27"/>
      <c r="D24" s="27"/>
      <c r="E24" s="28">
        <v>17548.033336199998</v>
      </c>
      <c r="F24" s="29">
        <v>100</v>
      </c>
      <c r="G24" s="28"/>
    </row>
    <row r="26" spans="1:7" x14ac:dyDescent="0.2">
      <c r="A26" s="77" t="s">
        <v>1289</v>
      </c>
      <c r="B26" s="77"/>
      <c r="C26" s="77"/>
      <c r="D26" s="77"/>
      <c r="E26" s="78"/>
      <c r="F26" s="79"/>
      <c r="G26" s="78"/>
    </row>
    <row r="27" spans="1:7" x14ac:dyDescent="0.2">
      <c r="A27" s="21"/>
      <c r="B27" s="21"/>
      <c r="C27" s="21"/>
      <c r="D27" s="21"/>
      <c r="E27" s="22"/>
      <c r="F27" s="23"/>
      <c r="G27" s="22"/>
    </row>
    <row r="28" spans="1:7" x14ac:dyDescent="0.2">
      <c r="A28" s="20" t="s">
        <v>1290</v>
      </c>
      <c r="B28" s="20"/>
      <c r="C28" s="20"/>
      <c r="D28" s="20"/>
      <c r="E28" s="25" t="s">
        <v>1291</v>
      </c>
      <c r="F28" s="26" t="s">
        <v>3</v>
      </c>
      <c r="G28" s="25"/>
    </row>
    <row r="29" spans="1:7" x14ac:dyDescent="0.2">
      <c r="A29" s="21" t="s">
        <v>1292</v>
      </c>
      <c r="B29" s="21"/>
      <c r="C29" s="21"/>
      <c r="D29" s="21"/>
      <c r="E29" s="22">
        <v>1500</v>
      </c>
      <c r="F29" s="23">
        <f>E29/$E$24*100</f>
        <v>8.5479664373878084</v>
      </c>
      <c r="G29" s="22"/>
    </row>
    <row r="30" spans="1:7" x14ac:dyDescent="0.2">
      <c r="A30" s="21" t="s">
        <v>1293</v>
      </c>
      <c r="B30" s="21"/>
      <c r="C30" s="21"/>
      <c r="D30" s="21"/>
      <c r="E30" s="22">
        <v>1500</v>
      </c>
      <c r="F30" s="23">
        <f>E30/$E$24*100</f>
        <v>8.5479664373878084</v>
      </c>
      <c r="G30" s="22"/>
    </row>
    <row r="31" spans="1:7" x14ac:dyDescent="0.2">
      <c r="A31" s="21" t="s">
        <v>1292</v>
      </c>
      <c r="B31" s="21"/>
      <c r="C31" s="21"/>
      <c r="D31" s="21"/>
      <c r="E31" s="22">
        <v>1000</v>
      </c>
      <c r="F31" s="23">
        <f>E31/$E$24*100</f>
        <v>5.6986442915918722</v>
      </c>
      <c r="G31" s="22"/>
    </row>
    <row r="32" spans="1:7" x14ac:dyDescent="0.2">
      <c r="A32" s="21" t="s">
        <v>1293</v>
      </c>
      <c r="B32" s="21"/>
      <c r="C32" s="21"/>
      <c r="D32" s="21"/>
      <c r="E32" s="22">
        <v>1000</v>
      </c>
      <c r="F32" s="23">
        <f>E32/$E$24*100</f>
        <v>5.6986442915918722</v>
      </c>
      <c r="G32" s="22"/>
    </row>
    <row r="33" spans="1:7" x14ac:dyDescent="0.2">
      <c r="A33" s="27" t="s">
        <v>1296</v>
      </c>
      <c r="B33" s="27"/>
      <c r="C33" s="27"/>
      <c r="D33" s="27"/>
      <c r="E33" s="28">
        <f xml:space="preserve"> SUM(E29:E32)</f>
        <v>5000</v>
      </c>
      <c r="F33" s="29">
        <f xml:space="preserve"> SUM(F29:F32)</f>
        <v>28.493221457959361</v>
      </c>
      <c r="G33" s="28"/>
    </row>
    <row r="35" spans="1:7" ht="35.1" customHeight="1" x14ac:dyDescent="0.2">
      <c r="A35" s="104" t="s">
        <v>1298</v>
      </c>
      <c r="B35" s="104"/>
      <c r="C35" s="104"/>
      <c r="D35" s="104"/>
      <c r="E35" s="104"/>
      <c r="F35" s="104"/>
      <c r="G35" s="104"/>
    </row>
    <row r="37" spans="1:7" x14ac:dyDescent="0.2">
      <c r="A37" s="11" t="s">
        <v>44</v>
      </c>
    </row>
    <row r="38" spans="1:7" x14ac:dyDescent="0.2">
      <c r="A38" s="11" t="s">
        <v>45</v>
      </c>
    </row>
    <row r="39" spans="1:7" x14ac:dyDescent="0.2">
      <c r="A39" s="11" t="s">
        <v>46</v>
      </c>
      <c r="B39" s="11"/>
      <c r="C39" s="30" t="s">
        <v>1022</v>
      </c>
      <c r="D39" s="11" t="s">
        <v>47</v>
      </c>
    </row>
    <row r="40" spans="1:7" x14ac:dyDescent="0.2">
      <c r="A40" s="6" t="s">
        <v>1431</v>
      </c>
      <c r="C40" s="31">
        <v>57.584600000000002</v>
      </c>
      <c r="D40" s="31">
        <v>60.209600000000002</v>
      </c>
    </row>
    <row r="41" spans="1:7" x14ac:dyDescent="0.2">
      <c r="A41" s="6" t="s">
        <v>1432</v>
      </c>
      <c r="C41" s="31">
        <v>10.543799999999999</v>
      </c>
      <c r="D41" s="31">
        <v>10.7691</v>
      </c>
    </row>
    <row r="42" spans="1:7" x14ac:dyDescent="0.2">
      <c r="A42" s="6" t="s">
        <v>1433</v>
      </c>
      <c r="C42" s="31">
        <v>63.148899999999998</v>
      </c>
      <c r="D42" s="31">
        <v>66.214500000000001</v>
      </c>
    </row>
    <row r="43" spans="1:7" x14ac:dyDescent="0.2">
      <c r="A43" s="6" t="s">
        <v>1434</v>
      </c>
      <c r="C43" s="31">
        <v>11.793900000000001</v>
      </c>
      <c r="D43" s="31">
        <v>11.9977</v>
      </c>
    </row>
    <row r="45" spans="1:7" x14ac:dyDescent="0.2">
      <c r="A45" s="11" t="s">
        <v>48</v>
      </c>
    </row>
    <row r="46" spans="1:7" x14ac:dyDescent="0.2">
      <c r="A46" s="102" t="s">
        <v>49</v>
      </c>
      <c r="B46" s="103"/>
      <c r="C46" s="32" t="s">
        <v>50</v>
      </c>
    </row>
    <row r="47" spans="1:7" x14ac:dyDescent="0.2">
      <c r="A47" s="98" t="s">
        <v>1432</v>
      </c>
      <c r="B47" s="99"/>
      <c r="C47" s="33">
        <v>0.25</v>
      </c>
    </row>
    <row r="48" spans="1:7" x14ac:dyDescent="0.2">
      <c r="A48" s="98" t="s">
        <v>1434</v>
      </c>
      <c r="B48" s="99"/>
      <c r="C48" s="33">
        <v>0.36</v>
      </c>
    </row>
    <row r="49" spans="1:9" x14ac:dyDescent="0.2">
      <c r="A49" s="6" t="s">
        <v>51</v>
      </c>
    </row>
    <row r="50" spans="1:9" x14ac:dyDescent="0.2">
      <c r="A50" s="6" t="s">
        <v>52</v>
      </c>
    </row>
    <row r="52" spans="1:9" x14ac:dyDescent="0.2">
      <c r="A52" s="11" t="s">
        <v>1299</v>
      </c>
    </row>
    <row r="54" spans="1:9" x14ac:dyDescent="0.2">
      <c r="A54" s="6" t="s">
        <v>1397</v>
      </c>
    </row>
    <row r="55" spans="1:9" x14ac:dyDescent="0.2">
      <c r="A55" s="6" t="s">
        <v>1435</v>
      </c>
    </row>
    <row r="57" spans="1:9" x14ac:dyDescent="0.2">
      <c r="A57" s="11" t="s">
        <v>73</v>
      </c>
      <c r="D57" s="34">
        <v>23.7834193971395</v>
      </c>
      <c r="E57" s="9" t="s">
        <v>53</v>
      </c>
    </row>
    <row r="59" spans="1:9" x14ac:dyDescent="0.2">
      <c r="A59" s="11" t="s">
        <v>74</v>
      </c>
      <c r="D59" s="30" t="s">
        <v>55</v>
      </c>
    </row>
    <row r="61" spans="1:9" x14ac:dyDescent="0.2">
      <c r="A61" s="69" t="s">
        <v>75</v>
      </c>
      <c r="B61" s="70"/>
      <c r="C61" s="70"/>
      <c r="D61" s="70"/>
      <c r="E61" s="10"/>
      <c r="G61" s="10"/>
      <c r="H61" s="70"/>
      <c r="I61" s="70"/>
    </row>
    <row r="62" spans="1:9" x14ac:dyDescent="0.2">
      <c r="A62" s="69"/>
      <c r="B62" s="70"/>
      <c r="C62" s="70"/>
      <c r="D62" s="70"/>
      <c r="E62" s="10"/>
      <c r="G62" s="10"/>
      <c r="H62" s="70"/>
      <c r="I62" s="70"/>
    </row>
    <row r="63" spans="1:9" x14ac:dyDescent="0.2">
      <c r="A63" s="69" t="s">
        <v>1031</v>
      </c>
      <c r="B63" s="70"/>
      <c r="C63" s="70"/>
      <c r="D63" s="70"/>
      <c r="E63" s="10"/>
      <c r="G63" s="10"/>
      <c r="H63" s="70"/>
      <c r="I63" s="70"/>
    </row>
    <row r="64" spans="1:9" x14ac:dyDescent="0.2">
      <c r="A64" s="71"/>
      <c r="B64" s="70"/>
      <c r="C64" s="70"/>
      <c r="D64" s="70"/>
      <c r="E64" s="10"/>
      <c r="G64" s="10"/>
      <c r="H64" s="70"/>
      <c r="I64" s="70"/>
    </row>
    <row r="65" spans="1:9" x14ac:dyDescent="0.2">
      <c r="A65" s="70"/>
      <c r="B65" s="70"/>
      <c r="C65" s="70"/>
      <c r="D65" s="70"/>
      <c r="E65" s="10"/>
      <c r="G65" s="10"/>
      <c r="H65" s="70"/>
      <c r="I65" s="70"/>
    </row>
    <row r="66" spans="1:9" x14ac:dyDescent="0.2">
      <c r="A66" s="70"/>
      <c r="B66" s="70"/>
      <c r="C66" s="70"/>
      <c r="D66" s="70"/>
      <c r="E66" s="10"/>
      <c r="G66" s="10"/>
      <c r="H66" s="70"/>
      <c r="I66" s="70"/>
    </row>
    <row r="67" spans="1:9" x14ac:dyDescent="0.2">
      <c r="A67" s="70"/>
      <c r="B67" s="70"/>
      <c r="C67" s="70"/>
      <c r="D67" s="70"/>
      <c r="E67" s="10"/>
      <c r="G67" s="10"/>
      <c r="H67" s="70"/>
      <c r="I67" s="70"/>
    </row>
    <row r="68" spans="1:9" x14ac:dyDescent="0.2">
      <c r="A68" s="70"/>
      <c r="B68" s="70"/>
      <c r="C68" s="70"/>
      <c r="D68" s="70"/>
      <c r="E68" s="10"/>
      <c r="G68" s="10"/>
      <c r="H68" s="70"/>
      <c r="I68" s="70"/>
    </row>
    <row r="69" spans="1:9" x14ac:dyDescent="0.2">
      <c r="A69" s="70"/>
      <c r="B69" s="70"/>
      <c r="C69" s="70"/>
      <c r="D69" s="70"/>
      <c r="E69" s="10"/>
      <c r="G69" s="10"/>
      <c r="H69" s="70"/>
      <c r="I69" s="70"/>
    </row>
    <row r="70" spans="1:9" x14ac:dyDescent="0.2">
      <c r="A70" s="70"/>
      <c r="B70" s="70"/>
      <c r="C70" s="70"/>
      <c r="D70" s="70"/>
      <c r="E70" s="10"/>
      <c r="G70" s="10"/>
      <c r="H70" s="70"/>
      <c r="I70" s="70"/>
    </row>
    <row r="71" spans="1:9" x14ac:dyDescent="0.2">
      <c r="A71" s="70"/>
      <c r="B71" s="70"/>
      <c r="C71" s="70"/>
      <c r="D71" s="70"/>
      <c r="E71" s="10"/>
      <c r="G71" s="10"/>
      <c r="H71" s="70"/>
      <c r="I71" s="70"/>
    </row>
    <row r="72" spans="1:9" x14ac:dyDescent="0.2">
      <c r="A72" s="70"/>
      <c r="B72" s="70"/>
      <c r="C72" s="70"/>
      <c r="D72" s="70"/>
      <c r="E72" s="10"/>
      <c r="G72" s="10"/>
      <c r="H72" s="70"/>
      <c r="I72" s="70"/>
    </row>
    <row r="73" spans="1:9" x14ac:dyDescent="0.2">
      <c r="A73" s="70"/>
      <c r="B73" s="70"/>
      <c r="C73" s="70"/>
      <c r="D73" s="70"/>
      <c r="E73" s="10"/>
      <c r="G73" s="10"/>
      <c r="H73" s="70"/>
      <c r="I73" s="70"/>
    </row>
    <row r="74" spans="1:9" x14ac:dyDescent="0.2">
      <c r="A74" s="70"/>
      <c r="B74" s="70"/>
      <c r="C74" s="70"/>
      <c r="D74" s="70"/>
      <c r="E74" s="10"/>
      <c r="G74" s="10"/>
      <c r="H74" s="70"/>
      <c r="I74" s="70"/>
    </row>
    <row r="75" spans="1:9" x14ac:dyDescent="0.2">
      <c r="A75" s="70"/>
      <c r="B75" s="70"/>
      <c r="C75" s="70"/>
      <c r="D75" s="70"/>
      <c r="E75" s="10"/>
      <c r="G75" s="10"/>
      <c r="H75" s="70"/>
      <c r="I75" s="70"/>
    </row>
    <row r="76" spans="1:9" x14ac:dyDescent="0.2">
      <c r="A76" s="70"/>
      <c r="B76" s="70"/>
      <c r="C76" s="70"/>
      <c r="D76" s="70"/>
      <c r="E76" s="10"/>
      <c r="G76" s="10"/>
      <c r="H76" s="70"/>
      <c r="I76" s="70"/>
    </row>
    <row r="77" spans="1:9" x14ac:dyDescent="0.2">
      <c r="A77" s="70"/>
      <c r="B77" s="70"/>
      <c r="C77" s="70"/>
      <c r="D77" s="70"/>
      <c r="E77" s="10"/>
      <c r="G77" s="10"/>
      <c r="H77" s="70"/>
      <c r="I77" s="70"/>
    </row>
    <row r="78" spans="1:9" x14ac:dyDescent="0.2">
      <c r="A78" s="82" t="s">
        <v>1436</v>
      </c>
      <c r="B78" s="83"/>
      <c r="C78" s="83"/>
      <c r="D78" s="83"/>
      <c r="E78" s="83"/>
      <c r="F78" s="83"/>
      <c r="G78" s="83"/>
      <c r="H78" s="70"/>
      <c r="I78" s="70"/>
    </row>
    <row r="79" spans="1:9" x14ac:dyDescent="0.2">
      <c r="A79" s="70"/>
      <c r="B79" s="70"/>
      <c r="C79" s="70"/>
      <c r="D79" s="70"/>
      <c r="E79" s="10"/>
      <c r="G79" s="10"/>
      <c r="H79" s="70"/>
      <c r="I79" s="70"/>
    </row>
    <row r="80" spans="1:9" x14ac:dyDescent="0.2">
      <c r="A80" s="69" t="s">
        <v>1032</v>
      </c>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0"/>
      <c r="B84" s="70"/>
      <c r="C84" s="70"/>
      <c r="D84" s="70"/>
      <c r="E84" s="10"/>
      <c r="G84" s="10"/>
      <c r="H84" s="70"/>
      <c r="I84" s="70"/>
    </row>
    <row r="85" spans="1:9" x14ac:dyDescent="0.2">
      <c r="A85" s="70"/>
      <c r="B85" s="70"/>
      <c r="C85" s="70"/>
      <c r="D85" s="70"/>
      <c r="E85" s="10"/>
      <c r="G85" s="10"/>
      <c r="H85" s="70"/>
      <c r="I85" s="70"/>
    </row>
    <row r="86" spans="1:9" x14ac:dyDescent="0.2">
      <c r="A86" s="70"/>
      <c r="B86" s="70"/>
      <c r="C86" s="70"/>
      <c r="D86" s="70"/>
      <c r="E86" s="10"/>
      <c r="G86" s="10"/>
      <c r="H86" s="70"/>
      <c r="I86" s="70"/>
    </row>
    <row r="87" spans="1:9" x14ac:dyDescent="0.2">
      <c r="A87" s="70"/>
      <c r="B87" s="70"/>
      <c r="C87" s="70"/>
      <c r="D87" s="70"/>
      <c r="E87" s="10"/>
      <c r="G87" s="10"/>
      <c r="H87" s="70"/>
      <c r="I87" s="70"/>
    </row>
    <row r="88" spans="1:9" x14ac:dyDescent="0.2">
      <c r="A88" s="70"/>
      <c r="B88" s="70"/>
      <c r="C88" s="70"/>
      <c r="D88" s="70"/>
      <c r="E88" s="10"/>
      <c r="G88" s="10"/>
      <c r="H88" s="70"/>
      <c r="I88" s="70"/>
    </row>
    <row r="89" spans="1:9" x14ac:dyDescent="0.2">
      <c r="A89" s="70"/>
      <c r="B89" s="70"/>
      <c r="C89" s="70"/>
      <c r="D89" s="70"/>
      <c r="E89" s="10"/>
      <c r="G89" s="10"/>
      <c r="H89" s="70"/>
      <c r="I89" s="70"/>
    </row>
    <row r="90" spans="1:9" x14ac:dyDescent="0.2">
      <c r="A90" s="70"/>
      <c r="B90" s="70"/>
      <c r="C90" s="70"/>
      <c r="D90" s="70"/>
      <c r="E90" s="10"/>
      <c r="G90" s="10"/>
      <c r="H90" s="70"/>
      <c r="I90" s="70"/>
    </row>
    <row r="91" spans="1:9" x14ac:dyDescent="0.2">
      <c r="A91" s="70"/>
      <c r="B91" s="70"/>
      <c r="C91" s="70"/>
      <c r="D91" s="70"/>
      <c r="E91" s="10"/>
      <c r="G91" s="10"/>
      <c r="H91" s="70"/>
      <c r="I91" s="70"/>
    </row>
    <row r="92" spans="1:9" x14ac:dyDescent="0.2">
      <c r="A92" s="70"/>
      <c r="B92" s="70"/>
      <c r="C92" s="70"/>
      <c r="D92" s="70"/>
      <c r="E92" s="10"/>
      <c r="G92" s="10"/>
      <c r="H92" s="70"/>
      <c r="I92" s="70"/>
    </row>
    <row r="93" spans="1:9" x14ac:dyDescent="0.2">
      <c r="A93" s="70"/>
      <c r="B93" s="70"/>
      <c r="C93" s="70"/>
      <c r="D93" s="70"/>
      <c r="E93" s="10"/>
      <c r="G93" s="10"/>
      <c r="H93" s="70"/>
      <c r="I93" s="70"/>
    </row>
    <row r="94" spans="1:9" x14ac:dyDescent="0.2">
      <c r="A94" s="70"/>
      <c r="B94" s="70"/>
      <c r="C94" s="70"/>
      <c r="D94" s="70"/>
      <c r="E94" s="10"/>
      <c r="G94" s="10"/>
      <c r="H94" s="70"/>
      <c r="I94" s="70"/>
    </row>
    <row r="95" spans="1:9" x14ac:dyDescent="0.2">
      <c r="A95" s="70"/>
      <c r="B95" s="70"/>
      <c r="C95" s="70"/>
      <c r="D95" s="70"/>
      <c r="E95" s="10"/>
      <c r="G95" s="10"/>
      <c r="H95" s="70"/>
      <c r="I95" s="70"/>
    </row>
    <row r="96" spans="1:9" x14ac:dyDescent="0.2">
      <c r="A96" s="70"/>
      <c r="B96" s="70"/>
      <c r="C96" s="70"/>
      <c r="D96" s="70"/>
      <c r="E96" s="10"/>
      <c r="G96" s="10"/>
      <c r="H96" s="70"/>
      <c r="I96" s="70"/>
    </row>
    <row r="97" spans="1:9" x14ac:dyDescent="0.2">
      <c r="A97" s="70" t="s">
        <v>1030</v>
      </c>
      <c r="B97" s="70"/>
      <c r="C97" s="70"/>
      <c r="D97" s="70"/>
      <c r="E97" s="10"/>
      <c r="G97" s="10"/>
      <c r="H97" s="70"/>
      <c r="I97" s="70"/>
    </row>
    <row r="98" spans="1:9" x14ac:dyDescent="0.2">
      <c r="A98" s="71"/>
      <c r="B98" s="70"/>
      <c r="C98" s="70"/>
      <c r="D98" s="70"/>
      <c r="E98" s="10"/>
      <c r="G98" s="10"/>
      <c r="H98" s="70"/>
      <c r="I98" s="70"/>
    </row>
    <row r="99" spans="1:9" x14ac:dyDescent="0.2">
      <c r="A99" s="70"/>
      <c r="B99" s="70"/>
      <c r="C99" s="70"/>
      <c r="D99" s="70"/>
      <c r="E99" s="10"/>
      <c r="G99" s="10"/>
      <c r="H99" s="70"/>
      <c r="I99" s="70"/>
    </row>
    <row r="100" spans="1:9" x14ac:dyDescent="0.2">
      <c r="A100" s="70"/>
    </row>
    <row r="101" spans="1:9" x14ac:dyDescent="0.2">
      <c r="A101" s="71"/>
    </row>
    <row r="102" spans="1:9" x14ac:dyDescent="0.2">
      <c r="A102" s="71"/>
    </row>
    <row r="103" spans="1:9" x14ac:dyDescent="0.2">
      <c r="A103" s="71"/>
    </row>
  </sheetData>
  <mergeCells count="5">
    <mergeCell ref="A1:G1"/>
    <mergeCell ref="A35:G35"/>
    <mergeCell ref="A46:B46"/>
    <mergeCell ref="A47:B47"/>
    <mergeCell ref="A48:B48"/>
  </mergeCells>
  <conditionalFormatting sqref="F2:F3 F5:F34">
    <cfRule type="cellIs" dxfId="89" priority="3" stopIfTrue="1" operator="between">
      <formula>0.009</formula>
      <formula>-0.009</formula>
    </cfRule>
  </conditionalFormatting>
  <conditionalFormatting sqref="F36:F77">
    <cfRule type="cellIs" dxfId="88" priority="1" stopIfTrue="1" operator="between">
      <formula>0.009</formula>
      <formula>-0.009</formula>
    </cfRule>
  </conditionalFormatting>
  <conditionalFormatting sqref="F79:F65536">
    <cfRule type="cellIs" dxfId="87" priority="2" stopIfTrue="1" operator="between">
      <formula>0.009</formula>
      <formula>-0.009</formula>
    </cfRule>
  </conditionalFormatting>
  <hyperlinks>
    <hyperlink ref="A62"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2"/>
  <sheetViews>
    <sheetView topLeftCell="A31" workbookViewId="0">
      <selection activeCell="A55" sqref="A55"/>
    </sheetView>
  </sheetViews>
  <sheetFormatPr defaultColWidth="9.140625" defaultRowHeight="11.25" x14ac:dyDescent="0.2"/>
  <cols>
    <col min="1" max="1" width="38.85546875" style="6" bestFit="1" customWidth="1"/>
    <col min="2" max="2" width="60.42578125" style="6" bestFit="1" customWidth="1"/>
    <col min="3" max="3" width="35.425781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1437</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4</v>
      </c>
      <c r="D4" s="14" t="s">
        <v>1</v>
      </c>
      <c r="E4" s="55" t="s">
        <v>6</v>
      </c>
      <c r="F4" s="15" t="s">
        <v>3</v>
      </c>
      <c r="G4" s="15" t="s">
        <v>5</v>
      </c>
    </row>
    <row r="5" spans="1:7" x14ac:dyDescent="0.2">
      <c r="A5" s="16" t="s">
        <v>120</v>
      </c>
      <c r="B5" s="17"/>
      <c r="C5" s="17"/>
      <c r="D5" s="17"/>
      <c r="E5" s="18"/>
      <c r="F5" s="19"/>
      <c r="G5" s="18"/>
    </row>
    <row r="6" spans="1:7" x14ac:dyDescent="0.2">
      <c r="A6" s="20" t="s">
        <v>30</v>
      </c>
      <c r="B6" s="21"/>
      <c r="C6" s="21"/>
      <c r="D6" s="21"/>
      <c r="E6" s="22"/>
      <c r="F6" s="23"/>
      <c r="G6" s="22"/>
    </row>
    <row r="7" spans="1:7" x14ac:dyDescent="0.2">
      <c r="A7" s="21" t="s">
        <v>122</v>
      </c>
      <c r="B7" s="21" t="s">
        <v>121</v>
      </c>
      <c r="C7" s="21" t="s">
        <v>123</v>
      </c>
      <c r="D7" s="24">
        <v>220000</v>
      </c>
      <c r="E7" s="22">
        <v>1953.05</v>
      </c>
      <c r="F7" s="23">
        <v>3.8433894417137502</v>
      </c>
      <c r="G7" s="22"/>
    </row>
    <row r="8" spans="1:7" x14ac:dyDescent="0.2">
      <c r="A8" s="21" t="s">
        <v>125</v>
      </c>
      <c r="B8" s="21" t="s">
        <v>124</v>
      </c>
      <c r="C8" s="21" t="s">
        <v>126</v>
      </c>
      <c r="D8" s="24">
        <v>27100</v>
      </c>
      <c r="E8" s="22">
        <v>1159.4193</v>
      </c>
      <c r="F8" s="23">
        <v>2.28161076067645</v>
      </c>
      <c r="G8" s="22"/>
    </row>
    <row r="9" spans="1:7" x14ac:dyDescent="0.2">
      <c r="A9" s="21" t="s">
        <v>128</v>
      </c>
      <c r="B9" s="21" t="s">
        <v>127</v>
      </c>
      <c r="C9" s="21" t="s">
        <v>123</v>
      </c>
      <c r="D9" s="24">
        <v>82000</v>
      </c>
      <c r="E9" s="22">
        <v>1130.6980000000001</v>
      </c>
      <c r="F9" s="23">
        <v>2.2250903740133898</v>
      </c>
      <c r="G9" s="22"/>
    </row>
    <row r="10" spans="1:7" x14ac:dyDescent="0.2">
      <c r="A10" s="21" t="s">
        <v>130</v>
      </c>
      <c r="B10" s="21" t="s">
        <v>129</v>
      </c>
      <c r="C10" s="21" t="s">
        <v>131</v>
      </c>
      <c r="D10" s="24">
        <v>70000</v>
      </c>
      <c r="E10" s="22">
        <v>975.73</v>
      </c>
      <c r="F10" s="23">
        <v>1.92013024754275</v>
      </c>
      <c r="G10" s="22"/>
    </row>
    <row r="11" spans="1:7" x14ac:dyDescent="0.2">
      <c r="A11" s="21" t="s">
        <v>133</v>
      </c>
      <c r="B11" s="21" t="s">
        <v>132</v>
      </c>
      <c r="C11" s="21" t="s">
        <v>123</v>
      </c>
      <c r="D11" s="24">
        <v>80000</v>
      </c>
      <c r="E11" s="22">
        <v>961.36</v>
      </c>
      <c r="F11" s="23">
        <v>1.89185165443073</v>
      </c>
      <c r="G11" s="22"/>
    </row>
    <row r="12" spans="1:7" x14ac:dyDescent="0.2">
      <c r="A12" s="21" t="s">
        <v>135</v>
      </c>
      <c r="B12" s="21" t="s">
        <v>134</v>
      </c>
      <c r="C12" s="21" t="s">
        <v>123</v>
      </c>
      <c r="D12" s="24">
        <v>67000</v>
      </c>
      <c r="E12" s="22">
        <v>927.21299999999997</v>
      </c>
      <c r="F12" s="23">
        <v>1.8246540817796399</v>
      </c>
      <c r="G12" s="22"/>
    </row>
    <row r="13" spans="1:7" x14ac:dyDescent="0.2">
      <c r="A13" s="21" t="s">
        <v>137</v>
      </c>
      <c r="B13" s="21" t="s">
        <v>136</v>
      </c>
      <c r="C13" s="21" t="s">
        <v>138</v>
      </c>
      <c r="D13" s="24">
        <v>45000</v>
      </c>
      <c r="E13" s="22">
        <v>845.68499999999995</v>
      </c>
      <c r="F13" s="23">
        <v>1.66421586749735</v>
      </c>
      <c r="G13" s="22"/>
    </row>
    <row r="14" spans="1:7" x14ac:dyDescent="0.2">
      <c r="A14" s="21" t="s">
        <v>140</v>
      </c>
      <c r="B14" s="21" t="s">
        <v>139</v>
      </c>
      <c r="C14" s="21" t="s">
        <v>141</v>
      </c>
      <c r="D14" s="24">
        <v>56604</v>
      </c>
      <c r="E14" s="22">
        <v>735.90860399999997</v>
      </c>
      <c r="F14" s="23">
        <v>1.4481878900590901</v>
      </c>
      <c r="G14" s="22"/>
    </row>
    <row r="15" spans="1:7" x14ac:dyDescent="0.2">
      <c r="A15" s="21" t="s">
        <v>143</v>
      </c>
      <c r="B15" s="21" t="s">
        <v>142</v>
      </c>
      <c r="C15" s="21" t="s">
        <v>141</v>
      </c>
      <c r="D15" s="24">
        <v>41000</v>
      </c>
      <c r="E15" s="22">
        <v>569.53099999999995</v>
      </c>
      <c r="F15" s="23">
        <v>1.12077490700631</v>
      </c>
      <c r="G15" s="22"/>
    </row>
    <row r="16" spans="1:7" x14ac:dyDescent="0.2">
      <c r="A16" s="21" t="s">
        <v>145</v>
      </c>
      <c r="B16" s="21" t="s">
        <v>144</v>
      </c>
      <c r="C16" s="21" t="s">
        <v>146</v>
      </c>
      <c r="D16" s="24">
        <v>140000</v>
      </c>
      <c r="E16" s="22">
        <v>534.66</v>
      </c>
      <c r="F16" s="23">
        <v>1.05215258129934</v>
      </c>
      <c r="G16" s="22"/>
    </row>
    <row r="17" spans="1:7" x14ac:dyDescent="0.2">
      <c r="A17" s="21" t="s">
        <v>148</v>
      </c>
      <c r="B17" s="21" t="s">
        <v>147</v>
      </c>
      <c r="C17" s="21" t="s">
        <v>149</v>
      </c>
      <c r="D17" s="24">
        <v>4100</v>
      </c>
      <c r="E17" s="22">
        <v>519.75699999999995</v>
      </c>
      <c r="F17" s="23">
        <v>1.0228251023050201</v>
      </c>
      <c r="G17" s="22"/>
    </row>
    <row r="18" spans="1:7" x14ac:dyDescent="0.2">
      <c r="A18" s="21" t="s">
        <v>151</v>
      </c>
      <c r="B18" s="21" t="s">
        <v>150</v>
      </c>
      <c r="C18" s="21" t="s">
        <v>152</v>
      </c>
      <c r="D18" s="24">
        <v>200000</v>
      </c>
      <c r="E18" s="22">
        <v>492.6</v>
      </c>
      <c r="F18" s="23">
        <v>0.969383087472514</v>
      </c>
      <c r="G18" s="22"/>
    </row>
    <row r="19" spans="1:7" x14ac:dyDescent="0.2">
      <c r="A19" s="21" t="s">
        <v>154</v>
      </c>
      <c r="B19" s="21" t="s">
        <v>153</v>
      </c>
      <c r="C19" s="21" t="s">
        <v>155</v>
      </c>
      <c r="D19" s="24">
        <v>14000</v>
      </c>
      <c r="E19" s="22">
        <v>475.63600000000002</v>
      </c>
      <c r="F19" s="23">
        <v>0.93599978520722005</v>
      </c>
      <c r="G19" s="22"/>
    </row>
    <row r="20" spans="1:7" x14ac:dyDescent="0.2">
      <c r="A20" s="21" t="s">
        <v>157</v>
      </c>
      <c r="B20" s="21" t="s">
        <v>156</v>
      </c>
      <c r="C20" s="21" t="s">
        <v>158</v>
      </c>
      <c r="D20" s="24">
        <v>6000</v>
      </c>
      <c r="E20" s="22">
        <v>469.29</v>
      </c>
      <c r="F20" s="23">
        <v>0.923511549167634</v>
      </c>
      <c r="G20" s="22"/>
    </row>
    <row r="21" spans="1:7" x14ac:dyDescent="0.2">
      <c r="A21" s="21" t="s">
        <v>160</v>
      </c>
      <c r="B21" s="21" t="s">
        <v>159</v>
      </c>
      <c r="C21" s="21" t="s">
        <v>161</v>
      </c>
      <c r="D21" s="24">
        <v>6700</v>
      </c>
      <c r="E21" s="22">
        <v>402.16750000000002</v>
      </c>
      <c r="F21" s="23">
        <v>0.79142178812647701</v>
      </c>
      <c r="G21" s="22"/>
    </row>
    <row r="22" spans="1:7" x14ac:dyDescent="0.2">
      <c r="A22" s="21" t="s">
        <v>163</v>
      </c>
      <c r="B22" s="21" t="s">
        <v>162</v>
      </c>
      <c r="C22" s="21" t="s">
        <v>164</v>
      </c>
      <c r="D22" s="24">
        <v>170000</v>
      </c>
      <c r="E22" s="22">
        <v>360.96100000000001</v>
      </c>
      <c r="F22" s="23">
        <v>0.710331889235011</v>
      </c>
      <c r="G22" s="22"/>
    </row>
    <row r="23" spans="1:7" x14ac:dyDescent="0.2">
      <c r="A23" s="21" t="s">
        <v>166</v>
      </c>
      <c r="B23" s="21" t="s">
        <v>165</v>
      </c>
      <c r="C23" s="21" t="s">
        <v>167</v>
      </c>
      <c r="D23" s="24">
        <v>20000</v>
      </c>
      <c r="E23" s="22">
        <v>347.4</v>
      </c>
      <c r="F23" s="23">
        <v>0.68364531991057997</v>
      </c>
      <c r="G23" s="22"/>
    </row>
    <row r="24" spans="1:7" x14ac:dyDescent="0.2">
      <c r="A24" s="21" t="s">
        <v>169</v>
      </c>
      <c r="B24" s="21" t="s">
        <v>168</v>
      </c>
      <c r="C24" s="21" t="s">
        <v>170</v>
      </c>
      <c r="D24" s="24">
        <v>42000</v>
      </c>
      <c r="E24" s="22">
        <v>331.233</v>
      </c>
      <c r="F24" s="23">
        <v>0.65183042674133895</v>
      </c>
      <c r="G24" s="22"/>
    </row>
    <row r="25" spans="1:7" x14ac:dyDescent="0.2">
      <c r="A25" s="21" t="s">
        <v>172</v>
      </c>
      <c r="B25" s="21" t="s">
        <v>171</v>
      </c>
      <c r="C25" s="21" t="s">
        <v>173</v>
      </c>
      <c r="D25" s="24">
        <v>23000</v>
      </c>
      <c r="E25" s="22">
        <v>320.43599999999998</v>
      </c>
      <c r="F25" s="23">
        <v>0.63058310803358197</v>
      </c>
      <c r="G25" s="22"/>
    </row>
    <row r="26" spans="1:7" x14ac:dyDescent="0.2">
      <c r="A26" s="21" t="s">
        <v>175</v>
      </c>
      <c r="B26" s="21" t="s">
        <v>174</v>
      </c>
      <c r="C26" s="21" t="s">
        <v>176</v>
      </c>
      <c r="D26" s="24">
        <v>4000</v>
      </c>
      <c r="E26" s="22">
        <v>318.95999999999998</v>
      </c>
      <c r="F26" s="23">
        <v>0.62767850097489497</v>
      </c>
      <c r="G26" s="22"/>
    </row>
    <row r="27" spans="1:7" x14ac:dyDescent="0.2">
      <c r="A27" s="21" t="s">
        <v>178</v>
      </c>
      <c r="B27" s="21" t="s">
        <v>177</v>
      </c>
      <c r="C27" s="21" t="s">
        <v>146</v>
      </c>
      <c r="D27" s="24">
        <v>200000</v>
      </c>
      <c r="E27" s="22">
        <v>316.3</v>
      </c>
      <c r="F27" s="23">
        <v>0.62244391101818197</v>
      </c>
      <c r="G27" s="22"/>
    </row>
    <row r="28" spans="1:7" x14ac:dyDescent="0.2">
      <c r="A28" s="21" t="s">
        <v>180</v>
      </c>
      <c r="B28" s="21" t="s">
        <v>179</v>
      </c>
      <c r="C28" s="21" t="s">
        <v>181</v>
      </c>
      <c r="D28" s="24">
        <v>70000</v>
      </c>
      <c r="E28" s="22">
        <v>311.29000000000002</v>
      </c>
      <c r="F28" s="23">
        <v>0.61258477730271799</v>
      </c>
      <c r="G28" s="22"/>
    </row>
    <row r="29" spans="1:7" x14ac:dyDescent="0.2">
      <c r="A29" s="21" t="s">
        <v>183</v>
      </c>
      <c r="B29" s="21" t="s">
        <v>182</v>
      </c>
      <c r="C29" s="21" t="s">
        <v>184</v>
      </c>
      <c r="D29" s="24">
        <v>21000</v>
      </c>
      <c r="E29" s="22">
        <v>311.13600000000002</v>
      </c>
      <c r="F29" s="23">
        <v>0.612281722094698</v>
      </c>
      <c r="G29" s="22"/>
    </row>
    <row r="30" spans="1:7" x14ac:dyDescent="0.2">
      <c r="A30" s="21" t="s">
        <v>186</v>
      </c>
      <c r="B30" s="21" t="s">
        <v>185</v>
      </c>
      <c r="C30" s="21" t="s">
        <v>187</v>
      </c>
      <c r="D30" s="24">
        <v>17000</v>
      </c>
      <c r="E30" s="22">
        <v>281.96199999999999</v>
      </c>
      <c r="F30" s="23">
        <v>0.55487047119351396</v>
      </c>
      <c r="G30" s="22"/>
    </row>
    <row r="31" spans="1:7" x14ac:dyDescent="0.2">
      <c r="A31" s="21" t="s">
        <v>189</v>
      </c>
      <c r="B31" s="21" t="s">
        <v>188</v>
      </c>
      <c r="C31" s="21" t="s">
        <v>190</v>
      </c>
      <c r="D31" s="24">
        <v>14000</v>
      </c>
      <c r="E31" s="22">
        <v>266.20999999999998</v>
      </c>
      <c r="F31" s="23">
        <v>0.52387225277315896</v>
      </c>
      <c r="G31" s="22"/>
    </row>
    <row r="32" spans="1:7" x14ac:dyDescent="0.2">
      <c r="A32" s="21" t="s">
        <v>192</v>
      </c>
      <c r="B32" s="21" t="s">
        <v>191</v>
      </c>
      <c r="C32" s="21" t="s">
        <v>158</v>
      </c>
      <c r="D32" s="24">
        <v>13500</v>
      </c>
      <c r="E32" s="22">
        <v>257.01299999999998</v>
      </c>
      <c r="F32" s="23">
        <v>0.50577355960327497</v>
      </c>
      <c r="G32" s="22"/>
    </row>
    <row r="33" spans="1:7" x14ac:dyDescent="0.2">
      <c r="A33" s="21" t="s">
        <v>194</v>
      </c>
      <c r="B33" s="21" t="s">
        <v>193</v>
      </c>
      <c r="C33" s="21" t="s">
        <v>195</v>
      </c>
      <c r="D33" s="24">
        <v>5000</v>
      </c>
      <c r="E33" s="22">
        <v>241.36</v>
      </c>
      <c r="F33" s="23">
        <v>0.47497016238807599</v>
      </c>
      <c r="G33" s="22"/>
    </row>
    <row r="34" spans="1:7" x14ac:dyDescent="0.2">
      <c r="A34" s="21" t="s">
        <v>197</v>
      </c>
      <c r="B34" s="21" t="s">
        <v>196</v>
      </c>
      <c r="C34" s="21" t="s">
        <v>155</v>
      </c>
      <c r="D34" s="24">
        <v>1500</v>
      </c>
      <c r="E34" s="22">
        <v>222.85499999999999</v>
      </c>
      <c r="F34" s="23">
        <v>0.43855434015161798</v>
      </c>
      <c r="G34" s="22"/>
    </row>
    <row r="35" spans="1:7" x14ac:dyDescent="0.2">
      <c r="A35" s="21" t="s">
        <v>199</v>
      </c>
      <c r="B35" s="21" t="s">
        <v>198</v>
      </c>
      <c r="C35" s="21" t="s">
        <v>200</v>
      </c>
      <c r="D35" s="24">
        <v>42300</v>
      </c>
      <c r="E35" s="22">
        <v>219.9177</v>
      </c>
      <c r="F35" s="23">
        <v>0.43277405403137298</v>
      </c>
      <c r="G35" s="22"/>
    </row>
    <row r="36" spans="1:7" x14ac:dyDescent="0.2">
      <c r="A36" s="21" t="s">
        <v>202</v>
      </c>
      <c r="B36" s="21" t="s">
        <v>201</v>
      </c>
      <c r="C36" s="21" t="s">
        <v>190</v>
      </c>
      <c r="D36" s="24">
        <v>30000</v>
      </c>
      <c r="E36" s="22">
        <v>214.59</v>
      </c>
      <c r="F36" s="23">
        <v>0.422289721357545</v>
      </c>
      <c r="G36" s="22"/>
    </row>
    <row r="37" spans="1:7" x14ac:dyDescent="0.2">
      <c r="A37" s="21" t="s">
        <v>204</v>
      </c>
      <c r="B37" s="21" t="s">
        <v>203</v>
      </c>
      <c r="C37" s="21" t="s">
        <v>205</v>
      </c>
      <c r="D37" s="24">
        <v>100000</v>
      </c>
      <c r="E37" s="22">
        <v>211.1</v>
      </c>
      <c r="F37" s="23">
        <v>0.415421781903061</v>
      </c>
      <c r="G37" s="22"/>
    </row>
    <row r="38" spans="1:7" x14ac:dyDescent="0.2">
      <c r="A38" s="21" t="s">
        <v>207</v>
      </c>
      <c r="B38" s="21" t="s">
        <v>206</v>
      </c>
      <c r="C38" s="21" t="s">
        <v>167</v>
      </c>
      <c r="D38" s="24">
        <v>15441</v>
      </c>
      <c r="E38" s="22">
        <v>209.73510300000001</v>
      </c>
      <c r="F38" s="23">
        <v>0.41273581343383198</v>
      </c>
      <c r="G38" s="22"/>
    </row>
    <row r="39" spans="1:7" x14ac:dyDescent="0.2">
      <c r="A39" s="21" t="s">
        <v>209</v>
      </c>
      <c r="B39" s="21" t="s">
        <v>208</v>
      </c>
      <c r="C39" s="21" t="s">
        <v>210</v>
      </c>
      <c r="D39" s="24">
        <v>12000</v>
      </c>
      <c r="E39" s="22">
        <v>207.696</v>
      </c>
      <c r="F39" s="23">
        <v>0.408723081071237</v>
      </c>
      <c r="G39" s="22"/>
    </row>
    <row r="40" spans="1:7" x14ac:dyDescent="0.2">
      <c r="A40" s="21" t="s">
        <v>212</v>
      </c>
      <c r="B40" s="21" t="s">
        <v>211</v>
      </c>
      <c r="C40" s="21" t="s">
        <v>213</v>
      </c>
      <c r="D40" s="24">
        <v>8500</v>
      </c>
      <c r="E40" s="22">
        <v>198.73849999999999</v>
      </c>
      <c r="F40" s="23">
        <v>0.39109569778655401</v>
      </c>
      <c r="G40" s="22"/>
    </row>
    <row r="41" spans="1:7" x14ac:dyDescent="0.2">
      <c r="A41" s="21" t="s">
        <v>215</v>
      </c>
      <c r="B41" s="21" t="s">
        <v>214</v>
      </c>
      <c r="C41" s="21" t="s">
        <v>181</v>
      </c>
      <c r="D41" s="24">
        <v>5000</v>
      </c>
      <c r="E41" s="22">
        <v>195.66</v>
      </c>
      <c r="F41" s="23">
        <v>0.385037545462591</v>
      </c>
      <c r="G41" s="22"/>
    </row>
    <row r="42" spans="1:7" x14ac:dyDescent="0.2">
      <c r="A42" s="21" t="s">
        <v>217</v>
      </c>
      <c r="B42" s="21" t="s">
        <v>216</v>
      </c>
      <c r="C42" s="21" t="s">
        <v>210</v>
      </c>
      <c r="D42" s="24">
        <v>56000</v>
      </c>
      <c r="E42" s="22">
        <v>186.816</v>
      </c>
      <c r="F42" s="23">
        <v>0.36763351780199999</v>
      </c>
      <c r="G42" s="22"/>
    </row>
    <row r="43" spans="1:7" x14ac:dyDescent="0.2">
      <c r="A43" s="21" t="s">
        <v>219</v>
      </c>
      <c r="B43" s="21" t="s">
        <v>218</v>
      </c>
      <c r="C43" s="21" t="s">
        <v>152</v>
      </c>
      <c r="D43" s="24">
        <v>27000</v>
      </c>
      <c r="E43" s="22">
        <v>149.52600000000001</v>
      </c>
      <c r="F43" s="23">
        <v>0.29425086385995802</v>
      </c>
      <c r="G43" s="22"/>
    </row>
    <row r="44" spans="1:7" x14ac:dyDescent="0.2">
      <c r="A44" s="21" t="s">
        <v>221</v>
      </c>
      <c r="B44" s="21" t="s">
        <v>220</v>
      </c>
      <c r="C44" s="21" t="s">
        <v>222</v>
      </c>
      <c r="D44" s="24">
        <v>17690</v>
      </c>
      <c r="E44" s="22">
        <v>149.471655</v>
      </c>
      <c r="F44" s="23">
        <v>0.29414391882567298</v>
      </c>
      <c r="G44" s="22"/>
    </row>
    <row r="45" spans="1:7" x14ac:dyDescent="0.2">
      <c r="A45" s="21" t="s">
        <v>224</v>
      </c>
      <c r="B45" s="21" t="s">
        <v>223</v>
      </c>
      <c r="C45" s="21" t="s">
        <v>225</v>
      </c>
      <c r="D45" s="24">
        <v>12000</v>
      </c>
      <c r="E45" s="22">
        <v>146.328</v>
      </c>
      <c r="F45" s="23">
        <v>0.28795754856613498</v>
      </c>
      <c r="G45" s="22"/>
    </row>
    <row r="46" spans="1:7" x14ac:dyDescent="0.2">
      <c r="A46" s="21" t="s">
        <v>227</v>
      </c>
      <c r="B46" s="21" t="s">
        <v>226</v>
      </c>
      <c r="C46" s="21" t="s">
        <v>200</v>
      </c>
      <c r="D46" s="24">
        <v>120000</v>
      </c>
      <c r="E46" s="22">
        <v>136.404</v>
      </c>
      <c r="F46" s="23">
        <v>0.26842819866748002</v>
      </c>
      <c r="G46" s="22"/>
    </row>
    <row r="47" spans="1:7" x14ac:dyDescent="0.2">
      <c r="A47" s="21" t="s">
        <v>229</v>
      </c>
      <c r="B47" s="21" t="s">
        <v>228</v>
      </c>
      <c r="C47" s="21" t="s">
        <v>210</v>
      </c>
      <c r="D47" s="24">
        <v>15000</v>
      </c>
      <c r="E47" s="22">
        <v>123.71250000000001</v>
      </c>
      <c r="F47" s="23">
        <v>0.243452710533787</v>
      </c>
      <c r="G47" s="22"/>
    </row>
    <row r="48" spans="1:7" x14ac:dyDescent="0.2">
      <c r="A48" s="21" t="s">
        <v>231</v>
      </c>
      <c r="B48" s="21" t="s">
        <v>230</v>
      </c>
      <c r="C48" s="21" t="s">
        <v>190</v>
      </c>
      <c r="D48" s="24">
        <v>80037</v>
      </c>
      <c r="E48" s="22">
        <v>114.56496180000001</v>
      </c>
      <c r="F48" s="23">
        <v>0.22545135279304601</v>
      </c>
      <c r="G48" s="22"/>
    </row>
    <row r="49" spans="1:7" x14ac:dyDescent="0.2">
      <c r="A49" s="21" t="s">
        <v>233</v>
      </c>
      <c r="B49" s="21" t="s">
        <v>232</v>
      </c>
      <c r="C49" s="21" t="s">
        <v>222</v>
      </c>
      <c r="D49" s="24">
        <v>539</v>
      </c>
      <c r="E49" s="22">
        <v>81.733959999999996</v>
      </c>
      <c r="F49" s="23">
        <v>0.16084352110465899</v>
      </c>
      <c r="G49" s="22"/>
    </row>
    <row r="50" spans="1:7" x14ac:dyDescent="0.2">
      <c r="A50" s="21" t="s">
        <v>235</v>
      </c>
      <c r="B50" s="21" t="s">
        <v>234</v>
      </c>
      <c r="C50" s="21" t="s">
        <v>236</v>
      </c>
      <c r="D50" s="24">
        <v>20000</v>
      </c>
      <c r="E50" s="22">
        <v>46.64</v>
      </c>
      <c r="F50" s="23">
        <v>9.1782434428985094E-2</v>
      </c>
      <c r="G50" s="22"/>
    </row>
    <row r="51" spans="1:7" x14ac:dyDescent="0.2">
      <c r="A51" s="21" t="s">
        <v>238</v>
      </c>
      <c r="B51" s="21" t="s">
        <v>237</v>
      </c>
      <c r="C51" s="21" t="s">
        <v>161</v>
      </c>
      <c r="D51" s="24">
        <v>11500</v>
      </c>
      <c r="E51" s="22">
        <v>3.0038</v>
      </c>
      <c r="F51" s="23">
        <v>5.9111508691635003E-3</v>
      </c>
      <c r="G51" s="22"/>
    </row>
    <row r="52" spans="1:7" x14ac:dyDescent="0.2">
      <c r="A52" s="20" t="s">
        <v>32</v>
      </c>
      <c r="B52" s="20"/>
      <c r="C52" s="20"/>
      <c r="D52" s="20"/>
      <c r="E52" s="25">
        <f>SUM(E7:E51)</f>
        <v>18635.459583799999</v>
      </c>
      <c r="F52" s="26">
        <f>SUM(F7:F51)</f>
        <v>36.672552472215379</v>
      </c>
      <c r="G52" s="25"/>
    </row>
    <row r="53" spans="1:7" x14ac:dyDescent="0.2">
      <c r="A53" s="21"/>
      <c r="B53" s="21"/>
      <c r="C53" s="21"/>
      <c r="D53" s="21"/>
      <c r="E53" s="22"/>
      <c r="F53" s="23"/>
      <c r="G53" s="22"/>
    </row>
    <row r="54" spans="1:7" x14ac:dyDescent="0.2">
      <c r="A54" s="20" t="s">
        <v>29</v>
      </c>
      <c r="B54" s="21"/>
      <c r="C54" s="21"/>
      <c r="D54" s="21"/>
      <c r="E54" s="22"/>
      <c r="F54" s="23"/>
      <c r="G54" s="22"/>
    </row>
    <row r="55" spans="1:7" x14ac:dyDescent="0.2">
      <c r="A55" s="20" t="s">
        <v>30</v>
      </c>
      <c r="B55" s="21"/>
      <c r="C55" s="21"/>
      <c r="D55" s="21"/>
      <c r="E55" s="22"/>
      <c r="F55" s="23"/>
      <c r="G55" s="22"/>
    </row>
    <row r="56" spans="1:7" x14ac:dyDescent="0.2">
      <c r="A56" s="21" t="s">
        <v>1438</v>
      </c>
      <c r="B56" s="21" t="s">
        <v>1439</v>
      </c>
      <c r="C56" s="21" t="s">
        <v>68</v>
      </c>
      <c r="D56" s="24">
        <v>4500</v>
      </c>
      <c r="E56" s="22">
        <v>4692.9088356000002</v>
      </c>
      <c r="F56" s="23">
        <v>9.23513287917371</v>
      </c>
      <c r="G56" s="22">
        <v>7.06</v>
      </c>
    </row>
    <row r="57" spans="1:7" x14ac:dyDescent="0.2">
      <c r="A57" s="21" t="s">
        <v>62</v>
      </c>
      <c r="B57" s="21" t="s">
        <v>61</v>
      </c>
      <c r="C57" s="21" t="s">
        <v>63</v>
      </c>
      <c r="D57" s="24">
        <v>3000</v>
      </c>
      <c r="E57" s="22">
        <v>3258.2310000000002</v>
      </c>
      <c r="F57" s="23">
        <v>6.4118433343050301</v>
      </c>
      <c r="G57" s="22">
        <v>8.2788000000000004</v>
      </c>
    </row>
    <row r="58" spans="1:7" x14ac:dyDescent="0.2">
      <c r="A58" s="21" t="s">
        <v>115</v>
      </c>
      <c r="B58" s="21" t="s">
        <v>114</v>
      </c>
      <c r="C58" s="21" t="s">
        <v>31</v>
      </c>
      <c r="D58" s="24">
        <v>2500</v>
      </c>
      <c r="E58" s="22">
        <v>2700.1257876999998</v>
      </c>
      <c r="F58" s="23">
        <v>5.3135531316378</v>
      </c>
      <c r="G58" s="22">
        <v>7.0533999999999999</v>
      </c>
    </row>
    <row r="59" spans="1:7" x14ac:dyDescent="0.2">
      <c r="A59" s="21" t="s">
        <v>1440</v>
      </c>
      <c r="B59" s="21" t="s">
        <v>1441</v>
      </c>
      <c r="C59" s="21" t="s">
        <v>31</v>
      </c>
      <c r="D59" s="24">
        <v>250</v>
      </c>
      <c r="E59" s="22">
        <v>2697.6353425000002</v>
      </c>
      <c r="F59" s="23">
        <v>5.3086522070394304</v>
      </c>
      <c r="G59" s="22">
        <v>7.2187999999999999</v>
      </c>
    </row>
    <row r="60" spans="1:7" x14ac:dyDescent="0.2">
      <c r="A60" s="21" t="s">
        <v>70</v>
      </c>
      <c r="B60" s="21" t="s">
        <v>69</v>
      </c>
      <c r="C60" s="21" t="s">
        <v>31</v>
      </c>
      <c r="D60" s="24">
        <v>2500</v>
      </c>
      <c r="E60" s="22">
        <v>2658.9953424999999</v>
      </c>
      <c r="F60" s="23">
        <v>5.2326129002998103</v>
      </c>
      <c r="G60" s="22">
        <v>7.8089000000000004</v>
      </c>
    </row>
    <row r="61" spans="1:7" x14ac:dyDescent="0.2">
      <c r="A61" s="21" t="s">
        <v>1442</v>
      </c>
      <c r="B61" s="21" t="s">
        <v>1443</v>
      </c>
      <c r="C61" s="21" t="s">
        <v>79</v>
      </c>
      <c r="D61" s="24">
        <v>250</v>
      </c>
      <c r="E61" s="22">
        <v>2657.7939726</v>
      </c>
      <c r="F61" s="23">
        <v>5.2302487353325802</v>
      </c>
      <c r="G61" s="22">
        <v>7.11</v>
      </c>
    </row>
    <row r="62" spans="1:7" x14ac:dyDescent="0.2">
      <c r="A62" s="21" t="s">
        <v>1444</v>
      </c>
      <c r="B62" s="21" t="s">
        <v>1445</v>
      </c>
      <c r="C62" s="21" t="s">
        <v>31</v>
      </c>
      <c r="D62" s="24">
        <v>2500</v>
      </c>
      <c r="E62" s="22">
        <v>2638.3487329</v>
      </c>
      <c r="F62" s="23">
        <v>5.1919826238891602</v>
      </c>
      <c r="G62" s="22">
        <v>7.2393000000000001</v>
      </c>
    </row>
    <row r="63" spans="1:7" x14ac:dyDescent="0.2">
      <c r="A63" s="21" t="s">
        <v>65</v>
      </c>
      <c r="B63" s="21" t="s">
        <v>64</v>
      </c>
      <c r="C63" s="21" t="s">
        <v>63</v>
      </c>
      <c r="D63" s="24">
        <v>1784</v>
      </c>
      <c r="E63" s="22">
        <v>1928.0062640000001</v>
      </c>
      <c r="F63" s="23">
        <v>3.7941061000054201</v>
      </c>
      <c r="G63" s="22">
        <v>8.3188999999999993</v>
      </c>
    </row>
    <row r="64" spans="1:7" x14ac:dyDescent="0.2">
      <c r="A64" s="21" t="s">
        <v>85</v>
      </c>
      <c r="B64" s="21" t="s">
        <v>84</v>
      </c>
      <c r="C64" s="21" t="s">
        <v>31</v>
      </c>
      <c r="D64" s="24">
        <v>2500</v>
      </c>
      <c r="E64" s="22">
        <v>1407.8225</v>
      </c>
      <c r="F64" s="23">
        <v>2.77044117268224</v>
      </c>
      <c r="G64" s="22">
        <v>6.8399000000000001</v>
      </c>
    </row>
    <row r="65" spans="1:7" x14ac:dyDescent="0.2">
      <c r="A65" s="21" t="s">
        <v>1327</v>
      </c>
      <c r="B65" s="21" t="s">
        <v>1328</v>
      </c>
      <c r="C65" s="21" t="s">
        <v>31</v>
      </c>
      <c r="D65" s="24">
        <v>1000</v>
      </c>
      <c r="E65" s="22">
        <v>1056.6574932000001</v>
      </c>
      <c r="F65" s="23">
        <v>2.0793867299211999</v>
      </c>
      <c r="G65" s="22">
        <v>7.4836</v>
      </c>
    </row>
    <row r="66" spans="1:7" x14ac:dyDescent="0.2">
      <c r="A66" s="21" t="s">
        <v>240</v>
      </c>
      <c r="B66" s="21" t="s">
        <v>239</v>
      </c>
      <c r="C66" s="21" t="s">
        <v>31</v>
      </c>
      <c r="D66" s="24">
        <v>500</v>
      </c>
      <c r="E66" s="22">
        <v>535.04524379999998</v>
      </c>
      <c r="F66" s="23">
        <v>1.05291069909121</v>
      </c>
      <c r="G66" s="22">
        <v>7.31</v>
      </c>
    </row>
    <row r="67" spans="1:7" x14ac:dyDescent="0.2">
      <c r="A67" s="21" t="s">
        <v>1364</v>
      </c>
      <c r="B67" s="21" t="s">
        <v>1365</v>
      </c>
      <c r="C67" s="21" t="s">
        <v>31</v>
      </c>
      <c r="D67" s="24">
        <v>5</v>
      </c>
      <c r="E67" s="22">
        <v>533.65711639999995</v>
      </c>
      <c r="F67" s="23">
        <v>1.0501790157277899</v>
      </c>
      <c r="G67" s="22">
        <v>7.48</v>
      </c>
    </row>
    <row r="68" spans="1:7" x14ac:dyDescent="0.2">
      <c r="A68" s="20" t="s">
        <v>32</v>
      </c>
      <c r="B68" s="20"/>
      <c r="C68" s="20"/>
      <c r="D68" s="20"/>
      <c r="E68" s="25">
        <f>SUM(E55:E67)</f>
        <v>26765.227631199999</v>
      </c>
      <c r="F68" s="26">
        <f>SUM(F55:F67)</f>
        <v>52.671049529105382</v>
      </c>
      <c r="G68" s="25"/>
    </row>
    <row r="69" spans="1:7" x14ac:dyDescent="0.2">
      <c r="A69" s="21"/>
      <c r="B69" s="21"/>
      <c r="C69" s="21"/>
      <c r="D69" s="21"/>
      <c r="E69" s="22"/>
      <c r="F69" s="23"/>
      <c r="G69" s="22"/>
    </row>
    <row r="70" spans="1:7" x14ac:dyDescent="0.2">
      <c r="A70" s="20" t="s">
        <v>60</v>
      </c>
      <c r="B70" s="21"/>
      <c r="C70" s="21"/>
      <c r="D70" s="21"/>
      <c r="E70" s="22"/>
      <c r="F70" s="23"/>
      <c r="G70" s="22"/>
    </row>
    <row r="71" spans="1:7" x14ac:dyDescent="0.2">
      <c r="A71" s="21" t="s">
        <v>72</v>
      </c>
      <c r="B71" s="21" t="s">
        <v>71</v>
      </c>
      <c r="C71" s="21" t="s">
        <v>39</v>
      </c>
      <c r="D71" s="24">
        <v>3850000</v>
      </c>
      <c r="E71" s="22">
        <v>3704.7690167000001</v>
      </c>
      <c r="F71" s="23">
        <v>7.2905814611878901</v>
      </c>
      <c r="G71" s="22">
        <v>7.5322167753125102</v>
      </c>
    </row>
    <row r="72" spans="1:7" x14ac:dyDescent="0.2">
      <c r="A72" s="20" t="s">
        <v>32</v>
      </c>
      <c r="B72" s="20"/>
      <c r="C72" s="20"/>
      <c r="D72" s="20"/>
      <c r="E72" s="25">
        <f>SUM(E71:E71)</f>
        <v>3704.7690167000001</v>
      </c>
      <c r="F72" s="26">
        <f>SUM(F71:F71)</f>
        <v>7.2905814611878901</v>
      </c>
      <c r="G72" s="25"/>
    </row>
    <row r="73" spans="1:7" x14ac:dyDescent="0.2">
      <c r="A73" s="21"/>
      <c r="B73" s="21"/>
      <c r="C73" s="21"/>
      <c r="D73" s="21"/>
      <c r="E73" s="22"/>
      <c r="F73" s="23"/>
      <c r="G73" s="22"/>
    </row>
    <row r="74" spans="1:7" x14ac:dyDescent="0.2">
      <c r="A74" s="20" t="s">
        <v>40</v>
      </c>
      <c r="B74" s="20"/>
      <c r="C74" s="20"/>
      <c r="D74" s="20"/>
      <c r="E74" s="25">
        <f>E52+E68+E72</f>
        <v>49105.456231699995</v>
      </c>
      <c r="F74" s="26">
        <f>F52+F68+F72</f>
        <v>96.634183462508645</v>
      </c>
      <c r="G74" s="25"/>
    </row>
    <row r="75" spans="1:7" x14ac:dyDescent="0.2">
      <c r="A75" s="20"/>
      <c r="B75" s="20"/>
      <c r="C75" s="20"/>
      <c r="D75" s="20"/>
      <c r="E75" s="25"/>
      <c r="F75" s="26"/>
      <c r="G75" s="25"/>
    </row>
    <row r="76" spans="1:7" x14ac:dyDescent="0.2">
      <c r="A76" s="20" t="s">
        <v>42</v>
      </c>
      <c r="B76" s="20"/>
      <c r="C76" s="20"/>
      <c r="D76" s="20"/>
      <c r="E76" s="25">
        <f>E78-(E52+E68+E72)</f>
        <v>1710.3673953000034</v>
      </c>
      <c r="F76" s="26">
        <f>F78-(F52+F68+F72)</f>
        <v>3.3658165374913551</v>
      </c>
      <c r="G76" s="25"/>
    </row>
    <row r="77" spans="1:7" x14ac:dyDescent="0.2">
      <c r="A77" s="20"/>
      <c r="B77" s="20"/>
      <c r="C77" s="20"/>
      <c r="D77" s="20"/>
      <c r="E77" s="25"/>
      <c r="F77" s="26"/>
      <c r="G77" s="25"/>
    </row>
    <row r="78" spans="1:7" x14ac:dyDescent="0.2">
      <c r="A78" s="27" t="s">
        <v>41</v>
      </c>
      <c r="B78" s="27"/>
      <c r="C78" s="27"/>
      <c r="D78" s="27"/>
      <c r="E78" s="28">
        <v>50815.823626999998</v>
      </c>
      <c r="F78" s="29">
        <v>100</v>
      </c>
      <c r="G78" s="28"/>
    </row>
    <row r="80" spans="1:7" x14ac:dyDescent="0.2">
      <c r="A80" s="11" t="s">
        <v>43</v>
      </c>
    </row>
    <row r="82" spans="1:4" x14ac:dyDescent="0.2">
      <c r="A82" s="11" t="s">
        <v>44</v>
      </c>
    </row>
    <row r="83" spans="1:4" x14ac:dyDescent="0.2">
      <c r="A83" s="11" t="s">
        <v>45</v>
      </c>
    </row>
    <row r="84" spans="1:4" x14ac:dyDescent="0.2">
      <c r="A84" s="11" t="s">
        <v>46</v>
      </c>
      <c r="B84" s="11"/>
      <c r="C84" s="30" t="s">
        <v>1022</v>
      </c>
      <c r="D84" s="11" t="s">
        <v>47</v>
      </c>
    </row>
    <row r="85" spans="1:4" x14ac:dyDescent="0.2">
      <c r="A85" s="6" t="s">
        <v>56</v>
      </c>
      <c r="C85" s="31">
        <v>217.00980000000001</v>
      </c>
      <c r="D85" s="31">
        <v>219.1678</v>
      </c>
    </row>
    <row r="86" spans="1:4" x14ac:dyDescent="0.2">
      <c r="A86" s="6" t="s">
        <v>116</v>
      </c>
      <c r="C86" s="31">
        <v>17.848400000000002</v>
      </c>
      <c r="D86" s="31">
        <v>16.640699999999999</v>
      </c>
    </row>
    <row r="87" spans="1:4" x14ac:dyDescent="0.2">
      <c r="A87" s="6" t="s">
        <v>57</v>
      </c>
      <c r="C87" s="31">
        <v>238.03450000000001</v>
      </c>
      <c r="D87" s="31">
        <v>241.3526</v>
      </c>
    </row>
    <row r="88" spans="1:4" x14ac:dyDescent="0.2">
      <c r="A88" s="6" t="s">
        <v>117</v>
      </c>
      <c r="C88" s="31">
        <v>19.724499999999999</v>
      </c>
      <c r="D88" s="31">
        <v>18.361000000000001</v>
      </c>
    </row>
    <row r="90" spans="1:4" x14ac:dyDescent="0.2">
      <c r="A90" s="11" t="s">
        <v>48</v>
      </c>
    </row>
    <row r="91" spans="1:4" x14ac:dyDescent="0.2">
      <c r="A91" s="102" t="s">
        <v>49</v>
      </c>
      <c r="B91" s="103"/>
      <c r="C91" s="32" t="s">
        <v>50</v>
      </c>
    </row>
    <row r="92" spans="1:4" x14ac:dyDescent="0.2">
      <c r="A92" s="98" t="s">
        <v>116</v>
      </c>
      <c r="B92" s="99"/>
      <c r="C92" s="33">
        <v>1.4</v>
      </c>
    </row>
    <row r="93" spans="1:4" x14ac:dyDescent="0.2">
      <c r="A93" s="98" t="s">
        <v>117</v>
      </c>
      <c r="B93" s="99"/>
      <c r="C93" s="33">
        <v>1.65</v>
      </c>
    </row>
    <row r="94" spans="1:4" x14ac:dyDescent="0.2">
      <c r="A94" s="6" t="s">
        <v>51</v>
      </c>
    </row>
    <row r="95" spans="1:4" x14ac:dyDescent="0.2">
      <c r="A95" s="6" t="s">
        <v>52</v>
      </c>
    </row>
    <row r="97" spans="1:9" x14ac:dyDescent="0.2">
      <c r="A97" s="11" t="s">
        <v>1169</v>
      </c>
      <c r="D97" s="34">
        <v>6.6879889517822102</v>
      </c>
      <c r="E97" s="9" t="s">
        <v>53</v>
      </c>
    </row>
    <row r="99" spans="1:9" x14ac:dyDescent="0.2">
      <c r="A99" s="11" t="s">
        <v>54</v>
      </c>
      <c r="D99" s="30" t="s">
        <v>55</v>
      </c>
    </row>
    <row r="101" spans="1:9" x14ac:dyDescent="0.2">
      <c r="A101" s="69" t="s">
        <v>1170</v>
      </c>
      <c r="B101" s="70"/>
      <c r="C101" s="70"/>
      <c r="D101" s="70"/>
      <c r="E101" s="10"/>
      <c r="G101" s="10"/>
      <c r="H101" s="70"/>
      <c r="I101" s="70"/>
    </row>
    <row r="102" spans="1:9" x14ac:dyDescent="0.2">
      <c r="A102" s="69"/>
      <c r="B102" s="70"/>
      <c r="C102" s="70"/>
      <c r="D102" s="70"/>
      <c r="E102" s="10"/>
      <c r="G102" s="10"/>
      <c r="H102" s="70"/>
      <c r="I102" s="70"/>
    </row>
    <row r="103" spans="1:9" x14ac:dyDescent="0.2">
      <c r="A103" s="69" t="s">
        <v>1031</v>
      </c>
      <c r="B103" s="70"/>
      <c r="C103" s="70"/>
      <c r="D103" s="70"/>
      <c r="E103" s="10"/>
      <c r="G103" s="10"/>
      <c r="H103" s="70"/>
      <c r="I103" s="70"/>
    </row>
    <row r="104" spans="1:9" x14ac:dyDescent="0.2">
      <c r="A104" s="71"/>
      <c r="B104" s="70"/>
      <c r="C104" s="70"/>
      <c r="D104" s="70"/>
      <c r="E104" s="10"/>
      <c r="G104" s="10"/>
      <c r="H104" s="70"/>
      <c r="I104" s="70"/>
    </row>
    <row r="105" spans="1:9" x14ac:dyDescent="0.2">
      <c r="A105" s="70"/>
      <c r="B105" s="70"/>
      <c r="C105" s="70"/>
      <c r="D105" s="70"/>
      <c r="E105" s="10"/>
      <c r="G105" s="10"/>
      <c r="H105" s="70"/>
      <c r="I105" s="70"/>
    </row>
    <row r="106" spans="1:9" x14ac:dyDescent="0.2">
      <c r="A106" s="70"/>
      <c r="B106" s="70"/>
      <c r="C106" s="70"/>
      <c r="D106" s="70"/>
      <c r="E106" s="10"/>
      <c r="G106" s="10"/>
      <c r="H106" s="70"/>
      <c r="I106" s="70"/>
    </row>
    <row r="107" spans="1:9" x14ac:dyDescent="0.2">
      <c r="A107" s="70"/>
      <c r="B107" s="70"/>
      <c r="C107" s="70"/>
      <c r="D107" s="70"/>
      <c r="E107" s="10"/>
      <c r="G107" s="10"/>
      <c r="H107" s="70"/>
      <c r="I107" s="70"/>
    </row>
    <row r="108" spans="1:9" x14ac:dyDescent="0.2">
      <c r="A108" s="70"/>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69" t="s">
        <v>1446</v>
      </c>
      <c r="B119" s="70"/>
      <c r="C119" s="70"/>
      <c r="D119" s="70"/>
      <c r="E119" s="10"/>
      <c r="G119" s="10"/>
      <c r="H119" s="70"/>
      <c r="I119" s="70"/>
    </row>
    <row r="120" spans="1:9" x14ac:dyDescent="0.2">
      <c r="A120" s="70"/>
      <c r="B120" s="70"/>
      <c r="C120" s="70"/>
      <c r="D120" s="70"/>
      <c r="E120" s="10"/>
      <c r="G120" s="10"/>
      <c r="H120" s="70"/>
      <c r="I120" s="70"/>
    </row>
    <row r="121" spans="1:9" x14ac:dyDescent="0.2">
      <c r="A121" s="69" t="s">
        <v>1032</v>
      </c>
      <c r="B121" s="70"/>
      <c r="C121" s="70"/>
      <c r="D121" s="70"/>
      <c r="E121" s="10"/>
      <c r="G121" s="10"/>
      <c r="H121" s="70"/>
      <c r="I121" s="70"/>
    </row>
    <row r="122" spans="1:9" x14ac:dyDescent="0.2">
      <c r="A122" s="70"/>
      <c r="B122" s="70"/>
      <c r="C122" s="70"/>
      <c r="D122" s="70"/>
      <c r="E122" s="10"/>
      <c r="G122" s="10"/>
      <c r="H122" s="70"/>
      <c r="I122" s="70"/>
    </row>
    <row r="123" spans="1:9" x14ac:dyDescent="0.2">
      <c r="A123" s="70"/>
      <c r="B123" s="70"/>
      <c r="C123" s="70"/>
      <c r="D123" s="70"/>
      <c r="E123" s="10"/>
      <c r="G123" s="10"/>
      <c r="H123" s="70"/>
      <c r="I123" s="70"/>
    </row>
    <row r="124" spans="1:9" x14ac:dyDescent="0.2">
      <c r="A124" s="70"/>
      <c r="B124" s="70"/>
      <c r="C124" s="70"/>
      <c r="D124" s="70"/>
      <c r="E124" s="10"/>
      <c r="G124" s="10"/>
      <c r="H124" s="70"/>
      <c r="I124" s="70"/>
    </row>
    <row r="125" spans="1:9" x14ac:dyDescent="0.2">
      <c r="A125" s="70"/>
      <c r="B125" s="70"/>
      <c r="C125" s="70"/>
      <c r="D125" s="70"/>
      <c r="E125" s="10"/>
      <c r="G125" s="10"/>
      <c r="H125" s="70"/>
      <c r="I125" s="70"/>
    </row>
    <row r="126" spans="1:9" x14ac:dyDescent="0.2">
      <c r="A126" s="70"/>
      <c r="B126" s="70"/>
      <c r="C126" s="70"/>
      <c r="D126" s="70"/>
      <c r="E126" s="10"/>
      <c r="G126" s="10"/>
      <c r="H126" s="70"/>
      <c r="I126" s="70"/>
    </row>
    <row r="127" spans="1:9" x14ac:dyDescent="0.2">
      <c r="A127" s="70"/>
      <c r="B127" s="70"/>
      <c r="C127" s="70"/>
      <c r="D127" s="70"/>
      <c r="E127" s="10"/>
      <c r="G127" s="10"/>
      <c r="H127" s="70"/>
      <c r="I127" s="70"/>
    </row>
    <row r="128" spans="1:9" x14ac:dyDescent="0.2">
      <c r="A128" s="70"/>
      <c r="B128" s="70"/>
      <c r="C128" s="70"/>
      <c r="D128" s="70"/>
      <c r="E128" s="10"/>
      <c r="G128" s="10"/>
      <c r="H128" s="70"/>
      <c r="I128" s="70"/>
    </row>
    <row r="129" spans="1:9" x14ac:dyDescent="0.2">
      <c r="A129" s="70"/>
      <c r="B129" s="70"/>
      <c r="C129" s="70"/>
      <c r="D129" s="70"/>
      <c r="E129" s="10"/>
      <c r="G129" s="10"/>
      <c r="H129" s="70"/>
      <c r="I129" s="70"/>
    </row>
    <row r="130" spans="1:9" x14ac:dyDescent="0.2">
      <c r="A130" s="70"/>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69" t="s">
        <v>1447</v>
      </c>
      <c r="B136" s="70"/>
      <c r="C136" s="70"/>
      <c r="D136" s="70"/>
      <c r="E136" s="10"/>
      <c r="G136" s="10"/>
      <c r="H136" s="70"/>
      <c r="I136" s="70"/>
    </row>
    <row r="137" spans="1:9" x14ac:dyDescent="0.2">
      <c r="A137" s="70"/>
      <c r="B137" s="70"/>
      <c r="C137" s="70"/>
      <c r="D137" s="70"/>
      <c r="E137" s="10"/>
      <c r="G137" s="10"/>
      <c r="H137" s="70"/>
      <c r="I137" s="70"/>
    </row>
    <row r="138" spans="1:9" x14ac:dyDescent="0.2">
      <c r="A138" s="70" t="s">
        <v>1030</v>
      </c>
      <c r="B138" s="70"/>
      <c r="C138" s="70"/>
      <c r="D138" s="70"/>
      <c r="E138" s="10"/>
      <c r="G138" s="10"/>
      <c r="H138" s="70"/>
      <c r="I138" s="70"/>
    </row>
    <row r="140" spans="1:9" x14ac:dyDescent="0.2">
      <c r="A140" s="70"/>
    </row>
    <row r="141" spans="1:9" x14ac:dyDescent="0.2">
      <c r="A141" s="70"/>
    </row>
    <row r="142" spans="1:9" x14ac:dyDescent="0.2">
      <c r="A142" s="71"/>
    </row>
  </sheetData>
  <mergeCells count="4">
    <mergeCell ref="A1:G1"/>
    <mergeCell ref="A91:B91"/>
    <mergeCell ref="A92:B92"/>
    <mergeCell ref="A93:B93"/>
  </mergeCells>
  <conditionalFormatting sqref="F2:F3">
    <cfRule type="cellIs" dxfId="86" priority="2" stopIfTrue="1" operator="between">
      <formula>0.009</formula>
      <formula>-0.009</formula>
    </cfRule>
  </conditionalFormatting>
  <conditionalFormatting sqref="F5:F65536">
    <cfRule type="cellIs" dxfId="85" priority="1" stopIfTrue="1" operator="between">
      <formula>0.009</formula>
      <formula>-0.009</formula>
    </cfRule>
  </conditionalFormatting>
  <hyperlinks>
    <hyperlink ref="A102"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55"/>
  <sheetViews>
    <sheetView topLeftCell="A31" workbookViewId="0">
      <selection activeCell="A55" sqref="A55"/>
    </sheetView>
  </sheetViews>
  <sheetFormatPr defaultColWidth="9.140625" defaultRowHeight="11.25" x14ac:dyDescent="0.2"/>
  <cols>
    <col min="1" max="1" width="38.85546875" style="6" bestFit="1" customWidth="1"/>
    <col min="2" max="2" width="52.5703125" style="6" bestFit="1" customWidth="1"/>
    <col min="3" max="3" width="35.425781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1448</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4</v>
      </c>
      <c r="D4" s="14" t="s">
        <v>1</v>
      </c>
      <c r="E4" s="55" t="s">
        <v>6</v>
      </c>
      <c r="F4" s="15" t="s">
        <v>3</v>
      </c>
      <c r="G4" s="15" t="s">
        <v>5</v>
      </c>
    </row>
    <row r="5" spans="1:7" x14ac:dyDescent="0.2">
      <c r="A5" s="16" t="s">
        <v>120</v>
      </c>
      <c r="B5" s="17"/>
      <c r="C5" s="17"/>
      <c r="D5" s="17"/>
      <c r="E5" s="18"/>
      <c r="F5" s="19"/>
      <c r="G5" s="18"/>
    </row>
    <row r="6" spans="1:7" x14ac:dyDescent="0.2">
      <c r="A6" s="20" t="s">
        <v>30</v>
      </c>
      <c r="B6" s="21"/>
      <c r="C6" s="21"/>
      <c r="D6" s="21"/>
      <c r="E6" s="22"/>
      <c r="F6" s="23"/>
      <c r="G6" s="22"/>
    </row>
    <row r="7" spans="1:7" x14ac:dyDescent="0.2">
      <c r="A7" s="21" t="s">
        <v>122</v>
      </c>
      <c r="B7" s="21" t="s">
        <v>121</v>
      </c>
      <c r="C7" s="21" t="s">
        <v>123</v>
      </c>
      <c r="D7" s="24">
        <v>55000</v>
      </c>
      <c r="E7" s="22">
        <v>488.26249999999999</v>
      </c>
      <c r="F7" s="23">
        <v>2.48431243217847</v>
      </c>
      <c r="G7" s="22"/>
    </row>
    <row r="8" spans="1:7" x14ac:dyDescent="0.2">
      <c r="A8" s="21" t="s">
        <v>128</v>
      </c>
      <c r="B8" s="21" t="s">
        <v>127</v>
      </c>
      <c r="C8" s="21" t="s">
        <v>123</v>
      </c>
      <c r="D8" s="24">
        <v>21500</v>
      </c>
      <c r="E8" s="22">
        <v>296.46350000000001</v>
      </c>
      <c r="F8" s="23">
        <v>1.50842622306063</v>
      </c>
      <c r="G8" s="22"/>
    </row>
    <row r="9" spans="1:7" x14ac:dyDescent="0.2">
      <c r="A9" s="21" t="s">
        <v>133</v>
      </c>
      <c r="B9" s="21" t="s">
        <v>132</v>
      </c>
      <c r="C9" s="21" t="s">
        <v>123</v>
      </c>
      <c r="D9" s="24">
        <v>23000</v>
      </c>
      <c r="E9" s="22">
        <v>276.39100000000002</v>
      </c>
      <c r="F9" s="23">
        <v>1.40629599332785</v>
      </c>
      <c r="G9" s="22"/>
    </row>
    <row r="10" spans="1:7" x14ac:dyDescent="0.2">
      <c r="A10" s="21" t="s">
        <v>130</v>
      </c>
      <c r="B10" s="21" t="s">
        <v>129</v>
      </c>
      <c r="C10" s="21" t="s">
        <v>131</v>
      </c>
      <c r="D10" s="24">
        <v>19000</v>
      </c>
      <c r="E10" s="22">
        <v>264.84100000000001</v>
      </c>
      <c r="F10" s="23">
        <v>1.3475288166725401</v>
      </c>
      <c r="G10" s="22"/>
    </row>
    <row r="11" spans="1:7" x14ac:dyDescent="0.2">
      <c r="A11" s="21" t="s">
        <v>125</v>
      </c>
      <c r="B11" s="21" t="s">
        <v>124</v>
      </c>
      <c r="C11" s="21" t="s">
        <v>126</v>
      </c>
      <c r="D11" s="24">
        <v>6000</v>
      </c>
      <c r="E11" s="22">
        <v>256.69799999999998</v>
      </c>
      <c r="F11" s="23">
        <v>1.3060966851137401</v>
      </c>
      <c r="G11" s="22"/>
    </row>
    <row r="12" spans="1:7" x14ac:dyDescent="0.2">
      <c r="A12" s="21" t="s">
        <v>135</v>
      </c>
      <c r="B12" s="21" t="s">
        <v>134</v>
      </c>
      <c r="C12" s="21" t="s">
        <v>123</v>
      </c>
      <c r="D12" s="24">
        <v>18000</v>
      </c>
      <c r="E12" s="22">
        <v>249.102</v>
      </c>
      <c r="F12" s="23">
        <v>1.2674477263368</v>
      </c>
      <c r="G12" s="22"/>
    </row>
    <row r="13" spans="1:7" x14ac:dyDescent="0.2">
      <c r="A13" s="21" t="s">
        <v>137</v>
      </c>
      <c r="B13" s="21" t="s">
        <v>136</v>
      </c>
      <c r="C13" s="21" t="s">
        <v>138</v>
      </c>
      <c r="D13" s="24">
        <v>10900</v>
      </c>
      <c r="E13" s="22">
        <v>204.84370000000001</v>
      </c>
      <c r="F13" s="23">
        <v>1.0422585198810801</v>
      </c>
      <c r="G13" s="22"/>
    </row>
    <row r="14" spans="1:7" x14ac:dyDescent="0.2">
      <c r="A14" s="21" t="s">
        <v>140</v>
      </c>
      <c r="B14" s="21" t="s">
        <v>139</v>
      </c>
      <c r="C14" s="21" t="s">
        <v>141</v>
      </c>
      <c r="D14" s="24">
        <v>13663</v>
      </c>
      <c r="E14" s="22">
        <v>177.63266300000001</v>
      </c>
      <c r="F14" s="23">
        <v>0.90380693387648703</v>
      </c>
      <c r="G14" s="22"/>
    </row>
    <row r="15" spans="1:7" x14ac:dyDescent="0.2">
      <c r="A15" s="21" t="s">
        <v>145</v>
      </c>
      <c r="B15" s="21" t="s">
        <v>144</v>
      </c>
      <c r="C15" s="21" t="s">
        <v>146</v>
      </c>
      <c r="D15" s="24">
        <v>38000</v>
      </c>
      <c r="E15" s="22">
        <v>145.12200000000001</v>
      </c>
      <c r="F15" s="23">
        <v>0.73839049442175797</v>
      </c>
      <c r="G15" s="22"/>
    </row>
    <row r="16" spans="1:7" x14ac:dyDescent="0.2">
      <c r="A16" s="21" t="s">
        <v>143</v>
      </c>
      <c r="B16" s="21" t="s">
        <v>142</v>
      </c>
      <c r="C16" s="21" t="s">
        <v>141</v>
      </c>
      <c r="D16" s="24">
        <v>10000</v>
      </c>
      <c r="E16" s="22">
        <v>138.91</v>
      </c>
      <c r="F16" s="23">
        <v>0.70678342070896505</v>
      </c>
      <c r="G16" s="22"/>
    </row>
    <row r="17" spans="1:7" x14ac:dyDescent="0.2">
      <c r="A17" s="21" t="s">
        <v>148</v>
      </c>
      <c r="B17" s="21" t="s">
        <v>147</v>
      </c>
      <c r="C17" s="21" t="s">
        <v>149</v>
      </c>
      <c r="D17" s="24">
        <v>1000</v>
      </c>
      <c r="E17" s="22">
        <v>126.77</v>
      </c>
      <c r="F17" s="23">
        <v>0.64501428438035702</v>
      </c>
      <c r="G17" s="22"/>
    </row>
    <row r="18" spans="1:7" x14ac:dyDescent="0.2">
      <c r="A18" s="21" t="s">
        <v>151</v>
      </c>
      <c r="B18" s="21" t="s">
        <v>150</v>
      </c>
      <c r="C18" s="21" t="s">
        <v>152</v>
      </c>
      <c r="D18" s="24">
        <v>50000</v>
      </c>
      <c r="E18" s="22">
        <v>123.15</v>
      </c>
      <c r="F18" s="23">
        <v>0.62659548096111894</v>
      </c>
      <c r="G18" s="22"/>
    </row>
    <row r="19" spans="1:7" x14ac:dyDescent="0.2">
      <c r="A19" s="21" t="s">
        <v>154</v>
      </c>
      <c r="B19" s="21" t="s">
        <v>153</v>
      </c>
      <c r="C19" s="21" t="s">
        <v>155</v>
      </c>
      <c r="D19" s="24">
        <v>3500</v>
      </c>
      <c r="E19" s="22">
        <v>118.90900000000001</v>
      </c>
      <c r="F19" s="23">
        <v>0.605016987784049</v>
      </c>
      <c r="G19" s="22"/>
    </row>
    <row r="20" spans="1:7" x14ac:dyDescent="0.2">
      <c r="A20" s="21" t="s">
        <v>157</v>
      </c>
      <c r="B20" s="21" t="s">
        <v>156</v>
      </c>
      <c r="C20" s="21" t="s">
        <v>158</v>
      </c>
      <c r="D20" s="24">
        <v>1500</v>
      </c>
      <c r="E20" s="22">
        <v>117.32250000000001</v>
      </c>
      <c r="F20" s="23">
        <v>0.59694476910321403</v>
      </c>
      <c r="G20" s="22"/>
    </row>
    <row r="21" spans="1:7" x14ac:dyDescent="0.2">
      <c r="A21" s="21" t="s">
        <v>160</v>
      </c>
      <c r="B21" s="21" t="s">
        <v>159</v>
      </c>
      <c r="C21" s="21" t="s">
        <v>161</v>
      </c>
      <c r="D21" s="24">
        <v>1800</v>
      </c>
      <c r="E21" s="22">
        <v>108.045</v>
      </c>
      <c r="F21" s="23">
        <v>0.54974022525736199</v>
      </c>
      <c r="G21" s="22"/>
    </row>
    <row r="22" spans="1:7" x14ac:dyDescent="0.2">
      <c r="A22" s="21" t="s">
        <v>169</v>
      </c>
      <c r="B22" s="21" t="s">
        <v>168</v>
      </c>
      <c r="C22" s="21" t="s">
        <v>170</v>
      </c>
      <c r="D22" s="24">
        <v>13000</v>
      </c>
      <c r="E22" s="22">
        <v>102.5245</v>
      </c>
      <c r="F22" s="23">
        <v>0.52165155004302199</v>
      </c>
      <c r="G22" s="22"/>
    </row>
    <row r="23" spans="1:7" x14ac:dyDescent="0.2">
      <c r="A23" s="21" t="s">
        <v>163</v>
      </c>
      <c r="B23" s="21" t="s">
        <v>162</v>
      </c>
      <c r="C23" s="21" t="s">
        <v>164</v>
      </c>
      <c r="D23" s="24">
        <v>46000</v>
      </c>
      <c r="E23" s="22">
        <v>97.671800000000005</v>
      </c>
      <c r="F23" s="23">
        <v>0.49696068613348099</v>
      </c>
      <c r="G23" s="22"/>
    </row>
    <row r="24" spans="1:7" x14ac:dyDescent="0.2">
      <c r="A24" s="21" t="s">
        <v>209</v>
      </c>
      <c r="B24" s="21" t="s">
        <v>208</v>
      </c>
      <c r="C24" s="21" t="s">
        <v>210</v>
      </c>
      <c r="D24" s="24">
        <v>5000</v>
      </c>
      <c r="E24" s="22">
        <v>86.54</v>
      </c>
      <c r="F24" s="23">
        <v>0.44032133919914901</v>
      </c>
      <c r="G24" s="22"/>
    </row>
    <row r="25" spans="1:7" x14ac:dyDescent="0.2">
      <c r="A25" s="21" t="s">
        <v>186</v>
      </c>
      <c r="B25" s="21" t="s">
        <v>185</v>
      </c>
      <c r="C25" s="21" t="s">
        <v>187</v>
      </c>
      <c r="D25" s="24">
        <v>5000</v>
      </c>
      <c r="E25" s="22">
        <v>82.93</v>
      </c>
      <c r="F25" s="23">
        <v>0.42195341645233903</v>
      </c>
      <c r="G25" s="22"/>
    </row>
    <row r="26" spans="1:7" x14ac:dyDescent="0.2">
      <c r="A26" s="21" t="s">
        <v>175</v>
      </c>
      <c r="B26" s="21" t="s">
        <v>174</v>
      </c>
      <c r="C26" s="21" t="s">
        <v>176</v>
      </c>
      <c r="D26" s="24">
        <v>1000</v>
      </c>
      <c r="E26" s="22">
        <v>79.739999999999995</v>
      </c>
      <c r="F26" s="23">
        <v>0.40572248194754101</v>
      </c>
      <c r="G26" s="22"/>
    </row>
    <row r="27" spans="1:7" x14ac:dyDescent="0.2">
      <c r="A27" s="21" t="s">
        <v>172</v>
      </c>
      <c r="B27" s="21" t="s">
        <v>171</v>
      </c>
      <c r="C27" s="21" t="s">
        <v>173</v>
      </c>
      <c r="D27" s="24">
        <v>5679</v>
      </c>
      <c r="E27" s="22">
        <v>79.119827999999998</v>
      </c>
      <c r="F27" s="23">
        <v>0.40256700510938698</v>
      </c>
      <c r="G27" s="22"/>
    </row>
    <row r="28" spans="1:7" x14ac:dyDescent="0.2">
      <c r="A28" s="21" t="s">
        <v>178</v>
      </c>
      <c r="B28" s="21" t="s">
        <v>177</v>
      </c>
      <c r="C28" s="21" t="s">
        <v>146</v>
      </c>
      <c r="D28" s="24">
        <v>50000</v>
      </c>
      <c r="E28" s="22">
        <v>79.075000000000003</v>
      </c>
      <c r="F28" s="23">
        <v>0.402338917231023</v>
      </c>
      <c r="G28" s="22"/>
    </row>
    <row r="29" spans="1:7" x14ac:dyDescent="0.2">
      <c r="A29" s="21" t="s">
        <v>166</v>
      </c>
      <c r="B29" s="21" t="s">
        <v>165</v>
      </c>
      <c r="C29" s="21" t="s">
        <v>167</v>
      </c>
      <c r="D29" s="24">
        <v>4500</v>
      </c>
      <c r="E29" s="22">
        <v>78.165000000000006</v>
      </c>
      <c r="F29" s="23">
        <v>0.39770877603999899</v>
      </c>
      <c r="G29" s="22"/>
    </row>
    <row r="30" spans="1:7" x14ac:dyDescent="0.2">
      <c r="A30" s="21" t="s">
        <v>183</v>
      </c>
      <c r="B30" s="21" t="s">
        <v>182</v>
      </c>
      <c r="C30" s="21" t="s">
        <v>184</v>
      </c>
      <c r="D30" s="24">
        <v>5000</v>
      </c>
      <c r="E30" s="22">
        <v>74.08</v>
      </c>
      <c r="F30" s="23">
        <v>0.37692402135281899</v>
      </c>
      <c r="G30" s="22"/>
    </row>
    <row r="31" spans="1:7" x14ac:dyDescent="0.2">
      <c r="A31" s="21" t="s">
        <v>180</v>
      </c>
      <c r="B31" s="21" t="s">
        <v>179</v>
      </c>
      <c r="C31" s="21" t="s">
        <v>181</v>
      </c>
      <c r="D31" s="24">
        <v>15000</v>
      </c>
      <c r="E31" s="22">
        <v>66.704999999999998</v>
      </c>
      <c r="F31" s="23">
        <v>0.339399525436552</v>
      </c>
      <c r="G31" s="22"/>
    </row>
    <row r="32" spans="1:7" x14ac:dyDescent="0.2">
      <c r="A32" s="21" t="s">
        <v>189</v>
      </c>
      <c r="B32" s="21" t="s">
        <v>188</v>
      </c>
      <c r="C32" s="21" t="s">
        <v>190</v>
      </c>
      <c r="D32" s="24">
        <v>3500</v>
      </c>
      <c r="E32" s="22">
        <v>66.552499999999995</v>
      </c>
      <c r="F32" s="23">
        <v>0.33862359518201302</v>
      </c>
      <c r="G32" s="22"/>
    </row>
    <row r="33" spans="1:7" x14ac:dyDescent="0.2">
      <c r="A33" s="21" t="s">
        <v>192</v>
      </c>
      <c r="B33" s="21" t="s">
        <v>191</v>
      </c>
      <c r="C33" s="21" t="s">
        <v>158</v>
      </c>
      <c r="D33" s="24">
        <v>3300</v>
      </c>
      <c r="E33" s="22">
        <v>62.825400000000002</v>
      </c>
      <c r="F33" s="23">
        <v>0.31965985976106098</v>
      </c>
      <c r="G33" s="22"/>
    </row>
    <row r="34" spans="1:7" x14ac:dyDescent="0.2">
      <c r="A34" s="21" t="s">
        <v>197</v>
      </c>
      <c r="B34" s="21" t="s">
        <v>196</v>
      </c>
      <c r="C34" s="21" t="s">
        <v>155</v>
      </c>
      <c r="D34" s="24">
        <v>400</v>
      </c>
      <c r="E34" s="22">
        <v>59.427999999999997</v>
      </c>
      <c r="F34" s="23">
        <v>0.30237366011008798</v>
      </c>
      <c r="G34" s="22"/>
    </row>
    <row r="35" spans="1:7" x14ac:dyDescent="0.2">
      <c r="A35" s="21" t="s">
        <v>202</v>
      </c>
      <c r="B35" s="21" t="s">
        <v>201</v>
      </c>
      <c r="C35" s="21" t="s">
        <v>190</v>
      </c>
      <c r="D35" s="24">
        <v>8000</v>
      </c>
      <c r="E35" s="22">
        <v>57.223999999999997</v>
      </c>
      <c r="F35" s="23">
        <v>0.291159559906773</v>
      </c>
      <c r="G35" s="22"/>
    </row>
    <row r="36" spans="1:7" x14ac:dyDescent="0.2">
      <c r="A36" s="21" t="s">
        <v>212</v>
      </c>
      <c r="B36" s="21" t="s">
        <v>211</v>
      </c>
      <c r="C36" s="21" t="s">
        <v>213</v>
      </c>
      <c r="D36" s="24">
        <v>2400</v>
      </c>
      <c r="E36" s="22">
        <v>56.114400000000003</v>
      </c>
      <c r="F36" s="23">
        <v>0.28551384049406903</v>
      </c>
      <c r="G36" s="22"/>
    </row>
    <row r="37" spans="1:7" x14ac:dyDescent="0.2">
      <c r="A37" s="21" t="s">
        <v>199</v>
      </c>
      <c r="B37" s="21" t="s">
        <v>198</v>
      </c>
      <c r="C37" s="21" t="s">
        <v>200</v>
      </c>
      <c r="D37" s="24">
        <v>10200</v>
      </c>
      <c r="E37" s="22">
        <v>53.029800000000002</v>
      </c>
      <c r="F37" s="23">
        <v>0.26981918827667001</v>
      </c>
      <c r="G37" s="22"/>
    </row>
    <row r="38" spans="1:7" x14ac:dyDescent="0.2">
      <c r="A38" s="21" t="s">
        <v>204</v>
      </c>
      <c r="B38" s="21" t="s">
        <v>203</v>
      </c>
      <c r="C38" s="21" t="s">
        <v>205</v>
      </c>
      <c r="D38" s="24">
        <v>25000</v>
      </c>
      <c r="E38" s="22">
        <v>52.774999999999999</v>
      </c>
      <c r="F38" s="23">
        <v>0.26852274874318299</v>
      </c>
      <c r="G38" s="22"/>
    </row>
    <row r="39" spans="1:7" x14ac:dyDescent="0.2">
      <c r="A39" s="21" t="s">
        <v>215</v>
      </c>
      <c r="B39" s="21" t="s">
        <v>214</v>
      </c>
      <c r="C39" s="21" t="s">
        <v>181</v>
      </c>
      <c r="D39" s="24">
        <v>1250</v>
      </c>
      <c r="E39" s="22">
        <v>48.914999999999999</v>
      </c>
      <c r="F39" s="23">
        <v>0.248882809185653</v>
      </c>
      <c r="G39" s="22"/>
    </row>
    <row r="40" spans="1:7" x14ac:dyDescent="0.2">
      <c r="A40" s="21" t="s">
        <v>194</v>
      </c>
      <c r="B40" s="21" t="s">
        <v>193</v>
      </c>
      <c r="C40" s="21" t="s">
        <v>195</v>
      </c>
      <c r="D40" s="24">
        <v>1000</v>
      </c>
      <c r="E40" s="22">
        <v>48.271999999999998</v>
      </c>
      <c r="F40" s="23">
        <v>0.245611181948478</v>
      </c>
      <c r="G40" s="22"/>
    </row>
    <row r="41" spans="1:7" x14ac:dyDescent="0.2">
      <c r="A41" s="21" t="s">
        <v>219</v>
      </c>
      <c r="B41" s="21" t="s">
        <v>218</v>
      </c>
      <c r="C41" s="21" t="s">
        <v>152</v>
      </c>
      <c r="D41" s="24">
        <v>8000</v>
      </c>
      <c r="E41" s="22">
        <v>44.304000000000002</v>
      </c>
      <c r="F41" s="23">
        <v>0.225421731128716</v>
      </c>
      <c r="G41" s="22"/>
    </row>
    <row r="42" spans="1:7" x14ac:dyDescent="0.2">
      <c r="A42" s="21" t="s">
        <v>207</v>
      </c>
      <c r="B42" s="21" t="s">
        <v>206</v>
      </c>
      <c r="C42" s="21" t="s">
        <v>167</v>
      </c>
      <c r="D42" s="24">
        <v>3220</v>
      </c>
      <c r="E42" s="22">
        <v>43.737259999999999</v>
      </c>
      <c r="F42" s="23">
        <v>0.22253811989948399</v>
      </c>
      <c r="G42" s="22"/>
    </row>
    <row r="43" spans="1:7" x14ac:dyDescent="0.2">
      <c r="A43" s="21" t="s">
        <v>221</v>
      </c>
      <c r="B43" s="21" t="s">
        <v>220</v>
      </c>
      <c r="C43" s="21" t="s">
        <v>222</v>
      </c>
      <c r="D43" s="24">
        <v>5054</v>
      </c>
      <c r="E43" s="22">
        <v>42.703772999999998</v>
      </c>
      <c r="F43" s="23">
        <v>0.21727966854883801</v>
      </c>
      <c r="G43" s="22"/>
    </row>
    <row r="44" spans="1:7" x14ac:dyDescent="0.2">
      <c r="A44" s="21" t="s">
        <v>229</v>
      </c>
      <c r="B44" s="21" t="s">
        <v>228</v>
      </c>
      <c r="C44" s="21" t="s">
        <v>210</v>
      </c>
      <c r="D44" s="24">
        <v>5000</v>
      </c>
      <c r="E44" s="22">
        <v>41.237499999999997</v>
      </c>
      <c r="F44" s="23">
        <v>0.20981917292841401</v>
      </c>
      <c r="G44" s="22"/>
    </row>
    <row r="45" spans="1:7" x14ac:dyDescent="0.2">
      <c r="A45" s="21" t="s">
        <v>231</v>
      </c>
      <c r="B45" s="21" t="s">
        <v>230</v>
      </c>
      <c r="C45" s="21" t="s">
        <v>190</v>
      </c>
      <c r="D45" s="24">
        <v>28012</v>
      </c>
      <c r="E45" s="22">
        <v>40.096376800000002</v>
      </c>
      <c r="F45" s="23">
        <v>0.20401306135439901</v>
      </c>
      <c r="G45" s="22"/>
    </row>
    <row r="46" spans="1:7" x14ac:dyDescent="0.2">
      <c r="A46" s="21" t="s">
        <v>217</v>
      </c>
      <c r="B46" s="21" t="s">
        <v>216</v>
      </c>
      <c r="C46" s="21" t="s">
        <v>210</v>
      </c>
      <c r="D46" s="24">
        <v>12000</v>
      </c>
      <c r="E46" s="22">
        <v>40.031999999999996</v>
      </c>
      <c r="F46" s="23">
        <v>0.203685507867117</v>
      </c>
      <c r="G46" s="22"/>
    </row>
    <row r="47" spans="1:7" x14ac:dyDescent="0.2">
      <c r="A47" s="21" t="s">
        <v>227</v>
      </c>
      <c r="B47" s="21" t="s">
        <v>226</v>
      </c>
      <c r="C47" s="21" t="s">
        <v>200</v>
      </c>
      <c r="D47" s="24">
        <v>30000</v>
      </c>
      <c r="E47" s="22">
        <v>34.100999999999999</v>
      </c>
      <c r="F47" s="23">
        <v>0.17350818104957499</v>
      </c>
      <c r="G47" s="22"/>
    </row>
    <row r="48" spans="1:7" x14ac:dyDescent="0.2">
      <c r="A48" s="21" t="s">
        <v>224</v>
      </c>
      <c r="B48" s="21" t="s">
        <v>223</v>
      </c>
      <c r="C48" s="21" t="s">
        <v>225</v>
      </c>
      <c r="D48" s="24">
        <v>2600</v>
      </c>
      <c r="E48" s="22">
        <v>31.7044</v>
      </c>
      <c r="F48" s="23">
        <v>0.16131411909528001</v>
      </c>
      <c r="G48" s="22"/>
    </row>
    <row r="49" spans="1:7" x14ac:dyDescent="0.2">
      <c r="A49" s="21" t="s">
        <v>233</v>
      </c>
      <c r="B49" s="21" t="s">
        <v>232</v>
      </c>
      <c r="C49" s="21" t="s">
        <v>222</v>
      </c>
      <c r="D49" s="24">
        <v>162</v>
      </c>
      <c r="E49" s="22">
        <v>24.56568</v>
      </c>
      <c r="F49" s="23">
        <v>0.12499183170716099</v>
      </c>
      <c r="G49" s="22"/>
    </row>
    <row r="50" spans="1:7" x14ac:dyDescent="0.2">
      <c r="A50" s="21" t="s">
        <v>235</v>
      </c>
      <c r="B50" s="21" t="s">
        <v>234</v>
      </c>
      <c r="C50" s="21" t="s">
        <v>236</v>
      </c>
      <c r="D50" s="24">
        <v>7500</v>
      </c>
      <c r="E50" s="22">
        <v>17.489999999999998</v>
      </c>
      <c r="F50" s="23">
        <v>8.8990296078034603E-2</v>
      </c>
      <c r="G50" s="22"/>
    </row>
    <row r="51" spans="1:7" x14ac:dyDescent="0.2">
      <c r="A51" s="21" t="s">
        <v>238</v>
      </c>
      <c r="B51" s="21" t="s">
        <v>237</v>
      </c>
      <c r="C51" s="21" t="s">
        <v>161</v>
      </c>
      <c r="D51" s="24">
        <v>3400</v>
      </c>
      <c r="E51" s="22">
        <v>0.88807999999999998</v>
      </c>
      <c r="F51" s="23">
        <v>4.5186107570600901E-3</v>
      </c>
      <c r="G51" s="22"/>
    </row>
    <row r="52" spans="1:7" x14ac:dyDescent="0.2">
      <c r="A52" s="20" t="s">
        <v>32</v>
      </c>
      <c r="B52" s="20"/>
      <c r="C52" s="20"/>
      <c r="D52" s="20"/>
      <c r="E52" s="25">
        <f>SUM(E7:E51)</f>
        <v>4785.0101607999986</v>
      </c>
      <c r="F52" s="26">
        <f>SUM(F7:F51)</f>
        <v>24.346453456031792</v>
      </c>
      <c r="G52" s="25"/>
    </row>
    <row r="53" spans="1:7" x14ac:dyDescent="0.2">
      <c r="A53" s="21"/>
      <c r="B53" s="21"/>
      <c r="C53" s="21"/>
      <c r="D53" s="21"/>
      <c r="E53" s="22"/>
      <c r="F53" s="23"/>
      <c r="G53" s="22"/>
    </row>
    <row r="54" spans="1:7" x14ac:dyDescent="0.2">
      <c r="A54" s="20" t="s">
        <v>29</v>
      </c>
      <c r="B54" s="21"/>
      <c r="C54" s="21"/>
      <c r="D54" s="21"/>
      <c r="E54" s="22"/>
      <c r="F54" s="23"/>
      <c r="G54" s="22"/>
    </row>
    <row r="55" spans="1:7" x14ac:dyDescent="0.2">
      <c r="A55" s="20" t="s">
        <v>30</v>
      </c>
      <c r="B55" s="21"/>
      <c r="C55" s="21"/>
      <c r="D55" s="21"/>
      <c r="E55" s="22"/>
      <c r="F55" s="23"/>
      <c r="G55" s="22"/>
    </row>
    <row r="56" spans="1:7" x14ac:dyDescent="0.2">
      <c r="A56" s="21" t="s">
        <v>62</v>
      </c>
      <c r="B56" s="21" t="s">
        <v>61</v>
      </c>
      <c r="C56" s="21" t="s">
        <v>63</v>
      </c>
      <c r="D56" s="24">
        <v>1468</v>
      </c>
      <c r="E56" s="22">
        <v>1594.361036</v>
      </c>
      <c r="F56" s="23">
        <v>8.1122161606016103</v>
      </c>
      <c r="G56" s="22">
        <v>8.2788000000000004</v>
      </c>
    </row>
    <row r="57" spans="1:7" x14ac:dyDescent="0.2">
      <c r="A57" s="21" t="s">
        <v>67</v>
      </c>
      <c r="B57" s="21" t="s">
        <v>66</v>
      </c>
      <c r="C57" s="21" t="s">
        <v>68</v>
      </c>
      <c r="D57" s="24">
        <v>1500</v>
      </c>
      <c r="E57" s="22">
        <v>1523.6263973</v>
      </c>
      <c r="F57" s="23">
        <v>7.7523135624949298</v>
      </c>
      <c r="G57" s="22">
        <v>7.62</v>
      </c>
    </row>
    <row r="58" spans="1:7" x14ac:dyDescent="0.2">
      <c r="A58" s="21" t="s">
        <v>85</v>
      </c>
      <c r="B58" s="21" t="s">
        <v>84</v>
      </c>
      <c r="C58" s="21" t="s">
        <v>31</v>
      </c>
      <c r="D58" s="24">
        <v>2000</v>
      </c>
      <c r="E58" s="22">
        <v>1126.258</v>
      </c>
      <c r="F58" s="23">
        <v>5.7304764368356302</v>
      </c>
      <c r="G58" s="22">
        <v>6.8399000000000001</v>
      </c>
    </row>
    <row r="59" spans="1:7" x14ac:dyDescent="0.2">
      <c r="A59" s="21" t="s">
        <v>115</v>
      </c>
      <c r="B59" s="21" t="s">
        <v>114</v>
      </c>
      <c r="C59" s="21" t="s">
        <v>31</v>
      </c>
      <c r="D59" s="24">
        <v>1000</v>
      </c>
      <c r="E59" s="22">
        <v>1080.0503151</v>
      </c>
      <c r="F59" s="23">
        <v>5.4953686289264496</v>
      </c>
      <c r="G59" s="22">
        <v>7.0533999999999999</v>
      </c>
    </row>
    <row r="60" spans="1:7" x14ac:dyDescent="0.2">
      <c r="A60" s="21" t="s">
        <v>1440</v>
      </c>
      <c r="B60" s="21" t="s">
        <v>1441</v>
      </c>
      <c r="C60" s="21" t="s">
        <v>31</v>
      </c>
      <c r="D60" s="24">
        <v>100</v>
      </c>
      <c r="E60" s="22">
        <v>1079.0541370000001</v>
      </c>
      <c r="F60" s="23">
        <v>5.4903000077677602</v>
      </c>
      <c r="G60" s="22">
        <v>7.2187999999999999</v>
      </c>
    </row>
    <row r="61" spans="1:7" x14ac:dyDescent="0.2">
      <c r="A61" s="21" t="s">
        <v>70</v>
      </c>
      <c r="B61" s="21" t="s">
        <v>69</v>
      </c>
      <c r="C61" s="21" t="s">
        <v>31</v>
      </c>
      <c r="D61" s="24">
        <v>1000</v>
      </c>
      <c r="E61" s="22">
        <v>1063.598137</v>
      </c>
      <c r="F61" s="23">
        <v>5.4116588404617501</v>
      </c>
      <c r="G61" s="22">
        <v>7.8089000000000004</v>
      </c>
    </row>
    <row r="62" spans="1:7" x14ac:dyDescent="0.2">
      <c r="A62" s="21" t="s">
        <v>1438</v>
      </c>
      <c r="B62" s="21" t="s">
        <v>1439</v>
      </c>
      <c r="C62" s="21" t="s">
        <v>68</v>
      </c>
      <c r="D62" s="24">
        <v>1000</v>
      </c>
      <c r="E62" s="22">
        <v>1042.8686301</v>
      </c>
      <c r="F62" s="23">
        <v>5.3061857154427301</v>
      </c>
      <c r="G62" s="22">
        <v>7.06</v>
      </c>
    </row>
    <row r="63" spans="1:7" x14ac:dyDescent="0.2">
      <c r="A63" s="21" t="s">
        <v>240</v>
      </c>
      <c r="B63" s="21" t="s">
        <v>239</v>
      </c>
      <c r="C63" s="21" t="s">
        <v>31</v>
      </c>
      <c r="D63" s="24">
        <v>500</v>
      </c>
      <c r="E63" s="22">
        <v>535.04524379999998</v>
      </c>
      <c r="F63" s="23">
        <v>2.72234617843946</v>
      </c>
      <c r="G63" s="22">
        <v>7.31</v>
      </c>
    </row>
    <row r="64" spans="1:7" x14ac:dyDescent="0.2">
      <c r="A64" s="21" t="s">
        <v>1449</v>
      </c>
      <c r="B64" s="21" t="s">
        <v>1450</v>
      </c>
      <c r="C64" s="21" t="s">
        <v>31</v>
      </c>
      <c r="D64" s="24">
        <v>500</v>
      </c>
      <c r="E64" s="22">
        <v>531.43236990000003</v>
      </c>
      <c r="F64" s="23">
        <v>2.70396363309621</v>
      </c>
      <c r="G64" s="22">
        <v>7.5949</v>
      </c>
    </row>
    <row r="65" spans="1:7" x14ac:dyDescent="0.2">
      <c r="A65" s="21" t="s">
        <v>65</v>
      </c>
      <c r="B65" s="21" t="s">
        <v>64</v>
      </c>
      <c r="C65" s="21" t="s">
        <v>63</v>
      </c>
      <c r="D65" s="24">
        <v>349</v>
      </c>
      <c r="E65" s="22">
        <v>377.171629</v>
      </c>
      <c r="F65" s="23">
        <v>1.9190746104599601</v>
      </c>
      <c r="G65" s="22">
        <v>8.3188999999999993</v>
      </c>
    </row>
    <row r="66" spans="1:7" x14ac:dyDescent="0.2">
      <c r="A66" s="20" t="s">
        <v>32</v>
      </c>
      <c r="B66" s="20"/>
      <c r="C66" s="20"/>
      <c r="D66" s="20"/>
      <c r="E66" s="25">
        <f>SUM(E55:E65)</f>
        <v>9953.4658951999991</v>
      </c>
      <c r="F66" s="26">
        <f>SUM(F55:F65)</f>
        <v>50.643903774526478</v>
      </c>
      <c r="G66" s="25"/>
    </row>
    <row r="67" spans="1:7" x14ac:dyDescent="0.2">
      <c r="A67" s="21"/>
      <c r="B67" s="21"/>
      <c r="C67" s="21"/>
      <c r="D67" s="21"/>
      <c r="E67" s="22"/>
      <c r="F67" s="23"/>
      <c r="G67" s="22"/>
    </row>
    <row r="68" spans="1:7" x14ac:dyDescent="0.2">
      <c r="A68" s="20" t="s">
        <v>60</v>
      </c>
      <c r="B68" s="21"/>
      <c r="C68" s="21"/>
      <c r="D68" s="21"/>
      <c r="E68" s="22"/>
      <c r="F68" s="23"/>
      <c r="G68" s="22"/>
    </row>
    <row r="69" spans="1:7" x14ac:dyDescent="0.2">
      <c r="A69" s="21" t="s">
        <v>72</v>
      </c>
      <c r="B69" s="21" t="s">
        <v>71</v>
      </c>
      <c r="C69" s="21" t="s">
        <v>39</v>
      </c>
      <c r="D69" s="24">
        <v>3450000</v>
      </c>
      <c r="E69" s="22">
        <v>3319.8579500000001</v>
      </c>
      <c r="F69" s="23">
        <v>16.891660486421799</v>
      </c>
      <c r="G69" s="22">
        <v>7.5322167753125102</v>
      </c>
    </row>
    <row r="70" spans="1:7" x14ac:dyDescent="0.2">
      <c r="A70" s="20" t="s">
        <v>32</v>
      </c>
      <c r="B70" s="20"/>
      <c r="C70" s="20"/>
      <c r="D70" s="20"/>
      <c r="E70" s="25">
        <f>SUM(E69:E69)</f>
        <v>3319.8579500000001</v>
      </c>
      <c r="F70" s="26">
        <f>SUM(F69:F69)</f>
        <v>16.891660486421799</v>
      </c>
      <c r="G70" s="25"/>
    </row>
    <row r="71" spans="1:7" x14ac:dyDescent="0.2">
      <c r="A71" s="21"/>
      <c r="B71" s="21"/>
      <c r="C71" s="21"/>
      <c r="D71" s="21"/>
      <c r="E71" s="22"/>
      <c r="F71" s="23"/>
      <c r="G71" s="22"/>
    </row>
    <row r="72" spans="1:7" x14ac:dyDescent="0.2">
      <c r="A72" s="20" t="s">
        <v>1146</v>
      </c>
      <c r="B72" s="21"/>
      <c r="C72" s="21"/>
      <c r="D72" s="21"/>
      <c r="E72" s="22"/>
      <c r="F72" s="23"/>
      <c r="G72" s="22"/>
    </row>
    <row r="73" spans="1:7" x14ac:dyDescent="0.2">
      <c r="A73" s="21" t="s">
        <v>1147</v>
      </c>
      <c r="B73" s="21" t="s">
        <v>1148</v>
      </c>
      <c r="C73" s="21" t="s">
        <v>1149</v>
      </c>
      <c r="D73" s="24">
        <v>636.86800000000005</v>
      </c>
      <c r="E73" s="22">
        <v>74.276740500000002</v>
      </c>
      <c r="F73" s="23">
        <v>0.37792505024621798</v>
      </c>
      <c r="G73" s="22">
        <v>5.45</v>
      </c>
    </row>
    <row r="74" spans="1:7" x14ac:dyDescent="0.2">
      <c r="A74" s="20" t="s">
        <v>32</v>
      </c>
      <c r="B74" s="20"/>
      <c r="C74" s="20"/>
      <c r="D74" s="20"/>
      <c r="E74" s="25">
        <f>SUM(E73:E73)</f>
        <v>74.276740500000002</v>
      </c>
      <c r="F74" s="26">
        <f>SUM(F73:F73)</f>
        <v>0.37792505024621798</v>
      </c>
      <c r="G74" s="25"/>
    </row>
    <row r="75" spans="1:7" x14ac:dyDescent="0.2">
      <c r="A75" s="21"/>
      <c r="B75" s="21"/>
      <c r="C75" s="21"/>
      <c r="D75" s="21"/>
      <c r="E75" s="22"/>
      <c r="F75" s="23"/>
      <c r="G75" s="22"/>
    </row>
    <row r="76" spans="1:7" x14ac:dyDescent="0.2">
      <c r="A76" s="20" t="s">
        <v>40</v>
      </c>
      <c r="B76" s="20"/>
      <c r="C76" s="20"/>
      <c r="D76" s="20"/>
      <c r="E76" s="25">
        <f>E52+E66+E70+E74</f>
        <v>18132.610746499999</v>
      </c>
      <c r="F76" s="26">
        <f>F52+F66+F70+F74</f>
        <v>92.259942767226292</v>
      </c>
      <c r="G76" s="25"/>
    </row>
    <row r="77" spans="1:7" x14ac:dyDescent="0.2">
      <c r="A77" s="20"/>
      <c r="B77" s="20"/>
      <c r="C77" s="20"/>
      <c r="D77" s="20"/>
      <c r="E77" s="25"/>
      <c r="F77" s="26"/>
      <c r="G77" s="25"/>
    </row>
    <row r="78" spans="1:7" x14ac:dyDescent="0.2">
      <c r="A78" s="20" t="s">
        <v>42</v>
      </c>
      <c r="B78" s="20"/>
      <c r="C78" s="20"/>
      <c r="D78" s="20"/>
      <c r="E78" s="25">
        <f>E80-(E52+E66+E70+E74)</f>
        <v>1521.2175593000029</v>
      </c>
      <c r="F78" s="26">
        <f>F80-(F52+F66+F70+F74)</f>
        <v>7.7400572327737081</v>
      </c>
      <c r="G78" s="25"/>
    </row>
    <row r="79" spans="1:7" x14ac:dyDescent="0.2">
      <c r="A79" s="20"/>
      <c r="B79" s="20"/>
      <c r="C79" s="20"/>
      <c r="D79" s="20"/>
      <c r="E79" s="25"/>
      <c r="F79" s="26"/>
      <c r="G79" s="25"/>
    </row>
    <row r="80" spans="1:7" x14ac:dyDescent="0.2">
      <c r="A80" s="27" t="s">
        <v>41</v>
      </c>
      <c r="B80" s="27"/>
      <c r="C80" s="27"/>
      <c r="D80" s="27"/>
      <c r="E80" s="28">
        <v>19653.828305800002</v>
      </c>
      <c r="F80" s="29">
        <v>100</v>
      </c>
      <c r="G80" s="28"/>
    </row>
    <row r="82" spans="1:4" x14ac:dyDescent="0.2">
      <c r="A82" s="11" t="s">
        <v>43</v>
      </c>
    </row>
    <row r="83" spans="1:4" x14ac:dyDescent="0.2">
      <c r="A83" s="11" t="s">
        <v>1151</v>
      </c>
    </row>
    <row r="85" spans="1:4" x14ac:dyDescent="0.2">
      <c r="A85" s="11" t="s">
        <v>44</v>
      </c>
    </row>
    <row r="86" spans="1:4" x14ac:dyDescent="0.2">
      <c r="A86" s="11" t="s">
        <v>45</v>
      </c>
    </row>
    <row r="87" spans="1:4" x14ac:dyDescent="0.2">
      <c r="A87" s="11" t="s">
        <v>46</v>
      </c>
      <c r="B87" s="11"/>
      <c r="C87" s="30" t="s">
        <v>1022</v>
      </c>
      <c r="D87" s="11" t="s">
        <v>47</v>
      </c>
    </row>
    <row r="88" spans="1:4" x14ac:dyDescent="0.2">
      <c r="A88" s="6" t="s">
        <v>56</v>
      </c>
      <c r="C88" s="31">
        <v>90.334400000000002</v>
      </c>
      <c r="D88" s="31">
        <v>92.097200000000001</v>
      </c>
    </row>
    <row r="89" spans="1:4" x14ac:dyDescent="0.2">
      <c r="A89" s="6" t="s">
        <v>110</v>
      </c>
      <c r="C89" s="31">
        <v>13.091799999999999</v>
      </c>
      <c r="D89" s="31">
        <v>12.866199999999999</v>
      </c>
    </row>
    <row r="90" spans="1:4" x14ac:dyDescent="0.2">
      <c r="A90" s="6" t="s">
        <v>111</v>
      </c>
      <c r="C90" s="31">
        <v>12.2758</v>
      </c>
      <c r="D90" s="31">
        <v>12.023199999999999</v>
      </c>
    </row>
    <row r="91" spans="1:4" x14ac:dyDescent="0.2">
      <c r="A91" s="6" t="s">
        <v>57</v>
      </c>
      <c r="C91" s="31">
        <v>99.356300000000005</v>
      </c>
      <c r="D91" s="31">
        <v>101.6225</v>
      </c>
    </row>
    <row r="92" spans="1:4" x14ac:dyDescent="0.2">
      <c r="A92" s="6" t="s">
        <v>112</v>
      </c>
      <c r="C92" s="31">
        <v>14.929</v>
      </c>
      <c r="D92" s="31">
        <v>14.664099999999999</v>
      </c>
    </row>
    <row r="93" spans="1:4" x14ac:dyDescent="0.2">
      <c r="A93" s="6" t="s">
        <v>113</v>
      </c>
      <c r="C93" s="31">
        <v>14.162800000000001</v>
      </c>
      <c r="D93" s="31">
        <v>13.915699999999999</v>
      </c>
    </row>
    <row r="95" spans="1:4" x14ac:dyDescent="0.2">
      <c r="A95" s="11" t="s">
        <v>48</v>
      </c>
    </row>
    <row r="96" spans="1:4" x14ac:dyDescent="0.2">
      <c r="A96" s="102" t="s">
        <v>49</v>
      </c>
      <c r="B96" s="103"/>
      <c r="C96" s="32" t="s">
        <v>50</v>
      </c>
    </row>
    <row r="97" spans="1:9" x14ac:dyDescent="0.2">
      <c r="A97" s="98" t="s">
        <v>110</v>
      </c>
      <c r="B97" s="99"/>
      <c r="C97" s="33">
        <v>0.48</v>
      </c>
    </row>
    <row r="98" spans="1:9" x14ac:dyDescent="0.2">
      <c r="A98" s="98" t="s">
        <v>111</v>
      </c>
      <c r="B98" s="99"/>
      <c r="C98" s="33">
        <v>0.49</v>
      </c>
    </row>
    <row r="99" spans="1:9" x14ac:dyDescent="0.2">
      <c r="A99" s="98" t="s">
        <v>112</v>
      </c>
      <c r="B99" s="99"/>
      <c r="C99" s="33">
        <v>0.6</v>
      </c>
    </row>
    <row r="100" spans="1:9" x14ac:dyDescent="0.2">
      <c r="A100" s="98" t="s">
        <v>113</v>
      </c>
      <c r="B100" s="99"/>
      <c r="C100" s="33">
        <v>0.56499999999999995</v>
      </c>
    </row>
    <row r="101" spans="1:9" x14ac:dyDescent="0.2">
      <c r="A101" s="6" t="s">
        <v>51</v>
      </c>
    </row>
    <row r="102" spans="1:9" x14ac:dyDescent="0.2">
      <c r="A102" s="6" t="s">
        <v>52</v>
      </c>
    </row>
    <row r="104" spans="1:9" x14ac:dyDescent="0.2">
      <c r="A104" s="11" t="s">
        <v>1169</v>
      </c>
      <c r="D104" s="34">
        <v>11.256862281508401</v>
      </c>
      <c r="E104" s="9" t="s">
        <v>53</v>
      </c>
    </row>
    <row r="106" spans="1:9" x14ac:dyDescent="0.2">
      <c r="A106" s="11" t="s">
        <v>54</v>
      </c>
      <c r="D106" s="30" t="s">
        <v>55</v>
      </c>
    </row>
    <row r="108" spans="1:9" x14ac:dyDescent="0.2">
      <c r="A108" s="69" t="s">
        <v>1170</v>
      </c>
      <c r="B108" s="70"/>
      <c r="C108" s="70"/>
      <c r="D108" s="70"/>
      <c r="E108" s="10"/>
      <c r="G108" s="10"/>
      <c r="H108" s="70"/>
      <c r="I108" s="70"/>
    </row>
    <row r="109" spans="1:9" x14ac:dyDescent="0.2">
      <c r="A109" s="69"/>
      <c r="B109" s="70"/>
      <c r="C109" s="70"/>
      <c r="D109" s="70"/>
      <c r="E109" s="10"/>
      <c r="G109" s="10"/>
      <c r="H109" s="70"/>
      <c r="I109" s="70"/>
    </row>
    <row r="110" spans="1:9" x14ac:dyDescent="0.2">
      <c r="A110" s="69" t="s">
        <v>1031</v>
      </c>
      <c r="B110" s="70"/>
      <c r="C110" s="70"/>
      <c r="D110" s="70"/>
      <c r="E110" s="10"/>
      <c r="G110" s="10"/>
      <c r="H110" s="70"/>
      <c r="I110" s="70"/>
    </row>
    <row r="111" spans="1:9" x14ac:dyDescent="0.2">
      <c r="A111" s="71"/>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10"/>
      <c r="H119" s="70"/>
      <c r="I119" s="70"/>
    </row>
    <row r="120" spans="1:9" x14ac:dyDescent="0.2">
      <c r="A120" s="70"/>
      <c r="B120" s="70"/>
      <c r="C120" s="70"/>
      <c r="D120" s="70"/>
      <c r="E120" s="10"/>
      <c r="G120" s="10"/>
      <c r="H120" s="70"/>
      <c r="I120" s="70"/>
    </row>
    <row r="121" spans="1:9" x14ac:dyDescent="0.2">
      <c r="A121" s="70"/>
      <c r="B121" s="70"/>
      <c r="C121" s="70"/>
      <c r="D121" s="70"/>
      <c r="E121" s="10"/>
      <c r="G121" s="10"/>
      <c r="H121" s="70"/>
      <c r="I121" s="70"/>
    </row>
    <row r="122" spans="1:9" x14ac:dyDescent="0.2">
      <c r="A122" s="70"/>
      <c r="B122" s="70"/>
      <c r="C122" s="70"/>
      <c r="D122" s="70"/>
      <c r="E122" s="10"/>
      <c r="G122" s="10"/>
      <c r="H122" s="70"/>
      <c r="I122" s="70"/>
    </row>
    <row r="123" spans="1:9" x14ac:dyDescent="0.2">
      <c r="A123" s="70"/>
      <c r="B123" s="70"/>
      <c r="C123" s="70"/>
      <c r="D123" s="70"/>
      <c r="E123" s="10"/>
      <c r="G123" s="10"/>
      <c r="H123" s="70"/>
      <c r="I123" s="70"/>
    </row>
    <row r="124" spans="1:9" x14ac:dyDescent="0.2">
      <c r="A124" s="70"/>
      <c r="B124" s="70"/>
      <c r="C124" s="70"/>
      <c r="D124" s="70"/>
      <c r="E124" s="10"/>
      <c r="G124" s="10"/>
      <c r="H124" s="70"/>
      <c r="I124" s="70"/>
    </row>
    <row r="125" spans="1:9" x14ac:dyDescent="0.2">
      <c r="A125" s="70"/>
      <c r="B125" s="70"/>
      <c r="C125" s="70"/>
      <c r="D125" s="70"/>
      <c r="E125" s="10"/>
      <c r="G125" s="10"/>
      <c r="H125" s="70"/>
      <c r="I125" s="70"/>
    </row>
    <row r="126" spans="1:9" x14ac:dyDescent="0.2">
      <c r="A126" s="70"/>
      <c r="B126" s="70"/>
      <c r="C126" s="70"/>
      <c r="D126" s="70"/>
      <c r="E126" s="10"/>
      <c r="G126" s="10"/>
      <c r="H126" s="70"/>
      <c r="I126" s="70"/>
    </row>
    <row r="127" spans="1:9" x14ac:dyDescent="0.2">
      <c r="A127" s="70"/>
      <c r="B127" s="70"/>
      <c r="C127" s="70"/>
      <c r="D127" s="70"/>
      <c r="E127" s="10"/>
      <c r="G127" s="10"/>
      <c r="H127" s="70"/>
      <c r="I127" s="70"/>
    </row>
    <row r="128" spans="1:9" x14ac:dyDescent="0.2">
      <c r="A128" s="69" t="s">
        <v>1451</v>
      </c>
      <c r="B128" s="70"/>
      <c r="C128" s="70"/>
      <c r="D128" s="70"/>
      <c r="E128" s="10"/>
      <c r="G128" s="10"/>
      <c r="H128" s="70"/>
      <c r="I128" s="70"/>
    </row>
    <row r="129" spans="1:9" x14ac:dyDescent="0.2">
      <c r="A129" s="70"/>
      <c r="B129" s="70"/>
      <c r="C129" s="70"/>
      <c r="D129" s="70"/>
      <c r="E129" s="10"/>
      <c r="G129" s="10"/>
      <c r="H129" s="70"/>
      <c r="I129" s="70"/>
    </row>
    <row r="130" spans="1:9" x14ac:dyDescent="0.2">
      <c r="A130" s="69" t="s">
        <v>1032</v>
      </c>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70"/>
      <c r="B141" s="70"/>
      <c r="C141" s="70"/>
      <c r="D141" s="70"/>
      <c r="E141" s="10"/>
      <c r="G141" s="10"/>
      <c r="H141" s="70"/>
      <c r="I141" s="70"/>
    </row>
    <row r="142" spans="1:9" x14ac:dyDescent="0.2">
      <c r="A142" s="70"/>
      <c r="B142" s="70"/>
      <c r="C142" s="70"/>
      <c r="D142" s="70"/>
      <c r="E142" s="10"/>
      <c r="G142" s="10"/>
      <c r="H142" s="70"/>
      <c r="I142" s="70"/>
    </row>
    <row r="143" spans="1:9" x14ac:dyDescent="0.2">
      <c r="A143" s="70"/>
      <c r="B143" s="70"/>
      <c r="C143" s="70"/>
      <c r="D143" s="70"/>
      <c r="E143" s="10"/>
      <c r="G143" s="10"/>
      <c r="H143" s="70"/>
      <c r="I143" s="70"/>
    </row>
    <row r="144" spans="1:9" x14ac:dyDescent="0.2">
      <c r="A144" s="70"/>
      <c r="B144" s="70"/>
      <c r="C144" s="70"/>
      <c r="D144" s="70"/>
      <c r="E144" s="10"/>
      <c r="G144" s="10"/>
      <c r="H144" s="70"/>
      <c r="I144" s="70"/>
    </row>
    <row r="145" spans="1:9" x14ac:dyDescent="0.2">
      <c r="A145" s="70"/>
      <c r="B145" s="70"/>
      <c r="C145" s="70"/>
      <c r="D145" s="70"/>
      <c r="E145" s="10"/>
      <c r="G145" s="10"/>
      <c r="H145" s="70"/>
      <c r="I145" s="70"/>
    </row>
    <row r="146" spans="1:9" x14ac:dyDescent="0.2">
      <c r="A146" s="70"/>
      <c r="B146" s="70"/>
      <c r="C146" s="70"/>
      <c r="D146" s="70"/>
      <c r="E146" s="10"/>
      <c r="G146" s="10"/>
      <c r="H146" s="70"/>
      <c r="I146" s="70"/>
    </row>
    <row r="147" spans="1:9" x14ac:dyDescent="0.2">
      <c r="A147" s="69" t="s">
        <v>1452</v>
      </c>
      <c r="B147" s="70"/>
      <c r="C147" s="70"/>
      <c r="D147" s="70"/>
      <c r="E147" s="10"/>
      <c r="G147" s="10"/>
      <c r="H147" s="70"/>
      <c r="I147" s="70"/>
    </row>
    <row r="148" spans="1:9" x14ac:dyDescent="0.2">
      <c r="A148" s="70"/>
      <c r="B148" s="70"/>
      <c r="C148" s="70"/>
      <c r="D148" s="70"/>
      <c r="E148" s="10"/>
      <c r="G148" s="10"/>
      <c r="H148" s="70"/>
      <c r="I148" s="70"/>
    </row>
    <row r="149" spans="1:9" x14ac:dyDescent="0.2">
      <c r="A149" s="70" t="s">
        <v>1030</v>
      </c>
      <c r="B149" s="70"/>
      <c r="C149" s="70"/>
      <c r="D149" s="70"/>
      <c r="E149" s="10"/>
      <c r="G149" s="10"/>
      <c r="H149" s="70"/>
      <c r="I149" s="70"/>
    </row>
    <row r="152" spans="1:9" x14ac:dyDescent="0.2">
      <c r="A152" s="70"/>
    </row>
    <row r="153" spans="1:9" x14ac:dyDescent="0.2">
      <c r="A153" s="70"/>
    </row>
    <row r="154" spans="1:9" x14ac:dyDescent="0.2">
      <c r="A154" s="71"/>
    </row>
    <row r="155" spans="1:9" x14ac:dyDescent="0.2">
      <c r="A155" s="71"/>
    </row>
  </sheetData>
  <mergeCells count="6">
    <mergeCell ref="A100:B100"/>
    <mergeCell ref="A1:G1"/>
    <mergeCell ref="A96:B96"/>
    <mergeCell ref="A97:B97"/>
    <mergeCell ref="A98:B98"/>
    <mergeCell ref="A99:B99"/>
  </mergeCells>
  <conditionalFormatting sqref="F2:F3">
    <cfRule type="cellIs" dxfId="84" priority="2" stopIfTrue="1" operator="between">
      <formula>0.009</formula>
      <formula>-0.009</formula>
    </cfRule>
  </conditionalFormatting>
  <conditionalFormatting sqref="F5:F65536">
    <cfRule type="cellIs" dxfId="83" priority="1" stopIfTrue="1" operator="between">
      <formula>0.009</formula>
      <formula>-0.009</formula>
    </cfRule>
  </conditionalFormatting>
  <hyperlinks>
    <hyperlink ref="A109"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47"/>
  <sheetViews>
    <sheetView workbookViewId="0">
      <selection activeCell="A6" sqref="A6"/>
    </sheetView>
  </sheetViews>
  <sheetFormatPr defaultColWidth="9.140625" defaultRowHeight="11.25" x14ac:dyDescent="0.2"/>
  <cols>
    <col min="1" max="1" width="40.5703125" style="6" bestFit="1" customWidth="1"/>
    <col min="2" max="2" width="37" style="6" bestFit="1" customWidth="1"/>
    <col min="3" max="3" width="35.42578125" style="6" bestFit="1" customWidth="1"/>
    <col min="4" max="4" width="15.7109375" style="6" customWidth="1"/>
    <col min="5" max="5" width="26.42578125" style="9" customWidth="1"/>
    <col min="6" max="6" width="13.5703125" style="10" bestFit="1" customWidth="1"/>
    <col min="7" max="7" width="6.7109375" style="9" customWidth="1"/>
    <col min="8" max="16384" width="9.140625" style="6"/>
  </cols>
  <sheetData>
    <row r="1" spans="1:7" s="1" customFormat="1" ht="15" x14ac:dyDescent="0.2">
      <c r="A1" s="100" t="s">
        <v>8</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2.5" customHeight="1" x14ac:dyDescent="0.2">
      <c r="A4" s="13" t="s">
        <v>2</v>
      </c>
      <c r="B4" s="13" t="s">
        <v>0</v>
      </c>
      <c r="C4" s="14" t="s">
        <v>4</v>
      </c>
      <c r="D4" s="14" t="s">
        <v>1</v>
      </c>
      <c r="E4" s="55" t="s">
        <v>6</v>
      </c>
      <c r="F4" s="15" t="s">
        <v>3</v>
      </c>
      <c r="G4" s="15" t="s">
        <v>5</v>
      </c>
    </row>
    <row r="5" spans="1:7" x14ac:dyDescent="0.2">
      <c r="A5" s="16" t="s">
        <v>120</v>
      </c>
      <c r="B5" s="17"/>
      <c r="C5" s="17"/>
      <c r="D5" s="17"/>
      <c r="E5" s="18"/>
      <c r="F5" s="19"/>
      <c r="G5" s="18"/>
    </row>
    <row r="6" spans="1:7" x14ac:dyDescent="0.2">
      <c r="A6" s="20" t="s">
        <v>30</v>
      </c>
      <c r="B6" s="21"/>
      <c r="C6" s="21"/>
      <c r="D6" s="21"/>
      <c r="E6" s="22"/>
      <c r="F6" s="23"/>
      <c r="G6" s="22"/>
    </row>
    <row r="7" spans="1:7" x14ac:dyDescent="0.2">
      <c r="A7" s="21" t="s">
        <v>122</v>
      </c>
      <c r="B7" s="21" t="s">
        <v>121</v>
      </c>
      <c r="C7" s="21" t="s">
        <v>123</v>
      </c>
      <c r="D7" s="24">
        <v>1400809</v>
      </c>
      <c r="E7" s="22">
        <v>12435.6819</v>
      </c>
      <c r="F7" s="23">
        <v>4.5584518203507098</v>
      </c>
      <c r="G7" s="22"/>
    </row>
    <row r="8" spans="1:7" x14ac:dyDescent="0.2">
      <c r="A8" s="21" t="s">
        <v>133</v>
      </c>
      <c r="B8" s="21" t="s">
        <v>132</v>
      </c>
      <c r="C8" s="21" t="s">
        <v>123</v>
      </c>
      <c r="D8" s="24">
        <v>751996</v>
      </c>
      <c r="E8" s="22">
        <v>9036.7359319999996</v>
      </c>
      <c r="F8" s="23">
        <v>3.3125264613960601</v>
      </c>
      <c r="G8" s="22"/>
    </row>
    <row r="9" spans="1:7" x14ac:dyDescent="0.2">
      <c r="A9" s="21" t="s">
        <v>128</v>
      </c>
      <c r="B9" s="21" t="s">
        <v>127</v>
      </c>
      <c r="C9" s="21" t="s">
        <v>123</v>
      </c>
      <c r="D9" s="24">
        <v>606061</v>
      </c>
      <c r="E9" s="22">
        <v>8356.9751290000004</v>
      </c>
      <c r="F9" s="23">
        <v>3.0633517965279902</v>
      </c>
      <c r="G9" s="22"/>
    </row>
    <row r="10" spans="1:7" x14ac:dyDescent="0.2">
      <c r="A10" s="21" t="s">
        <v>135</v>
      </c>
      <c r="B10" s="21" t="s">
        <v>134</v>
      </c>
      <c r="C10" s="21" t="s">
        <v>123</v>
      </c>
      <c r="D10" s="24">
        <v>597623</v>
      </c>
      <c r="E10" s="22">
        <v>8270.5046970000003</v>
      </c>
      <c r="F10" s="23">
        <v>3.0316549984491599</v>
      </c>
      <c r="G10" s="22"/>
    </row>
    <row r="11" spans="1:7" x14ac:dyDescent="0.2">
      <c r="A11" s="21" t="s">
        <v>130</v>
      </c>
      <c r="B11" s="21" t="s">
        <v>129</v>
      </c>
      <c r="C11" s="21" t="s">
        <v>131</v>
      </c>
      <c r="D11" s="24">
        <v>552629</v>
      </c>
      <c r="E11" s="22">
        <v>7703.0956310000001</v>
      </c>
      <c r="F11" s="23">
        <v>2.8236642416422302</v>
      </c>
      <c r="G11" s="22"/>
    </row>
    <row r="12" spans="1:7" x14ac:dyDescent="0.2">
      <c r="A12" s="21" t="s">
        <v>125</v>
      </c>
      <c r="B12" s="21" t="s">
        <v>124</v>
      </c>
      <c r="C12" s="21" t="s">
        <v>126</v>
      </c>
      <c r="D12" s="24">
        <v>165175</v>
      </c>
      <c r="E12" s="22">
        <v>7066.6820250000001</v>
      </c>
      <c r="F12" s="23">
        <v>2.5903790238234401</v>
      </c>
      <c r="G12" s="22"/>
    </row>
    <row r="13" spans="1:7" x14ac:dyDescent="0.2">
      <c r="A13" s="21" t="s">
        <v>148</v>
      </c>
      <c r="B13" s="21" t="s">
        <v>147</v>
      </c>
      <c r="C13" s="21" t="s">
        <v>149</v>
      </c>
      <c r="D13" s="24">
        <v>52703</v>
      </c>
      <c r="E13" s="22">
        <v>6681.15931</v>
      </c>
      <c r="F13" s="23">
        <v>2.4490609412196802</v>
      </c>
      <c r="G13" s="22"/>
    </row>
    <row r="14" spans="1:7" x14ac:dyDescent="0.2">
      <c r="A14" s="21" t="s">
        <v>242</v>
      </c>
      <c r="B14" s="21" t="s">
        <v>241</v>
      </c>
      <c r="C14" s="21" t="s">
        <v>243</v>
      </c>
      <c r="D14" s="24">
        <v>2188859</v>
      </c>
      <c r="E14" s="22">
        <v>6122.2386230000002</v>
      </c>
      <c r="F14" s="23">
        <v>2.2441817039108898</v>
      </c>
      <c r="G14" s="22"/>
    </row>
    <row r="15" spans="1:7" x14ac:dyDescent="0.2">
      <c r="A15" s="21" t="s">
        <v>154</v>
      </c>
      <c r="B15" s="21" t="s">
        <v>153</v>
      </c>
      <c r="C15" s="21" t="s">
        <v>155</v>
      </c>
      <c r="D15" s="24">
        <v>178448</v>
      </c>
      <c r="E15" s="22">
        <v>6062.5923519999997</v>
      </c>
      <c r="F15" s="23">
        <v>2.2223176312525901</v>
      </c>
      <c r="G15" s="22"/>
    </row>
    <row r="16" spans="1:7" x14ac:dyDescent="0.2">
      <c r="A16" s="21" t="s">
        <v>137</v>
      </c>
      <c r="B16" s="21" t="s">
        <v>136</v>
      </c>
      <c r="C16" s="21" t="s">
        <v>138</v>
      </c>
      <c r="D16" s="24">
        <v>306603</v>
      </c>
      <c r="E16" s="22">
        <v>5761.9901790000004</v>
      </c>
      <c r="F16" s="23">
        <v>2.1121282155267602</v>
      </c>
      <c r="G16" s="22"/>
    </row>
    <row r="17" spans="1:7" x14ac:dyDescent="0.2">
      <c r="A17" s="21" t="s">
        <v>204</v>
      </c>
      <c r="B17" s="21" t="s">
        <v>203</v>
      </c>
      <c r="C17" s="21" t="s">
        <v>205</v>
      </c>
      <c r="D17" s="24">
        <v>2642307</v>
      </c>
      <c r="E17" s="22">
        <v>5577.9100769999995</v>
      </c>
      <c r="F17" s="23">
        <v>2.04465139497121</v>
      </c>
      <c r="G17" s="22"/>
    </row>
    <row r="18" spans="1:7" x14ac:dyDescent="0.2">
      <c r="A18" s="21" t="s">
        <v>151</v>
      </c>
      <c r="B18" s="21" t="s">
        <v>150</v>
      </c>
      <c r="C18" s="21" t="s">
        <v>152</v>
      </c>
      <c r="D18" s="24">
        <v>2054050</v>
      </c>
      <c r="E18" s="22">
        <v>5059.1251499999998</v>
      </c>
      <c r="F18" s="23">
        <v>1.8544844130662099</v>
      </c>
      <c r="G18" s="22"/>
    </row>
    <row r="19" spans="1:7" x14ac:dyDescent="0.2">
      <c r="A19" s="21" t="s">
        <v>169</v>
      </c>
      <c r="B19" s="21" t="s">
        <v>168</v>
      </c>
      <c r="C19" s="21" t="s">
        <v>170</v>
      </c>
      <c r="D19" s="24">
        <v>608166</v>
      </c>
      <c r="E19" s="22">
        <v>4796.3011589999996</v>
      </c>
      <c r="F19" s="23">
        <v>1.7581430535943301</v>
      </c>
      <c r="G19" s="22"/>
    </row>
    <row r="20" spans="1:7" x14ac:dyDescent="0.2">
      <c r="A20" s="21" t="s">
        <v>143</v>
      </c>
      <c r="B20" s="21" t="s">
        <v>142</v>
      </c>
      <c r="C20" s="21" t="s">
        <v>141</v>
      </c>
      <c r="D20" s="24">
        <v>338001</v>
      </c>
      <c r="E20" s="22">
        <v>4695.171891</v>
      </c>
      <c r="F20" s="23">
        <v>1.7210728792756</v>
      </c>
      <c r="G20" s="22"/>
    </row>
    <row r="21" spans="1:7" x14ac:dyDescent="0.2">
      <c r="A21" s="21" t="s">
        <v>245</v>
      </c>
      <c r="B21" s="21" t="s">
        <v>244</v>
      </c>
      <c r="C21" s="21" t="s">
        <v>176</v>
      </c>
      <c r="D21" s="24">
        <v>107768</v>
      </c>
      <c r="E21" s="22">
        <v>4663.6602000000003</v>
      </c>
      <c r="F21" s="23">
        <v>1.70952188220472</v>
      </c>
      <c r="G21" s="22"/>
    </row>
    <row r="22" spans="1:7" x14ac:dyDescent="0.2">
      <c r="A22" s="21" t="s">
        <v>157</v>
      </c>
      <c r="B22" s="21" t="s">
        <v>156</v>
      </c>
      <c r="C22" s="21" t="s">
        <v>158</v>
      </c>
      <c r="D22" s="24">
        <v>59440</v>
      </c>
      <c r="E22" s="22">
        <v>4649.0995999999996</v>
      </c>
      <c r="F22" s="23">
        <v>1.7041845155762401</v>
      </c>
      <c r="G22" s="22"/>
    </row>
    <row r="23" spans="1:7" x14ac:dyDescent="0.2">
      <c r="A23" s="21" t="s">
        <v>163</v>
      </c>
      <c r="B23" s="21" t="s">
        <v>162</v>
      </c>
      <c r="C23" s="21" t="s">
        <v>164</v>
      </c>
      <c r="D23" s="24">
        <v>2164055</v>
      </c>
      <c r="E23" s="22">
        <v>4594.9379820000004</v>
      </c>
      <c r="F23" s="23">
        <v>1.68433090978682</v>
      </c>
      <c r="G23" s="22"/>
    </row>
    <row r="24" spans="1:7" x14ac:dyDescent="0.2">
      <c r="A24" s="21" t="s">
        <v>160</v>
      </c>
      <c r="B24" s="21" t="s">
        <v>159</v>
      </c>
      <c r="C24" s="21" t="s">
        <v>161</v>
      </c>
      <c r="D24" s="24">
        <v>72969</v>
      </c>
      <c r="E24" s="22">
        <v>4379.9642249999997</v>
      </c>
      <c r="F24" s="23">
        <v>1.6055296408411901</v>
      </c>
      <c r="G24" s="22"/>
    </row>
    <row r="25" spans="1:7" x14ac:dyDescent="0.2">
      <c r="A25" s="21" t="s">
        <v>140</v>
      </c>
      <c r="B25" s="21" t="s">
        <v>139</v>
      </c>
      <c r="C25" s="21" t="s">
        <v>141</v>
      </c>
      <c r="D25" s="24">
        <v>318802</v>
      </c>
      <c r="E25" s="22">
        <v>4144.7448020000002</v>
      </c>
      <c r="F25" s="23">
        <v>1.5193070745534301</v>
      </c>
      <c r="G25" s="22"/>
    </row>
    <row r="26" spans="1:7" x14ac:dyDescent="0.2">
      <c r="A26" s="21" t="s">
        <v>194</v>
      </c>
      <c r="B26" s="21" t="s">
        <v>193</v>
      </c>
      <c r="C26" s="21" t="s">
        <v>195</v>
      </c>
      <c r="D26" s="24">
        <v>81355</v>
      </c>
      <c r="E26" s="22">
        <v>3927.1685600000001</v>
      </c>
      <c r="F26" s="23">
        <v>1.4395518327914201</v>
      </c>
      <c r="G26" s="22"/>
    </row>
    <row r="27" spans="1:7" x14ac:dyDescent="0.2">
      <c r="A27" s="21" t="s">
        <v>247</v>
      </c>
      <c r="B27" s="21" t="s">
        <v>246</v>
      </c>
      <c r="C27" s="21" t="s">
        <v>146</v>
      </c>
      <c r="D27" s="24">
        <v>1033458</v>
      </c>
      <c r="E27" s="22">
        <v>3901.8206789999999</v>
      </c>
      <c r="F27" s="23">
        <v>1.4302602559228801</v>
      </c>
      <c r="G27" s="22"/>
    </row>
    <row r="28" spans="1:7" x14ac:dyDescent="0.2">
      <c r="A28" s="21" t="s">
        <v>212</v>
      </c>
      <c r="B28" s="21" t="s">
        <v>211</v>
      </c>
      <c r="C28" s="21" t="s">
        <v>213</v>
      </c>
      <c r="D28" s="24">
        <v>162112</v>
      </c>
      <c r="E28" s="22">
        <v>3790.3406719999998</v>
      </c>
      <c r="F28" s="23">
        <v>1.3893958911917601</v>
      </c>
      <c r="G28" s="22"/>
    </row>
    <row r="29" spans="1:7" x14ac:dyDescent="0.2">
      <c r="A29" s="21" t="s">
        <v>249</v>
      </c>
      <c r="B29" s="21" t="s">
        <v>248</v>
      </c>
      <c r="C29" s="21" t="s">
        <v>152</v>
      </c>
      <c r="D29" s="24">
        <v>96613</v>
      </c>
      <c r="E29" s="22">
        <v>3767.4239349999998</v>
      </c>
      <c r="F29" s="23">
        <v>1.38099547999323</v>
      </c>
      <c r="G29" s="22"/>
    </row>
    <row r="30" spans="1:7" x14ac:dyDescent="0.2">
      <c r="A30" s="21" t="s">
        <v>251</v>
      </c>
      <c r="B30" s="21" t="s">
        <v>250</v>
      </c>
      <c r="C30" s="21" t="s">
        <v>176</v>
      </c>
      <c r="D30" s="24">
        <v>524890</v>
      </c>
      <c r="E30" s="22">
        <v>3295.78431</v>
      </c>
      <c r="F30" s="23">
        <v>1.2081101871384201</v>
      </c>
      <c r="G30" s="22"/>
    </row>
    <row r="31" spans="1:7" x14ac:dyDescent="0.2">
      <c r="A31" s="21" t="s">
        <v>253</v>
      </c>
      <c r="B31" s="21" t="s">
        <v>252</v>
      </c>
      <c r="C31" s="21" t="s">
        <v>181</v>
      </c>
      <c r="D31" s="24">
        <v>95643</v>
      </c>
      <c r="E31" s="22">
        <v>3070.3315859999998</v>
      </c>
      <c r="F31" s="23">
        <v>1.12546772423328</v>
      </c>
      <c r="G31" s="22"/>
    </row>
    <row r="32" spans="1:7" x14ac:dyDescent="0.2">
      <c r="A32" s="21" t="s">
        <v>207</v>
      </c>
      <c r="B32" s="21" t="s">
        <v>206</v>
      </c>
      <c r="C32" s="21" t="s">
        <v>167</v>
      </c>
      <c r="D32" s="24">
        <v>225352</v>
      </c>
      <c r="E32" s="22">
        <v>3060.956216</v>
      </c>
      <c r="F32" s="23">
        <v>1.1220310672982901</v>
      </c>
      <c r="G32" s="22"/>
    </row>
    <row r="33" spans="1:7" x14ac:dyDescent="0.2">
      <c r="A33" s="21" t="s">
        <v>255</v>
      </c>
      <c r="B33" s="21" t="s">
        <v>254</v>
      </c>
      <c r="C33" s="21" t="s">
        <v>167</v>
      </c>
      <c r="D33" s="24">
        <v>218284</v>
      </c>
      <c r="E33" s="22">
        <v>2942.904888</v>
      </c>
      <c r="F33" s="23">
        <v>1.0787579042064901</v>
      </c>
      <c r="G33" s="22"/>
    </row>
    <row r="34" spans="1:7" x14ac:dyDescent="0.2">
      <c r="A34" s="21" t="s">
        <v>178</v>
      </c>
      <c r="B34" s="21" t="s">
        <v>177</v>
      </c>
      <c r="C34" s="21" t="s">
        <v>146</v>
      </c>
      <c r="D34" s="24">
        <v>1847495</v>
      </c>
      <c r="E34" s="22">
        <v>2921.8133429999998</v>
      </c>
      <c r="F34" s="23">
        <v>1.07102653953567</v>
      </c>
      <c r="G34" s="22"/>
    </row>
    <row r="35" spans="1:7" x14ac:dyDescent="0.2">
      <c r="A35" s="21" t="s">
        <v>257</v>
      </c>
      <c r="B35" s="21" t="s">
        <v>256</v>
      </c>
      <c r="C35" s="21" t="s">
        <v>258</v>
      </c>
      <c r="D35" s="24">
        <v>1651694</v>
      </c>
      <c r="E35" s="22">
        <v>2800.1168379999999</v>
      </c>
      <c r="F35" s="23">
        <v>1.0264171920782099</v>
      </c>
      <c r="G35" s="22"/>
    </row>
    <row r="36" spans="1:7" x14ac:dyDescent="0.2">
      <c r="A36" s="21" t="s">
        <v>260</v>
      </c>
      <c r="B36" s="21" t="s">
        <v>259</v>
      </c>
      <c r="C36" s="21" t="s">
        <v>152</v>
      </c>
      <c r="D36" s="24">
        <v>329372</v>
      </c>
      <c r="E36" s="22">
        <v>2791.7570719999999</v>
      </c>
      <c r="F36" s="23">
        <v>1.0233528172536599</v>
      </c>
      <c r="G36" s="22"/>
    </row>
    <row r="37" spans="1:7" x14ac:dyDescent="0.2">
      <c r="A37" s="21" t="s">
        <v>217</v>
      </c>
      <c r="B37" s="21" t="s">
        <v>216</v>
      </c>
      <c r="C37" s="21" t="s">
        <v>210</v>
      </c>
      <c r="D37" s="24">
        <v>820900</v>
      </c>
      <c r="E37" s="22">
        <v>2738.5223999999998</v>
      </c>
      <c r="F37" s="23">
        <v>1.0038389948967099</v>
      </c>
      <c r="G37" s="22"/>
    </row>
    <row r="38" spans="1:7" x14ac:dyDescent="0.2">
      <c r="A38" s="21" t="s">
        <v>233</v>
      </c>
      <c r="B38" s="21" t="s">
        <v>232</v>
      </c>
      <c r="C38" s="21" t="s">
        <v>222</v>
      </c>
      <c r="D38" s="24">
        <v>17676</v>
      </c>
      <c r="E38" s="22">
        <v>2680.3886400000001</v>
      </c>
      <c r="F38" s="23">
        <v>0.98252935170811695</v>
      </c>
      <c r="G38" s="22"/>
    </row>
    <row r="39" spans="1:7" x14ac:dyDescent="0.2">
      <c r="A39" s="21" t="s">
        <v>262</v>
      </c>
      <c r="B39" s="21" t="s">
        <v>261</v>
      </c>
      <c r="C39" s="21" t="s">
        <v>200</v>
      </c>
      <c r="D39" s="24">
        <v>319564</v>
      </c>
      <c r="E39" s="22">
        <v>2582.3966839999998</v>
      </c>
      <c r="F39" s="23">
        <v>0.94660919760640005</v>
      </c>
      <c r="G39" s="22"/>
    </row>
    <row r="40" spans="1:7" x14ac:dyDescent="0.2">
      <c r="A40" s="21" t="s">
        <v>264</v>
      </c>
      <c r="B40" s="21" t="s">
        <v>263</v>
      </c>
      <c r="C40" s="21" t="s">
        <v>265</v>
      </c>
      <c r="D40" s="24">
        <v>311018</v>
      </c>
      <c r="E40" s="22">
        <v>2557.3455049999998</v>
      </c>
      <c r="F40" s="23">
        <v>0.93742638049731297</v>
      </c>
      <c r="G40" s="22"/>
    </row>
    <row r="41" spans="1:7" x14ac:dyDescent="0.2">
      <c r="A41" s="21" t="s">
        <v>215</v>
      </c>
      <c r="B41" s="21" t="s">
        <v>214</v>
      </c>
      <c r="C41" s="21" t="s">
        <v>181</v>
      </c>
      <c r="D41" s="24">
        <v>58382</v>
      </c>
      <c r="E41" s="22">
        <v>2284.6044240000001</v>
      </c>
      <c r="F41" s="23">
        <v>0.83744978997605901</v>
      </c>
      <c r="G41" s="22"/>
    </row>
    <row r="42" spans="1:7" x14ac:dyDescent="0.2">
      <c r="A42" s="21" t="s">
        <v>183</v>
      </c>
      <c r="B42" s="21" t="s">
        <v>182</v>
      </c>
      <c r="C42" s="21" t="s">
        <v>184</v>
      </c>
      <c r="D42" s="24">
        <v>149310</v>
      </c>
      <c r="E42" s="22">
        <v>2212.1769599999998</v>
      </c>
      <c r="F42" s="23">
        <v>0.81090061416333703</v>
      </c>
      <c r="G42" s="22"/>
    </row>
    <row r="43" spans="1:7" x14ac:dyDescent="0.2">
      <c r="A43" s="21" t="s">
        <v>267</v>
      </c>
      <c r="B43" s="21" t="s">
        <v>266</v>
      </c>
      <c r="C43" s="21" t="s">
        <v>268</v>
      </c>
      <c r="D43" s="24">
        <v>64148</v>
      </c>
      <c r="E43" s="22">
        <v>1999.685604</v>
      </c>
      <c r="F43" s="23">
        <v>0.73300929977011597</v>
      </c>
      <c r="G43" s="22"/>
    </row>
    <row r="44" spans="1:7" x14ac:dyDescent="0.2">
      <c r="A44" s="21" t="s">
        <v>270</v>
      </c>
      <c r="B44" s="21" t="s">
        <v>269</v>
      </c>
      <c r="C44" s="21" t="s">
        <v>176</v>
      </c>
      <c r="D44" s="24">
        <v>756109</v>
      </c>
      <c r="E44" s="22">
        <v>1949.6270569999999</v>
      </c>
      <c r="F44" s="23">
        <v>0.71465972501167296</v>
      </c>
      <c r="G44" s="22"/>
    </row>
    <row r="45" spans="1:7" x14ac:dyDescent="0.2">
      <c r="A45" s="21" t="s">
        <v>272</v>
      </c>
      <c r="B45" s="21" t="s">
        <v>271</v>
      </c>
      <c r="C45" s="21" t="s">
        <v>187</v>
      </c>
      <c r="D45" s="24">
        <v>82023</v>
      </c>
      <c r="E45" s="22">
        <v>1142.5803900000001</v>
      </c>
      <c r="F45" s="23">
        <v>0.418826864547936</v>
      </c>
      <c r="G45" s="22"/>
    </row>
    <row r="46" spans="1:7" x14ac:dyDescent="0.2">
      <c r="A46" s="21" t="s">
        <v>274</v>
      </c>
      <c r="B46" s="21" t="s">
        <v>273</v>
      </c>
      <c r="C46" s="21" t="s">
        <v>158</v>
      </c>
      <c r="D46" s="24">
        <v>100332</v>
      </c>
      <c r="E46" s="22">
        <v>423.60170399999998</v>
      </c>
      <c r="F46" s="23">
        <v>0.155276403355289</v>
      </c>
      <c r="G46" s="22"/>
    </row>
    <row r="47" spans="1:7" x14ac:dyDescent="0.2">
      <c r="A47" s="21" t="s">
        <v>238</v>
      </c>
      <c r="B47" s="21" t="s">
        <v>237</v>
      </c>
      <c r="C47" s="21" t="s">
        <v>161</v>
      </c>
      <c r="D47" s="24">
        <v>184612</v>
      </c>
      <c r="E47" s="22">
        <v>48.220654400000001</v>
      </c>
      <c r="F47" s="23">
        <v>1.7675872669932299E-2</v>
      </c>
      <c r="G47" s="22"/>
    </row>
    <row r="48" spans="1:7" x14ac:dyDescent="0.2">
      <c r="A48" s="20" t="s">
        <v>32</v>
      </c>
      <c r="B48" s="20"/>
      <c r="C48" s="20"/>
      <c r="D48" s="20"/>
      <c r="E48" s="25">
        <f>SUM(E7:E47)</f>
        <v>176948.13898539994</v>
      </c>
      <c r="F48" s="26">
        <f>SUM(F7:F47)</f>
        <v>64.862511983815466</v>
      </c>
      <c r="G48" s="25"/>
    </row>
    <row r="49" spans="1:7" x14ac:dyDescent="0.2">
      <c r="A49" s="21"/>
      <c r="B49" s="21"/>
      <c r="C49" s="21"/>
      <c r="D49" s="21"/>
      <c r="E49" s="22"/>
      <c r="F49" s="23"/>
      <c r="G49" s="22"/>
    </row>
    <row r="50" spans="1:7" x14ac:dyDescent="0.2">
      <c r="A50" s="20" t="s">
        <v>275</v>
      </c>
      <c r="B50" s="21"/>
      <c r="C50" s="21"/>
      <c r="D50" s="21"/>
      <c r="E50" s="22"/>
      <c r="F50" s="23"/>
      <c r="G50" s="22"/>
    </row>
    <row r="51" spans="1:7" x14ac:dyDescent="0.2">
      <c r="A51" s="21" t="s">
        <v>277</v>
      </c>
      <c r="B51" s="21" t="s">
        <v>276</v>
      </c>
      <c r="C51" s="21" t="s">
        <v>187</v>
      </c>
      <c r="D51" s="24">
        <v>2070351</v>
      </c>
      <c r="E51" s="22">
        <v>2481.5227089999998</v>
      </c>
      <c r="F51" s="23">
        <v>0.90963260406996005</v>
      </c>
      <c r="G51" s="22"/>
    </row>
    <row r="52" spans="1:7" x14ac:dyDescent="0.2">
      <c r="A52" s="20" t="s">
        <v>32</v>
      </c>
      <c r="B52" s="20"/>
      <c r="C52" s="20"/>
      <c r="D52" s="20"/>
      <c r="E52" s="25">
        <f>SUM(E50:E51)</f>
        <v>2481.5227089999998</v>
      </c>
      <c r="F52" s="26">
        <f>SUM(F50:F51)</f>
        <v>0.90963260406996005</v>
      </c>
      <c r="G52" s="25"/>
    </row>
    <row r="53" spans="1:7" x14ac:dyDescent="0.2">
      <c r="A53" s="21"/>
      <c r="B53" s="21"/>
      <c r="C53" s="21"/>
      <c r="D53" s="21"/>
      <c r="E53" s="22"/>
      <c r="F53" s="23"/>
      <c r="G53" s="22"/>
    </row>
    <row r="54" spans="1:7" x14ac:dyDescent="0.2">
      <c r="A54" s="20" t="s">
        <v>29</v>
      </c>
      <c r="B54" s="21"/>
      <c r="C54" s="21"/>
      <c r="D54" s="21"/>
      <c r="E54" s="22"/>
      <c r="F54" s="23"/>
      <c r="G54" s="22"/>
    </row>
    <row r="55" spans="1:7" x14ac:dyDescent="0.2">
      <c r="A55" s="20" t="s">
        <v>30</v>
      </c>
      <c r="B55" s="21"/>
      <c r="C55" s="21"/>
      <c r="D55" s="21"/>
      <c r="E55" s="22"/>
      <c r="F55" s="23"/>
      <c r="G55" s="22"/>
    </row>
    <row r="56" spans="1:7" x14ac:dyDescent="0.2">
      <c r="A56" s="21" t="s">
        <v>77</v>
      </c>
      <c r="B56" s="21" t="s">
        <v>76</v>
      </c>
      <c r="C56" s="21" t="s">
        <v>31</v>
      </c>
      <c r="D56" s="24">
        <v>5500</v>
      </c>
      <c r="E56" s="22">
        <v>5650.0042876999996</v>
      </c>
      <c r="F56" s="23">
        <v>2.0710784126968802</v>
      </c>
      <c r="G56" s="22">
        <v>7.64</v>
      </c>
    </row>
    <row r="57" spans="1:7" x14ac:dyDescent="0.2">
      <c r="A57" s="21" t="s">
        <v>278</v>
      </c>
      <c r="B57" s="21" t="s">
        <v>1488</v>
      </c>
      <c r="C57" s="21" t="s">
        <v>31</v>
      </c>
      <c r="D57" s="24">
        <v>5000</v>
      </c>
      <c r="E57" s="22">
        <v>5397.1297260000001</v>
      </c>
      <c r="F57" s="23">
        <v>1.9783841386417</v>
      </c>
      <c r="G57" s="22">
        <v>7.11</v>
      </c>
    </row>
    <row r="58" spans="1:7" x14ac:dyDescent="0.2">
      <c r="A58" s="21" t="s">
        <v>280</v>
      </c>
      <c r="B58" s="21" t="s">
        <v>279</v>
      </c>
      <c r="C58" s="21" t="s">
        <v>31</v>
      </c>
      <c r="D58" s="24">
        <v>5000</v>
      </c>
      <c r="E58" s="22">
        <v>5123.1065067999998</v>
      </c>
      <c r="F58" s="23">
        <v>1.87793756462788</v>
      </c>
      <c r="G58" s="22">
        <v>7.4950000000000001</v>
      </c>
    </row>
    <row r="59" spans="1:7" x14ac:dyDescent="0.2">
      <c r="A59" s="21" t="s">
        <v>282</v>
      </c>
      <c r="B59" s="21" t="s">
        <v>281</v>
      </c>
      <c r="C59" s="21" t="s">
        <v>31</v>
      </c>
      <c r="D59" s="24">
        <v>500</v>
      </c>
      <c r="E59" s="22">
        <v>5062.8291096000003</v>
      </c>
      <c r="F59" s="23">
        <v>1.85584214491532</v>
      </c>
      <c r="G59" s="22">
        <v>7.4643499999999996</v>
      </c>
    </row>
    <row r="60" spans="1:7" x14ac:dyDescent="0.2">
      <c r="A60" s="21" t="s">
        <v>284</v>
      </c>
      <c r="B60" s="21" t="s">
        <v>283</v>
      </c>
      <c r="C60" s="21" t="s">
        <v>31</v>
      </c>
      <c r="D60" s="24">
        <v>3500</v>
      </c>
      <c r="E60" s="22">
        <v>3559.7933287999999</v>
      </c>
      <c r="F60" s="23">
        <v>1.30488593309392</v>
      </c>
      <c r="G60" s="22">
        <v>7.3049999999999997</v>
      </c>
    </row>
    <row r="61" spans="1:7" x14ac:dyDescent="0.2">
      <c r="A61" s="21" t="s">
        <v>81</v>
      </c>
      <c r="B61" s="21" t="s">
        <v>80</v>
      </c>
      <c r="C61" s="21" t="s">
        <v>31</v>
      </c>
      <c r="D61" s="24">
        <v>2485</v>
      </c>
      <c r="E61" s="22">
        <v>2504.5380912000001</v>
      </c>
      <c r="F61" s="23">
        <v>0.91806917487719997</v>
      </c>
      <c r="G61" s="22">
        <v>7.6170499999999999</v>
      </c>
    </row>
    <row r="62" spans="1:7" x14ac:dyDescent="0.2">
      <c r="A62" s="21" t="s">
        <v>285</v>
      </c>
      <c r="B62" s="21" t="s">
        <v>1487</v>
      </c>
      <c r="C62" s="21" t="s">
        <v>31</v>
      </c>
      <c r="D62" s="24">
        <v>250</v>
      </c>
      <c r="E62" s="22">
        <v>2494.0387329</v>
      </c>
      <c r="F62" s="23">
        <v>0.91422050623642703</v>
      </c>
      <c r="G62" s="22">
        <v>7.1599000000000004</v>
      </c>
    </row>
    <row r="63" spans="1:7" x14ac:dyDescent="0.2">
      <c r="A63" s="21" t="s">
        <v>78</v>
      </c>
      <c r="B63" s="21" t="s">
        <v>1486</v>
      </c>
      <c r="C63" s="21" t="s">
        <v>79</v>
      </c>
      <c r="D63" s="24">
        <v>2000</v>
      </c>
      <c r="E63" s="22">
        <v>2118.4632876999999</v>
      </c>
      <c r="F63" s="23">
        <v>0.77654871745812404</v>
      </c>
      <c r="G63" s="22">
        <v>7.125</v>
      </c>
    </row>
    <row r="64" spans="1:7" x14ac:dyDescent="0.2">
      <c r="A64" s="20" t="s">
        <v>32</v>
      </c>
      <c r="B64" s="20"/>
      <c r="C64" s="20"/>
      <c r="D64" s="20"/>
      <c r="E64" s="25">
        <f>SUM(E55:E63)</f>
        <v>31909.903070699998</v>
      </c>
      <c r="F64" s="26">
        <f>SUM(F55:F63)</f>
        <v>11.696966592547451</v>
      </c>
      <c r="G64" s="25"/>
    </row>
    <row r="65" spans="1:7" x14ac:dyDescent="0.2">
      <c r="A65" s="21"/>
      <c r="B65" s="21"/>
      <c r="C65" s="21"/>
      <c r="D65" s="21"/>
      <c r="E65" s="22"/>
      <c r="F65" s="23"/>
      <c r="G65" s="22"/>
    </row>
    <row r="66" spans="1:7" x14ac:dyDescent="0.2">
      <c r="A66" s="20" t="s">
        <v>33</v>
      </c>
      <c r="B66" s="21"/>
      <c r="C66" s="21"/>
      <c r="D66" s="21"/>
      <c r="E66" s="22"/>
      <c r="F66" s="23"/>
      <c r="G66" s="22"/>
    </row>
    <row r="67" spans="1:7" x14ac:dyDescent="0.2">
      <c r="A67" s="20" t="s">
        <v>38</v>
      </c>
      <c r="B67" s="21"/>
      <c r="C67" s="21"/>
      <c r="D67" s="21"/>
      <c r="E67" s="22"/>
      <c r="F67" s="23"/>
      <c r="G67" s="22"/>
    </row>
    <row r="68" spans="1:7" x14ac:dyDescent="0.2">
      <c r="A68" s="21" t="s">
        <v>287</v>
      </c>
      <c r="B68" s="21" t="s">
        <v>286</v>
      </c>
      <c r="C68" s="21" t="s">
        <v>39</v>
      </c>
      <c r="D68" s="24">
        <v>2500000</v>
      </c>
      <c r="E68" s="22">
        <v>2482.94</v>
      </c>
      <c r="F68" s="23">
        <v>0.91015212948005597</v>
      </c>
      <c r="G68" s="22">
        <v>5.2251000000000003</v>
      </c>
    </row>
    <row r="69" spans="1:7" x14ac:dyDescent="0.2">
      <c r="A69" s="20" t="s">
        <v>32</v>
      </c>
      <c r="B69" s="20"/>
      <c r="C69" s="20"/>
      <c r="D69" s="20"/>
      <c r="E69" s="25">
        <f>SUM(E67:E68)</f>
        <v>2482.94</v>
      </c>
      <c r="F69" s="26">
        <f>SUM(F67:F68)</f>
        <v>0.91015212948005597</v>
      </c>
      <c r="G69" s="25"/>
    </row>
    <row r="70" spans="1:7" x14ac:dyDescent="0.2">
      <c r="A70" s="21"/>
      <c r="B70" s="21"/>
      <c r="C70" s="21"/>
      <c r="D70" s="21"/>
      <c r="E70" s="22"/>
      <c r="F70" s="23"/>
      <c r="G70" s="22"/>
    </row>
    <row r="71" spans="1:7" x14ac:dyDescent="0.2">
      <c r="A71" s="20" t="s">
        <v>60</v>
      </c>
      <c r="B71" s="21"/>
      <c r="C71" s="21"/>
      <c r="D71" s="21"/>
      <c r="E71" s="22"/>
      <c r="F71" s="23"/>
      <c r="G71" s="22"/>
    </row>
    <row r="72" spans="1:7" x14ac:dyDescent="0.2">
      <c r="A72" s="21" t="s">
        <v>72</v>
      </c>
      <c r="B72" s="21" t="s">
        <v>71</v>
      </c>
      <c r="C72" s="21" t="s">
        <v>39</v>
      </c>
      <c r="D72" s="24">
        <v>3750000</v>
      </c>
      <c r="E72" s="22">
        <v>3608.5412500000002</v>
      </c>
      <c r="F72" s="23">
        <v>1.3227550818803999</v>
      </c>
      <c r="G72" s="22">
        <v>7.5322167753125102</v>
      </c>
    </row>
    <row r="73" spans="1:7" x14ac:dyDescent="0.2">
      <c r="A73" s="20" t="s">
        <v>32</v>
      </c>
      <c r="B73" s="20"/>
      <c r="C73" s="20"/>
      <c r="D73" s="20"/>
      <c r="E73" s="25">
        <f>SUM(E72:E72)</f>
        <v>3608.5412500000002</v>
      </c>
      <c r="F73" s="26">
        <f>SUM(F72:F72)</f>
        <v>1.3227550818803999</v>
      </c>
      <c r="G73" s="25"/>
    </row>
    <row r="74" spans="1:7" x14ac:dyDescent="0.2">
      <c r="A74" s="21"/>
      <c r="B74" s="21"/>
      <c r="C74" s="21"/>
      <c r="D74" s="21"/>
      <c r="E74" s="22"/>
      <c r="F74" s="23"/>
      <c r="G74" s="22"/>
    </row>
    <row r="75" spans="1:7" x14ac:dyDescent="0.2">
      <c r="A75" s="20" t="s">
        <v>288</v>
      </c>
      <c r="B75" s="21"/>
      <c r="C75" s="21"/>
      <c r="D75" s="21"/>
      <c r="E75" s="22"/>
      <c r="F75" s="23"/>
      <c r="G75" s="22"/>
    </row>
    <row r="76" spans="1:7" x14ac:dyDescent="0.2">
      <c r="A76" s="21" t="s">
        <v>290</v>
      </c>
      <c r="B76" s="21" t="s">
        <v>289</v>
      </c>
      <c r="C76" s="21" t="s">
        <v>291</v>
      </c>
      <c r="D76" s="24">
        <v>26812358</v>
      </c>
      <c r="E76" s="22">
        <v>35285.063130000002</v>
      </c>
      <c r="F76" s="23">
        <v>12.9341729347498</v>
      </c>
      <c r="G76" s="22"/>
    </row>
    <row r="77" spans="1:7" x14ac:dyDescent="0.2">
      <c r="A77" s="21" t="s">
        <v>294</v>
      </c>
      <c r="B77" s="21" t="s">
        <v>293</v>
      </c>
      <c r="C77" s="21" t="s">
        <v>291</v>
      </c>
      <c r="D77" s="24">
        <v>3193954</v>
      </c>
      <c r="E77" s="22">
        <v>8074.6351070000001</v>
      </c>
      <c r="F77" s="23">
        <v>2.95985659637787</v>
      </c>
      <c r="G77" s="22"/>
    </row>
    <row r="78" spans="1:7" x14ac:dyDescent="0.2">
      <c r="A78" s="20" t="s">
        <v>32</v>
      </c>
      <c r="B78" s="20"/>
      <c r="C78" s="20"/>
      <c r="D78" s="20"/>
      <c r="E78" s="25">
        <f>SUM(E76:E77)</f>
        <v>43359.698237000004</v>
      </c>
      <c r="F78" s="26">
        <f>SUM(F76:F77)</f>
        <v>15.89402953112767</v>
      </c>
      <c r="G78" s="25"/>
    </row>
    <row r="79" spans="1:7" x14ac:dyDescent="0.2">
      <c r="A79" s="21"/>
      <c r="B79" s="21"/>
      <c r="C79" s="21"/>
      <c r="D79" s="21"/>
      <c r="E79" s="22"/>
      <c r="F79" s="23"/>
      <c r="G79" s="22"/>
    </row>
    <row r="80" spans="1:7" x14ac:dyDescent="0.2">
      <c r="A80" s="20" t="s">
        <v>40</v>
      </c>
      <c r="B80" s="20"/>
      <c r="C80" s="20"/>
      <c r="D80" s="20"/>
      <c r="E80" s="25">
        <f>E48+E52+E64+E69+E73+E78</f>
        <v>260790.74425209998</v>
      </c>
      <c r="F80" s="26">
        <f>F48+F52+F64+F69+F73+F78</f>
        <v>95.596047922921002</v>
      </c>
      <c r="G80" s="25"/>
    </row>
    <row r="81" spans="1:7" x14ac:dyDescent="0.2">
      <c r="A81" s="20"/>
      <c r="B81" s="20"/>
      <c r="C81" s="20"/>
      <c r="D81" s="20"/>
      <c r="E81" s="25"/>
      <c r="F81" s="26"/>
      <c r="G81" s="25"/>
    </row>
    <row r="82" spans="1:7" x14ac:dyDescent="0.2">
      <c r="A82" s="20" t="s">
        <v>42</v>
      </c>
      <c r="B82" s="20"/>
      <c r="C82" s="20"/>
      <c r="D82" s="20"/>
      <c r="E82" s="25">
        <f>E84-(E48+E52+E64+E69+E73+E78)</f>
        <v>12014.198963100003</v>
      </c>
      <c r="F82" s="26">
        <f>F84-(F48+F52+F64+F69+F73+F78)</f>
        <v>4.4039520770789977</v>
      </c>
      <c r="G82" s="25"/>
    </row>
    <row r="83" spans="1:7" x14ac:dyDescent="0.2">
      <c r="A83" s="20"/>
      <c r="B83" s="20"/>
      <c r="C83" s="20"/>
      <c r="D83" s="20"/>
      <c r="E83" s="25"/>
      <c r="F83" s="26"/>
      <c r="G83" s="25"/>
    </row>
    <row r="84" spans="1:7" x14ac:dyDescent="0.2">
      <c r="A84" s="27" t="s">
        <v>41</v>
      </c>
      <c r="B84" s="27"/>
      <c r="C84" s="27"/>
      <c r="D84" s="27"/>
      <c r="E84" s="28">
        <v>272804.94321519998</v>
      </c>
      <c r="F84" s="29">
        <v>100</v>
      </c>
      <c r="G84" s="28"/>
    </row>
    <row r="86" spans="1:7" x14ac:dyDescent="0.2">
      <c r="A86" s="11" t="s">
        <v>43</v>
      </c>
    </row>
    <row r="88" spans="1:7" x14ac:dyDescent="0.2">
      <c r="A88" s="11" t="s">
        <v>44</v>
      </c>
    </row>
    <row r="89" spans="1:7" x14ac:dyDescent="0.2">
      <c r="A89" s="11" t="s">
        <v>45</v>
      </c>
    </row>
    <row r="90" spans="1:7" x14ac:dyDescent="0.2">
      <c r="A90" s="11" t="s">
        <v>46</v>
      </c>
      <c r="B90" s="11"/>
      <c r="C90" s="30" t="s">
        <v>1022</v>
      </c>
      <c r="D90" s="11" t="s">
        <v>47</v>
      </c>
    </row>
    <row r="91" spans="1:7" x14ac:dyDescent="0.2">
      <c r="A91" s="6" t="s">
        <v>56</v>
      </c>
      <c r="C91" s="31">
        <v>9.9137000000000004</v>
      </c>
      <c r="D91" s="31">
        <v>11.1629</v>
      </c>
    </row>
    <row r="92" spans="1:7" x14ac:dyDescent="0.2">
      <c r="A92" s="6" t="s">
        <v>116</v>
      </c>
      <c r="C92" s="31">
        <v>9.9137000000000004</v>
      </c>
      <c r="D92" s="31">
        <v>11.1629</v>
      </c>
    </row>
    <row r="93" spans="1:7" x14ac:dyDescent="0.2">
      <c r="A93" s="6" t="s">
        <v>57</v>
      </c>
      <c r="C93" s="31">
        <v>9.9270999999999994</v>
      </c>
      <c r="D93" s="31">
        <v>11.272</v>
      </c>
    </row>
    <row r="94" spans="1:7" x14ac:dyDescent="0.2">
      <c r="A94" s="6" t="s">
        <v>117</v>
      </c>
      <c r="C94" s="31">
        <v>9.9270999999999994</v>
      </c>
      <c r="D94" s="31">
        <v>11.272</v>
      </c>
    </row>
    <row r="96" spans="1:7" x14ac:dyDescent="0.2">
      <c r="A96" s="6" t="s">
        <v>52</v>
      </c>
    </row>
    <row r="98" spans="1:5" x14ac:dyDescent="0.2">
      <c r="A98" s="11" t="s">
        <v>48</v>
      </c>
      <c r="D98" s="30" t="s">
        <v>55</v>
      </c>
    </row>
    <row r="100" spans="1:5" x14ac:dyDescent="0.2">
      <c r="A100" s="11" t="s">
        <v>296</v>
      </c>
      <c r="D100" s="35">
        <v>0.31968373044167497</v>
      </c>
    </row>
    <row r="102" spans="1:5" x14ac:dyDescent="0.2">
      <c r="A102" s="11" t="s">
        <v>73</v>
      </c>
      <c r="D102" s="34">
        <v>3.64459047503499</v>
      </c>
      <c r="E102" s="9" t="s">
        <v>53</v>
      </c>
    </row>
    <row r="104" spans="1:5" x14ac:dyDescent="0.2">
      <c r="A104" s="11" t="s">
        <v>74</v>
      </c>
      <c r="D104" s="30" t="s">
        <v>55</v>
      </c>
    </row>
    <row r="106" spans="1:5" x14ac:dyDescent="0.2">
      <c r="A106" s="11" t="s">
        <v>75</v>
      </c>
    </row>
    <row r="108" spans="1:5" x14ac:dyDescent="0.2">
      <c r="A108" s="69" t="s">
        <v>1031</v>
      </c>
    </row>
    <row r="127" spans="1:1" x14ac:dyDescent="0.2">
      <c r="A127" s="69" t="s">
        <v>1029</v>
      </c>
    </row>
    <row r="128" spans="1:1" x14ac:dyDescent="0.2">
      <c r="A128" s="70"/>
    </row>
    <row r="129" spans="1:1" x14ac:dyDescent="0.2">
      <c r="A129" s="69" t="s">
        <v>1032</v>
      </c>
    </row>
    <row r="147" spans="1:1" x14ac:dyDescent="0.2">
      <c r="A147" s="70" t="s">
        <v>1030</v>
      </c>
    </row>
  </sheetData>
  <mergeCells count="1">
    <mergeCell ref="A1:G1"/>
  </mergeCells>
  <conditionalFormatting sqref="F2:F3">
    <cfRule type="cellIs" dxfId="82" priority="2" stopIfTrue="1" operator="between">
      <formula>0.009</formula>
      <formula>-0.009</formula>
    </cfRule>
  </conditionalFormatting>
  <conditionalFormatting sqref="F5:F65536">
    <cfRule type="cellIs" dxfId="8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57"/>
  <sheetViews>
    <sheetView topLeftCell="A36" workbookViewId="0">
      <selection activeCell="A60" sqref="A60"/>
    </sheetView>
  </sheetViews>
  <sheetFormatPr defaultColWidth="9.140625" defaultRowHeight="11.25" x14ac:dyDescent="0.2"/>
  <cols>
    <col min="1" max="1" width="38.7109375" style="6" bestFit="1" customWidth="1"/>
    <col min="2" max="2" width="37" style="6" bestFit="1" customWidth="1"/>
    <col min="3" max="3" width="25.5703125" style="6" bestFit="1" customWidth="1"/>
    <col min="4" max="4" width="15.28515625" style="6" bestFit="1" customWidth="1"/>
    <col min="5" max="5" width="26.42578125" style="9" customWidth="1"/>
    <col min="6" max="6" width="31.28515625" style="10" bestFit="1" customWidth="1"/>
    <col min="7" max="7" width="34" style="9" bestFit="1" customWidth="1"/>
    <col min="8" max="8" width="25.7109375" style="6" customWidth="1"/>
    <col min="9" max="9" width="6.7109375" style="6" customWidth="1"/>
    <col min="10" max="16384" width="9.140625" style="6"/>
  </cols>
  <sheetData>
    <row r="1" spans="1:10" s="1" customFormat="1" ht="15" x14ac:dyDescent="0.2">
      <c r="A1" s="100" t="s">
        <v>1481</v>
      </c>
      <c r="B1" s="101"/>
      <c r="C1" s="101"/>
      <c r="D1" s="101"/>
      <c r="E1" s="101"/>
      <c r="F1" s="101"/>
      <c r="G1" s="101"/>
    </row>
    <row r="2" spans="1:10" s="1" customFormat="1" ht="12" x14ac:dyDescent="0.2">
      <c r="E2" s="5"/>
      <c r="F2" s="8"/>
      <c r="G2" s="9"/>
    </row>
    <row r="3" spans="1:10" s="1" customFormat="1" ht="12" x14ac:dyDescent="0.2">
      <c r="A3" s="7" t="s">
        <v>7</v>
      </c>
      <c r="B3" s="2"/>
      <c r="C3" s="3"/>
      <c r="D3" s="3"/>
      <c r="E3" s="4"/>
      <c r="F3" s="8"/>
      <c r="G3" s="9"/>
    </row>
    <row r="4" spans="1:10" s="1" customFormat="1" ht="22.5" customHeight="1" x14ac:dyDescent="0.2">
      <c r="A4" s="37" t="s">
        <v>2</v>
      </c>
      <c r="B4" s="37" t="s">
        <v>0</v>
      </c>
      <c r="C4" s="38" t="s">
        <v>4</v>
      </c>
      <c r="D4" s="38" t="s">
        <v>1</v>
      </c>
      <c r="E4" s="40" t="s">
        <v>6</v>
      </c>
      <c r="F4" s="39" t="s">
        <v>297</v>
      </c>
      <c r="G4" s="40" t="s">
        <v>298</v>
      </c>
      <c r="H4" s="41" t="s">
        <v>299</v>
      </c>
      <c r="I4" s="42" t="s">
        <v>5</v>
      </c>
      <c r="J4" s="36"/>
    </row>
    <row r="5" spans="1:10" x14ac:dyDescent="0.2">
      <c r="A5" s="43" t="s">
        <v>120</v>
      </c>
      <c r="B5" s="44"/>
      <c r="C5" s="44"/>
      <c r="D5" s="44"/>
      <c r="E5" s="45"/>
      <c r="F5" s="46"/>
      <c r="G5" s="45"/>
      <c r="H5" s="44"/>
      <c r="I5" s="44"/>
    </row>
    <row r="6" spans="1:10" x14ac:dyDescent="0.2">
      <c r="A6" s="43" t="s">
        <v>30</v>
      </c>
      <c r="B6" s="44"/>
      <c r="C6" s="44"/>
      <c r="D6" s="44"/>
      <c r="E6" s="45"/>
      <c r="F6" s="46"/>
      <c r="G6" s="45"/>
      <c r="H6" s="44"/>
      <c r="I6" s="44"/>
    </row>
    <row r="7" spans="1:10" x14ac:dyDescent="0.2">
      <c r="A7" s="44" t="s">
        <v>135</v>
      </c>
      <c r="B7" s="44" t="s">
        <v>134</v>
      </c>
      <c r="C7" s="44" t="s">
        <v>123</v>
      </c>
      <c r="D7" s="47">
        <v>287750</v>
      </c>
      <c r="E7" s="45">
        <v>3982.1722500000001</v>
      </c>
      <c r="F7" s="46">
        <v>5.8955098838954099</v>
      </c>
      <c r="G7" s="45">
        <v>-3600.2474999999999</v>
      </c>
      <c r="H7" s="45">
        <v>-5.3300795114324204</v>
      </c>
      <c r="I7" s="48"/>
    </row>
    <row r="8" spans="1:10" x14ac:dyDescent="0.2">
      <c r="A8" s="44" t="s">
        <v>130</v>
      </c>
      <c r="B8" s="44" t="s">
        <v>129</v>
      </c>
      <c r="C8" s="44" t="s">
        <v>131</v>
      </c>
      <c r="D8" s="47">
        <v>210000</v>
      </c>
      <c r="E8" s="45">
        <v>2927.19</v>
      </c>
      <c r="F8" s="46">
        <v>4.3336341307284698</v>
      </c>
      <c r="G8" s="45">
        <v>-2396.3939999999998</v>
      </c>
      <c r="H8" s="45">
        <v>-3.5478034664893401</v>
      </c>
      <c r="I8" s="48"/>
    </row>
    <row r="9" spans="1:10" x14ac:dyDescent="0.2">
      <c r="A9" s="44" t="s">
        <v>145</v>
      </c>
      <c r="B9" s="44" t="s">
        <v>144</v>
      </c>
      <c r="C9" s="44" t="s">
        <v>146</v>
      </c>
      <c r="D9" s="47">
        <v>710000</v>
      </c>
      <c r="E9" s="45">
        <v>2711.49</v>
      </c>
      <c r="F9" s="46">
        <v>4.0142954878668498</v>
      </c>
      <c r="G9" s="45">
        <v>-2000.3040000000001</v>
      </c>
      <c r="H9" s="45">
        <v>-2.9614017833597002</v>
      </c>
      <c r="I9" s="48"/>
    </row>
    <row r="10" spans="1:10" x14ac:dyDescent="0.2">
      <c r="A10" s="44" t="s">
        <v>137</v>
      </c>
      <c r="B10" s="44" t="s">
        <v>136</v>
      </c>
      <c r="C10" s="44" t="s">
        <v>138</v>
      </c>
      <c r="D10" s="47">
        <v>132000</v>
      </c>
      <c r="E10" s="45">
        <v>2480.6759999999999</v>
      </c>
      <c r="F10" s="46">
        <v>3.6725809328670098</v>
      </c>
      <c r="G10" s="45">
        <v>-1939.0373999999999</v>
      </c>
      <c r="H10" s="45">
        <v>-2.8706980610752999</v>
      </c>
      <c r="I10" s="48"/>
    </row>
    <row r="11" spans="1:10" x14ac:dyDescent="0.2">
      <c r="A11" s="44" t="s">
        <v>128</v>
      </c>
      <c r="B11" s="44" t="s">
        <v>127</v>
      </c>
      <c r="C11" s="44" t="s">
        <v>123</v>
      </c>
      <c r="D11" s="47">
        <v>176900</v>
      </c>
      <c r="E11" s="45">
        <v>2439.2741000000001</v>
      </c>
      <c r="F11" s="46">
        <v>3.6112864193858201</v>
      </c>
      <c r="G11" s="45">
        <v>-1669.8276000000001</v>
      </c>
      <c r="H11" s="45">
        <v>-2.4721394510750598</v>
      </c>
      <c r="I11" s="48"/>
    </row>
    <row r="12" spans="1:10" x14ac:dyDescent="0.2">
      <c r="A12" s="44" t="s">
        <v>301</v>
      </c>
      <c r="B12" s="44" t="s">
        <v>300</v>
      </c>
      <c r="C12" s="44" t="s">
        <v>123</v>
      </c>
      <c r="D12" s="47">
        <v>550000</v>
      </c>
      <c r="E12" s="45">
        <v>2283.6</v>
      </c>
      <c r="F12" s="46">
        <v>3.3808146724099002</v>
      </c>
      <c r="G12" s="45">
        <v>-2296.8000000000002</v>
      </c>
      <c r="H12" s="45">
        <v>-3.40035695375331</v>
      </c>
      <c r="I12" s="48"/>
    </row>
    <row r="13" spans="1:10" x14ac:dyDescent="0.2">
      <c r="A13" s="44" t="s">
        <v>122</v>
      </c>
      <c r="B13" s="44" t="s">
        <v>121</v>
      </c>
      <c r="C13" s="44" t="s">
        <v>123</v>
      </c>
      <c r="D13" s="47">
        <v>254600</v>
      </c>
      <c r="E13" s="45">
        <v>2260.2114999999999</v>
      </c>
      <c r="F13" s="46">
        <v>3.3461885627735102</v>
      </c>
      <c r="G13" s="45">
        <v>-953.89800000000002</v>
      </c>
      <c r="H13" s="45">
        <v>-1.41222296128151</v>
      </c>
      <c r="I13" s="48"/>
    </row>
    <row r="14" spans="1:10" x14ac:dyDescent="0.2">
      <c r="A14" s="44" t="s">
        <v>154</v>
      </c>
      <c r="B14" s="44" t="s">
        <v>153</v>
      </c>
      <c r="C14" s="44" t="s">
        <v>155</v>
      </c>
      <c r="D14" s="47">
        <v>60600</v>
      </c>
      <c r="E14" s="45">
        <v>2058.8244</v>
      </c>
      <c r="F14" s="46">
        <v>3.0480398228391601</v>
      </c>
      <c r="G14" s="45">
        <v>-1721.1096</v>
      </c>
      <c r="H14" s="45">
        <v>-2.54806121409421</v>
      </c>
      <c r="I14" s="48"/>
    </row>
    <row r="15" spans="1:10" x14ac:dyDescent="0.2">
      <c r="A15" s="44" t="s">
        <v>215</v>
      </c>
      <c r="B15" s="44" t="s">
        <v>214</v>
      </c>
      <c r="C15" s="44" t="s">
        <v>181</v>
      </c>
      <c r="D15" s="47">
        <v>46500</v>
      </c>
      <c r="E15" s="45">
        <v>1819.6379999999999</v>
      </c>
      <c r="F15" s="46">
        <v>2.6939301317545201</v>
      </c>
      <c r="G15" s="45">
        <v>-1652.5319999999999</v>
      </c>
      <c r="H15" s="45">
        <v>-2.4465337328021</v>
      </c>
      <c r="I15" s="48"/>
    </row>
    <row r="16" spans="1:10" x14ac:dyDescent="0.2">
      <c r="A16" s="44" t="s">
        <v>245</v>
      </c>
      <c r="B16" s="44" t="s">
        <v>244</v>
      </c>
      <c r="C16" s="44" t="s">
        <v>176</v>
      </c>
      <c r="D16" s="47">
        <v>40250</v>
      </c>
      <c r="E16" s="45">
        <v>1741.8187499999999</v>
      </c>
      <c r="F16" s="46">
        <v>2.5787206107368501</v>
      </c>
      <c r="G16" s="45">
        <v>-1746.56825</v>
      </c>
      <c r="H16" s="45">
        <v>-2.58575213083083</v>
      </c>
      <c r="I16" s="48"/>
    </row>
    <row r="17" spans="1:9" x14ac:dyDescent="0.2">
      <c r="A17" s="44" t="s">
        <v>125</v>
      </c>
      <c r="B17" s="44" t="s">
        <v>124</v>
      </c>
      <c r="C17" s="44" t="s">
        <v>126</v>
      </c>
      <c r="D17" s="47">
        <v>35800</v>
      </c>
      <c r="E17" s="45">
        <v>1531.6314</v>
      </c>
      <c r="F17" s="46">
        <v>2.2675433131212701</v>
      </c>
      <c r="G17" s="45">
        <v>-661.66099999999994</v>
      </c>
      <c r="H17" s="45">
        <v>-0.97957313757287101</v>
      </c>
      <c r="I17" s="48"/>
    </row>
    <row r="18" spans="1:9" x14ac:dyDescent="0.2">
      <c r="A18" s="44" t="s">
        <v>157</v>
      </c>
      <c r="B18" s="44" t="s">
        <v>156</v>
      </c>
      <c r="C18" s="44" t="s">
        <v>158</v>
      </c>
      <c r="D18" s="47">
        <v>13750</v>
      </c>
      <c r="E18" s="45">
        <v>1075.45625</v>
      </c>
      <c r="F18" s="46">
        <v>1.5921870159112499</v>
      </c>
      <c r="G18" s="45">
        <v>-647.25374999999997</v>
      </c>
      <c r="H18" s="45">
        <v>-0.95824355174826203</v>
      </c>
      <c r="I18" s="48"/>
    </row>
    <row r="19" spans="1:9" x14ac:dyDescent="0.2">
      <c r="A19" s="44" t="s">
        <v>303</v>
      </c>
      <c r="B19" s="44" t="s">
        <v>302</v>
      </c>
      <c r="C19" s="44" t="s">
        <v>123</v>
      </c>
      <c r="D19" s="47">
        <v>330200</v>
      </c>
      <c r="E19" s="45">
        <v>1055.8145</v>
      </c>
      <c r="F19" s="46">
        <v>1.5631078792008799</v>
      </c>
      <c r="G19" s="45">
        <v>-1061.7581</v>
      </c>
      <c r="H19" s="45">
        <v>-1.57190723551851</v>
      </c>
      <c r="I19" s="48"/>
    </row>
    <row r="20" spans="1:9" x14ac:dyDescent="0.2">
      <c r="A20" s="44" t="s">
        <v>305</v>
      </c>
      <c r="B20" s="44" t="s">
        <v>304</v>
      </c>
      <c r="C20" s="44" t="s">
        <v>138</v>
      </c>
      <c r="D20" s="47">
        <v>9649125</v>
      </c>
      <c r="E20" s="45">
        <v>1021.842338</v>
      </c>
      <c r="F20" s="46">
        <v>1.5128129134699799</v>
      </c>
      <c r="G20" s="45">
        <v>-1025.7019875000001</v>
      </c>
      <c r="H20" s="45">
        <v>-1.5185270313802799</v>
      </c>
      <c r="I20" s="48"/>
    </row>
    <row r="21" spans="1:9" x14ac:dyDescent="0.2">
      <c r="A21" s="44" t="s">
        <v>307</v>
      </c>
      <c r="B21" s="44" t="s">
        <v>306</v>
      </c>
      <c r="C21" s="44" t="s">
        <v>210</v>
      </c>
      <c r="D21" s="47">
        <v>399500</v>
      </c>
      <c r="E21" s="45">
        <v>1020.323</v>
      </c>
      <c r="F21" s="46">
        <v>1.5105635702387801</v>
      </c>
      <c r="G21" s="45">
        <v>-1024.7175</v>
      </c>
      <c r="H21" s="45">
        <v>-1.5170695214026999</v>
      </c>
      <c r="I21" s="48"/>
    </row>
    <row r="22" spans="1:9" x14ac:dyDescent="0.2">
      <c r="A22" s="44" t="s">
        <v>148</v>
      </c>
      <c r="B22" s="44" t="s">
        <v>147</v>
      </c>
      <c r="C22" s="44" t="s">
        <v>149</v>
      </c>
      <c r="D22" s="47">
        <v>8000</v>
      </c>
      <c r="E22" s="45">
        <v>1014.16</v>
      </c>
      <c r="F22" s="46">
        <v>1.5014393975176199</v>
      </c>
      <c r="G22" s="45">
        <v>-636.75</v>
      </c>
      <c r="H22" s="45">
        <v>-0.94269300344062201</v>
      </c>
      <c r="I22" s="48"/>
    </row>
    <row r="23" spans="1:9" x14ac:dyDescent="0.2">
      <c r="A23" s="44" t="s">
        <v>202</v>
      </c>
      <c r="B23" s="44" t="s">
        <v>201</v>
      </c>
      <c r="C23" s="44" t="s">
        <v>190</v>
      </c>
      <c r="D23" s="47">
        <v>132300</v>
      </c>
      <c r="E23" s="45">
        <v>946.34190000000001</v>
      </c>
      <c r="F23" s="46">
        <v>1.40103633764068</v>
      </c>
      <c r="G23" s="45">
        <v>-585.673</v>
      </c>
      <c r="H23" s="45">
        <v>-0.86707473797264201</v>
      </c>
      <c r="I23" s="48"/>
    </row>
    <row r="24" spans="1:9" x14ac:dyDescent="0.2">
      <c r="A24" s="44" t="s">
        <v>247</v>
      </c>
      <c r="B24" s="44" t="s">
        <v>246</v>
      </c>
      <c r="C24" s="44" t="s">
        <v>146</v>
      </c>
      <c r="D24" s="47">
        <v>226200</v>
      </c>
      <c r="E24" s="45">
        <v>854.0181</v>
      </c>
      <c r="F24" s="46">
        <v>1.2643531804973001</v>
      </c>
      <c r="G24" s="45">
        <v>-856.73249999999996</v>
      </c>
      <c r="H24" s="45">
        <v>-1.26837178416991</v>
      </c>
      <c r="I24" s="48"/>
    </row>
    <row r="25" spans="1:9" x14ac:dyDescent="0.2">
      <c r="A25" s="44" t="s">
        <v>309</v>
      </c>
      <c r="B25" s="44" t="s">
        <v>308</v>
      </c>
      <c r="C25" s="44" t="s">
        <v>123</v>
      </c>
      <c r="D25" s="47">
        <v>263250</v>
      </c>
      <c r="E25" s="45">
        <v>847.53337499999998</v>
      </c>
      <c r="F25" s="46">
        <v>1.25475270168028</v>
      </c>
      <c r="G25" s="45">
        <v>-849.77099999999996</v>
      </c>
      <c r="H25" s="45">
        <v>-1.25806545147505</v>
      </c>
      <c r="I25" s="48"/>
    </row>
    <row r="26" spans="1:9" x14ac:dyDescent="0.2">
      <c r="A26" s="44" t="s">
        <v>140</v>
      </c>
      <c r="B26" s="44" t="s">
        <v>139</v>
      </c>
      <c r="C26" s="44" t="s">
        <v>141</v>
      </c>
      <c r="D26" s="47">
        <v>58604</v>
      </c>
      <c r="E26" s="45">
        <v>761.91060400000003</v>
      </c>
      <c r="F26" s="46">
        <v>1.1279902562041899</v>
      </c>
      <c r="G26" s="45">
        <v>-26.141999999999999</v>
      </c>
      <c r="H26" s="45">
        <v>-3.8702599915107598E-2</v>
      </c>
      <c r="I26" s="48"/>
    </row>
    <row r="27" spans="1:9" x14ac:dyDescent="0.2">
      <c r="A27" s="44" t="s">
        <v>311</v>
      </c>
      <c r="B27" s="44" t="s">
        <v>310</v>
      </c>
      <c r="C27" s="44" t="s">
        <v>141</v>
      </c>
      <c r="D27" s="47">
        <v>51600</v>
      </c>
      <c r="E27" s="45">
        <v>700.62480000000005</v>
      </c>
      <c r="F27" s="46">
        <v>1.0372581028613801</v>
      </c>
      <c r="G27" s="45">
        <v>-704.23680000000002</v>
      </c>
      <c r="H27" s="45">
        <v>-1.0426055816653499</v>
      </c>
      <c r="I27" s="48"/>
    </row>
    <row r="28" spans="1:9" x14ac:dyDescent="0.2">
      <c r="A28" s="44" t="s">
        <v>313</v>
      </c>
      <c r="B28" s="44" t="s">
        <v>312</v>
      </c>
      <c r="C28" s="44" t="s">
        <v>210</v>
      </c>
      <c r="D28" s="47">
        <v>34750</v>
      </c>
      <c r="E28" s="45">
        <v>692.70650000000001</v>
      </c>
      <c r="F28" s="46">
        <v>1.0255352508643001</v>
      </c>
      <c r="G28" s="45">
        <v>-695.86874999999998</v>
      </c>
      <c r="H28" s="45">
        <v>-1.0302168856505201</v>
      </c>
      <c r="I28" s="48"/>
    </row>
    <row r="29" spans="1:9" x14ac:dyDescent="0.2">
      <c r="A29" s="44" t="s">
        <v>315</v>
      </c>
      <c r="B29" s="44" t="s">
        <v>314</v>
      </c>
      <c r="C29" s="44" t="s">
        <v>138</v>
      </c>
      <c r="D29" s="47">
        <v>149600</v>
      </c>
      <c r="E29" s="45">
        <v>680.60519999999997</v>
      </c>
      <c r="F29" s="46">
        <v>1.00761956834755</v>
      </c>
      <c r="G29" s="45">
        <v>-684.19560000000001</v>
      </c>
      <c r="H29" s="45">
        <v>-1.0129350688729599</v>
      </c>
      <c r="I29" s="48"/>
    </row>
    <row r="30" spans="1:9" x14ac:dyDescent="0.2">
      <c r="A30" s="44" t="s">
        <v>151</v>
      </c>
      <c r="B30" s="44" t="s">
        <v>150</v>
      </c>
      <c r="C30" s="44" t="s">
        <v>152</v>
      </c>
      <c r="D30" s="47">
        <v>210000</v>
      </c>
      <c r="E30" s="45">
        <v>517.23</v>
      </c>
      <c r="F30" s="46">
        <v>0.76574652873120297</v>
      </c>
      <c r="G30" s="45"/>
      <c r="H30" s="45"/>
      <c r="I30" s="48"/>
    </row>
    <row r="31" spans="1:9" x14ac:dyDescent="0.2">
      <c r="A31" s="44" t="s">
        <v>133</v>
      </c>
      <c r="B31" s="44" t="s">
        <v>132</v>
      </c>
      <c r="C31" s="44" t="s">
        <v>123</v>
      </c>
      <c r="D31" s="47">
        <v>42700</v>
      </c>
      <c r="E31" s="45">
        <v>513.1259</v>
      </c>
      <c r="F31" s="46">
        <v>0.75967050775684697</v>
      </c>
      <c r="G31" s="45"/>
      <c r="H31" s="45"/>
      <c r="I31" s="48"/>
    </row>
    <row r="32" spans="1:9" x14ac:dyDescent="0.2">
      <c r="A32" s="44" t="s">
        <v>317</v>
      </c>
      <c r="B32" s="44" t="s">
        <v>316</v>
      </c>
      <c r="C32" s="44" t="s">
        <v>210</v>
      </c>
      <c r="D32" s="47">
        <v>123500</v>
      </c>
      <c r="E32" s="45">
        <v>511.04300000000001</v>
      </c>
      <c r="F32" s="46">
        <v>0.75658682458940896</v>
      </c>
      <c r="G32" s="45">
        <v>-510.30200000000002</v>
      </c>
      <c r="H32" s="45">
        <v>-0.755489791977631</v>
      </c>
      <c r="I32" s="48"/>
    </row>
    <row r="33" spans="1:9" x14ac:dyDescent="0.2">
      <c r="A33" s="44" t="s">
        <v>160</v>
      </c>
      <c r="B33" s="44" t="s">
        <v>159</v>
      </c>
      <c r="C33" s="44" t="s">
        <v>161</v>
      </c>
      <c r="D33" s="47">
        <v>8000</v>
      </c>
      <c r="E33" s="45">
        <v>480.2</v>
      </c>
      <c r="F33" s="46">
        <v>0.71092450765949999</v>
      </c>
      <c r="G33" s="45"/>
      <c r="H33" s="45"/>
      <c r="I33" s="48"/>
    </row>
    <row r="34" spans="1:9" x14ac:dyDescent="0.2">
      <c r="A34" s="44" t="s">
        <v>319</v>
      </c>
      <c r="B34" s="44" t="s">
        <v>318</v>
      </c>
      <c r="C34" s="44" t="s">
        <v>146</v>
      </c>
      <c r="D34" s="47">
        <v>134900</v>
      </c>
      <c r="E34" s="45">
        <v>402.87885</v>
      </c>
      <c r="F34" s="46">
        <v>0.59645241166737994</v>
      </c>
      <c r="G34" s="45">
        <v>-405.17214999999999</v>
      </c>
      <c r="H34" s="45">
        <v>-0.59984758695562501</v>
      </c>
      <c r="I34" s="48"/>
    </row>
    <row r="35" spans="1:9" x14ac:dyDescent="0.2">
      <c r="A35" s="44" t="s">
        <v>209</v>
      </c>
      <c r="B35" s="44" t="s">
        <v>208</v>
      </c>
      <c r="C35" s="44" t="s">
        <v>210</v>
      </c>
      <c r="D35" s="47">
        <v>23000</v>
      </c>
      <c r="E35" s="45">
        <v>398.084</v>
      </c>
      <c r="F35" s="46">
        <v>0.58935375199317896</v>
      </c>
      <c r="G35" s="45"/>
      <c r="H35" s="45"/>
      <c r="I35" s="48"/>
    </row>
    <row r="36" spans="1:9" x14ac:dyDescent="0.2">
      <c r="A36" s="44" t="s">
        <v>255</v>
      </c>
      <c r="B36" s="44" t="s">
        <v>254</v>
      </c>
      <c r="C36" s="44" t="s">
        <v>167</v>
      </c>
      <c r="D36" s="47">
        <v>29250</v>
      </c>
      <c r="E36" s="45">
        <v>394.3485</v>
      </c>
      <c r="F36" s="46">
        <v>0.58382343442058005</v>
      </c>
      <c r="G36" s="45">
        <v>-395.226</v>
      </c>
      <c r="H36" s="45">
        <v>-0.58512255198715901</v>
      </c>
      <c r="I36" s="48"/>
    </row>
    <row r="37" spans="1:9" x14ac:dyDescent="0.2">
      <c r="A37" s="44" t="s">
        <v>321</v>
      </c>
      <c r="B37" s="44" t="s">
        <v>320</v>
      </c>
      <c r="C37" s="44" t="s">
        <v>149</v>
      </c>
      <c r="D37" s="47">
        <v>76650</v>
      </c>
      <c r="E37" s="45">
        <v>383.5566</v>
      </c>
      <c r="F37" s="46">
        <v>0.56784628699406903</v>
      </c>
      <c r="G37" s="45">
        <v>-384.74467499999997</v>
      </c>
      <c r="H37" s="45">
        <v>-0.569605203350665</v>
      </c>
      <c r="I37" s="48"/>
    </row>
    <row r="38" spans="1:9" x14ac:dyDescent="0.2">
      <c r="A38" s="44" t="s">
        <v>197</v>
      </c>
      <c r="B38" s="44" t="s">
        <v>196</v>
      </c>
      <c r="C38" s="44" t="s">
        <v>155</v>
      </c>
      <c r="D38" s="47">
        <v>2500</v>
      </c>
      <c r="E38" s="45">
        <v>371.42500000000001</v>
      </c>
      <c r="F38" s="46">
        <v>0.54988574605878804</v>
      </c>
      <c r="G38" s="45">
        <v>-74.694999999999993</v>
      </c>
      <c r="H38" s="45">
        <v>-0.110584144314091</v>
      </c>
      <c r="I38" s="48"/>
    </row>
    <row r="39" spans="1:9" x14ac:dyDescent="0.2">
      <c r="A39" s="44" t="s">
        <v>323</v>
      </c>
      <c r="B39" s="44" t="s">
        <v>322</v>
      </c>
      <c r="C39" s="44" t="s">
        <v>131</v>
      </c>
      <c r="D39" s="47">
        <v>81000</v>
      </c>
      <c r="E39" s="45">
        <v>355.38749999999999</v>
      </c>
      <c r="F39" s="46">
        <v>0.52614261446447497</v>
      </c>
      <c r="G39" s="45">
        <v>-355.83300000000003</v>
      </c>
      <c r="H39" s="45">
        <v>-0.52680216645981504</v>
      </c>
      <c r="I39" s="48"/>
    </row>
    <row r="40" spans="1:9" x14ac:dyDescent="0.2">
      <c r="A40" s="44" t="s">
        <v>325</v>
      </c>
      <c r="B40" s="44" t="s">
        <v>324</v>
      </c>
      <c r="C40" s="44" t="s">
        <v>213</v>
      </c>
      <c r="D40" s="47">
        <v>112000</v>
      </c>
      <c r="E40" s="45">
        <v>351.23200000000003</v>
      </c>
      <c r="F40" s="46">
        <v>0.51999049703094902</v>
      </c>
      <c r="G40" s="45">
        <v>-352.85599999999999</v>
      </c>
      <c r="H40" s="45">
        <v>-0.52239478982653198</v>
      </c>
      <c r="I40" s="48"/>
    </row>
    <row r="41" spans="1:9" x14ac:dyDescent="0.2">
      <c r="A41" s="44" t="s">
        <v>143</v>
      </c>
      <c r="B41" s="44" t="s">
        <v>142</v>
      </c>
      <c r="C41" s="44" t="s">
        <v>141</v>
      </c>
      <c r="D41" s="47">
        <v>25000</v>
      </c>
      <c r="E41" s="45">
        <v>347.27499999999998</v>
      </c>
      <c r="F41" s="46">
        <v>0.514132254055504</v>
      </c>
      <c r="G41" s="45"/>
      <c r="H41" s="45"/>
      <c r="I41" s="48"/>
    </row>
    <row r="42" spans="1:9" x14ac:dyDescent="0.2">
      <c r="A42" s="44" t="s">
        <v>327</v>
      </c>
      <c r="B42" s="44" t="s">
        <v>326</v>
      </c>
      <c r="C42" s="44" t="s">
        <v>210</v>
      </c>
      <c r="D42" s="47">
        <v>30000</v>
      </c>
      <c r="E42" s="45">
        <v>298.77</v>
      </c>
      <c r="F42" s="46">
        <v>0.44232177249776999</v>
      </c>
      <c r="G42" s="45">
        <v>-300.375</v>
      </c>
      <c r="H42" s="45">
        <v>-0.44469793625202497</v>
      </c>
      <c r="I42" s="48"/>
    </row>
    <row r="43" spans="1:9" x14ac:dyDescent="0.2">
      <c r="A43" s="44" t="s">
        <v>183</v>
      </c>
      <c r="B43" s="44" t="s">
        <v>182</v>
      </c>
      <c r="C43" s="44" t="s">
        <v>184</v>
      </c>
      <c r="D43" s="47">
        <v>20000</v>
      </c>
      <c r="E43" s="45">
        <v>296.32</v>
      </c>
      <c r="F43" s="46">
        <v>0.43869460664236398</v>
      </c>
      <c r="G43" s="45"/>
      <c r="H43" s="45"/>
      <c r="I43" s="48"/>
    </row>
    <row r="44" spans="1:9" x14ac:dyDescent="0.2">
      <c r="A44" s="44" t="s">
        <v>329</v>
      </c>
      <c r="B44" s="44" t="s">
        <v>328</v>
      </c>
      <c r="C44" s="44" t="s">
        <v>187</v>
      </c>
      <c r="D44" s="47">
        <v>17050</v>
      </c>
      <c r="E44" s="45">
        <v>295.13549999999998</v>
      </c>
      <c r="F44" s="46">
        <v>0.43694098298696499</v>
      </c>
      <c r="G44" s="45">
        <v>-296.48244999999997</v>
      </c>
      <c r="H44" s="45">
        <v>-0.438935109945715</v>
      </c>
      <c r="I44" s="48"/>
    </row>
    <row r="45" spans="1:9" x14ac:dyDescent="0.2">
      <c r="A45" s="44" t="s">
        <v>331</v>
      </c>
      <c r="B45" s="44" t="s">
        <v>330</v>
      </c>
      <c r="C45" s="44" t="s">
        <v>123</v>
      </c>
      <c r="D45" s="47">
        <v>140400</v>
      </c>
      <c r="E45" s="45">
        <v>255.49992</v>
      </c>
      <c r="F45" s="46">
        <v>0.37826146362565999</v>
      </c>
      <c r="G45" s="45">
        <v>-256.69332000000003</v>
      </c>
      <c r="H45" s="45">
        <v>-0.380028263516207</v>
      </c>
      <c r="I45" s="48"/>
    </row>
    <row r="46" spans="1:9" x14ac:dyDescent="0.2">
      <c r="A46" s="44" t="s">
        <v>212</v>
      </c>
      <c r="B46" s="44" t="s">
        <v>211</v>
      </c>
      <c r="C46" s="44" t="s">
        <v>213</v>
      </c>
      <c r="D46" s="47">
        <v>10500</v>
      </c>
      <c r="E46" s="45">
        <v>245.50049999999999</v>
      </c>
      <c r="F46" s="46">
        <v>0.36345756370816601</v>
      </c>
      <c r="G46" s="45"/>
      <c r="H46" s="45"/>
      <c r="I46" s="48"/>
    </row>
    <row r="47" spans="1:9" x14ac:dyDescent="0.2">
      <c r="A47" s="44" t="s">
        <v>166</v>
      </c>
      <c r="B47" s="44" t="s">
        <v>165</v>
      </c>
      <c r="C47" s="44" t="s">
        <v>167</v>
      </c>
      <c r="D47" s="47">
        <v>14000</v>
      </c>
      <c r="E47" s="45">
        <v>243.18</v>
      </c>
      <c r="F47" s="46">
        <v>0.360022119476546</v>
      </c>
      <c r="G47" s="45">
        <v>-244.55199999999999</v>
      </c>
      <c r="H47" s="45">
        <v>-0.36205333235557302</v>
      </c>
      <c r="I47" s="48"/>
    </row>
    <row r="48" spans="1:9" x14ac:dyDescent="0.2">
      <c r="A48" s="44" t="s">
        <v>333</v>
      </c>
      <c r="B48" s="44" t="s">
        <v>332</v>
      </c>
      <c r="C48" s="44" t="s">
        <v>167</v>
      </c>
      <c r="D48" s="47">
        <v>10000</v>
      </c>
      <c r="E48" s="45">
        <v>224.76</v>
      </c>
      <c r="F48" s="46">
        <v>0.33275175414733299</v>
      </c>
      <c r="G48" s="45"/>
      <c r="H48" s="45"/>
      <c r="I48" s="48"/>
    </row>
    <row r="49" spans="1:9" x14ac:dyDescent="0.2">
      <c r="A49" s="44" t="s">
        <v>163</v>
      </c>
      <c r="B49" s="44" t="s">
        <v>162</v>
      </c>
      <c r="C49" s="44" t="s">
        <v>164</v>
      </c>
      <c r="D49" s="47">
        <v>93500</v>
      </c>
      <c r="E49" s="45">
        <v>198.52855</v>
      </c>
      <c r="F49" s="46">
        <v>0.29391672566660698</v>
      </c>
      <c r="G49" s="45">
        <v>-199.6225</v>
      </c>
      <c r="H49" s="45">
        <v>-0.29553629223294198</v>
      </c>
      <c r="I49" s="48"/>
    </row>
    <row r="50" spans="1:9" x14ac:dyDescent="0.2">
      <c r="A50" s="44" t="s">
        <v>169</v>
      </c>
      <c r="B50" s="44" t="s">
        <v>168</v>
      </c>
      <c r="C50" s="44" t="s">
        <v>170</v>
      </c>
      <c r="D50" s="47">
        <v>18000</v>
      </c>
      <c r="E50" s="45">
        <v>141.95699999999999</v>
      </c>
      <c r="F50" s="46">
        <v>0.21016391156563899</v>
      </c>
      <c r="G50" s="45"/>
      <c r="H50" s="45"/>
      <c r="I50" s="48"/>
    </row>
    <row r="51" spans="1:9" x14ac:dyDescent="0.2">
      <c r="A51" s="44" t="s">
        <v>180</v>
      </c>
      <c r="B51" s="44" t="s">
        <v>179</v>
      </c>
      <c r="C51" s="44" t="s">
        <v>181</v>
      </c>
      <c r="D51" s="47">
        <v>26000</v>
      </c>
      <c r="E51" s="45">
        <v>115.622</v>
      </c>
      <c r="F51" s="46">
        <v>0.17117557980967699</v>
      </c>
      <c r="G51" s="45"/>
      <c r="H51" s="45"/>
      <c r="I51" s="48"/>
    </row>
    <row r="52" spans="1:9" x14ac:dyDescent="0.2">
      <c r="A52" s="44" t="s">
        <v>189</v>
      </c>
      <c r="B52" s="44" t="s">
        <v>188</v>
      </c>
      <c r="C52" s="44" t="s">
        <v>190</v>
      </c>
      <c r="D52" s="47">
        <v>6000</v>
      </c>
      <c r="E52" s="45">
        <v>114.09</v>
      </c>
      <c r="F52" s="46">
        <v>0.16890749079315401</v>
      </c>
      <c r="G52" s="45"/>
      <c r="H52" s="45"/>
      <c r="I52" s="48"/>
    </row>
    <row r="53" spans="1:9" x14ac:dyDescent="0.2">
      <c r="A53" s="44" t="s">
        <v>335</v>
      </c>
      <c r="B53" s="44" t="s">
        <v>334</v>
      </c>
      <c r="C53" s="44" t="s">
        <v>141</v>
      </c>
      <c r="D53" s="47">
        <v>3375</v>
      </c>
      <c r="E53" s="45">
        <v>40.02075</v>
      </c>
      <c r="F53" s="46">
        <v>5.92497542480507E-2</v>
      </c>
      <c r="G53" s="45">
        <v>-40.250250000000001</v>
      </c>
      <c r="H53" s="45">
        <v>-5.9589523457771403E-2</v>
      </c>
      <c r="I53" s="48"/>
    </row>
    <row r="54" spans="1:9" x14ac:dyDescent="0.2">
      <c r="A54" s="44" t="s">
        <v>224</v>
      </c>
      <c r="B54" s="44" t="s">
        <v>223</v>
      </c>
      <c r="C54" s="44" t="s">
        <v>225</v>
      </c>
      <c r="D54" s="47">
        <v>2499</v>
      </c>
      <c r="E54" s="45">
        <v>30.472805999999999</v>
      </c>
      <c r="F54" s="46">
        <v>4.5114253649632403E-2</v>
      </c>
      <c r="G54" s="45"/>
      <c r="H54" s="45"/>
      <c r="I54" s="48"/>
    </row>
    <row r="55" spans="1:9" x14ac:dyDescent="0.2">
      <c r="A55" s="44" t="s">
        <v>337</v>
      </c>
      <c r="B55" s="44" t="s">
        <v>336</v>
      </c>
      <c r="C55" s="44" t="s">
        <v>164</v>
      </c>
      <c r="D55" s="47">
        <v>1350</v>
      </c>
      <c r="E55" s="45">
        <v>17.073450000000001</v>
      </c>
      <c r="F55" s="46">
        <v>2.52768305608061E-2</v>
      </c>
      <c r="G55" s="45">
        <v>-17.167950000000001</v>
      </c>
      <c r="H55" s="45">
        <v>-2.5416735529514602E-2</v>
      </c>
      <c r="I55" s="48"/>
    </row>
    <row r="56" spans="1:9" x14ac:dyDescent="0.2">
      <c r="A56" s="44" t="s">
        <v>238</v>
      </c>
      <c r="B56" s="44" t="s">
        <v>237</v>
      </c>
      <c r="C56" s="44" t="s">
        <v>161</v>
      </c>
      <c r="D56" s="47">
        <v>12000</v>
      </c>
      <c r="E56" s="45">
        <v>3.1343999999999999</v>
      </c>
      <c r="F56" s="46">
        <v>4.64040353354423E-3</v>
      </c>
      <c r="G56" s="45"/>
      <c r="H56" s="45"/>
      <c r="I56" s="48"/>
    </row>
    <row r="57" spans="1:9" x14ac:dyDescent="0.2">
      <c r="A57" s="43" t="s">
        <v>32</v>
      </c>
      <c r="B57" s="43"/>
      <c r="C57" s="43"/>
      <c r="D57" s="43"/>
      <c r="E57" s="49">
        <f>SUM(E7:E56)</f>
        <v>44453.714193000007</v>
      </c>
      <c r="F57" s="50">
        <f>SUM(F7:F56)</f>
        <v>65.812650721146795</v>
      </c>
      <c r="G57" s="49">
        <f>SUM(G7:G56)</f>
        <v>-33271.152632499994</v>
      </c>
      <c r="H57" s="49">
        <f>SUM(H7:H56)</f>
        <v>-49.257138285139845</v>
      </c>
      <c r="I57" s="43"/>
    </row>
    <row r="58" spans="1:9" x14ac:dyDescent="0.2">
      <c r="A58" s="44"/>
      <c r="B58" s="44"/>
      <c r="C58" s="44"/>
      <c r="D58" s="44"/>
      <c r="E58" s="45"/>
      <c r="F58" s="46"/>
      <c r="G58" s="45"/>
      <c r="H58" s="44"/>
      <c r="I58" s="44"/>
    </row>
    <row r="59" spans="1:9" x14ac:dyDescent="0.2">
      <c r="A59" s="43" t="s">
        <v>29</v>
      </c>
      <c r="B59" s="44"/>
      <c r="C59" s="44"/>
      <c r="D59" s="44"/>
      <c r="E59" s="45"/>
      <c r="F59" s="46"/>
      <c r="G59" s="45"/>
      <c r="H59" s="44"/>
      <c r="I59" s="44"/>
    </row>
    <row r="60" spans="1:9" x14ac:dyDescent="0.2">
      <c r="A60" s="43" t="s">
        <v>30</v>
      </c>
      <c r="B60" s="44"/>
      <c r="C60" s="44"/>
      <c r="D60" s="44"/>
      <c r="E60" s="45"/>
      <c r="F60" s="46"/>
      <c r="G60" s="45"/>
      <c r="H60" s="44"/>
      <c r="I60" s="44"/>
    </row>
    <row r="61" spans="1:9" x14ac:dyDescent="0.2">
      <c r="A61" s="44" t="s">
        <v>62</v>
      </c>
      <c r="B61" s="44" t="s">
        <v>61</v>
      </c>
      <c r="C61" s="44" t="s">
        <v>63</v>
      </c>
      <c r="D61" s="47">
        <v>2327</v>
      </c>
      <c r="E61" s="45">
        <v>2527.301179</v>
      </c>
      <c r="F61" s="46">
        <v>3.74160838481435</v>
      </c>
      <c r="G61" s="48"/>
      <c r="H61" s="48"/>
      <c r="I61" s="48">
        <v>8.2788000000000004</v>
      </c>
    </row>
    <row r="62" spans="1:9" x14ac:dyDescent="0.2">
      <c r="A62" s="44" t="s">
        <v>67</v>
      </c>
      <c r="B62" s="44" t="s">
        <v>66</v>
      </c>
      <c r="C62" s="44" t="s">
        <v>68</v>
      </c>
      <c r="D62" s="47">
        <v>2000</v>
      </c>
      <c r="E62" s="45">
        <v>2031.501863</v>
      </c>
      <c r="F62" s="46">
        <v>3.00758946639449</v>
      </c>
      <c r="G62" s="48"/>
      <c r="H62" s="48"/>
      <c r="I62" s="48">
        <v>7.62</v>
      </c>
    </row>
    <row r="63" spans="1:9" x14ac:dyDescent="0.2">
      <c r="A63" s="44" t="s">
        <v>87</v>
      </c>
      <c r="B63" s="44" t="s">
        <v>86</v>
      </c>
      <c r="C63" s="44" t="s">
        <v>31</v>
      </c>
      <c r="D63" s="47">
        <v>1500</v>
      </c>
      <c r="E63" s="45">
        <v>1516.5127808</v>
      </c>
      <c r="F63" s="46">
        <v>2.2451605623689699</v>
      </c>
      <c r="G63" s="48"/>
      <c r="H63" s="48"/>
      <c r="I63" s="48">
        <v>7.4424000000000001</v>
      </c>
    </row>
    <row r="64" spans="1:9" x14ac:dyDescent="0.2">
      <c r="A64" s="44" t="s">
        <v>70</v>
      </c>
      <c r="B64" s="44" t="s">
        <v>69</v>
      </c>
      <c r="C64" s="44" t="s">
        <v>31</v>
      </c>
      <c r="D64" s="47">
        <v>1000</v>
      </c>
      <c r="E64" s="45">
        <v>1063.598137</v>
      </c>
      <c r="F64" s="46">
        <v>1.5746313658773201</v>
      </c>
      <c r="G64" s="48"/>
      <c r="H64" s="48"/>
      <c r="I64" s="48">
        <v>7.8089000000000004</v>
      </c>
    </row>
    <row r="65" spans="1:9" x14ac:dyDescent="0.2">
      <c r="A65" s="44" t="s">
        <v>65</v>
      </c>
      <c r="B65" s="44" t="s">
        <v>64</v>
      </c>
      <c r="C65" s="44" t="s">
        <v>63</v>
      </c>
      <c r="D65" s="47">
        <v>800</v>
      </c>
      <c r="E65" s="45">
        <v>864.57680000000005</v>
      </c>
      <c r="F65" s="46">
        <v>1.2799850809534099</v>
      </c>
      <c r="G65" s="48"/>
      <c r="H65" s="48"/>
      <c r="I65" s="48">
        <v>8.3188999999999993</v>
      </c>
    </row>
    <row r="66" spans="1:9" x14ac:dyDescent="0.2">
      <c r="A66" s="44" t="s">
        <v>85</v>
      </c>
      <c r="B66" s="44" t="s">
        <v>84</v>
      </c>
      <c r="C66" s="44" t="s">
        <v>31</v>
      </c>
      <c r="D66" s="47">
        <v>500</v>
      </c>
      <c r="E66" s="45">
        <v>281.56450000000001</v>
      </c>
      <c r="F66" s="46">
        <v>0.41684944509973598</v>
      </c>
      <c r="G66" s="48"/>
      <c r="H66" s="48"/>
      <c r="I66" s="48">
        <v>6.8399000000000001</v>
      </c>
    </row>
    <row r="67" spans="1:9" x14ac:dyDescent="0.2">
      <c r="A67" s="43" t="s">
        <v>32</v>
      </c>
      <c r="B67" s="43"/>
      <c r="C67" s="43"/>
      <c r="D67" s="43"/>
      <c r="E67" s="49">
        <f>SUM(E60:E66)</f>
        <v>8285.0552597999995</v>
      </c>
      <c r="F67" s="50">
        <f>SUM(F60:F66)</f>
        <v>12.265824305508275</v>
      </c>
      <c r="G67" s="49"/>
      <c r="H67" s="43"/>
      <c r="I67" s="43"/>
    </row>
    <row r="68" spans="1:9" x14ac:dyDescent="0.2">
      <c r="A68" s="44"/>
      <c r="B68" s="44"/>
      <c r="C68" s="44"/>
      <c r="D68" s="44"/>
      <c r="E68" s="45"/>
      <c r="F68" s="46"/>
      <c r="G68" s="45"/>
      <c r="H68" s="44"/>
      <c r="I68" s="44"/>
    </row>
    <row r="69" spans="1:9" x14ac:dyDescent="0.2">
      <c r="A69" s="43" t="s">
        <v>60</v>
      </c>
      <c r="B69" s="44"/>
      <c r="C69" s="44"/>
      <c r="D69" s="44"/>
      <c r="E69" s="45"/>
      <c r="F69" s="46"/>
      <c r="G69" s="45"/>
      <c r="H69" s="44"/>
      <c r="I69" s="44"/>
    </row>
    <row r="70" spans="1:9" x14ac:dyDescent="0.2">
      <c r="A70" s="44" t="s">
        <v>72</v>
      </c>
      <c r="B70" s="44" t="s">
        <v>71</v>
      </c>
      <c r="C70" s="44" t="s">
        <v>39</v>
      </c>
      <c r="D70" s="47">
        <v>2900000</v>
      </c>
      <c r="E70" s="45">
        <v>2790.6052332999998</v>
      </c>
      <c r="F70" s="46">
        <v>4.1314236808742804</v>
      </c>
      <c r="G70" s="48"/>
      <c r="H70" s="48"/>
      <c r="I70" s="48">
        <v>7.5322167753125102</v>
      </c>
    </row>
    <row r="71" spans="1:9" x14ac:dyDescent="0.2">
      <c r="A71" s="44" t="s">
        <v>339</v>
      </c>
      <c r="B71" s="44" t="s">
        <v>338</v>
      </c>
      <c r="C71" s="44" t="s">
        <v>39</v>
      </c>
      <c r="D71" s="47">
        <v>2500000</v>
      </c>
      <c r="E71" s="45">
        <v>2666.8631943999999</v>
      </c>
      <c r="F71" s="46">
        <v>3.9482265794961702</v>
      </c>
      <c r="G71" s="48"/>
      <c r="H71" s="48"/>
      <c r="I71" s="48">
        <v>5.7530229884499899</v>
      </c>
    </row>
    <row r="72" spans="1:9" x14ac:dyDescent="0.2">
      <c r="A72" s="44" t="s">
        <v>99</v>
      </c>
      <c r="B72" s="44" t="s">
        <v>98</v>
      </c>
      <c r="C72" s="44" t="s">
        <v>39</v>
      </c>
      <c r="D72" s="47">
        <v>2500000</v>
      </c>
      <c r="E72" s="45">
        <v>2592.2458333</v>
      </c>
      <c r="F72" s="46">
        <v>3.8377573776992802</v>
      </c>
      <c r="G72" s="48"/>
      <c r="H72" s="48"/>
      <c r="I72" s="48">
        <v>7.2897453600000004</v>
      </c>
    </row>
    <row r="73" spans="1:9" x14ac:dyDescent="0.2">
      <c r="A73" s="44" t="s">
        <v>341</v>
      </c>
      <c r="B73" s="44" t="s">
        <v>340</v>
      </c>
      <c r="C73" s="44" t="s">
        <v>39</v>
      </c>
      <c r="D73" s="47">
        <v>1000000</v>
      </c>
      <c r="E73" s="45">
        <v>1054.3123333000001</v>
      </c>
      <c r="F73" s="46">
        <v>1.5608839576648099</v>
      </c>
      <c r="G73" s="48"/>
      <c r="H73" s="48"/>
      <c r="I73" s="48">
        <v>5.7516031368</v>
      </c>
    </row>
    <row r="74" spans="1:9" x14ac:dyDescent="0.2">
      <c r="A74" s="44" t="s">
        <v>343</v>
      </c>
      <c r="B74" s="44" t="s">
        <v>342</v>
      </c>
      <c r="C74" s="44" t="s">
        <v>39</v>
      </c>
      <c r="D74" s="47">
        <v>1000000</v>
      </c>
      <c r="E74" s="45">
        <v>1025.6582222</v>
      </c>
      <c r="F74" s="46">
        <v>1.51846223791015</v>
      </c>
      <c r="G74" s="48"/>
      <c r="H74" s="48"/>
      <c r="I74" s="48">
        <v>7.195882095</v>
      </c>
    </row>
    <row r="75" spans="1:9" x14ac:dyDescent="0.2">
      <c r="A75" s="43" t="s">
        <v>32</v>
      </c>
      <c r="B75" s="43"/>
      <c r="C75" s="43"/>
      <c r="D75" s="43"/>
      <c r="E75" s="49">
        <f>SUM(E70:E74)</f>
        <v>10129.684816499999</v>
      </c>
      <c r="F75" s="50">
        <f>SUM(F70:F74)</f>
        <v>14.996753833644689</v>
      </c>
      <c r="G75" s="49"/>
      <c r="H75" s="43"/>
      <c r="I75" s="43"/>
    </row>
    <row r="76" spans="1:9" x14ac:dyDescent="0.2">
      <c r="A76" s="44"/>
      <c r="B76" s="44"/>
      <c r="C76" s="44"/>
      <c r="D76" s="44"/>
      <c r="E76" s="45"/>
      <c r="F76" s="46"/>
      <c r="G76" s="45"/>
      <c r="H76" s="44"/>
      <c r="I76" s="44"/>
    </row>
    <row r="77" spans="1:9" x14ac:dyDescent="0.2">
      <c r="A77" s="43" t="s">
        <v>40</v>
      </c>
      <c r="B77" s="43"/>
      <c r="C77" s="43"/>
      <c r="D77" s="43"/>
      <c r="E77" s="49">
        <f>E57+E67+E75</f>
        <v>62868.454269300004</v>
      </c>
      <c r="F77" s="50">
        <f>F57+F67+F75</f>
        <v>93.07522886029976</v>
      </c>
      <c r="G77" s="49"/>
      <c r="H77" s="43"/>
      <c r="I77" s="43"/>
    </row>
    <row r="78" spans="1:9" x14ac:dyDescent="0.2">
      <c r="A78" s="43"/>
      <c r="B78" s="43"/>
      <c r="C78" s="43"/>
      <c r="D78" s="43"/>
      <c r="E78" s="49"/>
      <c r="F78" s="50"/>
      <c r="G78" s="49"/>
      <c r="H78" s="43"/>
      <c r="I78" s="43"/>
    </row>
    <row r="79" spans="1:9" x14ac:dyDescent="0.2">
      <c r="A79" s="43" t="s">
        <v>344</v>
      </c>
      <c r="B79" s="43"/>
      <c r="C79" s="43"/>
      <c r="D79" s="43"/>
      <c r="E79" s="67">
        <v>2007.0422392999999</v>
      </c>
      <c r="F79" s="67">
        <f>E79/E83*100</f>
        <v>2.9713775839778713</v>
      </c>
      <c r="G79" s="49"/>
      <c r="H79" s="43"/>
      <c r="I79" s="43"/>
    </row>
    <row r="80" spans="1:9" x14ac:dyDescent="0.2">
      <c r="A80" s="43"/>
      <c r="B80" s="43"/>
      <c r="C80" s="43"/>
      <c r="D80" s="43"/>
      <c r="E80" s="49"/>
      <c r="F80" s="50"/>
      <c r="G80" s="49"/>
      <c r="H80" s="43"/>
      <c r="I80" s="43"/>
    </row>
    <row r="81" spans="1:9" x14ac:dyDescent="0.2">
      <c r="A81" s="43" t="s">
        <v>42</v>
      </c>
      <c r="B81" s="43"/>
      <c r="C81" s="43"/>
      <c r="D81" s="43"/>
      <c r="E81" s="49">
        <f>E83-(E57+E67+E75+E79)</f>
        <v>2670.3532723999961</v>
      </c>
      <c r="F81" s="50">
        <f>F83-(F57+F67+F75+F79)</f>
        <v>3.9533935557223714</v>
      </c>
      <c r="G81" s="49"/>
      <c r="H81" s="43"/>
      <c r="I81" s="43"/>
    </row>
    <row r="82" spans="1:9" x14ac:dyDescent="0.2">
      <c r="A82" s="44"/>
      <c r="B82" s="44"/>
      <c r="C82" s="44"/>
      <c r="D82" s="44"/>
      <c r="E82" s="45"/>
      <c r="F82" s="46"/>
      <c r="G82" s="45"/>
      <c r="H82" s="44"/>
      <c r="I82" s="44"/>
    </row>
    <row r="83" spans="1:9" x14ac:dyDescent="0.2">
      <c r="A83" s="51" t="s">
        <v>41</v>
      </c>
      <c r="B83" s="51"/>
      <c r="C83" s="51"/>
      <c r="D83" s="51"/>
      <c r="E83" s="52">
        <v>67545.849780999997</v>
      </c>
      <c r="F83" s="53">
        <v>100</v>
      </c>
      <c r="G83" s="52"/>
      <c r="H83" s="51"/>
      <c r="I83" s="51"/>
    </row>
    <row r="85" spans="1:9" x14ac:dyDescent="0.2">
      <c r="A85" s="11" t="s">
        <v>43</v>
      </c>
    </row>
    <row r="87" spans="1:9" x14ac:dyDescent="0.2">
      <c r="A87" s="11" t="s">
        <v>44</v>
      </c>
    </row>
    <row r="88" spans="1:9" x14ac:dyDescent="0.2">
      <c r="A88" s="11" t="s">
        <v>45</v>
      </c>
    </row>
    <row r="89" spans="1:9" x14ac:dyDescent="0.2">
      <c r="A89" s="11" t="s">
        <v>46</v>
      </c>
      <c r="B89" s="11"/>
      <c r="C89" s="30" t="s">
        <v>1022</v>
      </c>
      <c r="D89" s="11" t="s">
        <v>47</v>
      </c>
    </row>
    <row r="90" spans="1:9" x14ac:dyDescent="0.2">
      <c r="A90" s="6" t="s">
        <v>56</v>
      </c>
      <c r="C90" s="31">
        <v>16.385400000000001</v>
      </c>
      <c r="D90" s="31">
        <v>16.806999999999999</v>
      </c>
    </row>
    <row r="91" spans="1:9" x14ac:dyDescent="0.2">
      <c r="A91" s="6" t="s">
        <v>116</v>
      </c>
      <c r="C91" s="31">
        <v>13.429399999999999</v>
      </c>
      <c r="D91" s="31">
        <v>13.774900000000001</v>
      </c>
    </row>
    <row r="92" spans="1:9" x14ac:dyDescent="0.2">
      <c r="A92" s="6" t="s">
        <v>110</v>
      </c>
      <c r="C92" s="31">
        <v>13.2979</v>
      </c>
      <c r="D92" s="31">
        <v>13.3483</v>
      </c>
    </row>
    <row r="93" spans="1:9" x14ac:dyDescent="0.2">
      <c r="A93" s="6" t="s">
        <v>111</v>
      </c>
      <c r="C93" s="31">
        <v>12.294</v>
      </c>
      <c r="D93" s="31">
        <v>12.34</v>
      </c>
    </row>
    <row r="94" spans="1:9" x14ac:dyDescent="0.2">
      <c r="A94" s="6" t="s">
        <v>57</v>
      </c>
      <c r="C94" s="31">
        <v>17.925599999999999</v>
      </c>
      <c r="D94" s="31">
        <v>18.460100000000001</v>
      </c>
    </row>
    <row r="95" spans="1:9" x14ac:dyDescent="0.2">
      <c r="A95" s="6" t="s">
        <v>117</v>
      </c>
      <c r="C95" s="31">
        <v>14.632899999999999</v>
      </c>
      <c r="D95" s="31">
        <v>15.0688</v>
      </c>
    </row>
    <row r="96" spans="1:9" x14ac:dyDescent="0.2">
      <c r="A96" s="6" t="s">
        <v>112</v>
      </c>
      <c r="C96" s="31">
        <v>13.881600000000001</v>
      </c>
      <c r="D96" s="31">
        <v>13.902200000000001</v>
      </c>
    </row>
    <row r="97" spans="1:4" x14ac:dyDescent="0.2">
      <c r="A97" s="6" t="s">
        <v>113</v>
      </c>
      <c r="C97" s="31">
        <v>13.831899999999999</v>
      </c>
      <c r="D97" s="31">
        <v>13.933299999999999</v>
      </c>
    </row>
    <row r="99" spans="1:4" x14ac:dyDescent="0.2">
      <c r="A99" s="11" t="s">
        <v>48</v>
      </c>
    </row>
    <row r="100" spans="1:4" x14ac:dyDescent="0.2">
      <c r="A100" s="102" t="s">
        <v>49</v>
      </c>
      <c r="B100" s="103"/>
      <c r="C100" s="32" t="s">
        <v>50</v>
      </c>
    </row>
    <row r="101" spans="1:4" x14ac:dyDescent="0.2">
      <c r="A101" s="98" t="s">
        <v>110</v>
      </c>
      <c r="B101" s="99"/>
      <c r="C101" s="33">
        <v>0.28999999999999998</v>
      </c>
    </row>
    <row r="102" spans="1:4" x14ac:dyDescent="0.2">
      <c r="A102" s="98" t="s">
        <v>111</v>
      </c>
      <c r="B102" s="99"/>
      <c r="C102" s="33">
        <v>0.27</v>
      </c>
    </row>
    <row r="103" spans="1:4" x14ac:dyDescent="0.2">
      <c r="A103" s="98" t="s">
        <v>112</v>
      </c>
      <c r="B103" s="99"/>
      <c r="C103" s="33">
        <v>0.39</v>
      </c>
    </row>
    <row r="104" spans="1:4" x14ac:dyDescent="0.2">
      <c r="A104" s="98" t="s">
        <v>113</v>
      </c>
      <c r="B104" s="99"/>
      <c r="C104" s="33">
        <v>0.31</v>
      </c>
    </row>
    <row r="105" spans="1:4" x14ac:dyDescent="0.2">
      <c r="A105" s="6" t="s">
        <v>51</v>
      </c>
    </row>
    <row r="106" spans="1:4" x14ac:dyDescent="0.2">
      <c r="A106" s="6" t="s">
        <v>52</v>
      </c>
    </row>
    <row r="108" spans="1:4" x14ac:dyDescent="0.2">
      <c r="A108" s="11" t="s">
        <v>345</v>
      </c>
      <c r="D108" s="34" t="s">
        <v>346</v>
      </c>
    </row>
    <row r="110" spans="1:4" x14ac:dyDescent="0.2">
      <c r="A110" s="11" t="s">
        <v>347</v>
      </c>
      <c r="D110" s="34">
        <f>ABS(+H57)</f>
        <v>49.257138285139845</v>
      </c>
    </row>
    <row r="112" spans="1:4" x14ac:dyDescent="0.2">
      <c r="A112" s="11" t="s">
        <v>348</v>
      </c>
      <c r="D112" s="35">
        <v>3.1894920182374999</v>
      </c>
    </row>
    <row r="114" spans="1:9" x14ac:dyDescent="0.2">
      <c r="A114" s="11" t="s">
        <v>349</v>
      </c>
      <c r="D114" s="34">
        <v>8.2916379972616099</v>
      </c>
      <c r="E114" s="9" t="s">
        <v>53</v>
      </c>
    </row>
    <row r="116" spans="1:9" x14ac:dyDescent="0.2">
      <c r="A116" s="11" t="s">
        <v>350</v>
      </c>
      <c r="D116" s="30" t="s">
        <v>55</v>
      </c>
    </row>
    <row r="118" spans="1:9" x14ac:dyDescent="0.2">
      <c r="A118" s="69" t="s">
        <v>1033</v>
      </c>
      <c r="B118" s="70"/>
      <c r="C118" s="70"/>
      <c r="D118" s="70"/>
      <c r="E118" s="10"/>
      <c r="G118" s="10"/>
      <c r="H118" s="10"/>
      <c r="I118" s="10"/>
    </row>
    <row r="119" spans="1:9" x14ac:dyDescent="0.2">
      <c r="A119" s="71"/>
      <c r="B119" s="70"/>
      <c r="C119" s="70"/>
      <c r="D119" s="70"/>
      <c r="E119" s="10"/>
      <c r="G119" s="10"/>
      <c r="H119" s="10"/>
      <c r="I119" s="10"/>
    </row>
    <row r="120" spans="1:9" x14ac:dyDescent="0.2">
      <c r="A120" s="69" t="s">
        <v>1031</v>
      </c>
      <c r="B120" s="70"/>
      <c r="C120" s="70"/>
      <c r="D120" s="70"/>
      <c r="E120" s="10"/>
      <c r="G120" s="10"/>
      <c r="H120" s="10"/>
      <c r="I120" s="10"/>
    </row>
    <row r="121" spans="1:9" x14ac:dyDescent="0.2">
      <c r="A121" s="71"/>
      <c r="B121" s="70"/>
      <c r="C121" s="70"/>
      <c r="D121" s="70"/>
      <c r="E121" s="10"/>
      <c r="G121" s="10"/>
      <c r="H121" s="10"/>
      <c r="I121" s="10"/>
    </row>
    <row r="122" spans="1:9" x14ac:dyDescent="0.2">
      <c r="A122" s="70"/>
      <c r="B122" s="70"/>
      <c r="C122" s="70"/>
      <c r="D122" s="70"/>
      <c r="E122" s="10"/>
      <c r="G122" s="10"/>
      <c r="H122" s="10"/>
      <c r="I122" s="10"/>
    </row>
    <row r="123" spans="1:9" x14ac:dyDescent="0.2">
      <c r="A123" s="70"/>
      <c r="B123" s="70"/>
      <c r="C123" s="70"/>
      <c r="D123" s="70"/>
      <c r="E123" s="10"/>
      <c r="G123" s="10"/>
      <c r="H123" s="10"/>
      <c r="I123" s="10"/>
    </row>
    <row r="124" spans="1:9" x14ac:dyDescent="0.2">
      <c r="A124" s="70"/>
      <c r="B124" s="70"/>
      <c r="C124" s="70"/>
      <c r="D124" s="70"/>
      <c r="E124" s="10"/>
      <c r="G124" s="10"/>
      <c r="H124" s="10"/>
      <c r="I124" s="10"/>
    </row>
    <row r="125" spans="1:9" x14ac:dyDescent="0.2">
      <c r="A125" s="70"/>
      <c r="B125" s="70"/>
      <c r="C125" s="70"/>
      <c r="D125" s="70"/>
      <c r="E125" s="10"/>
      <c r="G125" s="10"/>
      <c r="H125" s="10"/>
      <c r="I125" s="10"/>
    </row>
    <row r="126" spans="1:9" x14ac:dyDescent="0.2">
      <c r="A126" s="70"/>
      <c r="B126" s="70"/>
      <c r="C126" s="70"/>
      <c r="D126" s="70"/>
      <c r="E126" s="10"/>
      <c r="G126" s="10"/>
      <c r="H126" s="10"/>
      <c r="I126" s="10"/>
    </row>
    <row r="127" spans="1:9" x14ac:dyDescent="0.2">
      <c r="A127" s="70"/>
      <c r="B127" s="70"/>
      <c r="C127" s="70"/>
      <c r="D127" s="70"/>
      <c r="E127" s="10"/>
      <c r="G127" s="10"/>
      <c r="H127" s="10"/>
      <c r="I127" s="10"/>
    </row>
    <row r="128" spans="1:9" x14ac:dyDescent="0.2">
      <c r="A128" s="70"/>
      <c r="B128" s="70"/>
      <c r="C128" s="70"/>
      <c r="D128" s="70"/>
      <c r="E128" s="10"/>
      <c r="G128" s="10"/>
      <c r="H128" s="10"/>
      <c r="I128" s="10"/>
    </row>
    <row r="129" spans="1:9" x14ac:dyDescent="0.2">
      <c r="A129" s="70"/>
      <c r="B129" s="70"/>
      <c r="C129" s="70"/>
      <c r="D129" s="70"/>
      <c r="E129" s="10"/>
      <c r="G129" s="10"/>
      <c r="H129" s="10"/>
      <c r="I129" s="10"/>
    </row>
    <row r="130" spans="1:9" x14ac:dyDescent="0.2">
      <c r="A130" s="70"/>
      <c r="B130" s="70"/>
      <c r="C130" s="70"/>
      <c r="D130" s="70"/>
      <c r="E130" s="10"/>
      <c r="G130" s="10"/>
      <c r="H130" s="10"/>
      <c r="I130" s="10"/>
    </row>
    <row r="131" spans="1:9" x14ac:dyDescent="0.2">
      <c r="A131" s="70"/>
      <c r="B131" s="70"/>
      <c r="C131" s="70"/>
      <c r="D131" s="70"/>
      <c r="E131" s="10"/>
      <c r="G131" s="10"/>
      <c r="H131" s="10"/>
      <c r="I131" s="10"/>
    </row>
    <row r="132" spans="1:9" x14ac:dyDescent="0.2">
      <c r="A132" s="70"/>
      <c r="B132" s="70"/>
      <c r="C132" s="70"/>
      <c r="D132" s="70"/>
      <c r="E132" s="10"/>
      <c r="G132" s="10"/>
      <c r="H132" s="10"/>
      <c r="I132" s="10"/>
    </row>
    <row r="133" spans="1:9" x14ac:dyDescent="0.2">
      <c r="A133" s="70"/>
      <c r="B133" s="70"/>
      <c r="C133" s="70"/>
      <c r="D133" s="70"/>
      <c r="E133" s="10"/>
      <c r="G133" s="10"/>
      <c r="H133" s="10"/>
      <c r="I133" s="10"/>
    </row>
    <row r="134" spans="1:9" x14ac:dyDescent="0.2">
      <c r="A134" s="70"/>
      <c r="B134" s="70"/>
      <c r="C134" s="70"/>
      <c r="D134" s="70"/>
      <c r="E134" s="10"/>
      <c r="G134" s="10"/>
      <c r="H134" s="10"/>
      <c r="I134" s="10"/>
    </row>
    <row r="135" spans="1:9" x14ac:dyDescent="0.2">
      <c r="A135" s="70"/>
      <c r="B135" s="70"/>
      <c r="C135" s="70"/>
      <c r="D135" s="70"/>
      <c r="E135" s="10"/>
      <c r="G135" s="10"/>
      <c r="H135" s="10"/>
      <c r="I135" s="10"/>
    </row>
    <row r="136" spans="1:9" x14ac:dyDescent="0.2">
      <c r="A136" s="70"/>
      <c r="B136" s="70"/>
      <c r="C136" s="70"/>
      <c r="D136" s="70"/>
      <c r="E136" s="10"/>
      <c r="G136" s="10"/>
      <c r="H136" s="10"/>
      <c r="I136" s="10"/>
    </row>
    <row r="137" spans="1:9" x14ac:dyDescent="0.2">
      <c r="A137" s="69" t="s">
        <v>1034</v>
      </c>
      <c r="B137" s="70"/>
      <c r="C137" s="70"/>
      <c r="D137" s="70"/>
      <c r="E137" s="10"/>
      <c r="G137" s="10"/>
      <c r="H137" s="10"/>
      <c r="I137" s="10"/>
    </row>
    <row r="138" spans="1:9" x14ac:dyDescent="0.2">
      <c r="A138" s="70"/>
      <c r="B138" s="70"/>
      <c r="C138" s="70"/>
      <c r="D138" s="70"/>
      <c r="E138" s="10"/>
      <c r="G138" s="10"/>
      <c r="H138" s="10"/>
      <c r="I138" s="10"/>
    </row>
    <row r="139" spans="1:9" x14ac:dyDescent="0.2">
      <c r="A139" s="69" t="s">
        <v>1032</v>
      </c>
      <c r="B139" s="70"/>
      <c r="C139" s="70"/>
      <c r="D139" s="70"/>
      <c r="E139" s="10"/>
      <c r="G139" s="10"/>
      <c r="H139" s="10"/>
      <c r="I139" s="10"/>
    </row>
    <row r="140" spans="1:9" x14ac:dyDescent="0.2">
      <c r="A140" s="70"/>
      <c r="B140" s="70"/>
      <c r="C140" s="70"/>
      <c r="D140" s="70"/>
      <c r="E140" s="10"/>
      <c r="G140" s="10"/>
      <c r="H140" s="10"/>
      <c r="I140" s="10"/>
    </row>
    <row r="141" spans="1:9" x14ac:dyDescent="0.2">
      <c r="A141" s="70"/>
      <c r="B141" s="70"/>
      <c r="C141" s="70"/>
      <c r="D141" s="70"/>
      <c r="E141" s="10"/>
      <c r="G141" s="10"/>
      <c r="H141" s="10"/>
      <c r="I141" s="10"/>
    </row>
    <row r="142" spans="1:9" x14ac:dyDescent="0.2">
      <c r="A142" s="70"/>
      <c r="B142" s="70"/>
      <c r="C142" s="70"/>
      <c r="D142" s="70"/>
      <c r="E142" s="10"/>
      <c r="G142" s="10"/>
      <c r="H142" s="10"/>
      <c r="I142" s="10"/>
    </row>
    <row r="143" spans="1:9" x14ac:dyDescent="0.2">
      <c r="A143" s="70"/>
      <c r="B143" s="70"/>
      <c r="C143" s="70"/>
      <c r="D143" s="70"/>
      <c r="E143" s="10"/>
      <c r="G143" s="10"/>
      <c r="H143" s="10"/>
      <c r="I143" s="10"/>
    </row>
    <row r="144" spans="1:9" x14ac:dyDescent="0.2">
      <c r="A144" s="70"/>
      <c r="B144" s="70"/>
      <c r="C144" s="70"/>
      <c r="D144" s="70"/>
      <c r="E144" s="10"/>
      <c r="G144" s="10"/>
      <c r="H144" s="10"/>
      <c r="I144" s="10"/>
    </row>
    <row r="145" spans="1:9" x14ac:dyDescent="0.2">
      <c r="A145" s="70"/>
      <c r="B145" s="70"/>
      <c r="C145" s="70"/>
      <c r="D145" s="70"/>
      <c r="E145" s="10"/>
      <c r="G145" s="10"/>
      <c r="H145" s="10"/>
      <c r="I145" s="10"/>
    </row>
    <row r="146" spans="1:9" x14ac:dyDescent="0.2">
      <c r="A146" s="70"/>
      <c r="B146" s="70"/>
      <c r="C146" s="70"/>
      <c r="D146" s="70"/>
      <c r="E146" s="10"/>
      <c r="G146" s="10"/>
      <c r="H146" s="10"/>
      <c r="I146" s="10"/>
    </row>
    <row r="147" spans="1:9" x14ac:dyDescent="0.2">
      <c r="A147" s="70"/>
      <c r="B147" s="70"/>
      <c r="C147" s="70"/>
      <c r="D147" s="70"/>
      <c r="E147" s="10"/>
      <c r="G147" s="10"/>
      <c r="H147" s="10"/>
      <c r="I147" s="10"/>
    </row>
    <row r="148" spans="1:9" x14ac:dyDescent="0.2">
      <c r="A148" s="70"/>
      <c r="B148" s="70"/>
      <c r="C148" s="70"/>
      <c r="D148" s="70"/>
      <c r="E148" s="10"/>
      <c r="G148" s="10"/>
      <c r="H148" s="10"/>
      <c r="I148" s="10"/>
    </row>
    <row r="149" spans="1:9" x14ac:dyDescent="0.2">
      <c r="A149" s="70"/>
      <c r="B149" s="70"/>
      <c r="C149" s="70"/>
      <c r="D149" s="70"/>
      <c r="E149" s="10"/>
      <c r="G149" s="10"/>
      <c r="H149" s="10"/>
      <c r="I149" s="10"/>
    </row>
    <row r="150" spans="1:9" x14ac:dyDescent="0.2">
      <c r="A150" s="70"/>
      <c r="B150" s="70"/>
      <c r="C150" s="70"/>
      <c r="D150" s="70"/>
      <c r="E150" s="10"/>
      <c r="G150" s="10"/>
      <c r="H150" s="10"/>
      <c r="I150" s="10"/>
    </row>
    <row r="151" spans="1:9" x14ac:dyDescent="0.2">
      <c r="A151" s="70"/>
      <c r="B151" s="70"/>
      <c r="C151" s="70"/>
      <c r="D151" s="70"/>
      <c r="E151" s="10"/>
      <c r="G151" s="10"/>
      <c r="H151" s="10"/>
      <c r="I151" s="10"/>
    </row>
    <row r="152" spans="1:9" x14ac:dyDescent="0.2">
      <c r="A152" s="70"/>
      <c r="B152" s="70"/>
      <c r="C152" s="70"/>
      <c r="D152" s="70"/>
      <c r="E152" s="10"/>
      <c r="G152" s="10"/>
      <c r="H152" s="10"/>
      <c r="I152" s="10"/>
    </row>
    <row r="153" spans="1:9" x14ac:dyDescent="0.2">
      <c r="A153" s="70"/>
      <c r="B153" s="70"/>
      <c r="C153" s="70"/>
      <c r="D153" s="70"/>
      <c r="E153" s="10"/>
      <c r="G153" s="10"/>
      <c r="H153" s="10"/>
      <c r="I153" s="10"/>
    </row>
    <row r="154" spans="1:9" x14ac:dyDescent="0.2">
      <c r="A154" s="70"/>
      <c r="B154" s="70"/>
      <c r="C154" s="70"/>
      <c r="D154" s="70"/>
      <c r="E154" s="10"/>
      <c r="G154" s="10"/>
      <c r="H154" s="10"/>
      <c r="I154" s="10"/>
    </row>
    <row r="155" spans="1:9" x14ac:dyDescent="0.2">
      <c r="A155" s="70" t="s">
        <v>1030</v>
      </c>
      <c r="B155" s="70"/>
      <c r="C155" s="70"/>
      <c r="D155" s="70"/>
      <c r="E155" s="10"/>
      <c r="G155" s="10"/>
      <c r="H155" s="70"/>
      <c r="I155" s="70"/>
    </row>
    <row r="156" spans="1:9" x14ac:dyDescent="0.2">
      <c r="A156" s="70"/>
      <c r="B156" s="70"/>
      <c r="C156" s="70"/>
      <c r="D156" s="70"/>
      <c r="E156" s="10"/>
      <c r="G156" s="10"/>
      <c r="H156" s="70"/>
      <c r="I156" s="70"/>
    </row>
    <row r="157" spans="1:9" x14ac:dyDescent="0.2">
      <c r="A157" s="70"/>
      <c r="B157" s="70"/>
      <c r="C157" s="70"/>
      <c r="D157" s="70"/>
      <c r="E157" s="10"/>
      <c r="G157" s="10"/>
      <c r="H157" s="70"/>
      <c r="I157" s="70"/>
    </row>
    <row r="158" spans="1:9" x14ac:dyDescent="0.2">
      <c r="A158" s="70"/>
      <c r="B158" s="70"/>
      <c r="C158" s="70"/>
      <c r="D158" s="70"/>
      <c r="E158" s="10"/>
      <c r="G158" s="10"/>
      <c r="H158" s="70"/>
      <c r="I158" s="70"/>
    </row>
    <row r="159" spans="1:9" x14ac:dyDescent="0.2">
      <c r="A159" s="70"/>
      <c r="B159" s="70"/>
      <c r="C159" s="70"/>
      <c r="D159" s="70"/>
      <c r="E159" s="10"/>
      <c r="G159" s="10"/>
      <c r="H159" s="70"/>
      <c r="I159" s="70"/>
    </row>
    <row r="160" spans="1:9" x14ac:dyDescent="0.2">
      <c r="A160" s="70"/>
      <c r="B160" s="70"/>
      <c r="C160" s="70"/>
      <c r="D160" s="70"/>
      <c r="E160" s="10"/>
      <c r="G160" s="10"/>
      <c r="H160" s="70"/>
      <c r="I160" s="70"/>
    </row>
    <row r="161" spans="1:9" x14ac:dyDescent="0.2">
      <c r="A161" s="70"/>
      <c r="B161" s="70"/>
      <c r="C161" s="70"/>
      <c r="D161" s="70"/>
      <c r="E161" s="10"/>
      <c r="G161" s="10"/>
      <c r="H161" s="70"/>
      <c r="I161" s="70"/>
    </row>
    <row r="162" spans="1:9" x14ac:dyDescent="0.2">
      <c r="A162" s="70"/>
      <c r="B162" s="70"/>
      <c r="C162" s="70"/>
      <c r="D162" s="70"/>
      <c r="E162" s="10"/>
      <c r="G162" s="10"/>
      <c r="H162" s="70"/>
      <c r="I162" s="70"/>
    </row>
    <row r="163" spans="1:9" x14ac:dyDescent="0.2">
      <c r="A163" s="70"/>
      <c r="B163" s="70"/>
      <c r="C163" s="70"/>
      <c r="D163" s="70"/>
      <c r="E163" s="10"/>
      <c r="G163" s="10"/>
      <c r="H163" s="70"/>
      <c r="I163" s="70"/>
    </row>
    <row r="164" spans="1:9" x14ac:dyDescent="0.2">
      <c r="A164" s="70"/>
      <c r="B164" s="70"/>
      <c r="C164" s="70"/>
      <c r="D164" s="70"/>
      <c r="E164" s="10"/>
      <c r="G164" s="10"/>
      <c r="H164" s="70"/>
      <c r="I164" s="70"/>
    </row>
    <row r="165" spans="1:9" x14ac:dyDescent="0.2">
      <c r="A165" s="70"/>
      <c r="B165" s="70"/>
      <c r="C165" s="70"/>
      <c r="D165" s="70"/>
      <c r="E165" s="10"/>
      <c r="G165" s="10"/>
      <c r="H165" s="70"/>
      <c r="I165" s="70"/>
    </row>
    <row r="166" spans="1:9" x14ac:dyDescent="0.2">
      <c r="A166" s="70"/>
      <c r="B166" s="70"/>
      <c r="C166" s="70"/>
      <c r="D166" s="70"/>
      <c r="E166" s="10"/>
      <c r="G166" s="10"/>
      <c r="H166" s="70"/>
      <c r="I166" s="70"/>
    </row>
    <row r="167" spans="1:9" x14ac:dyDescent="0.2">
      <c r="A167" s="70"/>
      <c r="B167" s="70"/>
      <c r="C167" s="70"/>
      <c r="D167" s="70"/>
      <c r="E167" s="10"/>
      <c r="G167" s="10"/>
      <c r="H167" s="70"/>
      <c r="I167" s="70"/>
    </row>
    <row r="168" spans="1:9" x14ac:dyDescent="0.2">
      <c r="A168" s="70"/>
      <c r="B168" s="70"/>
      <c r="C168" s="70"/>
      <c r="D168" s="70"/>
      <c r="E168" s="10"/>
      <c r="G168" s="10"/>
      <c r="H168" s="70"/>
      <c r="I168" s="70"/>
    </row>
    <row r="169" spans="1:9" x14ac:dyDescent="0.2">
      <c r="A169" s="70"/>
      <c r="B169" s="70"/>
      <c r="C169" s="70"/>
      <c r="D169" s="70"/>
      <c r="E169" s="10"/>
      <c r="G169" s="10"/>
      <c r="H169" s="70"/>
      <c r="I169" s="70"/>
    </row>
    <row r="170" spans="1:9" x14ac:dyDescent="0.2">
      <c r="A170" s="70"/>
      <c r="B170" s="70"/>
      <c r="C170" s="70"/>
      <c r="D170" s="70"/>
      <c r="E170" s="10"/>
      <c r="G170" s="10"/>
      <c r="H170" s="70"/>
      <c r="I170" s="70"/>
    </row>
    <row r="171" spans="1:9" x14ac:dyDescent="0.2">
      <c r="A171" s="70"/>
      <c r="B171" s="70"/>
      <c r="C171" s="70"/>
      <c r="D171" s="70"/>
      <c r="E171" s="10"/>
      <c r="G171" s="10"/>
      <c r="H171" s="70"/>
      <c r="I171" s="70"/>
    </row>
    <row r="172" spans="1:9" x14ac:dyDescent="0.2">
      <c r="A172" s="70"/>
      <c r="B172" s="70"/>
      <c r="C172" s="70"/>
      <c r="D172" s="70"/>
      <c r="E172" s="10"/>
      <c r="G172" s="10"/>
      <c r="H172" s="70"/>
      <c r="I172" s="70"/>
    </row>
    <row r="173" spans="1:9" x14ac:dyDescent="0.2">
      <c r="A173" s="70"/>
      <c r="B173" s="70"/>
      <c r="C173" s="70"/>
      <c r="D173" s="70"/>
      <c r="E173" s="10"/>
      <c r="G173" s="10"/>
      <c r="H173" s="70"/>
      <c r="I173" s="70"/>
    </row>
    <row r="174" spans="1:9" x14ac:dyDescent="0.2">
      <c r="A174" s="70"/>
      <c r="B174" s="70"/>
      <c r="C174" s="70"/>
      <c r="D174" s="70"/>
      <c r="E174" s="10"/>
      <c r="G174" s="10"/>
      <c r="H174" s="70"/>
      <c r="I174" s="70"/>
    </row>
    <row r="175" spans="1:9" x14ac:dyDescent="0.2">
      <c r="A175" s="70"/>
      <c r="B175" s="70"/>
      <c r="C175" s="70"/>
      <c r="D175" s="70"/>
      <c r="E175" s="10"/>
      <c r="G175" s="10"/>
      <c r="H175" s="70"/>
      <c r="I175" s="70"/>
    </row>
    <row r="176" spans="1:9" x14ac:dyDescent="0.2">
      <c r="A176" s="70"/>
      <c r="B176" s="70"/>
      <c r="C176" s="70"/>
      <c r="D176" s="70"/>
      <c r="E176" s="10"/>
      <c r="G176" s="10"/>
      <c r="H176" s="70"/>
      <c r="I176" s="70"/>
    </row>
    <row r="177" spans="1:9" x14ac:dyDescent="0.2">
      <c r="A177" s="70"/>
      <c r="B177" s="70"/>
      <c r="C177" s="70"/>
      <c r="D177" s="70"/>
      <c r="E177" s="10"/>
      <c r="G177" s="10"/>
      <c r="H177" s="70"/>
      <c r="I177" s="70"/>
    </row>
    <row r="178" spans="1:9" x14ac:dyDescent="0.2">
      <c r="A178" s="70"/>
      <c r="B178" s="70"/>
      <c r="C178" s="70"/>
      <c r="D178" s="70"/>
      <c r="E178" s="10"/>
      <c r="G178" s="10"/>
      <c r="H178" s="70"/>
      <c r="I178" s="70"/>
    </row>
    <row r="179" spans="1:9" x14ac:dyDescent="0.2">
      <c r="A179" s="70"/>
      <c r="B179" s="70"/>
      <c r="C179" s="70"/>
      <c r="D179" s="70"/>
      <c r="E179" s="10"/>
      <c r="G179" s="10"/>
      <c r="H179" s="70"/>
      <c r="I179" s="70"/>
    </row>
    <row r="180" spans="1:9" x14ac:dyDescent="0.2">
      <c r="A180" s="70"/>
      <c r="B180" s="70"/>
      <c r="C180" s="70"/>
      <c r="D180" s="70"/>
      <c r="E180" s="10"/>
      <c r="G180" s="10"/>
      <c r="H180" s="70"/>
      <c r="I180" s="70"/>
    </row>
    <row r="181" spans="1:9" x14ac:dyDescent="0.2">
      <c r="A181" s="70"/>
      <c r="B181" s="70"/>
      <c r="C181" s="70"/>
      <c r="D181" s="70"/>
      <c r="E181" s="10"/>
      <c r="G181" s="10"/>
      <c r="H181" s="70"/>
      <c r="I181" s="70"/>
    </row>
    <row r="182" spans="1:9" x14ac:dyDescent="0.2">
      <c r="A182" s="70"/>
      <c r="B182" s="70"/>
      <c r="C182" s="70"/>
      <c r="D182" s="70"/>
      <c r="E182" s="10"/>
      <c r="G182" s="10"/>
      <c r="H182" s="70"/>
      <c r="I182" s="70"/>
    </row>
    <row r="183" spans="1:9" x14ac:dyDescent="0.2">
      <c r="A183" s="70"/>
      <c r="B183" s="70"/>
      <c r="C183" s="70"/>
      <c r="D183" s="70"/>
      <c r="E183" s="10"/>
      <c r="G183" s="10"/>
      <c r="H183" s="70"/>
      <c r="I183" s="70"/>
    </row>
    <row r="184" spans="1:9" x14ac:dyDescent="0.2">
      <c r="A184" s="70"/>
      <c r="B184" s="70"/>
      <c r="C184" s="70"/>
      <c r="D184" s="70"/>
      <c r="E184" s="10"/>
      <c r="G184" s="10"/>
      <c r="H184" s="70"/>
      <c r="I184" s="70"/>
    </row>
    <row r="185" spans="1:9" x14ac:dyDescent="0.2">
      <c r="A185" s="70"/>
      <c r="B185" s="70"/>
      <c r="C185" s="70"/>
      <c r="D185" s="70"/>
      <c r="E185" s="10"/>
      <c r="G185" s="10"/>
      <c r="H185" s="70"/>
      <c r="I185" s="70"/>
    </row>
    <row r="186" spans="1:9" x14ac:dyDescent="0.2">
      <c r="A186" s="70"/>
      <c r="B186" s="70"/>
      <c r="C186" s="70"/>
      <c r="D186" s="70"/>
      <c r="E186" s="10"/>
      <c r="G186" s="10"/>
      <c r="H186" s="70"/>
      <c r="I186" s="70"/>
    </row>
    <row r="187" spans="1:9" x14ac:dyDescent="0.2">
      <c r="A187" s="70"/>
      <c r="B187" s="70"/>
      <c r="C187" s="70"/>
      <c r="D187" s="70"/>
      <c r="E187" s="10"/>
      <c r="G187" s="10"/>
      <c r="H187" s="70"/>
      <c r="I187" s="70"/>
    </row>
    <row r="188" spans="1:9" x14ac:dyDescent="0.2">
      <c r="A188" s="70"/>
      <c r="B188" s="70"/>
      <c r="C188" s="70"/>
      <c r="D188" s="70"/>
      <c r="E188" s="10"/>
      <c r="G188" s="10"/>
      <c r="H188" s="70"/>
      <c r="I188" s="70"/>
    </row>
    <row r="189" spans="1:9" x14ac:dyDescent="0.2">
      <c r="A189" s="70"/>
      <c r="B189" s="70"/>
      <c r="C189" s="70"/>
      <c r="D189" s="70"/>
      <c r="E189" s="10"/>
      <c r="G189" s="10"/>
      <c r="H189" s="70"/>
      <c r="I189" s="70"/>
    </row>
    <row r="190" spans="1:9" x14ac:dyDescent="0.2">
      <c r="A190" s="70"/>
      <c r="B190" s="70"/>
      <c r="C190" s="70"/>
      <c r="D190" s="70"/>
      <c r="E190" s="10"/>
      <c r="G190" s="10"/>
      <c r="H190" s="70"/>
      <c r="I190" s="70"/>
    </row>
    <row r="191" spans="1:9" x14ac:dyDescent="0.2">
      <c r="A191" s="70"/>
      <c r="B191" s="70"/>
      <c r="C191" s="70"/>
      <c r="D191" s="70"/>
      <c r="E191" s="10"/>
      <c r="G191" s="10"/>
      <c r="H191" s="70"/>
      <c r="I191" s="70"/>
    </row>
    <row r="192" spans="1:9" x14ac:dyDescent="0.2">
      <c r="A192" s="70"/>
      <c r="B192" s="70"/>
      <c r="C192" s="70"/>
      <c r="D192" s="70"/>
      <c r="E192" s="10"/>
      <c r="G192" s="10"/>
      <c r="H192" s="70"/>
      <c r="I192" s="70"/>
    </row>
    <row r="193" spans="1:9" x14ac:dyDescent="0.2">
      <c r="A193" s="70"/>
      <c r="B193" s="70"/>
      <c r="C193" s="70"/>
      <c r="D193" s="70"/>
      <c r="E193" s="10"/>
      <c r="G193" s="10"/>
      <c r="H193" s="70"/>
      <c r="I193" s="70"/>
    </row>
    <row r="194" spans="1:9" x14ac:dyDescent="0.2">
      <c r="A194" s="70"/>
      <c r="B194" s="70"/>
      <c r="C194" s="70"/>
      <c r="D194" s="70"/>
      <c r="E194" s="10"/>
      <c r="G194" s="10"/>
      <c r="H194" s="70"/>
      <c r="I194" s="70"/>
    </row>
    <row r="195" spans="1:9" x14ac:dyDescent="0.2">
      <c r="A195" s="70"/>
      <c r="B195" s="70"/>
      <c r="C195" s="70"/>
      <c r="D195" s="70"/>
      <c r="E195" s="10"/>
      <c r="G195" s="10"/>
      <c r="H195" s="70"/>
      <c r="I195" s="70"/>
    </row>
    <row r="196" spans="1:9" x14ac:dyDescent="0.2">
      <c r="A196" s="70"/>
      <c r="B196" s="70"/>
      <c r="C196" s="70"/>
      <c r="D196" s="70"/>
      <c r="E196" s="10"/>
      <c r="G196" s="10"/>
      <c r="H196" s="70"/>
      <c r="I196" s="70"/>
    </row>
    <row r="197" spans="1:9" x14ac:dyDescent="0.2">
      <c r="A197" s="70"/>
      <c r="B197" s="70"/>
      <c r="C197" s="70"/>
      <c r="D197" s="70"/>
      <c r="E197" s="10"/>
      <c r="G197" s="10"/>
      <c r="H197" s="70"/>
      <c r="I197" s="70"/>
    </row>
    <row r="198" spans="1:9" x14ac:dyDescent="0.2">
      <c r="A198" s="70"/>
      <c r="B198" s="70"/>
      <c r="C198" s="70"/>
      <c r="D198" s="70"/>
      <c r="E198" s="10"/>
      <c r="G198" s="10"/>
      <c r="H198" s="70"/>
      <c r="I198" s="70"/>
    </row>
    <row r="199" spans="1:9" x14ac:dyDescent="0.2">
      <c r="A199" s="70"/>
      <c r="B199" s="70"/>
      <c r="C199" s="70"/>
      <c r="D199" s="70"/>
      <c r="E199" s="10"/>
      <c r="G199" s="10"/>
      <c r="H199" s="70"/>
      <c r="I199" s="70"/>
    </row>
    <row r="200" spans="1:9" x14ac:dyDescent="0.2">
      <c r="A200" s="70"/>
      <c r="B200" s="70"/>
      <c r="C200" s="70"/>
      <c r="D200" s="70"/>
      <c r="E200" s="10"/>
      <c r="G200" s="10"/>
      <c r="H200" s="70"/>
      <c r="I200" s="70"/>
    </row>
    <row r="201" spans="1:9" x14ac:dyDescent="0.2">
      <c r="A201" s="70"/>
      <c r="B201" s="70"/>
      <c r="C201" s="70"/>
      <c r="D201" s="70"/>
      <c r="E201" s="10"/>
      <c r="G201" s="10"/>
      <c r="H201" s="70"/>
      <c r="I201" s="70"/>
    </row>
    <row r="202" spans="1:9" x14ac:dyDescent="0.2">
      <c r="A202" s="70"/>
      <c r="B202" s="70"/>
      <c r="C202" s="70"/>
      <c r="D202" s="70"/>
      <c r="E202" s="10"/>
      <c r="G202" s="10"/>
      <c r="H202" s="70"/>
      <c r="I202" s="70"/>
    </row>
    <row r="203" spans="1:9" x14ac:dyDescent="0.2">
      <c r="A203" s="70"/>
      <c r="B203" s="70"/>
      <c r="C203" s="70"/>
      <c r="D203" s="70"/>
      <c r="E203" s="10"/>
      <c r="G203" s="10"/>
      <c r="H203" s="70"/>
      <c r="I203" s="70"/>
    </row>
    <row r="204" spans="1:9" x14ac:dyDescent="0.2">
      <c r="A204" s="70"/>
      <c r="B204" s="70"/>
      <c r="C204" s="70"/>
      <c r="D204" s="70"/>
      <c r="E204" s="10"/>
      <c r="G204" s="10"/>
      <c r="H204" s="70"/>
      <c r="I204" s="70"/>
    </row>
    <row r="205" spans="1:9" x14ac:dyDescent="0.2">
      <c r="A205" s="70"/>
      <c r="B205" s="70"/>
      <c r="C205" s="70"/>
      <c r="D205" s="70"/>
      <c r="E205" s="10"/>
      <c r="G205" s="10"/>
      <c r="H205" s="70"/>
      <c r="I205" s="70"/>
    </row>
    <row r="206" spans="1:9" x14ac:dyDescent="0.2">
      <c r="A206" s="70"/>
      <c r="B206" s="70"/>
      <c r="C206" s="70"/>
      <c r="D206" s="70"/>
      <c r="E206" s="10"/>
      <c r="G206" s="10"/>
      <c r="H206" s="70"/>
      <c r="I206" s="70"/>
    </row>
    <row r="207" spans="1:9" x14ac:dyDescent="0.2">
      <c r="A207" s="70"/>
      <c r="B207" s="70"/>
      <c r="C207" s="70"/>
      <c r="D207" s="70"/>
      <c r="E207" s="10"/>
      <c r="G207" s="10"/>
      <c r="H207" s="70"/>
      <c r="I207" s="70"/>
    </row>
    <row r="208" spans="1:9" x14ac:dyDescent="0.2">
      <c r="A208" s="70"/>
      <c r="B208" s="70"/>
      <c r="C208" s="70"/>
      <c r="D208" s="70"/>
      <c r="E208" s="10"/>
      <c r="G208" s="10"/>
      <c r="H208" s="70"/>
      <c r="I208" s="70"/>
    </row>
    <row r="209" spans="1:9" x14ac:dyDescent="0.2">
      <c r="A209" s="70"/>
      <c r="B209" s="70"/>
      <c r="C209" s="70"/>
      <c r="D209" s="70"/>
      <c r="E209" s="10"/>
      <c r="G209" s="10"/>
      <c r="H209" s="70"/>
      <c r="I209" s="70"/>
    </row>
    <row r="210" spans="1:9" x14ac:dyDescent="0.2">
      <c r="A210" s="70"/>
      <c r="B210" s="70"/>
      <c r="C210" s="70"/>
      <c r="D210" s="70"/>
      <c r="E210" s="10"/>
      <c r="G210" s="10"/>
      <c r="H210" s="70"/>
      <c r="I210" s="70"/>
    </row>
    <row r="211" spans="1:9" x14ac:dyDescent="0.2">
      <c r="A211" s="70"/>
      <c r="B211" s="70"/>
      <c r="C211" s="70"/>
      <c r="D211" s="70"/>
      <c r="E211" s="10"/>
      <c r="G211" s="10"/>
      <c r="H211" s="70"/>
      <c r="I211" s="70"/>
    </row>
    <row r="212" spans="1:9" x14ac:dyDescent="0.2">
      <c r="A212" s="70"/>
      <c r="B212" s="70"/>
      <c r="C212" s="70"/>
      <c r="D212" s="70"/>
      <c r="E212" s="10"/>
      <c r="G212" s="10"/>
      <c r="H212" s="70"/>
      <c r="I212" s="70"/>
    </row>
    <row r="213" spans="1:9" x14ac:dyDescent="0.2">
      <c r="A213" s="70"/>
      <c r="B213" s="70"/>
      <c r="C213" s="70"/>
      <c r="D213" s="70"/>
      <c r="E213" s="10"/>
      <c r="G213" s="10"/>
      <c r="H213" s="70"/>
      <c r="I213" s="70"/>
    </row>
    <row r="214" spans="1:9" x14ac:dyDescent="0.2">
      <c r="A214" s="70"/>
      <c r="B214" s="70"/>
      <c r="C214" s="70"/>
      <c r="D214" s="70"/>
      <c r="E214" s="10"/>
      <c r="G214" s="10"/>
      <c r="H214" s="70"/>
      <c r="I214" s="70"/>
    </row>
    <row r="215" spans="1:9" x14ac:dyDescent="0.2">
      <c r="A215" s="70"/>
      <c r="B215" s="70"/>
      <c r="C215" s="70"/>
      <c r="D215" s="70"/>
      <c r="E215" s="10"/>
      <c r="G215" s="10"/>
      <c r="H215" s="70"/>
      <c r="I215" s="70"/>
    </row>
    <row r="216" spans="1:9" x14ac:dyDescent="0.2">
      <c r="A216" s="70"/>
      <c r="B216" s="70"/>
      <c r="C216" s="70"/>
      <c r="D216" s="70"/>
      <c r="E216" s="10"/>
      <c r="G216" s="10"/>
      <c r="H216" s="70"/>
      <c r="I216" s="70"/>
    </row>
    <row r="217" spans="1:9" x14ac:dyDescent="0.2">
      <c r="A217" s="70"/>
      <c r="B217" s="70"/>
      <c r="C217" s="70"/>
      <c r="D217" s="70"/>
      <c r="E217" s="10"/>
      <c r="G217" s="10"/>
      <c r="H217" s="70"/>
      <c r="I217" s="70"/>
    </row>
    <row r="218" spans="1:9" x14ac:dyDescent="0.2">
      <c r="A218" s="70"/>
      <c r="B218" s="70"/>
      <c r="C218" s="70"/>
      <c r="D218" s="70"/>
      <c r="E218" s="10"/>
      <c r="G218" s="10"/>
      <c r="H218" s="70"/>
      <c r="I218" s="70"/>
    </row>
    <row r="219" spans="1:9" x14ac:dyDescent="0.2">
      <c r="A219" s="70"/>
      <c r="B219" s="70"/>
      <c r="C219" s="70"/>
      <c r="D219" s="70"/>
      <c r="E219" s="10"/>
      <c r="G219" s="10"/>
      <c r="H219" s="70"/>
      <c r="I219" s="70"/>
    </row>
    <row r="220" spans="1:9" x14ac:dyDescent="0.2">
      <c r="A220" s="70"/>
      <c r="B220" s="70"/>
      <c r="C220" s="70"/>
      <c r="D220" s="70"/>
      <c r="E220" s="10"/>
      <c r="G220" s="10"/>
      <c r="H220" s="70"/>
      <c r="I220" s="70"/>
    </row>
    <row r="221" spans="1:9" x14ac:dyDescent="0.2">
      <c r="A221" s="70"/>
      <c r="B221" s="70"/>
      <c r="C221" s="70"/>
      <c r="D221" s="70"/>
      <c r="E221" s="10"/>
      <c r="G221" s="10"/>
      <c r="H221" s="70"/>
      <c r="I221" s="70"/>
    </row>
    <row r="222" spans="1:9" x14ac:dyDescent="0.2">
      <c r="A222" s="70"/>
      <c r="B222" s="70"/>
      <c r="C222" s="70"/>
      <c r="D222" s="70"/>
      <c r="E222" s="10"/>
      <c r="G222" s="10"/>
      <c r="H222" s="70"/>
      <c r="I222" s="70"/>
    </row>
    <row r="223" spans="1:9" x14ac:dyDescent="0.2">
      <c r="A223" s="70"/>
      <c r="B223" s="70"/>
      <c r="C223" s="70"/>
      <c r="D223" s="70"/>
      <c r="E223" s="10"/>
      <c r="G223" s="10"/>
      <c r="H223" s="70"/>
      <c r="I223" s="70"/>
    </row>
    <row r="224" spans="1:9" x14ac:dyDescent="0.2">
      <c r="A224" s="70"/>
      <c r="B224" s="70"/>
      <c r="C224" s="70"/>
      <c r="D224" s="70"/>
      <c r="E224" s="10"/>
      <c r="G224" s="10"/>
      <c r="H224" s="70"/>
      <c r="I224" s="70"/>
    </row>
    <row r="225" spans="1:9" x14ac:dyDescent="0.2">
      <c r="A225" s="70"/>
      <c r="B225" s="70"/>
      <c r="C225" s="70"/>
      <c r="D225" s="70"/>
      <c r="E225" s="10"/>
      <c r="G225" s="10"/>
      <c r="H225" s="70"/>
      <c r="I225" s="70"/>
    </row>
    <row r="226" spans="1:9" x14ac:dyDescent="0.2">
      <c r="A226" s="70"/>
      <c r="B226" s="70"/>
      <c r="C226" s="70"/>
      <c r="D226" s="70"/>
      <c r="E226" s="10"/>
      <c r="G226" s="10"/>
      <c r="H226" s="70"/>
      <c r="I226" s="70"/>
    </row>
    <row r="227" spans="1:9" x14ac:dyDescent="0.2">
      <c r="A227" s="70"/>
      <c r="B227" s="70"/>
      <c r="C227" s="70"/>
      <c r="D227" s="70"/>
      <c r="E227" s="10"/>
      <c r="G227" s="10"/>
      <c r="H227" s="70"/>
      <c r="I227" s="70"/>
    </row>
    <row r="228" spans="1:9" x14ac:dyDescent="0.2">
      <c r="A228" s="70"/>
      <c r="B228" s="70"/>
      <c r="C228" s="70"/>
      <c r="D228" s="70"/>
      <c r="E228" s="10"/>
      <c r="G228" s="10"/>
      <c r="H228" s="70"/>
      <c r="I228" s="70"/>
    </row>
    <row r="229" spans="1:9" x14ac:dyDescent="0.2">
      <c r="A229" s="70"/>
      <c r="B229" s="70"/>
      <c r="C229" s="70"/>
      <c r="D229" s="70"/>
      <c r="E229" s="10"/>
      <c r="G229" s="10"/>
      <c r="H229" s="70"/>
      <c r="I229" s="70"/>
    </row>
    <row r="230" spans="1:9" x14ac:dyDescent="0.2">
      <c r="A230" s="70"/>
      <c r="B230" s="70"/>
      <c r="C230" s="70"/>
      <c r="D230" s="70"/>
      <c r="E230" s="10"/>
      <c r="G230" s="10"/>
      <c r="H230" s="70"/>
      <c r="I230" s="70"/>
    </row>
    <row r="231" spans="1:9" x14ac:dyDescent="0.2">
      <c r="A231" s="70"/>
      <c r="B231" s="70"/>
      <c r="C231" s="70"/>
      <c r="D231" s="70"/>
      <c r="E231" s="10"/>
      <c r="G231" s="10"/>
      <c r="H231" s="70"/>
      <c r="I231" s="70"/>
    </row>
    <row r="232" spans="1:9" x14ac:dyDescent="0.2">
      <c r="A232" s="70"/>
      <c r="B232" s="70"/>
      <c r="C232" s="70"/>
      <c r="D232" s="70"/>
      <c r="E232" s="10"/>
      <c r="G232" s="10"/>
      <c r="H232" s="70"/>
      <c r="I232" s="70"/>
    </row>
    <row r="233" spans="1:9" x14ac:dyDescent="0.2">
      <c r="A233" s="70"/>
      <c r="B233" s="70"/>
      <c r="C233" s="70"/>
      <c r="D233" s="70"/>
      <c r="E233" s="10"/>
      <c r="G233" s="10"/>
      <c r="H233" s="70"/>
      <c r="I233" s="70"/>
    </row>
    <row r="234" spans="1:9" x14ac:dyDescent="0.2">
      <c r="A234" s="70"/>
      <c r="B234" s="70"/>
      <c r="C234" s="70"/>
      <c r="D234" s="70"/>
      <c r="E234" s="10"/>
      <c r="G234" s="10"/>
      <c r="H234" s="70"/>
      <c r="I234" s="70"/>
    </row>
    <row r="235" spans="1:9" x14ac:dyDescent="0.2">
      <c r="A235" s="70"/>
      <c r="B235" s="70"/>
      <c r="C235" s="70"/>
      <c r="D235" s="70"/>
      <c r="E235" s="10"/>
      <c r="G235" s="10"/>
      <c r="H235" s="70"/>
      <c r="I235" s="70"/>
    </row>
    <row r="236" spans="1:9" x14ac:dyDescent="0.2">
      <c r="A236" s="70"/>
      <c r="B236" s="70"/>
      <c r="C236" s="70"/>
      <c r="D236" s="70"/>
      <c r="E236" s="10"/>
      <c r="G236" s="10"/>
      <c r="H236" s="70"/>
      <c r="I236" s="70"/>
    </row>
    <row r="237" spans="1:9" x14ac:dyDescent="0.2">
      <c r="A237" s="70"/>
      <c r="B237" s="70"/>
      <c r="C237" s="70"/>
      <c r="D237" s="70"/>
      <c r="E237" s="10"/>
      <c r="G237" s="10"/>
      <c r="H237" s="70"/>
      <c r="I237" s="70"/>
    </row>
    <row r="238" spans="1:9" x14ac:dyDescent="0.2">
      <c r="A238" s="70"/>
      <c r="B238" s="70"/>
      <c r="C238" s="70"/>
      <c r="D238" s="70"/>
      <c r="E238" s="10"/>
      <c r="G238" s="10"/>
      <c r="H238" s="70"/>
      <c r="I238" s="70"/>
    </row>
    <row r="239" spans="1:9" x14ac:dyDescent="0.2">
      <c r="A239" s="70"/>
      <c r="B239" s="70"/>
      <c r="C239" s="70"/>
      <c r="D239" s="70"/>
      <c r="E239" s="10"/>
      <c r="G239" s="10"/>
      <c r="H239" s="70"/>
      <c r="I239" s="70"/>
    </row>
    <row r="240" spans="1:9" x14ac:dyDescent="0.2">
      <c r="A240" s="70"/>
      <c r="B240" s="70"/>
      <c r="C240" s="70"/>
      <c r="D240" s="70"/>
      <c r="E240" s="10"/>
      <c r="G240" s="10"/>
      <c r="H240" s="70"/>
      <c r="I240" s="70"/>
    </row>
    <row r="241" spans="1:9" x14ac:dyDescent="0.2">
      <c r="A241" s="70"/>
      <c r="B241" s="70"/>
      <c r="C241" s="70"/>
      <c r="D241" s="70"/>
      <c r="E241" s="10"/>
      <c r="G241" s="10"/>
      <c r="H241" s="70"/>
      <c r="I241" s="70"/>
    </row>
    <row r="242" spans="1:9" x14ac:dyDescent="0.2">
      <c r="A242" s="70"/>
      <c r="B242" s="70"/>
      <c r="C242" s="70"/>
      <c r="D242" s="70"/>
      <c r="E242" s="10"/>
      <c r="G242" s="10"/>
      <c r="H242" s="70"/>
      <c r="I242" s="70"/>
    </row>
    <row r="243" spans="1:9" x14ac:dyDescent="0.2">
      <c r="A243" s="70"/>
      <c r="B243" s="70"/>
      <c r="C243" s="70"/>
      <c r="D243" s="70"/>
      <c r="E243" s="10"/>
      <c r="G243" s="10"/>
      <c r="H243" s="70"/>
      <c r="I243" s="70"/>
    </row>
    <row r="244" spans="1:9" x14ac:dyDescent="0.2">
      <c r="A244" s="70"/>
      <c r="B244" s="70"/>
      <c r="C244" s="70"/>
      <c r="D244" s="70"/>
      <c r="E244" s="10"/>
      <c r="G244" s="10"/>
      <c r="H244" s="70"/>
      <c r="I244" s="70"/>
    </row>
    <row r="245" spans="1:9" x14ac:dyDescent="0.2">
      <c r="A245" s="70"/>
      <c r="B245" s="70"/>
      <c r="C245" s="70"/>
      <c r="D245" s="70"/>
      <c r="E245" s="10"/>
      <c r="G245" s="10"/>
      <c r="H245" s="70"/>
      <c r="I245" s="70"/>
    </row>
    <row r="246" spans="1:9" x14ac:dyDescent="0.2">
      <c r="A246" s="70"/>
      <c r="B246" s="70"/>
      <c r="C246" s="70"/>
      <c r="D246" s="70"/>
      <c r="E246" s="10"/>
      <c r="G246" s="10"/>
      <c r="H246" s="70"/>
      <c r="I246" s="70"/>
    </row>
    <row r="247" spans="1:9" x14ac:dyDescent="0.2">
      <c r="A247" s="70"/>
      <c r="B247" s="70"/>
      <c r="C247" s="70"/>
      <c r="D247" s="70"/>
      <c r="E247" s="10"/>
      <c r="G247" s="10"/>
      <c r="H247" s="70"/>
      <c r="I247" s="70"/>
    </row>
    <row r="248" spans="1:9" x14ac:dyDescent="0.2">
      <c r="A248" s="70"/>
      <c r="B248" s="70"/>
      <c r="C248" s="70"/>
      <c r="D248" s="70"/>
      <c r="E248" s="10"/>
      <c r="G248" s="10"/>
      <c r="H248" s="70"/>
      <c r="I248" s="70"/>
    </row>
    <row r="249" spans="1:9" x14ac:dyDescent="0.2">
      <c r="A249" s="70"/>
      <c r="B249" s="70"/>
      <c r="C249" s="70"/>
      <c r="D249" s="70"/>
      <c r="E249" s="10"/>
      <c r="G249" s="10"/>
      <c r="H249" s="70"/>
      <c r="I249" s="70"/>
    </row>
    <row r="250" spans="1:9" x14ac:dyDescent="0.2">
      <c r="A250" s="70"/>
      <c r="B250" s="70"/>
      <c r="C250" s="70"/>
      <c r="D250" s="70"/>
      <c r="E250" s="10"/>
      <c r="G250" s="10"/>
      <c r="H250" s="70"/>
      <c r="I250" s="70"/>
    </row>
    <row r="251" spans="1:9" x14ac:dyDescent="0.2">
      <c r="A251" s="70"/>
      <c r="B251" s="70"/>
      <c r="C251" s="70"/>
      <c r="D251" s="70"/>
      <c r="E251" s="10"/>
      <c r="G251" s="10"/>
      <c r="H251" s="70"/>
      <c r="I251" s="70"/>
    </row>
    <row r="252" spans="1:9" x14ac:dyDescent="0.2">
      <c r="A252" s="70"/>
      <c r="B252" s="70"/>
      <c r="C252" s="70"/>
      <c r="D252" s="70"/>
      <c r="E252" s="10"/>
      <c r="G252" s="10"/>
      <c r="H252" s="70"/>
      <c r="I252" s="70"/>
    </row>
    <row r="253" spans="1:9" x14ac:dyDescent="0.2">
      <c r="A253" s="70"/>
      <c r="B253" s="70"/>
      <c r="C253" s="70"/>
      <c r="D253" s="70"/>
      <c r="E253" s="10"/>
      <c r="G253" s="10"/>
      <c r="H253" s="70"/>
      <c r="I253" s="70"/>
    </row>
    <row r="254" spans="1:9" x14ac:dyDescent="0.2">
      <c r="A254" s="70"/>
      <c r="B254" s="70"/>
      <c r="C254" s="70"/>
      <c r="D254" s="70"/>
      <c r="E254" s="10"/>
      <c r="G254" s="10"/>
      <c r="H254" s="70"/>
      <c r="I254" s="70"/>
    </row>
    <row r="255" spans="1:9" x14ac:dyDescent="0.2">
      <c r="A255" s="70"/>
      <c r="B255" s="70"/>
      <c r="C255" s="70"/>
      <c r="D255" s="70"/>
      <c r="E255" s="10"/>
      <c r="G255" s="10"/>
      <c r="H255" s="70"/>
      <c r="I255" s="70"/>
    </row>
    <row r="256" spans="1:9" x14ac:dyDescent="0.2">
      <c r="A256" s="70"/>
      <c r="B256" s="70"/>
      <c r="C256" s="70"/>
      <c r="D256" s="70"/>
      <c r="E256" s="10"/>
      <c r="G256" s="10"/>
      <c r="H256" s="70"/>
      <c r="I256" s="70"/>
    </row>
    <row r="257" spans="1:9" x14ac:dyDescent="0.2">
      <c r="A257" s="70"/>
      <c r="B257" s="70"/>
      <c r="C257" s="70"/>
      <c r="D257" s="70"/>
      <c r="E257" s="10"/>
      <c r="G257" s="10"/>
      <c r="H257" s="70"/>
      <c r="I257" s="70"/>
    </row>
  </sheetData>
  <mergeCells count="6">
    <mergeCell ref="A104:B104"/>
    <mergeCell ref="A1:G1"/>
    <mergeCell ref="A100:B100"/>
    <mergeCell ref="A101:B101"/>
    <mergeCell ref="A102:B102"/>
    <mergeCell ref="A103:B103"/>
  </mergeCells>
  <conditionalFormatting sqref="F2:F3 F5:F117">
    <cfRule type="cellIs" dxfId="80" priority="2" stopIfTrue="1" operator="between">
      <formula>0.009</formula>
      <formula>-0.009</formula>
    </cfRule>
  </conditionalFormatting>
  <conditionalFormatting sqref="F257:F65536">
    <cfRule type="cellIs" dxfId="7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69"/>
  <sheetViews>
    <sheetView workbookViewId="0">
      <selection sqref="A1:G1"/>
    </sheetView>
  </sheetViews>
  <sheetFormatPr defaultColWidth="9.140625" defaultRowHeight="11.25" x14ac:dyDescent="0.2"/>
  <cols>
    <col min="1" max="1" width="38.7109375" style="6" bestFit="1" customWidth="1"/>
    <col min="2" max="2" width="53.85546875" style="6" bestFit="1" customWidth="1"/>
    <col min="3" max="3" width="35.42578125" style="6" bestFit="1" customWidth="1"/>
    <col min="4" max="4" width="15.28515625" style="6" bestFit="1" customWidth="1"/>
    <col min="5" max="5" width="26.42578125" style="9" customWidth="1"/>
    <col min="6" max="6" width="31.28515625" style="10" bestFit="1" customWidth="1"/>
    <col min="7" max="7" width="34" style="9" bestFit="1" customWidth="1"/>
    <col min="8" max="8" width="25.7109375" style="6" customWidth="1"/>
    <col min="9" max="9" width="6.7109375" style="6" customWidth="1"/>
    <col min="10" max="16384" width="9.140625" style="6"/>
  </cols>
  <sheetData>
    <row r="1" spans="1:10" s="1" customFormat="1" ht="15" x14ac:dyDescent="0.2">
      <c r="A1" s="100" t="s">
        <v>10</v>
      </c>
      <c r="B1" s="101"/>
      <c r="C1" s="101"/>
      <c r="D1" s="101"/>
      <c r="E1" s="101"/>
      <c r="F1" s="101"/>
      <c r="G1" s="101"/>
    </row>
    <row r="2" spans="1:10" s="1" customFormat="1" ht="12" x14ac:dyDescent="0.2">
      <c r="E2" s="5"/>
      <c r="F2" s="8"/>
      <c r="G2" s="9"/>
    </row>
    <row r="3" spans="1:10" s="1" customFormat="1" ht="12" x14ac:dyDescent="0.2">
      <c r="A3" s="7" t="s">
        <v>7</v>
      </c>
      <c r="B3" s="2"/>
      <c r="C3" s="3"/>
      <c r="D3" s="3"/>
      <c r="E3" s="4"/>
      <c r="F3" s="8"/>
      <c r="G3" s="9"/>
    </row>
    <row r="4" spans="1:10" s="1" customFormat="1" ht="22.5" customHeight="1" x14ac:dyDescent="0.2">
      <c r="A4" s="37" t="s">
        <v>2</v>
      </c>
      <c r="B4" s="37" t="s">
        <v>0</v>
      </c>
      <c r="C4" s="38" t="s">
        <v>4</v>
      </c>
      <c r="D4" s="38" t="s">
        <v>1</v>
      </c>
      <c r="E4" s="40" t="s">
        <v>6</v>
      </c>
      <c r="F4" s="39" t="s">
        <v>297</v>
      </c>
      <c r="G4" s="40" t="s">
        <v>298</v>
      </c>
      <c r="H4" s="41" t="s">
        <v>299</v>
      </c>
      <c r="I4" s="42" t="s">
        <v>5</v>
      </c>
      <c r="J4" s="36"/>
    </row>
    <row r="5" spans="1:10" x14ac:dyDescent="0.2">
      <c r="A5" s="43" t="s">
        <v>120</v>
      </c>
      <c r="B5" s="44"/>
      <c r="C5" s="44"/>
      <c r="D5" s="44"/>
      <c r="E5" s="45"/>
      <c r="F5" s="46"/>
      <c r="G5" s="45"/>
      <c r="H5" s="44"/>
      <c r="I5" s="44"/>
    </row>
    <row r="6" spans="1:10" x14ac:dyDescent="0.2">
      <c r="A6" s="43" t="s">
        <v>30</v>
      </c>
      <c r="B6" s="44"/>
      <c r="C6" s="44"/>
      <c r="D6" s="44"/>
      <c r="E6" s="45"/>
      <c r="F6" s="46"/>
      <c r="G6" s="45"/>
      <c r="H6" s="44"/>
      <c r="I6" s="44"/>
    </row>
    <row r="7" spans="1:10" x14ac:dyDescent="0.2">
      <c r="A7" s="44" t="s">
        <v>122</v>
      </c>
      <c r="B7" s="44" t="s">
        <v>121</v>
      </c>
      <c r="C7" s="44" t="s">
        <v>123</v>
      </c>
      <c r="D7" s="47">
        <v>2100000</v>
      </c>
      <c r="E7" s="45">
        <v>18642.75</v>
      </c>
      <c r="F7" s="46">
        <v>6.5184988132759596</v>
      </c>
      <c r="G7" s="45">
        <v>-3736.92</v>
      </c>
      <c r="H7" s="45">
        <v>-1.30662636066606</v>
      </c>
      <c r="I7" s="48"/>
    </row>
    <row r="8" spans="1:10" x14ac:dyDescent="0.2">
      <c r="A8" s="44" t="s">
        <v>128</v>
      </c>
      <c r="B8" s="44" t="s">
        <v>127</v>
      </c>
      <c r="C8" s="44" t="s">
        <v>123</v>
      </c>
      <c r="D8" s="47">
        <v>975000</v>
      </c>
      <c r="E8" s="45">
        <v>13444.275</v>
      </c>
      <c r="F8" s="46">
        <v>4.7008349429593599</v>
      </c>
      <c r="G8" s="45">
        <v>-3902.7366000000002</v>
      </c>
      <c r="H8" s="45">
        <v>-1.3646046798690501</v>
      </c>
      <c r="I8" s="48"/>
    </row>
    <row r="9" spans="1:10" x14ac:dyDescent="0.2">
      <c r="A9" s="44" t="s">
        <v>137</v>
      </c>
      <c r="B9" s="44" t="s">
        <v>136</v>
      </c>
      <c r="C9" s="44" t="s">
        <v>138</v>
      </c>
      <c r="D9" s="47">
        <v>624200</v>
      </c>
      <c r="E9" s="45">
        <v>11730.5906</v>
      </c>
      <c r="F9" s="46">
        <v>4.1016395598892998</v>
      </c>
      <c r="G9" s="45">
        <v>-5143.835325</v>
      </c>
      <c r="H9" s="45">
        <v>-1.7985589283608601</v>
      </c>
      <c r="I9" s="48"/>
    </row>
    <row r="10" spans="1:10" x14ac:dyDescent="0.2">
      <c r="A10" s="44" t="s">
        <v>130</v>
      </c>
      <c r="B10" s="44" t="s">
        <v>129</v>
      </c>
      <c r="C10" s="44" t="s">
        <v>131</v>
      </c>
      <c r="D10" s="47">
        <v>726000</v>
      </c>
      <c r="E10" s="45">
        <v>10119.714</v>
      </c>
      <c r="F10" s="46">
        <v>3.53839126200223</v>
      </c>
      <c r="G10" s="45">
        <v>-2333.3310000000001</v>
      </c>
      <c r="H10" s="45">
        <v>-0.81585685344061398</v>
      </c>
      <c r="I10" s="48"/>
    </row>
    <row r="11" spans="1:10" x14ac:dyDescent="0.2">
      <c r="A11" s="44" t="s">
        <v>125</v>
      </c>
      <c r="B11" s="44" t="s">
        <v>124</v>
      </c>
      <c r="C11" s="44" t="s">
        <v>126</v>
      </c>
      <c r="D11" s="47">
        <v>233250</v>
      </c>
      <c r="E11" s="45">
        <v>9979.1347499999993</v>
      </c>
      <c r="F11" s="46">
        <v>3.48923726517793</v>
      </c>
      <c r="G11" s="45">
        <v>-1353.3975</v>
      </c>
      <c r="H11" s="45">
        <v>-0.47321988427890999</v>
      </c>
      <c r="I11" s="48"/>
    </row>
    <row r="12" spans="1:10" x14ac:dyDescent="0.2">
      <c r="A12" s="44" t="s">
        <v>133</v>
      </c>
      <c r="B12" s="44" t="s">
        <v>132</v>
      </c>
      <c r="C12" s="44" t="s">
        <v>123</v>
      </c>
      <c r="D12" s="47">
        <v>794250</v>
      </c>
      <c r="E12" s="45">
        <v>9544.5022499999995</v>
      </c>
      <c r="F12" s="46">
        <v>3.3372665829845301</v>
      </c>
      <c r="G12" s="45">
        <v>-1449.96</v>
      </c>
      <c r="H12" s="45">
        <v>-0.506983279789603</v>
      </c>
      <c r="I12" s="48"/>
    </row>
    <row r="13" spans="1:10" x14ac:dyDescent="0.2">
      <c r="A13" s="44" t="s">
        <v>135</v>
      </c>
      <c r="B13" s="44" t="s">
        <v>134</v>
      </c>
      <c r="C13" s="44" t="s">
        <v>123</v>
      </c>
      <c r="D13" s="47">
        <v>600000</v>
      </c>
      <c r="E13" s="45">
        <v>8303.4</v>
      </c>
      <c r="F13" s="46">
        <v>2.9033111019648699</v>
      </c>
      <c r="G13" s="45"/>
      <c r="H13" s="45"/>
      <c r="I13" s="48"/>
    </row>
    <row r="14" spans="1:10" x14ac:dyDescent="0.2">
      <c r="A14" s="44" t="s">
        <v>148</v>
      </c>
      <c r="B14" s="44" t="s">
        <v>147</v>
      </c>
      <c r="C14" s="44" t="s">
        <v>149</v>
      </c>
      <c r="D14" s="47">
        <v>46000</v>
      </c>
      <c r="E14" s="45">
        <v>5831.42</v>
      </c>
      <c r="F14" s="46">
        <v>2.0389751699568799</v>
      </c>
      <c r="G14" s="45">
        <v>-1802.0025000000001</v>
      </c>
      <c r="H14" s="45">
        <v>-0.63007609702272005</v>
      </c>
      <c r="I14" s="48"/>
    </row>
    <row r="15" spans="1:10" x14ac:dyDescent="0.2">
      <c r="A15" s="44" t="s">
        <v>163</v>
      </c>
      <c r="B15" s="44" t="s">
        <v>162</v>
      </c>
      <c r="C15" s="44" t="s">
        <v>164</v>
      </c>
      <c r="D15" s="47">
        <v>2711500</v>
      </c>
      <c r="E15" s="45">
        <v>5757.3279499999999</v>
      </c>
      <c r="F15" s="46">
        <v>2.0130686411455101</v>
      </c>
      <c r="G15" s="45">
        <v>-2583.35</v>
      </c>
      <c r="H15" s="45">
        <v>-0.90327681856359499</v>
      </c>
      <c r="I15" s="48"/>
    </row>
    <row r="16" spans="1:10" x14ac:dyDescent="0.2">
      <c r="A16" s="44" t="s">
        <v>145</v>
      </c>
      <c r="B16" s="44" t="s">
        <v>144</v>
      </c>
      <c r="C16" s="44" t="s">
        <v>146</v>
      </c>
      <c r="D16" s="47">
        <v>1440000</v>
      </c>
      <c r="E16" s="45">
        <v>5499.36</v>
      </c>
      <c r="F16" s="46">
        <v>1.92286929952809</v>
      </c>
      <c r="G16" s="45">
        <v>-1264.56</v>
      </c>
      <c r="H16" s="45">
        <v>-0.442157560409073</v>
      </c>
      <c r="I16" s="48"/>
    </row>
    <row r="17" spans="1:9" x14ac:dyDescent="0.2">
      <c r="A17" s="44" t="s">
        <v>140</v>
      </c>
      <c r="B17" s="44" t="s">
        <v>139</v>
      </c>
      <c r="C17" s="44" t="s">
        <v>141</v>
      </c>
      <c r="D17" s="47">
        <v>392125</v>
      </c>
      <c r="E17" s="45">
        <v>5098.0171250000003</v>
      </c>
      <c r="F17" s="46">
        <v>1.78253844413367</v>
      </c>
      <c r="G17" s="45"/>
      <c r="H17" s="45"/>
      <c r="I17" s="48"/>
    </row>
    <row r="18" spans="1:9" x14ac:dyDescent="0.2">
      <c r="A18" s="44" t="s">
        <v>157</v>
      </c>
      <c r="B18" s="44" t="s">
        <v>156</v>
      </c>
      <c r="C18" s="44" t="s">
        <v>158</v>
      </c>
      <c r="D18" s="47">
        <v>65000</v>
      </c>
      <c r="E18" s="45">
        <v>5083.9750000000004</v>
      </c>
      <c r="F18" s="46">
        <v>1.7776285689731799</v>
      </c>
      <c r="G18" s="45">
        <v>-1843.6925000000001</v>
      </c>
      <c r="H18" s="45">
        <v>-0.64465314255116801</v>
      </c>
      <c r="I18" s="48"/>
    </row>
    <row r="19" spans="1:9" x14ac:dyDescent="0.2">
      <c r="A19" s="44" t="s">
        <v>143</v>
      </c>
      <c r="B19" s="44" t="s">
        <v>142</v>
      </c>
      <c r="C19" s="44" t="s">
        <v>141</v>
      </c>
      <c r="D19" s="47">
        <v>329600</v>
      </c>
      <c r="E19" s="45">
        <v>4578.4736000000003</v>
      </c>
      <c r="F19" s="46">
        <v>1.6008783429598801</v>
      </c>
      <c r="G19" s="45">
        <v>-4.851</v>
      </c>
      <c r="H19" s="45">
        <v>-1.69616809447113E-3</v>
      </c>
      <c r="I19" s="48"/>
    </row>
    <row r="20" spans="1:9" x14ac:dyDescent="0.2">
      <c r="A20" s="44" t="s">
        <v>151</v>
      </c>
      <c r="B20" s="44" t="s">
        <v>150</v>
      </c>
      <c r="C20" s="44" t="s">
        <v>152</v>
      </c>
      <c r="D20" s="47">
        <v>1630100</v>
      </c>
      <c r="E20" s="45">
        <v>4014.9362999999998</v>
      </c>
      <c r="F20" s="46">
        <v>1.4038356737567499</v>
      </c>
      <c r="G20" s="45">
        <v>-479.471</v>
      </c>
      <c r="H20" s="45">
        <v>-0.16764861109547899</v>
      </c>
      <c r="I20" s="48"/>
    </row>
    <row r="21" spans="1:9" x14ac:dyDescent="0.2">
      <c r="A21" s="44" t="s">
        <v>154</v>
      </c>
      <c r="B21" s="44" t="s">
        <v>153</v>
      </c>
      <c r="C21" s="44" t="s">
        <v>155</v>
      </c>
      <c r="D21" s="47">
        <v>114000</v>
      </c>
      <c r="E21" s="45">
        <v>3873.0360000000001</v>
      </c>
      <c r="F21" s="46">
        <v>1.35421976745786</v>
      </c>
      <c r="G21" s="45"/>
      <c r="H21" s="45"/>
      <c r="I21" s="48"/>
    </row>
    <row r="22" spans="1:9" x14ac:dyDescent="0.2">
      <c r="A22" s="44" t="s">
        <v>180</v>
      </c>
      <c r="B22" s="44" t="s">
        <v>179</v>
      </c>
      <c r="C22" s="44" t="s">
        <v>181</v>
      </c>
      <c r="D22" s="47">
        <v>780300</v>
      </c>
      <c r="E22" s="45">
        <v>3469.9940999999999</v>
      </c>
      <c r="F22" s="46">
        <v>1.2132948423877701</v>
      </c>
      <c r="G22" s="45">
        <v>-759.58199999999999</v>
      </c>
      <c r="H22" s="45">
        <v>-0.265590342926112</v>
      </c>
      <c r="I22" s="48"/>
    </row>
    <row r="23" spans="1:9" x14ac:dyDescent="0.2">
      <c r="A23" s="44" t="s">
        <v>169</v>
      </c>
      <c r="B23" s="44" t="s">
        <v>168</v>
      </c>
      <c r="C23" s="44" t="s">
        <v>170</v>
      </c>
      <c r="D23" s="47">
        <v>430000</v>
      </c>
      <c r="E23" s="45">
        <v>3391.1950000000002</v>
      </c>
      <c r="F23" s="46">
        <v>1.18574247807257</v>
      </c>
      <c r="G23" s="45"/>
      <c r="H23" s="45"/>
      <c r="I23" s="48"/>
    </row>
    <row r="24" spans="1:9" x14ac:dyDescent="0.2">
      <c r="A24" s="44" t="s">
        <v>166</v>
      </c>
      <c r="B24" s="44" t="s">
        <v>165</v>
      </c>
      <c r="C24" s="44" t="s">
        <v>167</v>
      </c>
      <c r="D24" s="47">
        <v>195000</v>
      </c>
      <c r="E24" s="45">
        <v>3387.15</v>
      </c>
      <c r="F24" s="46">
        <v>1.1843281305272899</v>
      </c>
      <c r="G24" s="45">
        <v>-611.38</v>
      </c>
      <c r="H24" s="45">
        <v>-0.213771026509536</v>
      </c>
      <c r="I24" s="48"/>
    </row>
    <row r="25" spans="1:9" x14ac:dyDescent="0.2">
      <c r="A25" s="44" t="s">
        <v>160</v>
      </c>
      <c r="B25" s="44" t="s">
        <v>159</v>
      </c>
      <c r="C25" s="44" t="s">
        <v>161</v>
      </c>
      <c r="D25" s="47">
        <v>55000</v>
      </c>
      <c r="E25" s="45">
        <v>3301.375</v>
      </c>
      <c r="F25" s="46">
        <v>1.15433661984841</v>
      </c>
      <c r="G25" s="45"/>
      <c r="H25" s="45"/>
      <c r="I25" s="48"/>
    </row>
    <row r="26" spans="1:9" x14ac:dyDescent="0.2">
      <c r="A26" s="44" t="s">
        <v>204</v>
      </c>
      <c r="B26" s="44" t="s">
        <v>203</v>
      </c>
      <c r="C26" s="44" t="s">
        <v>205</v>
      </c>
      <c r="D26" s="47">
        <v>1400000</v>
      </c>
      <c r="E26" s="45">
        <v>2955.4</v>
      </c>
      <c r="F26" s="46">
        <v>1.0333653239332099</v>
      </c>
      <c r="G26" s="45"/>
      <c r="H26" s="45"/>
      <c r="I26" s="48"/>
    </row>
    <row r="27" spans="1:9" x14ac:dyDescent="0.2">
      <c r="A27" s="44" t="s">
        <v>209</v>
      </c>
      <c r="B27" s="44" t="s">
        <v>208</v>
      </c>
      <c r="C27" s="44" t="s">
        <v>210</v>
      </c>
      <c r="D27" s="47">
        <v>170000</v>
      </c>
      <c r="E27" s="45">
        <v>2942.36</v>
      </c>
      <c r="F27" s="46">
        <v>1.0288058450727799</v>
      </c>
      <c r="G27" s="45"/>
      <c r="H27" s="45"/>
      <c r="I27" s="48"/>
    </row>
    <row r="28" spans="1:9" x14ac:dyDescent="0.2">
      <c r="A28" s="44" t="s">
        <v>257</v>
      </c>
      <c r="B28" s="44" t="s">
        <v>256</v>
      </c>
      <c r="C28" s="44" t="s">
        <v>258</v>
      </c>
      <c r="D28" s="47">
        <v>1729350</v>
      </c>
      <c r="E28" s="45">
        <v>2931.7670549999998</v>
      </c>
      <c r="F28" s="46">
        <v>1.0251019870361999</v>
      </c>
      <c r="G28" s="45">
        <v>-2942.834895</v>
      </c>
      <c r="H28" s="45">
        <v>-1.02897189367044</v>
      </c>
      <c r="I28" s="48"/>
    </row>
    <row r="29" spans="1:9" x14ac:dyDescent="0.2">
      <c r="A29" s="44" t="s">
        <v>183</v>
      </c>
      <c r="B29" s="44" t="s">
        <v>182</v>
      </c>
      <c r="C29" s="44" t="s">
        <v>184</v>
      </c>
      <c r="D29" s="47">
        <v>180165</v>
      </c>
      <c r="E29" s="45">
        <v>2669.3246399999998</v>
      </c>
      <c r="F29" s="46">
        <v>0.93333813402466304</v>
      </c>
      <c r="G29" s="45">
        <v>-198.03700000000001</v>
      </c>
      <c r="H29" s="45">
        <v>-6.9244287966353193E-2</v>
      </c>
      <c r="I29" s="48"/>
    </row>
    <row r="30" spans="1:9" x14ac:dyDescent="0.2">
      <c r="A30" s="44" t="s">
        <v>186</v>
      </c>
      <c r="B30" s="44" t="s">
        <v>185</v>
      </c>
      <c r="C30" s="44" t="s">
        <v>187</v>
      </c>
      <c r="D30" s="47">
        <v>160000</v>
      </c>
      <c r="E30" s="45">
        <v>2653.76</v>
      </c>
      <c r="F30" s="46">
        <v>0.92789590649014897</v>
      </c>
      <c r="G30" s="45"/>
      <c r="H30" s="45"/>
      <c r="I30" s="48"/>
    </row>
    <row r="31" spans="1:9" x14ac:dyDescent="0.2">
      <c r="A31" s="44" t="s">
        <v>175</v>
      </c>
      <c r="B31" s="44" t="s">
        <v>174</v>
      </c>
      <c r="C31" s="44" t="s">
        <v>176</v>
      </c>
      <c r="D31" s="47">
        <v>33000</v>
      </c>
      <c r="E31" s="45">
        <v>2631.42</v>
      </c>
      <c r="F31" s="46">
        <v>0.920084652062096</v>
      </c>
      <c r="G31" s="45"/>
      <c r="H31" s="45"/>
      <c r="I31" s="48"/>
    </row>
    <row r="32" spans="1:9" x14ac:dyDescent="0.2">
      <c r="A32" s="44" t="s">
        <v>178</v>
      </c>
      <c r="B32" s="44" t="s">
        <v>177</v>
      </c>
      <c r="C32" s="44" t="s">
        <v>146</v>
      </c>
      <c r="D32" s="47">
        <v>1500000</v>
      </c>
      <c r="E32" s="45">
        <v>2372.25</v>
      </c>
      <c r="F32" s="46">
        <v>0.82946500971122294</v>
      </c>
      <c r="G32" s="45"/>
      <c r="H32" s="45"/>
      <c r="I32" s="48"/>
    </row>
    <row r="33" spans="1:9" x14ac:dyDescent="0.2">
      <c r="A33" s="44" t="s">
        <v>172</v>
      </c>
      <c r="B33" s="44" t="s">
        <v>171</v>
      </c>
      <c r="C33" s="44" t="s">
        <v>173</v>
      </c>
      <c r="D33" s="47">
        <v>165000</v>
      </c>
      <c r="E33" s="45">
        <v>2298.7800000000002</v>
      </c>
      <c r="F33" s="46">
        <v>0.80377598272693196</v>
      </c>
      <c r="G33" s="45"/>
      <c r="H33" s="45"/>
      <c r="I33" s="48"/>
    </row>
    <row r="34" spans="1:9" x14ac:dyDescent="0.2">
      <c r="A34" s="44" t="s">
        <v>194</v>
      </c>
      <c r="B34" s="44" t="s">
        <v>193</v>
      </c>
      <c r="C34" s="44" t="s">
        <v>195</v>
      </c>
      <c r="D34" s="47">
        <v>46500</v>
      </c>
      <c r="E34" s="45">
        <v>2244.6480000000001</v>
      </c>
      <c r="F34" s="46">
        <v>0.78484855100359396</v>
      </c>
      <c r="G34" s="45"/>
      <c r="H34" s="45"/>
      <c r="I34" s="48"/>
    </row>
    <row r="35" spans="1:9" x14ac:dyDescent="0.2">
      <c r="A35" s="44" t="s">
        <v>192</v>
      </c>
      <c r="B35" s="44" t="s">
        <v>191</v>
      </c>
      <c r="C35" s="44" t="s">
        <v>158</v>
      </c>
      <c r="D35" s="47">
        <v>115000</v>
      </c>
      <c r="E35" s="45">
        <v>2189.37</v>
      </c>
      <c r="F35" s="46">
        <v>0.76552041661353598</v>
      </c>
      <c r="G35" s="45"/>
      <c r="H35" s="45"/>
      <c r="I35" s="48"/>
    </row>
    <row r="36" spans="1:9" x14ac:dyDescent="0.2">
      <c r="A36" s="44" t="s">
        <v>202</v>
      </c>
      <c r="B36" s="44" t="s">
        <v>201</v>
      </c>
      <c r="C36" s="44" t="s">
        <v>190</v>
      </c>
      <c r="D36" s="47">
        <v>300000</v>
      </c>
      <c r="E36" s="45">
        <v>2145.9</v>
      </c>
      <c r="F36" s="46">
        <v>0.75032098823450899</v>
      </c>
      <c r="G36" s="45">
        <v>-506.52800000000002</v>
      </c>
      <c r="H36" s="45">
        <v>-0.17710918007756599</v>
      </c>
      <c r="I36" s="48"/>
    </row>
    <row r="37" spans="1:9" x14ac:dyDescent="0.2">
      <c r="A37" s="44" t="s">
        <v>189</v>
      </c>
      <c r="B37" s="44" t="s">
        <v>188</v>
      </c>
      <c r="C37" s="44" t="s">
        <v>190</v>
      </c>
      <c r="D37" s="47">
        <v>110000</v>
      </c>
      <c r="E37" s="45">
        <v>2091.65</v>
      </c>
      <c r="F37" s="46">
        <v>0.73135229742332397</v>
      </c>
      <c r="G37" s="45"/>
      <c r="H37" s="45"/>
      <c r="I37" s="48"/>
    </row>
    <row r="38" spans="1:9" x14ac:dyDescent="0.2">
      <c r="A38" s="44" t="s">
        <v>215</v>
      </c>
      <c r="B38" s="44" t="s">
        <v>214</v>
      </c>
      <c r="C38" s="44" t="s">
        <v>181</v>
      </c>
      <c r="D38" s="47">
        <v>50000</v>
      </c>
      <c r="E38" s="45">
        <v>1956.6</v>
      </c>
      <c r="F38" s="46">
        <v>0.68413162103529501</v>
      </c>
      <c r="G38" s="45"/>
      <c r="H38" s="45"/>
      <c r="I38" s="48"/>
    </row>
    <row r="39" spans="1:9" x14ac:dyDescent="0.2">
      <c r="A39" s="44" t="s">
        <v>217</v>
      </c>
      <c r="B39" s="44" t="s">
        <v>216</v>
      </c>
      <c r="C39" s="44" t="s">
        <v>210</v>
      </c>
      <c r="D39" s="47">
        <v>500000</v>
      </c>
      <c r="E39" s="45">
        <v>1668</v>
      </c>
      <c r="F39" s="46">
        <v>0.58322168245265904</v>
      </c>
      <c r="G39" s="45"/>
      <c r="H39" s="45"/>
      <c r="I39" s="48"/>
    </row>
    <row r="40" spans="1:9" x14ac:dyDescent="0.2">
      <c r="A40" s="44" t="s">
        <v>197</v>
      </c>
      <c r="B40" s="44" t="s">
        <v>196</v>
      </c>
      <c r="C40" s="44" t="s">
        <v>155</v>
      </c>
      <c r="D40" s="47">
        <v>11100</v>
      </c>
      <c r="E40" s="45">
        <v>1649.127</v>
      </c>
      <c r="F40" s="46">
        <v>0.57662267597008698</v>
      </c>
      <c r="G40" s="45"/>
      <c r="H40" s="45"/>
      <c r="I40" s="48"/>
    </row>
    <row r="41" spans="1:9" x14ac:dyDescent="0.2">
      <c r="A41" s="44" t="s">
        <v>212</v>
      </c>
      <c r="B41" s="44" t="s">
        <v>211</v>
      </c>
      <c r="C41" s="44" t="s">
        <v>213</v>
      </c>
      <c r="D41" s="47">
        <v>70000</v>
      </c>
      <c r="E41" s="45">
        <v>1636.67</v>
      </c>
      <c r="F41" s="46">
        <v>0.57226704497589498</v>
      </c>
      <c r="G41" s="45"/>
      <c r="H41" s="45"/>
      <c r="I41" s="48"/>
    </row>
    <row r="42" spans="1:9" x14ac:dyDescent="0.2">
      <c r="A42" s="44" t="s">
        <v>233</v>
      </c>
      <c r="B42" s="44" t="s">
        <v>232</v>
      </c>
      <c r="C42" s="44" t="s">
        <v>222</v>
      </c>
      <c r="D42" s="47">
        <v>10539</v>
      </c>
      <c r="E42" s="45">
        <v>1598.1339599999999</v>
      </c>
      <c r="F42" s="46">
        <v>0.55879279192801601</v>
      </c>
      <c r="G42" s="45"/>
      <c r="H42" s="45"/>
      <c r="I42" s="48"/>
    </row>
    <row r="43" spans="1:9" x14ac:dyDescent="0.2">
      <c r="A43" s="44" t="s">
        <v>207</v>
      </c>
      <c r="B43" s="44" t="s">
        <v>206</v>
      </c>
      <c r="C43" s="44" t="s">
        <v>167</v>
      </c>
      <c r="D43" s="47">
        <v>113400</v>
      </c>
      <c r="E43" s="45">
        <v>1540.3122000000001</v>
      </c>
      <c r="F43" s="46">
        <v>0.53857522349301901</v>
      </c>
      <c r="G43" s="45"/>
      <c r="H43" s="45"/>
      <c r="I43" s="48"/>
    </row>
    <row r="44" spans="1:9" x14ac:dyDescent="0.2">
      <c r="A44" s="44" t="s">
        <v>219</v>
      </c>
      <c r="B44" s="44" t="s">
        <v>218</v>
      </c>
      <c r="C44" s="44" t="s">
        <v>152</v>
      </c>
      <c r="D44" s="47">
        <v>270000</v>
      </c>
      <c r="E44" s="45">
        <v>1495.26</v>
      </c>
      <c r="F44" s="46">
        <v>0.52282257368355101</v>
      </c>
      <c r="G44" s="45"/>
      <c r="H44" s="45"/>
      <c r="I44" s="48"/>
    </row>
    <row r="45" spans="1:9" x14ac:dyDescent="0.2">
      <c r="A45" s="44" t="s">
        <v>199</v>
      </c>
      <c r="B45" s="44" t="s">
        <v>198</v>
      </c>
      <c r="C45" s="44" t="s">
        <v>200</v>
      </c>
      <c r="D45" s="47">
        <v>265000</v>
      </c>
      <c r="E45" s="45">
        <v>1377.7349999999999</v>
      </c>
      <c r="F45" s="46">
        <v>0.48172957114742998</v>
      </c>
      <c r="G45" s="45"/>
      <c r="H45" s="45"/>
      <c r="I45" s="48"/>
    </row>
    <row r="46" spans="1:9" x14ac:dyDescent="0.2">
      <c r="A46" s="44" t="s">
        <v>231</v>
      </c>
      <c r="B46" s="44" t="s">
        <v>230</v>
      </c>
      <c r="C46" s="44" t="s">
        <v>190</v>
      </c>
      <c r="D46" s="47">
        <v>920426</v>
      </c>
      <c r="E46" s="45">
        <v>1317.4977759999999</v>
      </c>
      <c r="F46" s="46">
        <v>0.460667427785585</v>
      </c>
      <c r="G46" s="45"/>
      <c r="H46" s="45"/>
      <c r="I46" s="48"/>
    </row>
    <row r="47" spans="1:9" x14ac:dyDescent="0.2">
      <c r="A47" s="44" t="s">
        <v>221</v>
      </c>
      <c r="B47" s="44" t="s">
        <v>220</v>
      </c>
      <c r="C47" s="44" t="s">
        <v>222</v>
      </c>
      <c r="D47" s="47">
        <v>143204</v>
      </c>
      <c r="E47" s="45">
        <v>1210.0021979999999</v>
      </c>
      <c r="F47" s="46">
        <v>0.42308124561689198</v>
      </c>
      <c r="G47" s="45"/>
      <c r="H47" s="45"/>
      <c r="I47" s="48"/>
    </row>
    <row r="48" spans="1:9" x14ac:dyDescent="0.2">
      <c r="A48" s="44" t="s">
        <v>235</v>
      </c>
      <c r="B48" s="44" t="s">
        <v>234</v>
      </c>
      <c r="C48" s="44" t="s">
        <v>236</v>
      </c>
      <c r="D48" s="47">
        <v>500010</v>
      </c>
      <c r="E48" s="45">
        <v>1166.02332</v>
      </c>
      <c r="F48" s="46">
        <v>0.407703886372563</v>
      </c>
      <c r="G48" s="45"/>
      <c r="H48" s="45"/>
      <c r="I48" s="48"/>
    </row>
    <row r="49" spans="1:9" x14ac:dyDescent="0.2">
      <c r="A49" s="44" t="s">
        <v>352</v>
      </c>
      <c r="B49" s="44" t="s">
        <v>351</v>
      </c>
      <c r="C49" s="44" t="s">
        <v>353</v>
      </c>
      <c r="D49" s="47">
        <v>80000</v>
      </c>
      <c r="E49" s="45">
        <v>1104.6400000000001</v>
      </c>
      <c r="F49" s="46">
        <v>0.38624100677728102</v>
      </c>
      <c r="G49" s="45">
        <v>-1108.96</v>
      </c>
      <c r="H49" s="45">
        <v>-0.38775150897643901</v>
      </c>
      <c r="I49" s="48"/>
    </row>
    <row r="50" spans="1:9" x14ac:dyDescent="0.2">
      <c r="A50" s="44" t="s">
        <v>224</v>
      </c>
      <c r="B50" s="44" t="s">
        <v>223</v>
      </c>
      <c r="C50" s="44" t="s">
        <v>225</v>
      </c>
      <c r="D50" s="47">
        <v>83393</v>
      </c>
      <c r="E50" s="45">
        <v>1016.894242</v>
      </c>
      <c r="F50" s="46">
        <v>0.35556041408612798</v>
      </c>
      <c r="G50" s="45"/>
      <c r="H50" s="45"/>
      <c r="I50" s="48"/>
    </row>
    <row r="51" spans="1:9" x14ac:dyDescent="0.2">
      <c r="A51" s="44" t="s">
        <v>229</v>
      </c>
      <c r="B51" s="44" t="s">
        <v>228</v>
      </c>
      <c r="C51" s="44" t="s">
        <v>210</v>
      </c>
      <c r="D51" s="47">
        <v>120000</v>
      </c>
      <c r="E51" s="45">
        <v>989.7</v>
      </c>
      <c r="F51" s="46">
        <v>0.34605185798764798</v>
      </c>
      <c r="G51" s="45"/>
      <c r="H51" s="45"/>
      <c r="I51" s="48"/>
    </row>
    <row r="52" spans="1:9" x14ac:dyDescent="0.2">
      <c r="A52" s="44" t="s">
        <v>227</v>
      </c>
      <c r="B52" s="44" t="s">
        <v>226</v>
      </c>
      <c r="C52" s="44" t="s">
        <v>200</v>
      </c>
      <c r="D52" s="47">
        <v>810000</v>
      </c>
      <c r="E52" s="45">
        <v>920.72699999999998</v>
      </c>
      <c r="F52" s="46">
        <v>0.32193522183428602</v>
      </c>
      <c r="G52" s="45"/>
      <c r="H52" s="45"/>
      <c r="I52" s="48"/>
    </row>
    <row r="53" spans="1:9" x14ac:dyDescent="0.2">
      <c r="A53" s="44" t="s">
        <v>355</v>
      </c>
      <c r="B53" s="44" t="s">
        <v>354</v>
      </c>
      <c r="C53" s="44" t="s">
        <v>356</v>
      </c>
      <c r="D53" s="47">
        <v>15000</v>
      </c>
      <c r="E53" s="45">
        <v>910.95</v>
      </c>
      <c r="F53" s="46">
        <v>0.31851666164883102</v>
      </c>
      <c r="G53" s="45"/>
      <c r="H53" s="45"/>
      <c r="I53" s="48"/>
    </row>
    <row r="54" spans="1:9" x14ac:dyDescent="0.2">
      <c r="A54" s="44" t="s">
        <v>242</v>
      </c>
      <c r="B54" s="44" t="s">
        <v>241</v>
      </c>
      <c r="C54" s="44" t="s">
        <v>243</v>
      </c>
      <c r="D54" s="47">
        <v>14567</v>
      </c>
      <c r="E54" s="45">
        <v>40.743898999999999</v>
      </c>
      <c r="F54" s="46">
        <v>1.4246238204113399E-2</v>
      </c>
      <c r="G54" s="45"/>
      <c r="H54" s="45"/>
      <c r="I54" s="48"/>
    </row>
    <row r="55" spans="1:9" x14ac:dyDescent="0.2">
      <c r="A55" s="44" t="s">
        <v>238</v>
      </c>
      <c r="B55" s="44" t="s">
        <v>237</v>
      </c>
      <c r="C55" s="44" t="s">
        <v>161</v>
      </c>
      <c r="D55" s="47">
        <v>87800</v>
      </c>
      <c r="E55" s="45">
        <v>22.93336</v>
      </c>
      <c r="F55" s="46">
        <v>8.0187247023336405E-3</v>
      </c>
      <c r="G55" s="45"/>
      <c r="H55" s="45"/>
      <c r="I55" s="48"/>
    </row>
    <row r="56" spans="1:9" x14ac:dyDescent="0.2">
      <c r="A56" s="43" t="s">
        <v>32</v>
      </c>
      <c r="B56" s="43"/>
      <c r="C56" s="43"/>
      <c r="D56" s="43"/>
      <c r="E56" s="49">
        <f>SUM(E7:E55)</f>
        <v>186799.20632500006</v>
      </c>
      <c r="F56" s="50">
        <f>SUM(F7:F55)</f>
        <v>65.31495647103587</v>
      </c>
      <c r="G56" s="49">
        <f>SUM(G7:G55)</f>
        <v>-32025.429319999996</v>
      </c>
      <c r="H56" s="49">
        <f>SUM(H7:H55)</f>
        <v>-11.197796624268049</v>
      </c>
      <c r="I56" s="43"/>
    </row>
    <row r="57" spans="1:9" x14ac:dyDescent="0.2">
      <c r="A57" s="44"/>
      <c r="B57" s="44"/>
      <c r="C57" s="44"/>
      <c r="D57" s="44"/>
      <c r="E57" s="45"/>
      <c r="F57" s="46"/>
      <c r="G57" s="45"/>
      <c r="H57" s="44"/>
      <c r="I57" s="44"/>
    </row>
    <row r="58" spans="1:9" x14ac:dyDescent="0.2">
      <c r="A58" s="43" t="s">
        <v>29</v>
      </c>
      <c r="B58" s="44"/>
      <c r="C58" s="44"/>
      <c r="D58" s="44"/>
      <c r="E58" s="45"/>
      <c r="F58" s="46"/>
      <c r="G58" s="45"/>
      <c r="H58" s="44"/>
      <c r="I58" s="44"/>
    </row>
    <row r="59" spans="1:9" x14ac:dyDescent="0.2">
      <c r="A59" s="43" t="s">
        <v>30</v>
      </c>
      <c r="B59" s="44"/>
      <c r="C59" s="44"/>
      <c r="D59" s="44"/>
      <c r="E59" s="45"/>
      <c r="F59" s="46"/>
      <c r="G59" s="45"/>
      <c r="H59" s="44"/>
      <c r="I59" s="44"/>
    </row>
    <row r="60" spans="1:9" x14ac:dyDescent="0.2">
      <c r="A60" s="44" t="s">
        <v>62</v>
      </c>
      <c r="B60" s="44" t="s">
        <v>61</v>
      </c>
      <c r="C60" s="44" t="s">
        <v>63</v>
      </c>
      <c r="D60" s="47">
        <v>11897</v>
      </c>
      <c r="E60" s="45">
        <v>12921.058069999999</v>
      </c>
      <c r="F60" s="46">
        <v>4.5178904236534203</v>
      </c>
      <c r="G60" s="48"/>
      <c r="H60" s="48"/>
      <c r="I60" s="48">
        <v>8.2788000000000004</v>
      </c>
    </row>
    <row r="61" spans="1:9" x14ac:dyDescent="0.2">
      <c r="A61" s="44" t="s">
        <v>65</v>
      </c>
      <c r="B61" s="44" t="s">
        <v>64</v>
      </c>
      <c r="C61" s="44" t="s">
        <v>63</v>
      </c>
      <c r="D61" s="47">
        <v>6920</v>
      </c>
      <c r="E61" s="45">
        <v>7478.58932</v>
      </c>
      <c r="F61" s="46">
        <v>2.6149133366803898</v>
      </c>
      <c r="G61" s="48"/>
      <c r="H61" s="48"/>
      <c r="I61" s="48">
        <v>8.3188999999999993</v>
      </c>
    </row>
    <row r="62" spans="1:9" x14ac:dyDescent="0.2">
      <c r="A62" s="44" t="s">
        <v>81</v>
      </c>
      <c r="B62" s="44" t="s">
        <v>80</v>
      </c>
      <c r="C62" s="44" t="s">
        <v>31</v>
      </c>
      <c r="D62" s="47">
        <v>5367</v>
      </c>
      <c r="E62" s="45">
        <v>5409.1975596000002</v>
      </c>
      <c r="F62" s="46">
        <v>1.89134370589252</v>
      </c>
      <c r="G62" s="48"/>
      <c r="H62" s="48"/>
      <c r="I62" s="48">
        <v>7.6170499999999999</v>
      </c>
    </row>
    <row r="63" spans="1:9" x14ac:dyDescent="0.2">
      <c r="A63" s="44" t="s">
        <v>91</v>
      </c>
      <c r="B63" s="44" t="s">
        <v>90</v>
      </c>
      <c r="C63" s="44" t="s">
        <v>31</v>
      </c>
      <c r="D63" s="47">
        <v>5000</v>
      </c>
      <c r="E63" s="45">
        <v>5324.4168492999997</v>
      </c>
      <c r="F63" s="46">
        <v>1.8616998518753201</v>
      </c>
      <c r="G63" s="48"/>
      <c r="H63" s="48"/>
      <c r="I63" s="48">
        <v>7.6849999999999996</v>
      </c>
    </row>
    <row r="64" spans="1:9" x14ac:dyDescent="0.2">
      <c r="A64" s="44" t="s">
        <v>83</v>
      </c>
      <c r="B64" s="44" t="s">
        <v>82</v>
      </c>
      <c r="C64" s="44" t="s">
        <v>31</v>
      </c>
      <c r="D64" s="47">
        <v>5000</v>
      </c>
      <c r="E64" s="45">
        <v>5145.3337670999999</v>
      </c>
      <c r="F64" s="46">
        <v>1.7990828635662699</v>
      </c>
      <c r="G64" s="48"/>
      <c r="H64" s="48"/>
      <c r="I64" s="48">
        <v>7.5737500000000004</v>
      </c>
    </row>
    <row r="65" spans="1:9" x14ac:dyDescent="0.2">
      <c r="A65" s="44" t="s">
        <v>85</v>
      </c>
      <c r="B65" s="44" t="s">
        <v>84</v>
      </c>
      <c r="C65" s="44" t="s">
        <v>31</v>
      </c>
      <c r="D65" s="47">
        <v>7000</v>
      </c>
      <c r="E65" s="45">
        <v>3941.9029999999998</v>
      </c>
      <c r="F65" s="46">
        <v>1.3782993403628201</v>
      </c>
      <c r="G65" s="48"/>
      <c r="H65" s="48"/>
      <c r="I65" s="48">
        <v>6.8399000000000001</v>
      </c>
    </row>
    <row r="66" spans="1:9" x14ac:dyDescent="0.2">
      <c r="A66" s="44" t="s">
        <v>358</v>
      </c>
      <c r="B66" s="44" t="s">
        <v>357</v>
      </c>
      <c r="C66" s="44" t="s">
        <v>31</v>
      </c>
      <c r="D66" s="47">
        <v>3000</v>
      </c>
      <c r="E66" s="45">
        <v>3132.9852740000001</v>
      </c>
      <c r="F66" s="46">
        <v>1.09545859868206</v>
      </c>
      <c r="G66" s="48"/>
      <c r="H66" s="48"/>
      <c r="I66" s="48">
        <v>7.49</v>
      </c>
    </row>
    <row r="67" spans="1:9" x14ac:dyDescent="0.2">
      <c r="A67" s="44" t="s">
        <v>93</v>
      </c>
      <c r="B67" s="44" t="s">
        <v>92</v>
      </c>
      <c r="C67" s="44" t="s">
        <v>31</v>
      </c>
      <c r="D67" s="47">
        <v>300</v>
      </c>
      <c r="E67" s="45">
        <v>2983.0279314999998</v>
      </c>
      <c r="F67" s="46">
        <v>1.0430255209908299</v>
      </c>
      <c r="G67" s="48"/>
      <c r="H67" s="48"/>
      <c r="I67" s="48">
        <v>7.3097000000000003</v>
      </c>
    </row>
    <row r="68" spans="1:9" x14ac:dyDescent="0.2">
      <c r="A68" s="44" t="s">
        <v>360</v>
      </c>
      <c r="B68" s="44" t="s">
        <v>359</v>
      </c>
      <c r="C68" s="44" t="s">
        <v>361</v>
      </c>
      <c r="D68" s="47">
        <v>2500</v>
      </c>
      <c r="E68" s="45">
        <v>2723.7035274</v>
      </c>
      <c r="F68" s="46">
        <v>0.95235189073889004</v>
      </c>
      <c r="G68" s="48"/>
      <c r="H68" s="48"/>
      <c r="I68" s="48">
        <v>6.8602999999999996</v>
      </c>
    </row>
    <row r="69" spans="1:9" x14ac:dyDescent="0.2">
      <c r="A69" s="44" t="s">
        <v>363</v>
      </c>
      <c r="B69" s="44" t="s">
        <v>362</v>
      </c>
      <c r="C69" s="44" t="s">
        <v>31</v>
      </c>
      <c r="D69" s="47">
        <v>2500</v>
      </c>
      <c r="E69" s="45">
        <v>2651.9012329000002</v>
      </c>
      <c r="F69" s="46">
        <v>0.92724598246415901</v>
      </c>
      <c r="G69" s="48"/>
      <c r="H69" s="48"/>
      <c r="I69" s="48">
        <v>7.66</v>
      </c>
    </row>
    <row r="70" spans="1:9" x14ac:dyDescent="0.2">
      <c r="A70" s="44" t="s">
        <v>365</v>
      </c>
      <c r="B70" s="44" t="s">
        <v>364</v>
      </c>
      <c r="C70" s="44" t="s">
        <v>31</v>
      </c>
      <c r="D70" s="47">
        <v>2500</v>
      </c>
      <c r="E70" s="45">
        <v>2569.4861643999998</v>
      </c>
      <c r="F70" s="46">
        <v>0.89842928287781598</v>
      </c>
      <c r="G70" s="48"/>
      <c r="H70" s="48"/>
      <c r="I70" s="48">
        <v>7.4249000000000001</v>
      </c>
    </row>
    <row r="71" spans="1:9" x14ac:dyDescent="0.2">
      <c r="A71" s="44" t="s">
        <v>367</v>
      </c>
      <c r="B71" s="44" t="s">
        <v>366</v>
      </c>
      <c r="C71" s="44" t="s">
        <v>31</v>
      </c>
      <c r="D71" s="47">
        <v>2500</v>
      </c>
      <c r="E71" s="45">
        <v>2546.3499658000001</v>
      </c>
      <c r="F71" s="46">
        <v>0.89033963499229396</v>
      </c>
      <c r="G71" s="48"/>
      <c r="H71" s="48"/>
      <c r="I71" s="48">
        <v>7.05</v>
      </c>
    </row>
    <row r="72" spans="1:9" x14ac:dyDescent="0.2">
      <c r="A72" s="44" t="s">
        <v>87</v>
      </c>
      <c r="B72" s="44" t="s">
        <v>86</v>
      </c>
      <c r="C72" s="44" t="s">
        <v>31</v>
      </c>
      <c r="D72" s="47">
        <v>2500</v>
      </c>
      <c r="E72" s="45">
        <v>2527.5213014000001</v>
      </c>
      <c r="F72" s="46">
        <v>0.88375613059798697</v>
      </c>
      <c r="G72" s="48"/>
      <c r="H72" s="48"/>
      <c r="I72" s="48">
        <v>7.4424000000000001</v>
      </c>
    </row>
    <row r="73" spans="1:9" x14ac:dyDescent="0.2">
      <c r="A73" s="44" t="s">
        <v>95</v>
      </c>
      <c r="B73" s="44" t="s">
        <v>94</v>
      </c>
      <c r="C73" s="44" t="s">
        <v>31</v>
      </c>
      <c r="D73" s="47">
        <v>1500</v>
      </c>
      <c r="E73" s="45">
        <v>1555.1411711999999</v>
      </c>
      <c r="F73" s="46">
        <v>0.54376022201358698</v>
      </c>
      <c r="G73" s="48"/>
      <c r="H73" s="48"/>
      <c r="I73" s="48">
        <v>7.3166000000000002</v>
      </c>
    </row>
    <row r="74" spans="1:9" x14ac:dyDescent="0.2">
      <c r="A74" s="44" t="s">
        <v>89</v>
      </c>
      <c r="B74" s="44" t="s">
        <v>88</v>
      </c>
      <c r="C74" s="44" t="s">
        <v>79</v>
      </c>
      <c r="D74" s="47">
        <v>1000</v>
      </c>
      <c r="E74" s="45">
        <v>1035.1069041000001</v>
      </c>
      <c r="F74" s="46">
        <v>0.36192853125153801</v>
      </c>
      <c r="G74" s="48"/>
      <c r="H74" s="48"/>
      <c r="I74" s="48">
        <v>7.37</v>
      </c>
    </row>
    <row r="75" spans="1:9" x14ac:dyDescent="0.2">
      <c r="A75" s="44" t="s">
        <v>369</v>
      </c>
      <c r="B75" s="44" t="s">
        <v>368</v>
      </c>
      <c r="C75" s="44" t="s">
        <v>79</v>
      </c>
      <c r="D75" s="47">
        <v>1000</v>
      </c>
      <c r="E75" s="45">
        <v>1027.6613014</v>
      </c>
      <c r="F75" s="46">
        <v>0.35932515179496199</v>
      </c>
      <c r="G75" s="48"/>
      <c r="H75" s="48"/>
      <c r="I75" s="48">
        <v>7.14</v>
      </c>
    </row>
    <row r="76" spans="1:9" x14ac:dyDescent="0.2">
      <c r="A76" s="43" t="s">
        <v>32</v>
      </c>
      <c r="B76" s="43"/>
      <c r="C76" s="43"/>
      <c r="D76" s="43"/>
      <c r="E76" s="49">
        <f>SUM(E59:E75)</f>
        <v>62973.383340100001</v>
      </c>
      <c r="F76" s="50">
        <f>SUM(F59:F75)</f>
        <v>22.01885046843487</v>
      </c>
      <c r="G76" s="49"/>
      <c r="H76" s="43"/>
      <c r="I76" s="43"/>
    </row>
    <row r="77" spans="1:9" x14ac:dyDescent="0.2">
      <c r="A77" s="44"/>
      <c r="B77" s="44"/>
      <c r="C77" s="44"/>
      <c r="D77" s="44"/>
      <c r="E77" s="45"/>
      <c r="F77" s="46"/>
      <c r="G77" s="45"/>
      <c r="H77" s="44"/>
      <c r="I77" s="44"/>
    </row>
    <row r="78" spans="1:9" x14ac:dyDescent="0.2">
      <c r="A78" s="43" t="s">
        <v>60</v>
      </c>
      <c r="B78" s="44"/>
      <c r="C78" s="44"/>
      <c r="D78" s="44"/>
      <c r="E78" s="45"/>
      <c r="F78" s="46"/>
      <c r="G78" s="45"/>
      <c r="H78" s="44"/>
      <c r="I78" s="44"/>
    </row>
    <row r="79" spans="1:9" x14ac:dyDescent="0.2">
      <c r="A79" s="44" t="s">
        <v>72</v>
      </c>
      <c r="B79" s="44" t="s">
        <v>71</v>
      </c>
      <c r="C79" s="44" t="s">
        <v>39</v>
      </c>
      <c r="D79" s="47">
        <v>9296400</v>
      </c>
      <c r="E79" s="45">
        <v>8945.7181</v>
      </c>
      <c r="F79" s="46">
        <v>3.1278997368280601</v>
      </c>
      <c r="G79" s="48"/>
      <c r="H79" s="48"/>
      <c r="I79" s="48">
        <v>7.5322167753125102</v>
      </c>
    </row>
    <row r="80" spans="1:9" x14ac:dyDescent="0.2">
      <c r="A80" s="44" t="s">
        <v>99</v>
      </c>
      <c r="B80" s="44" t="s">
        <v>98</v>
      </c>
      <c r="C80" s="44" t="s">
        <v>39</v>
      </c>
      <c r="D80" s="47">
        <v>4500000</v>
      </c>
      <c r="E80" s="45">
        <v>4666.0424999999996</v>
      </c>
      <c r="F80" s="46">
        <v>1.63149709667003</v>
      </c>
      <c r="G80" s="48"/>
      <c r="H80" s="48"/>
      <c r="I80" s="48">
        <v>7.2897453600000004</v>
      </c>
    </row>
    <row r="81" spans="1:9" x14ac:dyDescent="0.2">
      <c r="A81" s="44" t="s">
        <v>97</v>
      </c>
      <c r="B81" s="44" t="s">
        <v>96</v>
      </c>
      <c r="C81" s="44" t="s">
        <v>39</v>
      </c>
      <c r="D81" s="47">
        <v>2500000</v>
      </c>
      <c r="E81" s="45">
        <v>2607.4302778000001</v>
      </c>
      <c r="F81" s="46">
        <v>0.91169656684443601</v>
      </c>
      <c r="G81" s="48"/>
      <c r="H81" s="48"/>
      <c r="I81" s="48">
        <v>7.1835996800000004</v>
      </c>
    </row>
    <row r="82" spans="1:9" x14ac:dyDescent="0.2">
      <c r="A82" s="44" t="s">
        <v>371</v>
      </c>
      <c r="B82" s="44" t="s">
        <v>370</v>
      </c>
      <c r="C82" s="44" t="s">
        <v>39</v>
      </c>
      <c r="D82" s="47">
        <v>2500000</v>
      </c>
      <c r="E82" s="45">
        <v>2554.4547222000001</v>
      </c>
      <c r="F82" s="46">
        <v>0.89317348970660904</v>
      </c>
      <c r="G82" s="48"/>
      <c r="H82" s="48"/>
      <c r="I82" s="48">
        <v>5.2901999999999996</v>
      </c>
    </row>
    <row r="83" spans="1:9" x14ac:dyDescent="0.2">
      <c r="A83" s="44" t="s">
        <v>101</v>
      </c>
      <c r="B83" s="44" t="s">
        <v>100</v>
      </c>
      <c r="C83" s="44" t="s">
        <v>39</v>
      </c>
      <c r="D83" s="47">
        <v>2500000</v>
      </c>
      <c r="E83" s="45">
        <v>2546.5650000000001</v>
      </c>
      <c r="F83" s="46">
        <v>0.89041482240710701</v>
      </c>
      <c r="G83" s="48"/>
      <c r="H83" s="48"/>
      <c r="I83" s="48">
        <v>7.5248693400000004</v>
      </c>
    </row>
    <row r="84" spans="1:9" x14ac:dyDescent="0.2">
      <c r="A84" s="44" t="s">
        <v>103</v>
      </c>
      <c r="B84" s="44" t="s">
        <v>102</v>
      </c>
      <c r="C84" s="44" t="s">
        <v>39</v>
      </c>
      <c r="D84" s="47">
        <v>2343370</v>
      </c>
      <c r="E84" s="45">
        <v>2434.5510470999998</v>
      </c>
      <c r="F84" s="46">
        <v>0.85124877560344403</v>
      </c>
      <c r="G84" s="48"/>
      <c r="H84" s="48"/>
      <c r="I84" s="48">
        <v>7.2897453600000004</v>
      </c>
    </row>
    <row r="85" spans="1:9" x14ac:dyDescent="0.2">
      <c r="A85" s="44" t="s">
        <v>341</v>
      </c>
      <c r="B85" s="44" t="s">
        <v>340</v>
      </c>
      <c r="C85" s="44" t="s">
        <v>39</v>
      </c>
      <c r="D85" s="47">
        <v>2000000</v>
      </c>
      <c r="E85" s="45">
        <v>2108.6246667</v>
      </c>
      <c r="F85" s="46">
        <v>0.73728754542802799</v>
      </c>
      <c r="G85" s="48"/>
      <c r="H85" s="48"/>
      <c r="I85" s="48">
        <v>5.7516031368</v>
      </c>
    </row>
    <row r="86" spans="1:9" x14ac:dyDescent="0.2">
      <c r="A86" s="44" t="s">
        <v>343</v>
      </c>
      <c r="B86" s="44" t="s">
        <v>342</v>
      </c>
      <c r="C86" s="44" t="s">
        <v>39</v>
      </c>
      <c r="D86" s="47">
        <v>2000000</v>
      </c>
      <c r="E86" s="45">
        <v>2051.3164443999999</v>
      </c>
      <c r="F86" s="46">
        <v>0.71724953713775397</v>
      </c>
      <c r="G86" s="48"/>
      <c r="H86" s="48"/>
      <c r="I86" s="48">
        <v>7.195882095</v>
      </c>
    </row>
    <row r="87" spans="1:9" x14ac:dyDescent="0.2">
      <c r="A87" s="44" t="s">
        <v>105</v>
      </c>
      <c r="B87" s="44" t="s">
        <v>104</v>
      </c>
      <c r="C87" s="44" t="s">
        <v>39</v>
      </c>
      <c r="D87" s="47">
        <v>1562190</v>
      </c>
      <c r="E87" s="45">
        <v>1608.6307839999999</v>
      </c>
      <c r="F87" s="46">
        <v>0.56246304094101895</v>
      </c>
      <c r="G87" s="48"/>
      <c r="H87" s="48"/>
      <c r="I87" s="48">
        <v>7.5082033199999998</v>
      </c>
    </row>
    <row r="88" spans="1:9" x14ac:dyDescent="0.2">
      <c r="A88" s="44" t="s">
        <v>373</v>
      </c>
      <c r="B88" s="44" t="s">
        <v>372</v>
      </c>
      <c r="C88" s="44" t="s">
        <v>39</v>
      </c>
      <c r="D88" s="47">
        <v>480000</v>
      </c>
      <c r="E88" s="45">
        <v>497.67887999999999</v>
      </c>
      <c r="F88" s="46">
        <v>0.174015056183906</v>
      </c>
      <c r="G88" s="48"/>
      <c r="H88" s="48"/>
      <c r="I88" s="48">
        <v>5.6131160403125104</v>
      </c>
    </row>
    <row r="89" spans="1:9" x14ac:dyDescent="0.2">
      <c r="A89" s="44" t="s">
        <v>107</v>
      </c>
      <c r="B89" s="44" t="s">
        <v>106</v>
      </c>
      <c r="C89" s="44" t="s">
        <v>39</v>
      </c>
      <c r="D89" s="47">
        <v>52560</v>
      </c>
      <c r="E89" s="45">
        <v>53.7693881</v>
      </c>
      <c r="F89" s="46">
        <v>1.88006432806547E-2</v>
      </c>
      <c r="G89" s="48"/>
      <c r="H89" s="48"/>
      <c r="I89" s="48">
        <v>7.6237656349999998</v>
      </c>
    </row>
    <row r="90" spans="1:9" x14ac:dyDescent="0.2">
      <c r="A90" s="44" t="s">
        <v>109</v>
      </c>
      <c r="B90" s="44" t="s">
        <v>108</v>
      </c>
      <c r="C90" s="44" t="s">
        <v>39</v>
      </c>
      <c r="D90" s="47">
        <v>50000</v>
      </c>
      <c r="E90" s="45">
        <v>51.028233299999997</v>
      </c>
      <c r="F90" s="46">
        <v>1.7842189495091601E-2</v>
      </c>
      <c r="G90" s="48"/>
      <c r="H90" s="48"/>
      <c r="I90" s="48">
        <v>7.6473840099999997</v>
      </c>
    </row>
    <row r="91" spans="1:9" x14ac:dyDescent="0.2">
      <c r="A91" s="44" t="s">
        <v>375</v>
      </c>
      <c r="B91" s="44" t="s">
        <v>374</v>
      </c>
      <c r="C91" s="44" t="s">
        <v>39</v>
      </c>
      <c r="D91" s="47">
        <v>14900</v>
      </c>
      <c r="E91" s="45">
        <v>14.630151100000001</v>
      </c>
      <c r="F91" s="46">
        <v>5.1154804191118801E-3</v>
      </c>
      <c r="G91" s="48"/>
      <c r="H91" s="48"/>
      <c r="I91" s="48">
        <v>7.7879138399999999</v>
      </c>
    </row>
    <row r="92" spans="1:9" x14ac:dyDescent="0.2">
      <c r="A92" s="43" t="s">
        <v>32</v>
      </c>
      <c r="B92" s="43"/>
      <c r="C92" s="43"/>
      <c r="D92" s="43"/>
      <c r="E92" s="49">
        <f>SUM(E79:E91)</f>
        <v>30140.440194700001</v>
      </c>
      <c r="F92" s="50">
        <f>SUM(F79:F91)</f>
        <v>10.53870398094525</v>
      </c>
      <c r="G92" s="49"/>
      <c r="H92" s="43"/>
      <c r="I92" s="43"/>
    </row>
    <row r="93" spans="1:9" x14ac:dyDescent="0.2">
      <c r="A93" s="44"/>
      <c r="B93" s="44"/>
      <c r="C93" s="44"/>
      <c r="D93" s="44"/>
      <c r="E93" s="45"/>
      <c r="F93" s="46"/>
      <c r="G93" s="45"/>
      <c r="H93" s="44"/>
      <c r="I93" s="44"/>
    </row>
    <row r="94" spans="1:9" x14ac:dyDescent="0.2">
      <c r="A94" s="43" t="s">
        <v>40</v>
      </c>
      <c r="B94" s="43"/>
      <c r="C94" s="43"/>
      <c r="D94" s="43"/>
      <c r="E94" s="49">
        <f>E56+E76+E92</f>
        <v>279913.02985980007</v>
      </c>
      <c r="F94" s="50">
        <f>F56+F76+F92</f>
        <v>97.872510920416005</v>
      </c>
      <c r="G94" s="49"/>
      <c r="H94" s="43"/>
      <c r="I94" s="43"/>
    </row>
    <row r="95" spans="1:9" x14ac:dyDescent="0.2">
      <c r="A95" s="43"/>
      <c r="B95" s="43"/>
      <c r="C95" s="43"/>
      <c r="D95" s="43"/>
      <c r="E95" s="49"/>
      <c r="F95" s="50"/>
      <c r="G95" s="49"/>
      <c r="H95" s="43"/>
      <c r="I95" s="43"/>
    </row>
    <row r="96" spans="1:9" x14ac:dyDescent="0.2">
      <c r="A96" s="43" t="s">
        <v>344</v>
      </c>
      <c r="B96" s="43"/>
      <c r="C96" s="43"/>
      <c r="D96" s="43"/>
      <c r="E96" s="67">
        <v>2458.1781251000002</v>
      </c>
      <c r="F96" s="67">
        <f>E96/E100*100</f>
        <v>0.85951006108461891</v>
      </c>
      <c r="G96" s="49"/>
      <c r="H96" s="43"/>
      <c r="I96" s="43"/>
    </row>
    <row r="97" spans="1:9" x14ac:dyDescent="0.2">
      <c r="A97" s="43"/>
      <c r="B97" s="43"/>
      <c r="C97" s="43"/>
      <c r="D97" s="43"/>
      <c r="E97" s="49"/>
      <c r="F97" s="50"/>
      <c r="G97" s="49"/>
      <c r="H97" s="43"/>
      <c r="I97" s="43"/>
    </row>
    <row r="98" spans="1:9" x14ac:dyDescent="0.2">
      <c r="A98" s="43" t="s">
        <v>42</v>
      </c>
      <c r="B98" s="43"/>
      <c r="C98" s="43"/>
      <c r="D98" s="43"/>
      <c r="E98" s="49">
        <f>E100-(E56+E76+E92+E96)</f>
        <v>3626.3895298999851</v>
      </c>
      <c r="F98" s="50">
        <f>F100-(F56+F76+F92+F96)</f>
        <v>1.2679790184993749</v>
      </c>
      <c r="G98" s="49"/>
      <c r="H98" s="43"/>
      <c r="I98" s="43"/>
    </row>
    <row r="99" spans="1:9" x14ac:dyDescent="0.2">
      <c r="A99" s="44"/>
      <c r="B99" s="44"/>
      <c r="C99" s="44"/>
      <c r="D99" s="44"/>
      <c r="E99" s="45"/>
      <c r="F99" s="46"/>
      <c r="G99" s="45"/>
      <c r="H99" s="44"/>
      <c r="I99" s="44"/>
    </row>
    <row r="100" spans="1:9" x14ac:dyDescent="0.2">
      <c r="A100" s="51" t="s">
        <v>41</v>
      </c>
      <c r="B100" s="51"/>
      <c r="C100" s="51"/>
      <c r="D100" s="51"/>
      <c r="E100" s="52">
        <v>285997.59751480003</v>
      </c>
      <c r="F100" s="53">
        <v>100</v>
      </c>
      <c r="G100" s="52"/>
      <c r="H100" s="51"/>
      <c r="I100" s="51"/>
    </row>
    <row r="101" spans="1:9" x14ac:dyDescent="0.2">
      <c r="F101" s="68" t="s">
        <v>839</v>
      </c>
    </row>
    <row r="102" spans="1:9" x14ac:dyDescent="0.2">
      <c r="A102" s="11" t="s">
        <v>43</v>
      </c>
    </row>
    <row r="104" spans="1:9" x14ac:dyDescent="0.2">
      <c r="A104" s="11" t="s">
        <v>44</v>
      </c>
    </row>
    <row r="105" spans="1:9" x14ac:dyDescent="0.2">
      <c r="A105" s="11" t="s">
        <v>45</v>
      </c>
    </row>
    <row r="106" spans="1:9" x14ac:dyDescent="0.2">
      <c r="A106" s="11" t="s">
        <v>46</v>
      </c>
      <c r="B106" s="11"/>
      <c r="C106" s="30" t="s">
        <v>1022</v>
      </c>
      <c r="D106" s="11" t="s">
        <v>47</v>
      </c>
    </row>
    <row r="107" spans="1:9" x14ac:dyDescent="0.2">
      <c r="A107" s="6" t="s">
        <v>56</v>
      </c>
      <c r="C107" s="31">
        <v>14.2226</v>
      </c>
      <c r="D107" s="31">
        <v>14.404400000000001</v>
      </c>
    </row>
    <row r="108" spans="1:9" x14ac:dyDescent="0.2">
      <c r="A108" s="6" t="s">
        <v>116</v>
      </c>
      <c r="C108" s="31">
        <v>13.768700000000001</v>
      </c>
      <c r="D108" s="31">
        <v>13.396699999999999</v>
      </c>
    </row>
    <row r="109" spans="1:9" x14ac:dyDescent="0.2">
      <c r="A109" s="6" t="s">
        <v>57</v>
      </c>
      <c r="C109" s="31">
        <v>14.9458</v>
      </c>
      <c r="D109" s="31">
        <v>15.246</v>
      </c>
    </row>
    <row r="110" spans="1:9" x14ac:dyDescent="0.2">
      <c r="A110" s="6" t="s">
        <v>117</v>
      </c>
      <c r="C110" s="31">
        <v>14.1778</v>
      </c>
      <c r="D110" s="31">
        <v>13.6097</v>
      </c>
    </row>
    <row r="112" spans="1:9" x14ac:dyDescent="0.2">
      <c r="A112" s="11" t="s">
        <v>48</v>
      </c>
    </row>
    <row r="113" spans="1:5" x14ac:dyDescent="0.2">
      <c r="A113" s="102" t="s">
        <v>49</v>
      </c>
      <c r="B113" s="103"/>
      <c r="C113" s="32" t="s">
        <v>50</v>
      </c>
    </row>
    <row r="114" spans="1:5" x14ac:dyDescent="0.2">
      <c r="A114" s="98" t="s">
        <v>116</v>
      </c>
      <c r="B114" s="99"/>
      <c r="C114" s="33">
        <v>0.55000000000000004</v>
      </c>
    </row>
    <row r="115" spans="1:5" x14ac:dyDescent="0.2">
      <c r="A115" s="98" t="s">
        <v>117</v>
      </c>
      <c r="B115" s="99"/>
      <c r="C115" s="33">
        <v>0.85</v>
      </c>
    </row>
    <row r="116" spans="1:5" x14ac:dyDescent="0.2">
      <c r="A116" s="6" t="s">
        <v>51</v>
      </c>
    </row>
    <row r="117" spans="1:5" x14ac:dyDescent="0.2">
      <c r="A117" s="6" t="s">
        <v>52</v>
      </c>
    </row>
    <row r="119" spans="1:5" x14ac:dyDescent="0.2">
      <c r="A119" s="11" t="s">
        <v>345</v>
      </c>
      <c r="D119" s="34" t="s">
        <v>376</v>
      </c>
    </row>
    <row r="121" spans="1:5" x14ac:dyDescent="0.2">
      <c r="A121" s="11" t="s">
        <v>347</v>
      </c>
      <c r="D121" s="34">
        <f>ABS(+H56)</f>
        <v>11.197796624268049</v>
      </c>
    </row>
    <row r="123" spans="1:5" x14ac:dyDescent="0.2">
      <c r="A123" s="11" t="s">
        <v>348</v>
      </c>
      <c r="D123" s="35">
        <v>1.1841503290911699</v>
      </c>
    </row>
    <row r="125" spans="1:5" x14ac:dyDescent="0.2">
      <c r="A125" s="11" t="s">
        <v>349</v>
      </c>
      <c r="D125" s="34">
        <v>6.5670376029680098</v>
      </c>
      <c r="E125" s="9" t="s">
        <v>53</v>
      </c>
    </row>
    <row r="127" spans="1:5" x14ac:dyDescent="0.2">
      <c r="A127" s="11" t="s">
        <v>350</v>
      </c>
      <c r="D127" s="30" t="s">
        <v>55</v>
      </c>
    </row>
    <row r="129" spans="1:9" x14ac:dyDescent="0.2">
      <c r="A129" s="69" t="s">
        <v>1033</v>
      </c>
      <c r="B129" s="70"/>
      <c r="C129" s="70"/>
      <c r="D129" s="70"/>
      <c r="E129" s="10"/>
      <c r="G129" s="10"/>
      <c r="H129" s="10"/>
      <c r="I129" s="10"/>
    </row>
    <row r="130" spans="1:9" x14ac:dyDescent="0.2">
      <c r="A130" s="70"/>
      <c r="B130" s="70"/>
      <c r="C130" s="70"/>
      <c r="D130" s="70"/>
      <c r="E130" s="10"/>
      <c r="G130" s="10"/>
      <c r="H130" s="10"/>
      <c r="I130" s="10"/>
    </row>
    <row r="131" spans="1:9" x14ac:dyDescent="0.2">
      <c r="A131" s="69" t="s">
        <v>1031</v>
      </c>
      <c r="B131" s="70"/>
      <c r="C131" s="70"/>
      <c r="D131" s="70"/>
      <c r="E131" s="10"/>
      <c r="G131" s="10"/>
      <c r="H131" s="10"/>
      <c r="I131" s="10"/>
    </row>
    <row r="132" spans="1:9" x14ac:dyDescent="0.2">
      <c r="A132" s="70"/>
      <c r="B132" s="70"/>
      <c r="C132" s="70"/>
      <c r="D132" s="70"/>
      <c r="E132" s="10"/>
      <c r="G132" s="10"/>
      <c r="H132" s="10"/>
      <c r="I132" s="10"/>
    </row>
    <row r="133" spans="1:9" x14ac:dyDescent="0.2">
      <c r="A133" s="70"/>
      <c r="B133" s="70"/>
      <c r="C133" s="70"/>
      <c r="D133" s="70"/>
      <c r="E133" s="10"/>
      <c r="G133" s="10"/>
      <c r="H133" s="10"/>
      <c r="I133" s="10"/>
    </row>
    <row r="134" spans="1:9" x14ac:dyDescent="0.2">
      <c r="A134" s="70"/>
      <c r="B134" s="70"/>
      <c r="C134" s="70"/>
      <c r="D134" s="70"/>
      <c r="E134" s="10"/>
      <c r="G134" s="10"/>
      <c r="H134" s="10"/>
      <c r="I134" s="10"/>
    </row>
    <row r="135" spans="1:9" x14ac:dyDescent="0.2">
      <c r="A135" s="70"/>
      <c r="B135" s="70"/>
      <c r="C135" s="70"/>
      <c r="D135" s="70"/>
      <c r="E135" s="10"/>
      <c r="G135" s="10"/>
      <c r="H135" s="10"/>
      <c r="I135" s="10"/>
    </row>
    <row r="136" spans="1:9" x14ac:dyDescent="0.2">
      <c r="A136" s="70"/>
      <c r="B136" s="70"/>
      <c r="C136" s="70"/>
      <c r="D136" s="70"/>
      <c r="E136" s="10"/>
      <c r="G136" s="10"/>
      <c r="H136" s="10"/>
      <c r="I136" s="10"/>
    </row>
    <row r="137" spans="1:9" x14ac:dyDescent="0.2">
      <c r="A137" s="70"/>
      <c r="B137" s="70"/>
      <c r="C137" s="70"/>
      <c r="D137" s="70"/>
      <c r="E137" s="10"/>
      <c r="G137" s="10"/>
      <c r="H137" s="10"/>
      <c r="I137" s="10"/>
    </row>
    <row r="138" spans="1:9" x14ac:dyDescent="0.2">
      <c r="A138" s="70"/>
      <c r="B138" s="70"/>
      <c r="C138" s="70"/>
      <c r="D138" s="70"/>
      <c r="E138" s="10"/>
      <c r="G138" s="10"/>
      <c r="H138" s="10"/>
      <c r="I138" s="10"/>
    </row>
    <row r="139" spans="1:9" x14ac:dyDescent="0.2">
      <c r="A139" s="70"/>
      <c r="B139" s="70"/>
      <c r="C139" s="70"/>
      <c r="D139" s="70"/>
      <c r="E139" s="10"/>
      <c r="G139" s="10"/>
      <c r="H139" s="10"/>
      <c r="I139" s="10"/>
    </row>
    <row r="140" spans="1:9" x14ac:dyDescent="0.2">
      <c r="A140" s="70"/>
      <c r="B140" s="70"/>
      <c r="C140" s="70"/>
      <c r="D140" s="70"/>
      <c r="E140" s="10"/>
      <c r="G140" s="10"/>
      <c r="H140" s="10"/>
      <c r="I140" s="10"/>
    </row>
    <row r="141" spans="1:9" x14ac:dyDescent="0.2">
      <c r="A141" s="70"/>
      <c r="B141" s="70"/>
      <c r="C141" s="70"/>
      <c r="D141" s="70"/>
      <c r="E141" s="10"/>
      <c r="G141" s="10"/>
      <c r="H141" s="10"/>
      <c r="I141" s="10"/>
    </row>
    <row r="142" spans="1:9" x14ac:dyDescent="0.2">
      <c r="A142" s="70"/>
      <c r="B142" s="70"/>
      <c r="C142" s="70"/>
      <c r="D142" s="70"/>
      <c r="E142" s="10"/>
      <c r="G142" s="10"/>
      <c r="H142" s="10"/>
      <c r="I142" s="10"/>
    </row>
    <row r="143" spans="1:9" x14ac:dyDescent="0.2">
      <c r="A143" s="70"/>
      <c r="B143" s="70"/>
      <c r="C143" s="70"/>
      <c r="D143" s="70"/>
      <c r="E143" s="10"/>
      <c r="G143" s="10"/>
      <c r="H143" s="10"/>
      <c r="I143" s="10"/>
    </row>
    <row r="144" spans="1:9" x14ac:dyDescent="0.2">
      <c r="A144" s="70"/>
      <c r="B144" s="70"/>
      <c r="C144" s="70"/>
      <c r="D144" s="70"/>
      <c r="E144" s="10"/>
      <c r="G144" s="10"/>
      <c r="H144" s="10"/>
      <c r="I144" s="10"/>
    </row>
    <row r="145" spans="1:9" x14ac:dyDescent="0.2">
      <c r="A145" s="70"/>
      <c r="B145" s="70"/>
      <c r="C145" s="70"/>
      <c r="D145" s="70"/>
      <c r="E145" s="10"/>
      <c r="G145" s="10"/>
      <c r="H145" s="10"/>
      <c r="I145" s="10"/>
    </row>
    <row r="146" spans="1:9" x14ac:dyDescent="0.2">
      <c r="A146" s="70"/>
      <c r="B146" s="70"/>
      <c r="C146" s="70"/>
      <c r="D146" s="70"/>
      <c r="E146" s="10"/>
      <c r="G146" s="10"/>
      <c r="H146" s="10"/>
      <c r="I146" s="10"/>
    </row>
    <row r="147" spans="1:9" x14ac:dyDescent="0.2">
      <c r="A147" s="70"/>
      <c r="B147" s="70"/>
      <c r="C147" s="70"/>
      <c r="D147" s="70"/>
      <c r="E147" s="10"/>
      <c r="G147" s="10"/>
      <c r="H147" s="10"/>
      <c r="I147" s="10"/>
    </row>
    <row r="148" spans="1:9" x14ac:dyDescent="0.2">
      <c r="A148" s="70"/>
      <c r="B148" s="70"/>
      <c r="C148" s="70"/>
      <c r="D148" s="70"/>
      <c r="E148" s="10"/>
      <c r="G148" s="10"/>
      <c r="H148" s="10"/>
      <c r="I148" s="10"/>
    </row>
    <row r="149" spans="1:9" x14ac:dyDescent="0.2">
      <c r="A149" s="69" t="s">
        <v>1035</v>
      </c>
      <c r="B149" s="70"/>
      <c r="C149" s="70"/>
      <c r="D149" s="70"/>
      <c r="E149" s="10"/>
      <c r="G149" s="10"/>
      <c r="H149" s="10"/>
      <c r="I149" s="10"/>
    </row>
    <row r="150" spans="1:9" x14ac:dyDescent="0.2">
      <c r="A150" s="70"/>
      <c r="B150" s="70"/>
      <c r="C150" s="70"/>
      <c r="D150" s="70"/>
      <c r="E150" s="10"/>
      <c r="G150" s="10"/>
      <c r="H150" s="10"/>
      <c r="I150" s="10"/>
    </row>
    <row r="151" spans="1:9" x14ac:dyDescent="0.2">
      <c r="A151" s="69" t="s">
        <v>1032</v>
      </c>
      <c r="B151" s="70"/>
      <c r="C151" s="70"/>
      <c r="D151" s="70"/>
      <c r="E151" s="10"/>
      <c r="G151" s="10"/>
      <c r="H151" s="10"/>
      <c r="I151" s="10"/>
    </row>
    <row r="152" spans="1:9" x14ac:dyDescent="0.2">
      <c r="A152" s="70"/>
      <c r="B152" s="70"/>
      <c r="C152" s="70"/>
      <c r="D152" s="70"/>
      <c r="E152" s="10"/>
      <c r="G152" s="10"/>
      <c r="H152" s="10"/>
      <c r="I152" s="10"/>
    </row>
    <row r="153" spans="1:9" x14ac:dyDescent="0.2">
      <c r="A153" s="70"/>
      <c r="B153" s="70"/>
      <c r="C153" s="70"/>
      <c r="D153" s="70"/>
      <c r="E153" s="10"/>
      <c r="G153" s="10"/>
      <c r="H153" s="10"/>
      <c r="I153" s="10"/>
    </row>
    <row r="154" spans="1:9" x14ac:dyDescent="0.2">
      <c r="A154" s="70"/>
      <c r="B154" s="70"/>
      <c r="C154" s="70"/>
      <c r="D154" s="70"/>
      <c r="E154" s="10"/>
      <c r="G154" s="10"/>
      <c r="H154" s="10"/>
      <c r="I154" s="10"/>
    </row>
    <row r="155" spans="1:9" x14ac:dyDescent="0.2">
      <c r="A155" s="70"/>
      <c r="B155" s="70"/>
      <c r="C155" s="70"/>
      <c r="D155" s="70"/>
      <c r="E155" s="10"/>
      <c r="G155" s="10"/>
      <c r="H155" s="10"/>
      <c r="I155" s="10"/>
    </row>
    <row r="156" spans="1:9" x14ac:dyDescent="0.2">
      <c r="A156" s="70"/>
      <c r="B156" s="70"/>
      <c r="C156" s="70"/>
      <c r="D156" s="70"/>
      <c r="E156" s="10"/>
      <c r="G156" s="10"/>
      <c r="H156" s="10"/>
      <c r="I156" s="10"/>
    </row>
    <row r="157" spans="1:9" x14ac:dyDescent="0.2">
      <c r="A157" s="70"/>
      <c r="B157" s="70"/>
      <c r="C157" s="70"/>
      <c r="D157" s="70"/>
      <c r="E157" s="10"/>
      <c r="G157" s="10"/>
      <c r="H157" s="10"/>
      <c r="I157" s="10"/>
    </row>
    <row r="158" spans="1:9" x14ac:dyDescent="0.2">
      <c r="A158" s="70"/>
      <c r="B158" s="70"/>
      <c r="C158" s="70"/>
      <c r="D158" s="70"/>
      <c r="E158" s="10"/>
      <c r="G158" s="10"/>
      <c r="H158" s="10"/>
      <c r="I158" s="10"/>
    </row>
    <row r="159" spans="1:9" x14ac:dyDescent="0.2">
      <c r="A159" s="70"/>
      <c r="B159" s="70"/>
      <c r="C159" s="70"/>
      <c r="D159" s="70"/>
      <c r="E159" s="10"/>
      <c r="G159" s="10"/>
      <c r="H159" s="10"/>
      <c r="I159" s="10"/>
    </row>
    <row r="160" spans="1:9" x14ac:dyDescent="0.2">
      <c r="A160" s="70"/>
      <c r="B160" s="70"/>
      <c r="C160" s="70"/>
      <c r="D160" s="70"/>
      <c r="E160" s="10"/>
      <c r="G160" s="10"/>
      <c r="H160" s="10"/>
      <c r="I160" s="10"/>
    </row>
    <row r="161" spans="1:9" x14ac:dyDescent="0.2">
      <c r="A161" s="70"/>
      <c r="B161" s="70"/>
      <c r="C161" s="70"/>
      <c r="D161" s="70"/>
      <c r="E161" s="10"/>
      <c r="G161" s="10"/>
      <c r="H161" s="10"/>
      <c r="I161" s="10"/>
    </row>
    <row r="162" spans="1:9" x14ac:dyDescent="0.2">
      <c r="A162" s="70"/>
      <c r="B162" s="70"/>
      <c r="C162" s="70"/>
      <c r="D162" s="70"/>
      <c r="E162" s="10"/>
      <c r="G162" s="10"/>
      <c r="H162" s="10"/>
      <c r="I162" s="10"/>
    </row>
    <row r="163" spans="1:9" x14ac:dyDescent="0.2">
      <c r="A163" s="70"/>
      <c r="B163" s="70"/>
      <c r="C163" s="70"/>
      <c r="D163" s="70"/>
      <c r="E163" s="10"/>
      <c r="G163" s="10"/>
      <c r="H163" s="10"/>
      <c r="I163" s="10"/>
    </row>
    <row r="164" spans="1:9" x14ac:dyDescent="0.2">
      <c r="A164" s="70"/>
      <c r="B164" s="70"/>
      <c r="C164" s="70"/>
      <c r="D164" s="70"/>
      <c r="E164" s="10"/>
      <c r="G164" s="10"/>
      <c r="H164" s="10"/>
      <c r="I164" s="10"/>
    </row>
    <row r="165" spans="1:9" x14ac:dyDescent="0.2">
      <c r="A165" s="70"/>
      <c r="B165" s="70"/>
      <c r="C165" s="70"/>
      <c r="D165" s="70"/>
      <c r="E165" s="10"/>
      <c r="G165" s="10"/>
      <c r="H165" s="70"/>
      <c r="I165" s="70"/>
    </row>
    <row r="166" spans="1:9" x14ac:dyDescent="0.2">
      <c r="A166" s="70"/>
      <c r="B166" s="70"/>
      <c r="C166" s="70"/>
      <c r="D166" s="70"/>
      <c r="E166" s="10"/>
      <c r="G166" s="10"/>
      <c r="H166" s="70"/>
      <c r="I166" s="70"/>
    </row>
    <row r="167" spans="1:9" x14ac:dyDescent="0.2">
      <c r="A167" s="70" t="s">
        <v>1030</v>
      </c>
      <c r="B167" s="70"/>
      <c r="C167" s="70"/>
      <c r="D167" s="70"/>
      <c r="E167" s="10"/>
      <c r="G167" s="10"/>
      <c r="H167" s="70"/>
      <c r="I167" s="70"/>
    </row>
    <row r="168" spans="1:9" x14ac:dyDescent="0.2">
      <c r="A168" s="70"/>
      <c r="B168" s="70"/>
      <c r="C168" s="70"/>
      <c r="D168" s="70"/>
      <c r="E168" s="10"/>
      <c r="G168" s="10"/>
      <c r="H168" s="70"/>
      <c r="I168" s="70"/>
    </row>
    <row r="169" spans="1:9" x14ac:dyDescent="0.2">
      <c r="A169" s="70"/>
      <c r="B169" s="70"/>
      <c r="C169" s="70"/>
      <c r="D169" s="70"/>
      <c r="E169" s="10"/>
      <c r="G169" s="10"/>
      <c r="H169" s="70"/>
      <c r="I169" s="70"/>
    </row>
    <row r="170" spans="1:9" x14ac:dyDescent="0.2">
      <c r="A170" s="70"/>
      <c r="B170" s="70"/>
      <c r="C170" s="70"/>
      <c r="D170" s="70"/>
      <c r="E170" s="10"/>
      <c r="G170" s="10"/>
      <c r="H170" s="70"/>
      <c r="I170" s="70"/>
    </row>
    <row r="171" spans="1:9" x14ac:dyDescent="0.2">
      <c r="A171" s="70"/>
      <c r="B171" s="70"/>
      <c r="C171" s="70"/>
      <c r="D171" s="70"/>
      <c r="E171" s="10"/>
      <c r="G171" s="10"/>
      <c r="H171" s="70"/>
      <c r="I171" s="70"/>
    </row>
    <row r="172" spans="1:9" x14ac:dyDescent="0.2">
      <c r="A172" s="70"/>
      <c r="B172" s="70"/>
      <c r="C172" s="70"/>
      <c r="D172" s="70"/>
      <c r="E172" s="10"/>
      <c r="G172" s="10"/>
      <c r="H172" s="70"/>
      <c r="I172" s="70"/>
    </row>
    <row r="173" spans="1:9" x14ac:dyDescent="0.2">
      <c r="A173" s="70"/>
      <c r="B173" s="70"/>
      <c r="C173" s="70"/>
      <c r="D173" s="70"/>
      <c r="E173" s="10"/>
      <c r="G173" s="10"/>
      <c r="H173" s="70"/>
      <c r="I173" s="70"/>
    </row>
    <row r="174" spans="1:9" x14ac:dyDescent="0.2">
      <c r="A174" s="70"/>
      <c r="B174" s="70"/>
      <c r="C174" s="70"/>
      <c r="D174" s="70"/>
      <c r="E174" s="10"/>
      <c r="G174" s="10"/>
      <c r="H174" s="70"/>
      <c r="I174" s="70"/>
    </row>
    <row r="175" spans="1:9" x14ac:dyDescent="0.2">
      <c r="A175" s="70"/>
      <c r="B175" s="70"/>
      <c r="C175" s="70"/>
      <c r="D175" s="70"/>
      <c r="E175" s="10"/>
      <c r="G175" s="10"/>
      <c r="H175" s="70"/>
      <c r="I175" s="70"/>
    </row>
    <row r="176" spans="1:9" x14ac:dyDescent="0.2">
      <c r="A176" s="70"/>
      <c r="B176" s="70"/>
      <c r="C176" s="70"/>
      <c r="D176" s="70"/>
      <c r="E176" s="10"/>
      <c r="G176" s="10"/>
      <c r="H176" s="70"/>
      <c r="I176" s="70"/>
    </row>
    <row r="177" spans="1:9" x14ac:dyDescent="0.2">
      <c r="A177" s="70"/>
      <c r="B177" s="70"/>
      <c r="C177" s="70"/>
      <c r="D177" s="70"/>
      <c r="E177" s="10"/>
      <c r="G177" s="10"/>
      <c r="H177" s="70"/>
      <c r="I177" s="70"/>
    </row>
    <row r="178" spans="1:9" x14ac:dyDescent="0.2">
      <c r="A178" s="70"/>
      <c r="B178" s="70"/>
      <c r="C178" s="70"/>
      <c r="D178" s="70"/>
      <c r="E178" s="10"/>
      <c r="G178" s="10"/>
      <c r="H178" s="70"/>
      <c r="I178" s="70"/>
    </row>
    <row r="179" spans="1:9" x14ac:dyDescent="0.2">
      <c r="A179" s="70"/>
      <c r="B179" s="70"/>
      <c r="C179" s="70"/>
      <c r="D179" s="70"/>
      <c r="E179" s="10"/>
      <c r="G179" s="10"/>
      <c r="H179" s="70"/>
      <c r="I179" s="70"/>
    </row>
    <row r="180" spans="1:9" x14ac:dyDescent="0.2">
      <c r="A180" s="70"/>
      <c r="B180" s="70"/>
      <c r="C180" s="70"/>
      <c r="D180" s="70"/>
      <c r="E180" s="10"/>
      <c r="G180" s="10"/>
      <c r="H180" s="70"/>
      <c r="I180" s="70"/>
    </row>
    <row r="181" spans="1:9" x14ac:dyDescent="0.2">
      <c r="A181" s="70"/>
      <c r="B181" s="70"/>
      <c r="C181" s="70"/>
      <c r="D181" s="70"/>
      <c r="E181" s="10"/>
      <c r="G181" s="10"/>
      <c r="H181" s="70"/>
      <c r="I181" s="70"/>
    </row>
    <row r="182" spans="1:9" x14ac:dyDescent="0.2">
      <c r="A182" s="70"/>
      <c r="B182" s="70"/>
      <c r="C182" s="70"/>
      <c r="D182" s="70"/>
      <c r="E182" s="10"/>
      <c r="G182" s="10"/>
      <c r="H182" s="70"/>
      <c r="I182" s="70"/>
    </row>
    <row r="183" spans="1:9" x14ac:dyDescent="0.2">
      <c r="A183" s="70"/>
      <c r="B183" s="70"/>
      <c r="C183" s="70"/>
      <c r="D183" s="70"/>
      <c r="E183" s="10"/>
      <c r="G183" s="10"/>
      <c r="H183" s="70"/>
      <c r="I183" s="70"/>
    </row>
    <row r="184" spans="1:9" x14ac:dyDescent="0.2">
      <c r="A184" s="70"/>
      <c r="B184" s="70"/>
      <c r="C184" s="70"/>
      <c r="D184" s="70"/>
      <c r="E184" s="10"/>
      <c r="G184" s="10"/>
      <c r="H184" s="70"/>
      <c r="I184" s="70"/>
    </row>
    <row r="185" spans="1:9" x14ac:dyDescent="0.2">
      <c r="A185" s="70"/>
      <c r="B185" s="70"/>
      <c r="C185" s="70"/>
      <c r="D185" s="70"/>
      <c r="E185" s="10"/>
      <c r="G185" s="10"/>
      <c r="H185" s="70"/>
      <c r="I185" s="70"/>
    </row>
    <row r="186" spans="1:9" x14ac:dyDescent="0.2">
      <c r="A186" s="70"/>
      <c r="B186" s="70"/>
      <c r="C186" s="70"/>
      <c r="D186" s="70"/>
      <c r="E186" s="10"/>
      <c r="G186" s="10"/>
      <c r="H186" s="70"/>
      <c r="I186" s="70"/>
    </row>
    <row r="187" spans="1:9" x14ac:dyDescent="0.2">
      <c r="A187" s="70"/>
      <c r="B187" s="70"/>
      <c r="C187" s="70"/>
      <c r="D187" s="70"/>
      <c r="E187" s="10"/>
      <c r="G187" s="10"/>
      <c r="H187" s="70"/>
      <c r="I187" s="70"/>
    </row>
    <row r="188" spans="1:9" x14ac:dyDescent="0.2">
      <c r="A188" s="70"/>
      <c r="B188" s="70"/>
      <c r="C188" s="70"/>
      <c r="D188" s="70"/>
      <c r="E188" s="10"/>
      <c r="G188" s="10"/>
      <c r="H188" s="70"/>
      <c r="I188" s="70"/>
    </row>
    <row r="189" spans="1:9" x14ac:dyDescent="0.2">
      <c r="A189" s="70"/>
      <c r="B189" s="70"/>
      <c r="C189" s="70"/>
      <c r="D189" s="70"/>
      <c r="E189" s="10"/>
      <c r="G189" s="10"/>
      <c r="H189" s="70"/>
      <c r="I189" s="70"/>
    </row>
    <row r="190" spans="1:9" x14ac:dyDescent="0.2">
      <c r="A190" s="70"/>
      <c r="B190" s="70"/>
      <c r="C190" s="70"/>
      <c r="D190" s="70"/>
      <c r="E190" s="10"/>
      <c r="G190" s="10"/>
      <c r="H190" s="70"/>
      <c r="I190" s="70"/>
    </row>
    <row r="191" spans="1:9" x14ac:dyDescent="0.2">
      <c r="A191" s="70"/>
      <c r="B191" s="70"/>
      <c r="C191" s="70"/>
      <c r="D191" s="70"/>
      <c r="E191" s="10"/>
      <c r="G191" s="10"/>
      <c r="H191" s="70"/>
      <c r="I191" s="70"/>
    </row>
    <row r="192" spans="1:9" x14ac:dyDescent="0.2">
      <c r="A192" s="70"/>
      <c r="B192" s="70"/>
      <c r="C192" s="70"/>
      <c r="D192" s="70"/>
      <c r="E192" s="10"/>
      <c r="G192" s="10"/>
      <c r="H192" s="70"/>
      <c r="I192" s="70"/>
    </row>
    <row r="193" spans="1:9" x14ac:dyDescent="0.2">
      <c r="A193" s="70"/>
      <c r="B193" s="70"/>
      <c r="C193" s="70"/>
      <c r="D193" s="70"/>
      <c r="E193" s="10"/>
      <c r="G193" s="10"/>
      <c r="H193" s="70"/>
      <c r="I193" s="70"/>
    </row>
    <row r="194" spans="1:9" x14ac:dyDescent="0.2">
      <c r="A194" s="70"/>
      <c r="B194" s="70"/>
      <c r="C194" s="70"/>
      <c r="D194" s="70"/>
      <c r="E194" s="10"/>
      <c r="G194" s="10"/>
      <c r="H194" s="70"/>
      <c r="I194" s="70"/>
    </row>
    <row r="195" spans="1:9" x14ac:dyDescent="0.2">
      <c r="A195" s="70"/>
      <c r="B195" s="70"/>
      <c r="C195" s="70"/>
      <c r="D195" s="70"/>
      <c r="E195" s="10"/>
      <c r="G195" s="10"/>
      <c r="H195" s="70"/>
      <c r="I195" s="70"/>
    </row>
    <row r="196" spans="1:9" x14ac:dyDescent="0.2">
      <c r="A196" s="70"/>
      <c r="B196" s="70"/>
      <c r="C196" s="70"/>
      <c r="D196" s="70"/>
      <c r="E196" s="10"/>
      <c r="G196" s="10"/>
      <c r="H196" s="70"/>
      <c r="I196" s="70"/>
    </row>
    <row r="197" spans="1:9" x14ac:dyDescent="0.2">
      <c r="A197" s="70"/>
      <c r="B197" s="70"/>
      <c r="C197" s="70"/>
      <c r="D197" s="70"/>
      <c r="E197" s="10"/>
      <c r="G197" s="10"/>
      <c r="H197" s="70"/>
      <c r="I197" s="70"/>
    </row>
    <row r="198" spans="1:9" x14ac:dyDescent="0.2">
      <c r="A198" s="70"/>
      <c r="B198" s="70"/>
      <c r="C198" s="70"/>
      <c r="D198" s="70"/>
      <c r="E198" s="10"/>
      <c r="G198" s="10"/>
      <c r="H198" s="70"/>
      <c r="I198" s="70"/>
    </row>
    <row r="199" spans="1:9" x14ac:dyDescent="0.2">
      <c r="A199" s="70"/>
      <c r="B199" s="70"/>
      <c r="C199" s="70"/>
      <c r="D199" s="70"/>
      <c r="E199" s="10"/>
      <c r="G199" s="10"/>
      <c r="H199" s="70"/>
      <c r="I199" s="70"/>
    </row>
    <row r="200" spans="1:9" x14ac:dyDescent="0.2">
      <c r="A200" s="70"/>
      <c r="B200" s="70"/>
      <c r="C200" s="70"/>
      <c r="D200" s="70"/>
      <c r="E200" s="10"/>
      <c r="G200" s="10"/>
      <c r="H200" s="70"/>
      <c r="I200" s="70"/>
    </row>
    <row r="201" spans="1:9" x14ac:dyDescent="0.2">
      <c r="A201" s="70"/>
      <c r="B201" s="70"/>
      <c r="C201" s="70"/>
      <c r="D201" s="70"/>
      <c r="E201" s="10"/>
      <c r="G201" s="10"/>
      <c r="H201" s="70"/>
      <c r="I201" s="70"/>
    </row>
    <row r="202" spans="1:9" x14ac:dyDescent="0.2">
      <c r="A202" s="70"/>
      <c r="B202" s="70"/>
      <c r="C202" s="70"/>
      <c r="D202" s="70"/>
      <c r="E202" s="10"/>
      <c r="G202" s="10"/>
      <c r="H202" s="70"/>
      <c r="I202" s="70"/>
    </row>
    <row r="203" spans="1:9" x14ac:dyDescent="0.2">
      <c r="A203" s="70"/>
      <c r="B203" s="70"/>
      <c r="C203" s="70"/>
      <c r="D203" s="70"/>
      <c r="E203" s="10"/>
      <c r="G203" s="10"/>
      <c r="H203" s="70"/>
      <c r="I203" s="70"/>
    </row>
    <row r="204" spans="1:9" x14ac:dyDescent="0.2">
      <c r="A204" s="70"/>
      <c r="B204" s="70"/>
      <c r="C204" s="70"/>
      <c r="D204" s="70"/>
      <c r="E204" s="10"/>
      <c r="G204" s="10"/>
      <c r="H204" s="70"/>
      <c r="I204" s="70"/>
    </row>
    <row r="205" spans="1:9" x14ac:dyDescent="0.2">
      <c r="A205" s="70"/>
      <c r="B205" s="70"/>
      <c r="C205" s="70"/>
      <c r="D205" s="70"/>
      <c r="E205" s="10"/>
      <c r="G205" s="10"/>
      <c r="H205" s="70"/>
      <c r="I205" s="70"/>
    </row>
    <row r="206" spans="1:9" x14ac:dyDescent="0.2">
      <c r="A206" s="70"/>
      <c r="B206" s="70"/>
      <c r="C206" s="70"/>
      <c r="D206" s="70"/>
      <c r="E206" s="10"/>
      <c r="G206" s="10"/>
      <c r="H206" s="70"/>
      <c r="I206" s="70"/>
    </row>
    <row r="207" spans="1:9" x14ac:dyDescent="0.2">
      <c r="A207" s="70"/>
      <c r="B207" s="70"/>
      <c r="C207" s="70"/>
      <c r="D207" s="70"/>
      <c r="E207" s="10"/>
      <c r="G207" s="10"/>
      <c r="H207" s="70"/>
      <c r="I207" s="70"/>
    </row>
    <row r="208" spans="1:9" x14ac:dyDescent="0.2">
      <c r="A208" s="70"/>
      <c r="B208" s="70"/>
      <c r="C208" s="70"/>
      <c r="D208" s="70"/>
      <c r="E208" s="10"/>
      <c r="G208" s="10"/>
      <c r="H208" s="70"/>
      <c r="I208" s="70"/>
    </row>
    <row r="209" spans="1:9" x14ac:dyDescent="0.2">
      <c r="A209" s="70"/>
      <c r="B209" s="70"/>
      <c r="C209" s="70"/>
      <c r="D209" s="70"/>
      <c r="E209" s="10"/>
      <c r="G209" s="10"/>
      <c r="H209" s="70"/>
      <c r="I209" s="70"/>
    </row>
    <row r="210" spans="1:9" x14ac:dyDescent="0.2">
      <c r="A210" s="70"/>
      <c r="B210" s="70"/>
      <c r="C210" s="70"/>
      <c r="D210" s="70"/>
      <c r="E210" s="10"/>
      <c r="G210" s="10"/>
      <c r="H210" s="70"/>
      <c r="I210" s="70"/>
    </row>
    <row r="211" spans="1:9" x14ac:dyDescent="0.2">
      <c r="A211" s="70"/>
      <c r="B211" s="70"/>
      <c r="C211" s="70"/>
      <c r="D211" s="70"/>
      <c r="E211" s="10"/>
      <c r="G211" s="10"/>
      <c r="H211" s="70"/>
      <c r="I211" s="70"/>
    </row>
    <row r="212" spans="1:9" x14ac:dyDescent="0.2">
      <c r="A212" s="70"/>
      <c r="B212" s="70"/>
      <c r="C212" s="70"/>
      <c r="D212" s="70"/>
      <c r="E212" s="10"/>
      <c r="G212" s="10"/>
      <c r="H212" s="70"/>
      <c r="I212" s="70"/>
    </row>
    <row r="213" spans="1:9" x14ac:dyDescent="0.2">
      <c r="A213" s="70"/>
      <c r="B213" s="70"/>
      <c r="C213" s="70"/>
      <c r="D213" s="70"/>
      <c r="E213" s="10"/>
      <c r="G213" s="10"/>
      <c r="H213" s="70"/>
      <c r="I213" s="70"/>
    </row>
    <row r="214" spans="1:9" x14ac:dyDescent="0.2">
      <c r="A214" s="70"/>
      <c r="B214" s="70"/>
      <c r="C214" s="70"/>
      <c r="D214" s="70"/>
      <c r="E214" s="10"/>
      <c r="G214" s="10"/>
      <c r="H214" s="70"/>
      <c r="I214" s="70"/>
    </row>
    <row r="215" spans="1:9" x14ac:dyDescent="0.2">
      <c r="A215" s="70"/>
      <c r="B215" s="70"/>
      <c r="C215" s="70"/>
      <c r="D215" s="70"/>
      <c r="E215" s="10"/>
      <c r="G215" s="10"/>
      <c r="H215" s="70"/>
      <c r="I215" s="70"/>
    </row>
    <row r="216" spans="1:9" x14ac:dyDescent="0.2">
      <c r="A216" s="70"/>
      <c r="B216" s="70"/>
      <c r="C216" s="70"/>
      <c r="D216" s="70"/>
      <c r="E216" s="10"/>
      <c r="G216" s="10"/>
      <c r="H216" s="70"/>
      <c r="I216" s="70"/>
    </row>
    <row r="217" spans="1:9" x14ac:dyDescent="0.2">
      <c r="A217" s="70"/>
      <c r="B217" s="70"/>
      <c r="C217" s="70"/>
      <c r="D217" s="70"/>
      <c r="E217" s="10"/>
      <c r="G217" s="10"/>
      <c r="H217" s="70"/>
      <c r="I217" s="70"/>
    </row>
    <row r="218" spans="1:9" x14ac:dyDescent="0.2">
      <c r="A218" s="70"/>
      <c r="B218" s="70"/>
      <c r="C218" s="70"/>
      <c r="D218" s="70"/>
      <c r="E218" s="10"/>
      <c r="G218" s="10"/>
      <c r="H218" s="70"/>
      <c r="I218" s="70"/>
    </row>
    <row r="219" spans="1:9" x14ac:dyDescent="0.2">
      <c r="A219" s="70"/>
      <c r="B219" s="70"/>
      <c r="C219" s="70"/>
      <c r="D219" s="70"/>
      <c r="E219" s="10"/>
      <c r="G219" s="10"/>
      <c r="H219" s="70"/>
      <c r="I219" s="70"/>
    </row>
    <row r="220" spans="1:9" x14ac:dyDescent="0.2">
      <c r="A220" s="70"/>
      <c r="B220" s="70"/>
      <c r="C220" s="70"/>
      <c r="D220" s="70"/>
      <c r="E220" s="10"/>
      <c r="G220" s="10"/>
      <c r="H220" s="70"/>
      <c r="I220" s="70"/>
    </row>
    <row r="221" spans="1:9" x14ac:dyDescent="0.2">
      <c r="A221" s="70"/>
      <c r="B221" s="70"/>
      <c r="C221" s="70"/>
      <c r="D221" s="70"/>
      <c r="E221" s="10"/>
      <c r="G221" s="10"/>
      <c r="H221" s="70"/>
      <c r="I221" s="70"/>
    </row>
    <row r="222" spans="1:9" x14ac:dyDescent="0.2">
      <c r="A222" s="70"/>
      <c r="B222" s="70"/>
      <c r="C222" s="70"/>
      <c r="D222" s="70"/>
      <c r="E222" s="10"/>
      <c r="G222" s="10"/>
      <c r="H222" s="70"/>
      <c r="I222" s="70"/>
    </row>
    <row r="223" spans="1:9" x14ac:dyDescent="0.2">
      <c r="A223" s="70"/>
      <c r="B223" s="70"/>
      <c r="C223" s="70"/>
      <c r="D223" s="70"/>
      <c r="E223" s="10"/>
      <c r="G223" s="10"/>
      <c r="H223" s="70"/>
      <c r="I223" s="70"/>
    </row>
    <row r="224" spans="1:9" x14ac:dyDescent="0.2">
      <c r="A224" s="70"/>
      <c r="B224" s="70"/>
      <c r="C224" s="70"/>
      <c r="D224" s="70"/>
      <c r="E224" s="10"/>
      <c r="G224" s="10"/>
      <c r="H224" s="70"/>
      <c r="I224" s="70"/>
    </row>
    <row r="225" spans="1:9" x14ac:dyDescent="0.2">
      <c r="A225" s="70"/>
      <c r="B225" s="70"/>
      <c r="C225" s="70"/>
      <c r="D225" s="70"/>
      <c r="E225" s="10"/>
      <c r="G225" s="10"/>
      <c r="H225" s="70"/>
      <c r="I225" s="70"/>
    </row>
    <row r="226" spans="1:9" x14ac:dyDescent="0.2">
      <c r="A226" s="70"/>
      <c r="B226" s="70"/>
      <c r="C226" s="70"/>
      <c r="D226" s="70"/>
      <c r="E226" s="10"/>
      <c r="G226" s="10"/>
      <c r="H226" s="70"/>
      <c r="I226" s="70"/>
    </row>
    <row r="227" spans="1:9" x14ac:dyDescent="0.2">
      <c r="A227" s="70"/>
      <c r="B227" s="70"/>
      <c r="C227" s="70"/>
      <c r="D227" s="70"/>
      <c r="E227" s="10"/>
      <c r="G227" s="10"/>
      <c r="H227" s="70"/>
      <c r="I227" s="70"/>
    </row>
    <row r="228" spans="1:9" x14ac:dyDescent="0.2">
      <c r="A228" s="70"/>
      <c r="B228" s="70"/>
      <c r="C228" s="70"/>
      <c r="D228" s="70"/>
      <c r="E228" s="10"/>
      <c r="G228" s="10"/>
      <c r="H228" s="70"/>
      <c r="I228" s="70"/>
    </row>
    <row r="229" spans="1:9" x14ac:dyDescent="0.2">
      <c r="A229" s="70"/>
      <c r="B229" s="70"/>
      <c r="C229" s="70"/>
      <c r="D229" s="70"/>
      <c r="E229" s="10"/>
      <c r="G229" s="10"/>
      <c r="H229" s="70"/>
      <c r="I229" s="70"/>
    </row>
    <row r="230" spans="1:9" x14ac:dyDescent="0.2">
      <c r="A230" s="70"/>
      <c r="B230" s="70"/>
      <c r="C230" s="70"/>
      <c r="D230" s="70"/>
      <c r="E230" s="10"/>
      <c r="G230" s="10"/>
      <c r="H230" s="70"/>
      <c r="I230" s="70"/>
    </row>
    <row r="231" spans="1:9" x14ac:dyDescent="0.2">
      <c r="A231" s="70"/>
      <c r="B231" s="70"/>
      <c r="C231" s="70"/>
      <c r="D231" s="70"/>
      <c r="E231" s="10"/>
      <c r="G231" s="10"/>
      <c r="H231" s="70"/>
      <c r="I231" s="70"/>
    </row>
    <row r="232" spans="1:9" x14ac:dyDescent="0.2">
      <c r="A232" s="70"/>
      <c r="B232" s="70"/>
      <c r="C232" s="70"/>
      <c r="D232" s="70"/>
      <c r="E232" s="10"/>
      <c r="G232" s="10"/>
      <c r="H232" s="70"/>
      <c r="I232" s="70"/>
    </row>
    <row r="233" spans="1:9" x14ac:dyDescent="0.2">
      <c r="A233" s="70"/>
      <c r="B233" s="70"/>
      <c r="C233" s="70"/>
      <c r="D233" s="70"/>
      <c r="E233" s="10"/>
      <c r="G233" s="10"/>
      <c r="H233" s="70"/>
      <c r="I233" s="70"/>
    </row>
    <row r="234" spans="1:9" x14ac:dyDescent="0.2">
      <c r="A234" s="70"/>
      <c r="B234" s="70"/>
      <c r="C234" s="70"/>
      <c r="D234" s="70"/>
      <c r="E234" s="10"/>
      <c r="G234" s="10"/>
      <c r="H234" s="70"/>
      <c r="I234" s="70"/>
    </row>
    <row r="235" spans="1:9" x14ac:dyDescent="0.2">
      <c r="A235" s="70"/>
      <c r="B235" s="70"/>
      <c r="C235" s="70"/>
      <c r="D235" s="70"/>
      <c r="E235" s="10"/>
      <c r="G235" s="10"/>
      <c r="H235" s="70"/>
      <c r="I235" s="70"/>
    </row>
    <row r="236" spans="1:9" x14ac:dyDescent="0.2">
      <c r="A236" s="70"/>
      <c r="B236" s="70"/>
      <c r="C236" s="70"/>
      <c r="D236" s="70"/>
      <c r="E236" s="10"/>
      <c r="G236" s="10"/>
      <c r="H236" s="70"/>
      <c r="I236" s="70"/>
    </row>
    <row r="237" spans="1:9" x14ac:dyDescent="0.2">
      <c r="A237" s="70"/>
      <c r="B237" s="70"/>
      <c r="C237" s="70"/>
      <c r="D237" s="70"/>
      <c r="E237" s="10"/>
      <c r="G237" s="10"/>
      <c r="H237" s="70"/>
      <c r="I237" s="70"/>
    </row>
    <row r="238" spans="1:9" x14ac:dyDescent="0.2">
      <c r="A238" s="70"/>
      <c r="B238" s="70"/>
      <c r="C238" s="70"/>
      <c r="D238" s="70"/>
      <c r="E238" s="10"/>
      <c r="G238" s="10"/>
      <c r="H238" s="70"/>
      <c r="I238" s="70"/>
    </row>
    <row r="239" spans="1:9" x14ac:dyDescent="0.2">
      <c r="A239" s="70"/>
      <c r="B239" s="70"/>
      <c r="C239" s="70"/>
      <c r="D239" s="70"/>
      <c r="E239" s="10"/>
      <c r="G239" s="10"/>
      <c r="H239" s="70"/>
      <c r="I239" s="70"/>
    </row>
    <row r="240" spans="1:9" x14ac:dyDescent="0.2">
      <c r="A240" s="70"/>
      <c r="B240" s="70"/>
      <c r="C240" s="70"/>
      <c r="D240" s="70"/>
      <c r="E240" s="10"/>
      <c r="G240" s="10"/>
      <c r="H240" s="70"/>
      <c r="I240" s="70"/>
    </row>
    <row r="241" spans="1:9" x14ac:dyDescent="0.2">
      <c r="A241" s="70"/>
      <c r="B241" s="70"/>
      <c r="C241" s="70"/>
      <c r="D241" s="70"/>
      <c r="E241" s="10"/>
      <c r="G241" s="10"/>
      <c r="H241" s="70"/>
      <c r="I241" s="70"/>
    </row>
    <row r="242" spans="1:9" x14ac:dyDescent="0.2">
      <c r="A242" s="70"/>
      <c r="B242" s="70"/>
      <c r="C242" s="70"/>
      <c r="D242" s="70"/>
      <c r="E242" s="10"/>
      <c r="G242" s="10"/>
      <c r="H242" s="70"/>
      <c r="I242" s="70"/>
    </row>
    <row r="243" spans="1:9" x14ac:dyDescent="0.2">
      <c r="A243" s="70"/>
      <c r="B243" s="70"/>
      <c r="C243" s="70"/>
      <c r="D243" s="70"/>
      <c r="E243" s="10"/>
      <c r="G243" s="10"/>
      <c r="H243" s="70"/>
      <c r="I243" s="70"/>
    </row>
    <row r="244" spans="1:9" x14ac:dyDescent="0.2">
      <c r="A244" s="70"/>
      <c r="B244" s="70"/>
      <c r="C244" s="70"/>
      <c r="D244" s="70"/>
      <c r="E244" s="10"/>
      <c r="G244" s="10"/>
      <c r="H244" s="70"/>
      <c r="I244" s="70"/>
    </row>
    <row r="245" spans="1:9" x14ac:dyDescent="0.2">
      <c r="A245" s="70"/>
      <c r="B245" s="70"/>
      <c r="C245" s="70"/>
      <c r="D245" s="70"/>
      <c r="E245" s="10"/>
      <c r="G245" s="10"/>
      <c r="H245" s="70"/>
      <c r="I245" s="70"/>
    </row>
    <row r="246" spans="1:9" x14ac:dyDescent="0.2">
      <c r="A246" s="70"/>
      <c r="B246" s="70"/>
      <c r="C246" s="70"/>
      <c r="D246" s="70"/>
      <c r="E246" s="10"/>
      <c r="G246" s="10"/>
      <c r="H246" s="70"/>
      <c r="I246" s="70"/>
    </row>
    <row r="247" spans="1:9" x14ac:dyDescent="0.2">
      <c r="A247" s="70"/>
      <c r="B247" s="70"/>
      <c r="C247" s="70"/>
      <c r="D247" s="70"/>
      <c r="E247" s="10"/>
      <c r="G247" s="10"/>
      <c r="H247" s="70"/>
      <c r="I247" s="70"/>
    </row>
    <row r="248" spans="1:9" x14ac:dyDescent="0.2">
      <c r="A248" s="70"/>
      <c r="B248" s="70"/>
      <c r="C248" s="70"/>
      <c r="D248" s="70"/>
      <c r="E248" s="10"/>
      <c r="G248" s="10"/>
      <c r="H248" s="70"/>
      <c r="I248" s="70"/>
    </row>
    <row r="249" spans="1:9" x14ac:dyDescent="0.2">
      <c r="A249" s="70"/>
      <c r="B249" s="70"/>
      <c r="C249" s="70"/>
      <c r="D249" s="70"/>
      <c r="E249" s="10"/>
      <c r="G249" s="10"/>
      <c r="H249" s="70"/>
      <c r="I249" s="70"/>
    </row>
    <row r="250" spans="1:9" x14ac:dyDescent="0.2">
      <c r="A250" s="70"/>
      <c r="B250" s="70"/>
      <c r="C250" s="70"/>
      <c r="D250" s="70"/>
      <c r="E250" s="10"/>
      <c r="G250" s="10"/>
      <c r="H250" s="70"/>
      <c r="I250" s="70"/>
    </row>
    <row r="251" spans="1:9" x14ac:dyDescent="0.2">
      <c r="A251" s="70"/>
      <c r="B251" s="70"/>
      <c r="C251" s="70"/>
      <c r="D251" s="70"/>
      <c r="E251" s="10"/>
      <c r="G251" s="10"/>
      <c r="H251" s="70"/>
      <c r="I251" s="70"/>
    </row>
    <row r="252" spans="1:9" x14ac:dyDescent="0.2">
      <c r="A252" s="70"/>
      <c r="B252" s="70"/>
      <c r="C252" s="70"/>
      <c r="D252" s="70"/>
      <c r="E252" s="10"/>
      <c r="G252" s="10"/>
      <c r="H252" s="70"/>
      <c r="I252" s="70"/>
    </row>
    <row r="253" spans="1:9" x14ac:dyDescent="0.2">
      <c r="A253" s="70"/>
      <c r="B253" s="70"/>
      <c r="C253" s="70"/>
      <c r="D253" s="70"/>
      <c r="E253" s="10"/>
      <c r="G253" s="10"/>
      <c r="H253" s="70"/>
      <c r="I253" s="70"/>
    </row>
    <row r="254" spans="1:9" x14ac:dyDescent="0.2">
      <c r="A254" s="70"/>
      <c r="B254" s="70"/>
      <c r="C254" s="70"/>
      <c r="D254" s="70"/>
      <c r="E254" s="10"/>
      <c r="G254" s="10"/>
      <c r="H254" s="70"/>
      <c r="I254" s="70"/>
    </row>
    <row r="255" spans="1:9" x14ac:dyDescent="0.2">
      <c r="A255" s="70"/>
      <c r="B255" s="70"/>
      <c r="C255" s="70"/>
      <c r="D255" s="70"/>
      <c r="E255" s="10"/>
      <c r="G255" s="10"/>
      <c r="H255" s="70"/>
      <c r="I255" s="70"/>
    </row>
    <row r="256" spans="1:9" x14ac:dyDescent="0.2">
      <c r="A256" s="70"/>
      <c r="B256" s="70"/>
      <c r="C256" s="70"/>
      <c r="D256" s="70"/>
      <c r="E256" s="10"/>
      <c r="G256" s="10"/>
      <c r="H256" s="70"/>
      <c r="I256" s="70"/>
    </row>
    <row r="257" spans="1:9" x14ac:dyDescent="0.2">
      <c r="A257" s="70"/>
      <c r="B257" s="70"/>
      <c r="C257" s="70"/>
      <c r="D257" s="70"/>
      <c r="E257" s="10"/>
      <c r="G257" s="10"/>
      <c r="H257" s="70"/>
      <c r="I257" s="70"/>
    </row>
    <row r="258" spans="1:9" x14ac:dyDescent="0.2">
      <c r="A258" s="70"/>
      <c r="B258" s="70"/>
      <c r="C258" s="70"/>
      <c r="D258" s="70"/>
      <c r="E258" s="10"/>
      <c r="G258" s="10"/>
      <c r="H258" s="70"/>
      <c r="I258" s="70"/>
    </row>
    <row r="259" spans="1:9" x14ac:dyDescent="0.2">
      <c r="A259" s="70"/>
      <c r="B259" s="70"/>
      <c r="C259" s="70"/>
      <c r="D259" s="70"/>
      <c r="E259" s="10"/>
      <c r="G259" s="10"/>
      <c r="H259" s="70"/>
      <c r="I259" s="70"/>
    </row>
    <row r="260" spans="1:9" x14ac:dyDescent="0.2">
      <c r="A260" s="70"/>
      <c r="B260" s="70"/>
      <c r="C260" s="70"/>
      <c r="D260" s="70"/>
      <c r="E260" s="10"/>
      <c r="G260" s="10"/>
      <c r="H260" s="70"/>
      <c r="I260" s="70"/>
    </row>
    <row r="261" spans="1:9" x14ac:dyDescent="0.2">
      <c r="A261" s="70"/>
      <c r="B261" s="70"/>
      <c r="C261" s="70"/>
      <c r="D261" s="70"/>
      <c r="E261" s="10"/>
      <c r="G261" s="10"/>
      <c r="H261" s="70"/>
      <c r="I261" s="70"/>
    </row>
    <row r="262" spans="1:9" x14ac:dyDescent="0.2">
      <c r="A262" s="70"/>
      <c r="B262" s="70"/>
      <c r="C262" s="70"/>
      <c r="D262" s="70"/>
      <c r="E262" s="10"/>
      <c r="G262" s="10"/>
      <c r="H262" s="70"/>
      <c r="I262" s="70"/>
    </row>
    <row r="263" spans="1:9" x14ac:dyDescent="0.2">
      <c r="A263" s="70"/>
      <c r="B263" s="70"/>
      <c r="C263" s="70"/>
      <c r="D263" s="70"/>
      <c r="E263" s="10"/>
      <c r="G263" s="10"/>
      <c r="H263" s="70"/>
      <c r="I263" s="70"/>
    </row>
    <row r="264" spans="1:9" x14ac:dyDescent="0.2">
      <c r="A264" s="70"/>
      <c r="B264" s="70"/>
      <c r="C264" s="70"/>
      <c r="D264" s="70"/>
      <c r="E264" s="10"/>
      <c r="G264" s="10"/>
      <c r="H264" s="70"/>
      <c r="I264" s="70"/>
    </row>
    <row r="265" spans="1:9" x14ac:dyDescent="0.2">
      <c r="A265" s="70"/>
      <c r="B265" s="70"/>
      <c r="C265" s="70"/>
      <c r="D265" s="70"/>
      <c r="E265" s="10"/>
      <c r="G265" s="10"/>
      <c r="H265" s="70"/>
      <c r="I265" s="70"/>
    </row>
    <row r="266" spans="1:9" x14ac:dyDescent="0.2">
      <c r="A266" s="70"/>
      <c r="B266" s="70"/>
      <c r="C266" s="70"/>
      <c r="D266" s="70"/>
      <c r="E266" s="10"/>
      <c r="G266" s="10"/>
      <c r="H266" s="70"/>
      <c r="I266" s="70"/>
    </row>
    <row r="267" spans="1:9" x14ac:dyDescent="0.2">
      <c r="A267" s="70"/>
      <c r="B267" s="70"/>
      <c r="C267" s="70"/>
      <c r="D267" s="70"/>
      <c r="E267" s="10"/>
      <c r="G267" s="10"/>
      <c r="H267" s="70"/>
      <c r="I267" s="70"/>
    </row>
    <row r="268" spans="1:9" x14ac:dyDescent="0.2">
      <c r="A268" s="70"/>
      <c r="B268" s="70"/>
      <c r="C268" s="70"/>
      <c r="D268" s="70"/>
      <c r="E268" s="10"/>
      <c r="G268" s="10"/>
      <c r="H268" s="70"/>
      <c r="I268" s="70"/>
    </row>
    <row r="269" spans="1:9" x14ac:dyDescent="0.2">
      <c r="A269" s="70"/>
      <c r="B269" s="70"/>
      <c r="C269" s="70"/>
      <c r="D269" s="70"/>
      <c r="E269" s="10"/>
      <c r="G269" s="10"/>
      <c r="H269" s="70"/>
      <c r="I269" s="70"/>
    </row>
  </sheetData>
  <mergeCells count="4">
    <mergeCell ref="A1:G1"/>
    <mergeCell ref="A113:B113"/>
    <mergeCell ref="A114:B114"/>
    <mergeCell ref="A115:B115"/>
  </mergeCells>
  <conditionalFormatting sqref="F2:F3">
    <cfRule type="cellIs" dxfId="78" priority="5" stopIfTrue="1" operator="between">
      <formula>0.009</formula>
      <formula>-0.009</formula>
    </cfRule>
  </conditionalFormatting>
  <conditionalFormatting sqref="F5:F128">
    <cfRule type="cellIs" dxfId="77" priority="3" stopIfTrue="1" operator="between">
      <formula>0.009</formula>
      <formula>-0.009</formula>
    </cfRule>
  </conditionalFormatting>
  <conditionalFormatting sqref="F267:F65536">
    <cfRule type="cellIs" dxfId="76" priority="2" stopIfTrue="1" operator="between">
      <formula>0.009</formula>
      <formula>-0.009</formula>
    </cfRule>
  </conditionalFormatting>
  <conditionalFormatting sqref="F129:I164">
    <cfRule type="cellIs" dxfId="7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63"/>
  <sheetViews>
    <sheetView workbookViewId="0">
      <selection sqref="A1:G1"/>
    </sheetView>
  </sheetViews>
  <sheetFormatPr defaultColWidth="9.140625" defaultRowHeight="11.25" x14ac:dyDescent="0.2"/>
  <cols>
    <col min="1" max="1" width="40.42578125" style="6" bestFit="1" customWidth="1"/>
    <col min="2" max="2" width="49" style="6" bestFit="1" customWidth="1"/>
    <col min="3" max="3" width="35.42578125" style="6" bestFit="1" customWidth="1"/>
    <col min="4" max="4" width="15.7109375" style="6" customWidth="1"/>
    <col min="5" max="5" width="26.42578125" style="9" customWidth="1"/>
    <col min="6" max="6" width="13.5703125" style="10" bestFit="1" customWidth="1"/>
    <col min="7" max="7" width="6.7109375" style="9" customWidth="1"/>
    <col min="8" max="16384" width="9.140625" style="6"/>
  </cols>
  <sheetData>
    <row r="1" spans="1:7" s="1" customFormat="1" ht="15" x14ac:dyDescent="0.2">
      <c r="A1" s="100" t="s">
        <v>11</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2.5" customHeight="1" x14ac:dyDescent="0.2">
      <c r="A4" s="13" t="s">
        <v>2</v>
      </c>
      <c r="B4" s="13" t="s">
        <v>0</v>
      </c>
      <c r="C4" s="14" t="s">
        <v>4</v>
      </c>
      <c r="D4" s="14" t="s">
        <v>1</v>
      </c>
      <c r="E4" s="55" t="s">
        <v>6</v>
      </c>
      <c r="F4" s="15" t="s">
        <v>3</v>
      </c>
      <c r="G4" s="15" t="s">
        <v>5</v>
      </c>
    </row>
    <row r="5" spans="1:7" x14ac:dyDescent="0.2">
      <c r="A5" s="16" t="s">
        <v>120</v>
      </c>
      <c r="B5" s="17"/>
      <c r="C5" s="17"/>
      <c r="D5" s="17"/>
      <c r="E5" s="18"/>
      <c r="F5" s="19"/>
      <c r="G5" s="18"/>
    </row>
    <row r="6" spans="1:7" x14ac:dyDescent="0.2">
      <c r="A6" s="20" t="s">
        <v>30</v>
      </c>
      <c r="B6" s="21"/>
      <c r="C6" s="21"/>
      <c r="D6" s="21"/>
      <c r="E6" s="22"/>
      <c r="F6" s="23"/>
      <c r="G6" s="22"/>
    </row>
    <row r="7" spans="1:7" x14ac:dyDescent="0.2">
      <c r="A7" s="21" t="s">
        <v>122</v>
      </c>
      <c r="B7" s="21" t="s">
        <v>121</v>
      </c>
      <c r="C7" s="21" t="s">
        <v>123</v>
      </c>
      <c r="D7" s="24">
        <v>1705000</v>
      </c>
      <c r="E7" s="22">
        <v>15136.137500000001</v>
      </c>
      <c r="F7" s="23">
        <v>6.44126245321526</v>
      </c>
      <c r="G7" s="22"/>
    </row>
    <row r="8" spans="1:7" x14ac:dyDescent="0.2">
      <c r="A8" s="21" t="s">
        <v>128</v>
      </c>
      <c r="B8" s="21" t="s">
        <v>127</v>
      </c>
      <c r="C8" s="21" t="s">
        <v>123</v>
      </c>
      <c r="D8" s="24">
        <v>700000</v>
      </c>
      <c r="E8" s="22">
        <v>9652.2999999999993</v>
      </c>
      <c r="F8" s="23">
        <v>4.1075867325577402</v>
      </c>
      <c r="G8" s="22"/>
    </row>
    <row r="9" spans="1:7" x14ac:dyDescent="0.2">
      <c r="A9" s="21" t="s">
        <v>125</v>
      </c>
      <c r="B9" s="21" t="s">
        <v>124</v>
      </c>
      <c r="C9" s="21" t="s">
        <v>126</v>
      </c>
      <c r="D9" s="24">
        <v>210000</v>
      </c>
      <c r="E9" s="22">
        <v>8984.43</v>
      </c>
      <c r="F9" s="23">
        <v>3.8233711620643498</v>
      </c>
      <c r="G9" s="22"/>
    </row>
    <row r="10" spans="1:7" x14ac:dyDescent="0.2">
      <c r="A10" s="21" t="s">
        <v>135</v>
      </c>
      <c r="B10" s="21" t="s">
        <v>134</v>
      </c>
      <c r="C10" s="21" t="s">
        <v>123</v>
      </c>
      <c r="D10" s="24">
        <v>625000</v>
      </c>
      <c r="E10" s="22">
        <v>8649.375</v>
      </c>
      <c r="F10" s="23">
        <v>3.6807867549616802</v>
      </c>
      <c r="G10" s="22"/>
    </row>
    <row r="11" spans="1:7" x14ac:dyDescent="0.2">
      <c r="A11" s="21" t="s">
        <v>133</v>
      </c>
      <c r="B11" s="21" t="s">
        <v>132</v>
      </c>
      <c r="C11" s="21" t="s">
        <v>123</v>
      </c>
      <c r="D11" s="24">
        <v>680000</v>
      </c>
      <c r="E11" s="22">
        <v>8171.56</v>
      </c>
      <c r="F11" s="23">
        <v>3.4774500834308402</v>
      </c>
      <c r="G11" s="22"/>
    </row>
    <row r="12" spans="1:7" x14ac:dyDescent="0.2">
      <c r="A12" s="21" t="s">
        <v>130</v>
      </c>
      <c r="B12" s="21" t="s">
        <v>129</v>
      </c>
      <c r="C12" s="21" t="s">
        <v>131</v>
      </c>
      <c r="D12" s="24">
        <v>560000</v>
      </c>
      <c r="E12" s="22">
        <v>7805.84</v>
      </c>
      <c r="F12" s="23">
        <v>3.3218160252446101</v>
      </c>
      <c r="G12" s="22"/>
    </row>
    <row r="13" spans="1:7" x14ac:dyDescent="0.2">
      <c r="A13" s="21" t="s">
        <v>137</v>
      </c>
      <c r="B13" s="21" t="s">
        <v>136</v>
      </c>
      <c r="C13" s="21" t="s">
        <v>138</v>
      </c>
      <c r="D13" s="24">
        <v>370000</v>
      </c>
      <c r="E13" s="22">
        <v>6953.41</v>
      </c>
      <c r="F13" s="23">
        <v>2.9590599817695602</v>
      </c>
      <c r="G13" s="22"/>
    </row>
    <row r="14" spans="1:7" x14ac:dyDescent="0.2">
      <c r="A14" s="21" t="s">
        <v>140</v>
      </c>
      <c r="B14" s="21" t="s">
        <v>139</v>
      </c>
      <c r="C14" s="21" t="s">
        <v>141</v>
      </c>
      <c r="D14" s="24">
        <v>429405</v>
      </c>
      <c r="E14" s="22">
        <v>5582.6944050000002</v>
      </c>
      <c r="F14" s="23">
        <v>2.3757447934587899</v>
      </c>
      <c r="G14" s="22"/>
    </row>
    <row r="15" spans="1:7" x14ac:dyDescent="0.2">
      <c r="A15" s="21" t="s">
        <v>143</v>
      </c>
      <c r="B15" s="21" t="s">
        <v>142</v>
      </c>
      <c r="C15" s="21" t="s">
        <v>141</v>
      </c>
      <c r="D15" s="24">
        <v>360000</v>
      </c>
      <c r="E15" s="22">
        <v>5000.76</v>
      </c>
      <c r="F15" s="23">
        <v>2.1280995647364298</v>
      </c>
      <c r="G15" s="22"/>
    </row>
    <row r="16" spans="1:7" x14ac:dyDescent="0.2">
      <c r="A16" s="21" t="s">
        <v>145</v>
      </c>
      <c r="B16" s="21" t="s">
        <v>144</v>
      </c>
      <c r="C16" s="21" t="s">
        <v>146</v>
      </c>
      <c r="D16" s="24">
        <v>1190000</v>
      </c>
      <c r="E16" s="22">
        <v>4544.6099999999997</v>
      </c>
      <c r="F16" s="23">
        <v>1.9339825472321901</v>
      </c>
      <c r="G16" s="22"/>
    </row>
    <row r="17" spans="1:7" x14ac:dyDescent="0.2">
      <c r="A17" s="21" t="s">
        <v>148</v>
      </c>
      <c r="B17" s="21" t="s">
        <v>147</v>
      </c>
      <c r="C17" s="21" t="s">
        <v>149</v>
      </c>
      <c r="D17" s="24">
        <v>34000</v>
      </c>
      <c r="E17" s="22">
        <v>4310.18</v>
      </c>
      <c r="F17" s="23">
        <v>1.8342196350026101</v>
      </c>
      <c r="G17" s="22"/>
    </row>
    <row r="18" spans="1:7" x14ac:dyDescent="0.2">
      <c r="A18" s="21" t="s">
        <v>151</v>
      </c>
      <c r="B18" s="21" t="s">
        <v>150</v>
      </c>
      <c r="C18" s="21" t="s">
        <v>152</v>
      </c>
      <c r="D18" s="24">
        <v>1520000</v>
      </c>
      <c r="E18" s="22">
        <v>3743.76</v>
      </c>
      <c r="F18" s="23">
        <v>1.59317664244588</v>
      </c>
      <c r="G18" s="22"/>
    </row>
    <row r="19" spans="1:7" x14ac:dyDescent="0.2">
      <c r="A19" s="21" t="s">
        <v>154</v>
      </c>
      <c r="B19" s="21" t="s">
        <v>153</v>
      </c>
      <c r="C19" s="21" t="s">
        <v>155</v>
      </c>
      <c r="D19" s="24">
        <v>110000</v>
      </c>
      <c r="E19" s="22">
        <v>3737.14</v>
      </c>
      <c r="F19" s="23">
        <v>1.59035946683286</v>
      </c>
      <c r="G19" s="22"/>
    </row>
    <row r="20" spans="1:7" x14ac:dyDescent="0.2">
      <c r="A20" s="21" t="s">
        <v>169</v>
      </c>
      <c r="B20" s="21" t="s">
        <v>168</v>
      </c>
      <c r="C20" s="21" t="s">
        <v>170</v>
      </c>
      <c r="D20" s="24">
        <v>460000</v>
      </c>
      <c r="E20" s="22">
        <v>3627.79</v>
      </c>
      <c r="F20" s="23">
        <v>1.5438250025906399</v>
      </c>
      <c r="G20" s="22"/>
    </row>
    <row r="21" spans="1:7" x14ac:dyDescent="0.2">
      <c r="A21" s="21" t="s">
        <v>157</v>
      </c>
      <c r="B21" s="21" t="s">
        <v>156</v>
      </c>
      <c r="C21" s="21" t="s">
        <v>158</v>
      </c>
      <c r="D21" s="24">
        <v>44000</v>
      </c>
      <c r="E21" s="22">
        <v>3441.46</v>
      </c>
      <c r="F21" s="23">
        <v>1.4645312968544399</v>
      </c>
      <c r="G21" s="22"/>
    </row>
    <row r="22" spans="1:7" x14ac:dyDescent="0.2">
      <c r="A22" s="21" t="s">
        <v>160</v>
      </c>
      <c r="B22" s="21" t="s">
        <v>159</v>
      </c>
      <c r="C22" s="21" t="s">
        <v>161</v>
      </c>
      <c r="D22" s="24">
        <v>56800</v>
      </c>
      <c r="E22" s="22">
        <v>3409.42</v>
      </c>
      <c r="F22" s="23">
        <v>1.45089650733162</v>
      </c>
      <c r="G22" s="22"/>
    </row>
    <row r="23" spans="1:7" x14ac:dyDescent="0.2">
      <c r="A23" s="21" t="s">
        <v>163</v>
      </c>
      <c r="B23" s="21" t="s">
        <v>162</v>
      </c>
      <c r="C23" s="21" t="s">
        <v>164</v>
      </c>
      <c r="D23" s="24">
        <v>1500000</v>
      </c>
      <c r="E23" s="22">
        <v>3184.95</v>
      </c>
      <c r="F23" s="23">
        <v>1.3553721251784301</v>
      </c>
      <c r="G23" s="22"/>
    </row>
    <row r="24" spans="1:7" x14ac:dyDescent="0.2">
      <c r="A24" s="21" t="s">
        <v>204</v>
      </c>
      <c r="B24" s="21" t="s">
        <v>203</v>
      </c>
      <c r="C24" s="21" t="s">
        <v>205</v>
      </c>
      <c r="D24" s="24">
        <v>1400000</v>
      </c>
      <c r="E24" s="22">
        <v>2955.4</v>
      </c>
      <c r="F24" s="23">
        <v>1.2576859224641901</v>
      </c>
      <c r="G24" s="22"/>
    </row>
    <row r="25" spans="1:7" x14ac:dyDescent="0.2">
      <c r="A25" s="21" t="s">
        <v>166</v>
      </c>
      <c r="B25" s="21" t="s">
        <v>165</v>
      </c>
      <c r="C25" s="21" t="s">
        <v>167</v>
      </c>
      <c r="D25" s="24">
        <v>170000</v>
      </c>
      <c r="E25" s="22">
        <v>2952.9</v>
      </c>
      <c r="F25" s="23">
        <v>1.2566220343928101</v>
      </c>
      <c r="G25" s="22"/>
    </row>
    <row r="26" spans="1:7" x14ac:dyDescent="0.2">
      <c r="A26" s="21" t="s">
        <v>209</v>
      </c>
      <c r="B26" s="21" t="s">
        <v>208</v>
      </c>
      <c r="C26" s="21" t="s">
        <v>210</v>
      </c>
      <c r="D26" s="24">
        <v>170000</v>
      </c>
      <c r="E26" s="22">
        <v>2942.36</v>
      </c>
      <c r="F26" s="23">
        <v>1.25213668228387</v>
      </c>
      <c r="G26" s="22"/>
    </row>
    <row r="27" spans="1:7" x14ac:dyDescent="0.2">
      <c r="A27" s="21" t="s">
        <v>172</v>
      </c>
      <c r="B27" s="21" t="s">
        <v>171</v>
      </c>
      <c r="C27" s="21" t="s">
        <v>173</v>
      </c>
      <c r="D27" s="24">
        <v>210000</v>
      </c>
      <c r="E27" s="22">
        <v>2925.72</v>
      </c>
      <c r="F27" s="23">
        <v>1.2450554432807499</v>
      </c>
      <c r="G27" s="22"/>
    </row>
    <row r="28" spans="1:7" x14ac:dyDescent="0.2">
      <c r="A28" s="21" t="s">
        <v>186</v>
      </c>
      <c r="B28" s="21" t="s">
        <v>185</v>
      </c>
      <c r="C28" s="21" t="s">
        <v>187</v>
      </c>
      <c r="D28" s="24">
        <v>170000</v>
      </c>
      <c r="E28" s="22">
        <v>2819.62</v>
      </c>
      <c r="F28" s="23">
        <v>1.19990403353133</v>
      </c>
      <c r="G28" s="22"/>
    </row>
    <row r="29" spans="1:7" x14ac:dyDescent="0.2">
      <c r="A29" s="21" t="s">
        <v>175</v>
      </c>
      <c r="B29" s="21" t="s">
        <v>174</v>
      </c>
      <c r="C29" s="21" t="s">
        <v>176</v>
      </c>
      <c r="D29" s="24">
        <v>35000</v>
      </c>
      <c r="E29" s="22">
        <v>2790.9</v>
      </c>
      <c r="F29" s="23">
        <v>1.1876820873673</v>
      </c>
      <c r="G29" s="22"/>
    </row>
    <row r="30" spans="1:7" x14ac:dyDescent="0.2">
      <c r="A30" s="21" t="s">
        <v>178</v>
      </c>
      <c r="B30" s="21" t="s">
        <v>177</v>
      </c>
      <c r="C30" s="21" t="s">
        <v>146</v>
      </c>
      <c r="D30" s="24">
        <v>1700000</v>
      </c>
      <c r="E30" s="22">
        <v>2688.55</v>
      </c>
      <c r="F30" s="23">
        <v>1.14412650972495</v>
      </c>
      <c r="G30" s="22"/>
    </row>
    <row r="31" spans="1:7" x14ac:dyDescent="0.2">
      <c r="A31" s="21" t="s">
        <v>180</v>
      </c>
      <c r="B31" s="21" t="s">
        <v>179</v>
      </c>
      <c r="C31" s="21" t="s">
        <v>181</v>
      </c>
      <c r="D31" s="24">
        <v>600000</v>
      </c>
      <c r="E31" s="22">
        <v>2668.2</v>
      </c>
      <c r="F31" s="23">
        <v>1.1354664608239</v>
      </c>
      <c r="G31" s="22"/>
    </row>
    <row r="32" spans="1:7" x14ac:dyDescent="0.2">
      <c r="A32" s="21" t="s">
        <v>194</v>
      </c>
      <c r="B32" s="21" t="s">
        <v>193</v>
      </c>
      <c r="C32" s="21" t="s">
        <v>195</v>
      </c>
      <c r="D32" s="24">
        <v>53000</v>
      </c>
      <c r="E32" s="22">
        <v>2558.4160000000002</v>
      </c>
      <c r="F32" s="23">
        <v>1.0887473056124899</v>
      </c>
      <c r="G32" s="22"/>
    </row>
    <row r="33" spans="1:7" x14ac:dyDescent="0.2">
      <c r="A33" s="21" t="s">
        <v>183</v>
      </c>
      <c r="B33" s="21" t="s">
        <v>182</v>
      </c>
      <c r="C33" s="21" t="s">
        <v>184</v>
      </c>
      <c r="D33" s="24">
        <v>169865</v>
      </c>
      <c r="E33" s="22">
        <v>2516.7198400000002</v>
      </c>
      <c r="F33" s="23">
        <v>1.0710032867139301</v>
      </c>
      <c r="G33" s="22"/>
    </row>
    <row r="34" spans="1:7" x14ac:dyDescent="0.2">
      <c r="A34" s="21" t="s">
        <v>192</v>
      </c>
      <c r="B34" s="21" t="s">
        <v>191</v>
      </c>
      <c r="C34" s="21" t="s">
        <v>158</v>
      </c>
      <c r="D34" s="24">
        <v>120000</v>
      </c>
      <c r="E34" s="22">
        <v>2284.56</v>
      </c>
      <c r="F34" s="23">
        <v>0.97220645294200403</v>
      </c>
      <c r="G34" s="22"/>
    </row>
    <row r="35" spans="1:7" x14ac:dyDescent="0.2">
      <c r="A35" s="21" t="s">
        <v>189</v>
      </c>
      <c r="B35" s="21" t="s">
        <v>188</v>
      </c>
      <c r="C35" s="21" t="s">
        <v>190</v>
      </c>
      <c r="D35" s="24">
        <v>120000</v>
      </c>
      <c r="E35" s="22">
        <v>2281.8000000000002</v>
      </c>
      <c r="F35" s="23">
        <v>0.97103192051119902</v>
      </c>
      <c r="G35" s="22"/>
    </row>
    <row r="36" spans="1:7" x14ac:dyDescent="0.2">
      <c r="A36" s="21" t="s">
        <v>215</v>
      </c>
      <c r="B36" s="21" t="s">
        <v>214</v>
      </c>
      <c r="C36" s="21" t="s">
        <v>181</v>
      </c>
      <c r="D36" s="24">
        <v>53000</v>
      </c>
      <c r="E36" s="22">
        <v>2073.9960000000001</v>
      </c>
      <c r="F36" s="23">
        <v>0.88259984179706596</v>
      </c>
      <c r="G36" s="22"/>
    </row>
    <row r="37" spans="1:7" x14ac:dyDescent="0.2">
      <c r="A37" s="21" t="s">
        <v>197</v>
      </c>
      <c r="B37" s="21" t="s">
        <v>196</v>
      </c>
      <c r="C37" s="21" t="s">
        <v>155</v>
      </c>
      <c r="D37" s="24">
        <v>13000</v>
      </c>
      <c r="E37" s="22">
        <v>1931.41</v>
      </c>
      <c r="F37" s="23">
        <v>0.82192162397867297</v>
      </c>
      <c r="G37" s="22"/>
    </row>
    <row r="38" spans="1:7" x14ac:dyDescent="0.2">
      <c r="A38" s="21" t="s">
        <v>233</v>
      </c>
      <c r="B38" s="21" t="s">
        <v>232</v>
      </c>
      <c r="C38" s="21" t="s">
        <v>222</v>
      </c>
      <c r="D38" s="24">
        <v>12698</v>
      </c>
      <c r="E38" s="22">
        <v>1925.5247199999999</v>
      </c>
      <c r="F38" s="23">
        <v>0.81941711230317704</v>
      </c>
      <c r="G38" s="22"/>
    </row>
    <row r="39" spans="1:7" x14ac:dyDescent="0.2">
      <c r="A39" s="21" t="s">
        <v>207</v>
      </c>
      <c r="B39" s="21" t="s">
        <v>206</v>
      </c>
      <c r="C39" s="21" t="s">
        <v>167</v>
      </c>
      <c r="D39" s="24">
        <v>132516</v>
      </c>
      <c r="E39" s="22">
        <v>1799.9648279999999</v>
      </c>
      <c r="F39" s="23">
        <v>0.76598444376608399</v>
      </c>
      <c r="G39" s="22"/>
    </row>
    <row r="40" spans="1:7" x14ac:dyDescent="0.2">
      <c r="A40" s="21" t="s">
        <v>199</v>
      </c>
      <c r="B40" s="21" t="s">
        <v>198</v>
      </c>
      <c r="C40" s="21" t="s">
        <v>200</v>
      </c>
      <c r="D40" s="24">
        <v>320000</v>
      </c>
      <c r="E40" s="22">
        <v>1663.68</v>
      </c>
      <c r="F40" s="23">
        <v>0.70798772263830001</v>
      </c>
      <c r="G40" s="22"/>
    </row>
    <row r="41" spans="1:7" x14ac:dyDescent="0.2">
      <c r="A41" s="21" t="s">
        <v>202</v>
      </c>
      <c r="B41" s="21" t="s">
        <v>201</v>
      </c>
      <c r="C41" s="21" t="s">
        <v>190</v>
      </c>
      <c r="D41" s="24">
        <v>230000</v>
      </c>
      <c r="E41" s="22">
        <v>1645.19</v>
      </c>
      <c r="F41" s="23">
        <v>0.70011920646236303</v>
      </c>
      <c r="G41" s="22"/>
    </row>
    <row r="42" spans="1:7" x14ac:dyDescent="0.2">
      <c r="A42" s="21" t="s">
        <v>212</v>
      </c>
      <c r="B42" s="21" t="s">
        <v>211</v>
      </c>
      <c r="C42" s="21" t="s">
        <v>213</v>
      </c>
      <c r="D42" s="24">
        <v>70000</v>
      </c>
      <c r="E42" s="22">
        <v>1636.67</v>
      </c>
      <c r="F42" s="23">
        <v>0.69649347591509503</v>
      </c>
      <c r="G42" s="22"/>
    </row>
    <row r="43" spans="1:7" x14ac:dyDescent="0.2">
      <c r="A43" s="21" t="s">
        <v>217</v>
      </c>
      <c r="B43" s="21" t="s">
        <v>216</v>
      </c>
      <c r="C43" s="21" t="s">
        <v>210</v>
      </c>
      <c r="D43" s="24">
        <v>470000</v>
      </c>
      <c r="E43" s="22">
        <v>1567.92</v>
      </c>
      <c r="F43" s="23">
        <v>0.66723655395210801</v>
      </c>
      <c r="G43" s="22"/>
    </row>
    <row r="44" spans="1:7" x14ac:dyDescent="0.2">
      <c r="A44" s="21" t="s">
        <v>219</v>
      </c>
      <c r="B44" s="21" t="s">
        <v>218</v>
      </c>
      <c r="C44" s="21" t="s">
        <v>152</v>
      </c>
      <c r="D44" s="24">
        <v>271422</v>
      </c>
      <c r="E44" s="22">
        <v>1503.1350359999999</v>
      </c>
      <c r="F44" s="23">
        <v>0.639666973790319</v>
      </c>
      <c r="G44" s="22"/>
    </row>
    <row r="45" spans="1:7" x14ac:dyDescent="0.2">
      <c r="A45" s="21" t="s">
        <v>221</v>
      </c>
      <c r="B45" s="21" t="s">
        <v>220</v>
      </c>
      <c r="C45" s="21" t="s">
        <v>222</v>
      </c>
      <c r="D45" s="24">
        <v>160052</v>
      </c>
      <c r="E45" s="22">
        <v>1352.3593739999999</v>
      </c>
      <c r="F45" s="23">
        <v>0.57550360248774801</v>
      </c>
      <c r="G45" s="22"/>
    </row>
    <row r="46" spans="1:7" x14ac:dyDescent="0.2">
      <c r="A46" s="21" t="s">
        <v>231</v>
      </c>
      <c r="B46" s="21" t="s">
        <v>230</v>
      </c>
      <c r="C46" s="21" t="s">
        <v>190</v>
      </c>
      <c r="D46" s="24">
        <v>920426</v>
      </c>
      <c r="E46" s="22">
        <v>1317.4977759999999</v>
      </c>
      <c r="F46" s="23">
        <v>0.56066806718315099</v>
      </c>
      <c r="G46" s="22"/>
    </row>
    <row r="47" spans="1:7" x14ac:dyDescent="0.2">
      <c r="A47" s="21" t="s">
        <v>235</v>
      </c>
      <c r="B47" s="21" t="s">
        <v>234</v>
      </c>
      <c r="C47" s="21" t="s">
        <v>236</v>
      </c>
      <c r="D47" s="24">
        <v>500000</v>
      </c>
      <c r="E47" s="22">
        <v>1166</v>
      </c>
      <c r="F47" s="23">
        <v>0.49619739649226902</v>
      </c>
      <c r="G47" s="22"/>
    </row>
    <row r="48" spans="1:7" x14ac:dyDescent="0.2">
      <c r="A48" s="21" t="s">
        <v>227</v>
      </c>
      <c r="B48" s="21" t="s">
        <v>226</v>
      </c>
      <c r="C48" s="21" t="s">
        <v>200</v>
      </c>
      <c r="D48" s="24">
        <v>903000</v>
      </c>
      <c r="E48" s="22">
        <v>1026.4401</v>
      </c>
      <c r="F48" s="23">
        <v>0.43680695135099801</v>
      </c>
      <c r="G48" s="22"/>
    </row>
    <row r="49" spans="1:7" x14ac:dyDescent="0.2">
      <c r="A49" s="21" t="s">
        <v>229</v>
      </c>
      <c r="B49" s="21" t="s">
        <v>228</v>
      </c>
      <c r="C49" s="21" t="s">
        <v>210</v>
      </c>
      <c r="D49" s="24">
        <v>120000</v>
      </c>
      <c r="E49" s="22">
        <v>989.7</v>
      </c>
      <c r="F49" s="23">
        <v>0.42117200969845497</v>
      </c>
      <c r="G49" s="22"/>
    </row>
    <row r="50" spans="1:7" x14ac:dyDescent="0.2">
      <c r="A50" s="21" t="s">
        <v>224</v>
      </c>
      <c r="B50" s="21" t="s">
        <v>223</v>
      </c>
      <c r="C50" s="21" t="s">
        <v>225</v>
      </c>
      <c r="D50" s="24">
        <v>78163</v>
      </c>
      <c r="E50" s="22">
        <v>953.11962200000005</v>
      </c>
      <c r="F50" s="23">
        <v>0.40560503857812602</v>
      </c>
      <c r="G50" s="22"/>
    </row>
    <row r="51" spans="1:7" x14ac:dyDescent="0.2">
      <c r="A51" s="21" t="s">
        <v>355</v>
      </c>
      <c r="B51" s="21" t="s">
        <v>354</v>
      </c>
      <c r="C51" s="21" t="s">
        <v>356</v>
      </c>
      <c r="D51" s="24">
        <v>15000</v>
      </c>
      <c r="E51" s="22">
        <v>910.95</v>
      </c>
      <c r="F51" s="23">
        <v>0.38765953544994203</v>
      </c>
      <c r="G51" s="22"/>
    </row>
    <row r="52" spans="1:7" x14ac:dyDescent="0.2">
      <c r="A52" s="21" t="s">
        <v>242</v>
      </c>
      <c r="B52" s="21" t="s">
        <v>241</v>
      </c>
      <c r="C52" s="21" t="s">
        <v>243</v>
      </c>
      <c r="D52" s="24">
        <v>16994</v>
      </c>
      <c r="E52" s="22">
        <v>47.532218</v>
      </c>
      <c r="F52" s="23">
        <v>2.0227583894599398E-2</v>
      </c>
      <c r="G52" s="22"/>
    </row>
    <row r="53" spans="1:7" x14ac:dyDescent="0.2">
      <c r="A53" s="21" t="s">
        <v>238</v>
      </c>
      <c r="B53" s="21" t="s">
        <v>237</v>
      </c>
      <c r="C53" s="21" t="s">
        <v>161</v>
      </c>
      <c r="D53" s="24">
        <v>92500</v>
      </c>
      <c r="E53" s="22">
        <v>24.161000000000001</v>
      </c>
      <c r="F53" s="23">
        <v>1.0281839877058101E-2</v>
      </c>
      <c r="G53" s="22"/>
    </row>
    <row r="54" spans="1:7" x14ac:dyDescent="0.2">
      <c r="A54" s="20" t="s">
        <v>32</v>
      </c>
      <c r="B54" s="20"/>
      <c r="C54" s="20"/>
      <c r="D54" s="20"/>
      <c r="E54" s="25">
        <f>SUM(E7:E53)</f>
        <v>161856.21341900001</v>
      </c>
      <c r="F54" s="26">
        <f>SUM(F7:F53)</f>
        <v>68.878757894172153</v>
      </c>
      <c r="G54" s="25"/>
    </row>
    <row r="55" spans="1:7" x14ac:dyDescent="0.2">
      <c r="A55" s="21"/>
      <c r="B55" s="21"/>
      <c r="C55" s="21"/>
      <c r="D55" s="21"/>
      <c r="E55" s="22"/>
      <c r="F55" s="23"/>
      <c r="G55" s="22"/>
    </row>
    <row r="56" spans="1:7" x14ac:dyDescent="0.2">
      <c r="A56" s="20" t="s">
        <v>377</v>
      </c>
      <c r="B56" s="21"/>
      <c r="C56" s="21"/>
      <c r="D56" s="21"/>
      <c r="E56" s="22"/>
      <c r="F56" s="23"/>
      <c r="G56" s="22"/>
    </row>
    <row r="57" spans="1:7" x14ac:dyDescent="0.2">
      <c r="A57" s="21"/>
      <c r="B57" s="21" t="s">
        <v>378</v>
      </c>
      <c r="C57" s="21" t="s">
        <v>210</v>
      </c>
      <c r="D57" s="24">
        <v>27500</v>
      </c>
      <c r="E57" s="22">
        <v>2.7499999999999998E-3</v>
      </c>
      <c r="F57" s="23">
        <v>1.1702768785194999E-6</v>
      </c>
      <c r="G57" s="22"/>
    </row>
    <row r="58" spans="1:7" x14ac:dyDescent="0.2">
      <c r="A58" s="21" t="s">
        <v>380</v>
      </c>
      <c r="B58" s="21" t="s">
        <v>379</v>
      </c>
      <c r="C58" s="21" t="s">
        <v>381</v>
      </c>
      <c r="D58" s="24">
        <v>27000</v>
      </c>
      <c r="E58" s="22">
        <v>2.7000000000000001E-3</v>
      </c>
      <c r="F58" s="23">
        <v>1.14899911709187E-6</v>
      </c>
      <c r="G58" s="22"/>
    </row>
    <row r="59" spans="1:7" x14ac:dyDescent="0.2">
      <c r="A59" s="20" t="s">
        <v>32</v>
      </c>
      <c r="B59" s="20"/>
      <c r="C59" s="20"/>
      <c r="D59" s="20"/>
      <c r="E59" s="25">
        <f>SUM(E56:E58)</f>
        <v>5.45E-3</v>
      </c>
      <c r="F59" s="26">
        <f>SUM(F56:F58)</f>
        <v>2.31927599561137E-6</v>
      </c>
      <c r="G59" s="25"/>
    </row>
    <row r="60" spans="1:7" x14ac:dyDescent="0.2">
      <c r="A60" s="21"/>
      <c r="B60" s="21"/>
      <c r="C60" s="21"/>
      <c r="D60" s="21"/>
      <c r="E60" s="22"/>
      <c r="F60" s="23"/>
      <c r="G60" s="22"/>
    </row>
    <row r="61" spans="1:7" x14ac:dyDescent="0.2">
      <c r="A61" s="20" t="s">
        <v>382</v>
      </c>
      <c r="B61" s="21"/>
      <c r="C61" s="21"/>
      <c r="D61" s="21"/>
      <c r="E61" s="22"/>
      <c r="F61" s="23"/>
      <c r="G61" s="22"/>
    </row>
    <row r="62" spans="1:7" x14ac:dyDescent="0.2">
      <c r="A62" s="21" t="s">
        <v>384</v>
      </c>
      <c r="B62" s="21" t="s">
        <v>383</v>
      </c>
      <c r="C62" s="21" t="s">
        <v>187</v>
      </c>
      <c r="D62" s="24">
        <v>1150000</v>
      </c>
      <c r="E62" s="22">
        <v>1859.665</v>
      </c>
      <c r="F62" s="23">
        <v>0.79139016410617002</v>
      </c>
      <c r="G62" s="22"/>
    </row>
    <row r="63" spans="1:7" x14ac:dyDescent="0.2">
      <c r="A63" s="20" t="s">
        <v>32</v>
      </c>
      <c r="B63" s="20"/>
      <c r="C63" s="20"/>
      <c r="D63" s="20"/>
      <c r="E63" s="25">
        <f>SUM(E61:E62)</f>
        <v>1859.665</v>
      </c>
      <c r="F63" s="26">
        <f>SUM(F61:F62)</f>
        <v>0.79139016410617002</v>
      </c>
      <c r="G63" s="25"/>
    </row>
    <row r="64" spans="1:7" x14ac:dyDescent="0.2">
      <c r="A64" s="21"/>
      <c r="B64" s="21"/>
      <c r="C64" s="21"/>
      <c r="D64" s="21"/>
      <c r="E64" s="22"/>
      <c r="F64" s="23"/>
      <c r="G64" s="22"/>
    </row>
    <row r="65" spans="1:7" x14ac:dyDescent="0.2">
      <c r="A65" s="20" t="s">
        <v>29</v>
      </c>
      <c r="B65" s="21"/>
      <c r="C65" s="21"/>
      <c r="D65" s="21"/>
      <c r="E65" s="22"/>
      <c r="F65" s="23"/>
      <c r="G65" s="22"/>
    </row>
    <row r="66" spans="1:7" x14ac:dyDescent="0.2">
      <c r="A66" s="20" t="s">
        <v>30</v>
      </c>
      <c r="B66" s="21"/>
      <c r="C66" s="21"/>
      <c r="D66" s="21"/>
      <c r="E66" s="22"/>
      <c r="F66" s="23"/>
      <c r="G66" s="22"/>
    </row>
    <row r="67" spans="1:7" x14ac:dyDescent="0.2">
      <c r="A67" s="21" t="s">
        <v>62</v>
      </c>
      <c r="B67" s="21" t="s">
        <v>61</v>
      </c>
      <c r="C67" s="21" t="s">
        <v>63</v>
      </c>
      <c r="D67" s="24">
        <v>9994</v>
      </c>
      <c r="E67" s="22">
        <v>10854.25354</v>
      </c>
      <c r="F67" s="23">
        <v>4.6190843459819799</v>
      </c>
      <c r="G67" s="22">
        <v>8.2788000000000004</v>
      </c>
    </row>
    <row r="68" spans="1:7" x14ac:dyDescent="0.2">
      <c r="A68" s="21" t="s">
        <v>65</v>
      </c>
      <c r="B68" s="21" t="s">
        <v>64</v>
      </c>
      <c r="C68" s="21" t="s">
        <v>63</v>
      </c>
      <c r="D68" s="24">
        <v>6136</v>
      </c>
      <c r="E68" s="22">
        <v>6631.3040559999999</v>
      </c>
      <c r="F68" s="23">
        <v>2.8219861131525099</v>
      </c>
      <c r="G68" s="22">
        <v>8.3188999999999993</v>
      </c>
    </row>
    <row r="69" spans="1:7" x14ac:dyDescent="0.2">
      <c r="A69" s="21" t="s">
        <v>91</v>
      </c>
      <c r="B69" s="21" t="s">
        <v>90</v>
      </c>
      <c r="C69" s="21" t="s">
        <v>31</v>
      </c>
      <c r="D69" s="24">
        <v>5000</v>
      </c>
      <c r="E69" s="22">
        <v>5324.4168492999997</v>
      </c>
      <c r="F69" s="23">
        <v>2.2658334292128899</v>
      </c>
      <c r="G69" s="22">
        <v>7.6849999999999996</v>
      </c>
    </row>
    <row r="70" spans="1:7" x14ac:dyDescent="0.2">
      <c r="A70" s="21" t="s">
        <v>358</v>
      </c>
      <c r="B70" s="21" t="s">
        <v>357</v>
      </c>
      <c r="C70" s="21" t="s">
        <v>31</v>
      </c>
      <c r="D70" s="24">
        <v>3500</v>
      </c>
      <c r="E70" s="22">
        <v>3655.1494862999998</v>
      </c>
      <c r="F70" s="23">
        <v>1.55546797503612</v>
      </c>
      <c r="G70" s="22">
        <v>7.49</v>
      </c>
    </row>
    <row r="71" spans="1:7" x14ac:dyDescent="0.2">
      <c r="A71" s="21" t="s">
        <v>363</v>
      </c>
      <c r="B71" s="21" t="s">
        <v>362</v>
      </c>
      <c r="C71" s="21" t="s">
        <v>31</v>
      </c>
      <c r="D71" s="24">
        <v>2500</v>
      </c>
      <c r="E71" s="22">
        <v>2651.9012329000002</v>
      </c>
      <c r="F71" s="23">
        <v>1.1285304352655401</v>
      </c>
      <c r="G71" s="22">
        <v>7.66</v>
      </c>
    </row>
    <row r="72" spans="1:7" x14ac:dyDescent="0.2">
      <c r="A72" s="21" t="s">
        <v>83</v>
      </c>
      <c r="B72" s="21" t="s">
        <v>82</v>
      </c>
      <c r="C72" s="21" t="s">
        <v>31</v>
      </c>
      <c r="D72" s="24">
        <v>2500</v>
      </c>
      <c r="E72" s="22">
        <v>2572.6668835999999</v>
      </c>
      <c r="F72" s="23">
        <v>1.0948118436399601</v>
      </c>
      <c r="G72" s="22">
        <v>7.5737500000000004</v>
      </c>
    </row>
    <row r="73" spans="1:7" x14ac:dyDescent="0.2">
      <c r="A73" s="21" t="s">
        <v>87</v>
      </c>
      <c r="B73" s="21" t="s">
        <v>86</v>
      </c>
      <c r="C73" s="21" t="s">
        <v>31</v>
      </c>
      <c r="D73" s="24">
        <v>2500</v>
      </c>
      <c r="E73" s="22">
        <v>2527.5213014000001</v>
      </c>
      <c r="F73" s="23">
        <v>1.07559990508871</v>
      </c>
      <c r="G73" s="22">
        <v>7.4424000000000001</v>
      </c>
    </row>
    <row r="74" spans="1:7" x14ac:dyDescent="0.2">
      <c r="A74" s="21" t="s">
        <v>93</v>
      </c>
      <c r="B74" s="21" t="s">
        <v>92</v>
      </c>
      <c r="C74" s="21" t="s">
        <v>31</v>
      </c>
      <c r="D74" s="24">
        <v>250</v>
      </c>
      <c r="E74" s="22">
        <v>2485.8566096</v>
      </c>
      <c r="F74" s="23">
        <v>1.0578692776471801</v>
      </c>
      <c r="G74" s="22">
        <v>7.3097000000000003</v>
      </c>
    </row>
    <row r="75" spans="1:7" x14ac:dyDescent="0.2">
      <c r="A75" s="21" t="s">
        <v>85</v>
      </c>
      <c r="B75" s="21" t="s">
        <v>84</v>
      </c>
      <c r="C75" s="21" t="s">
        <v>31</v>
      </c>
      <c r="D75" s="24">
        <v>3500</v>
      </c>
      <c r="E75" s="22">
        <v>1970.9514999999999</v>
      </c>
      <c r="F75" s="23">
        <v>0.838748716048483</v>
      </c>
      <c r="G75" s="22">
        <v>6.8399000000000001</v>
      </c>
    </row>
    <row r="76" spans="1:7" x14ac:dyDescent="0.2">
      <c r="A76" s="21" t="s">
        <v>240</v>
      </c>
      <c r="B76" s="21" t="s">
        <v>239</v>
      </c>
      <c r="C76" s="21" t="s">
        <v>31</v>
      </c>
      <c r="D76" s="24">
        <v>1000</v>
      </c>
      <c r="E76" s="22">
        <v>1070.0904877</v>
      </c>
      <c r="F76" s="23">
        <v>0.45538260206507902</v>
      </c>
      <c r="G76" s="22">
        <v>7.31</v>
      </c>
    </row>
    <row r="77" spans="1:7" x14ac:dyDescent="0.2">
      <c r="A77" s="21" t="s">
        <v>67</v>
      </c>
      <c r="B77" s="21" t="s">
        <v>66</v>
      </c>
      <c r="C77" s="21" t="s">
        <v>68</v>
      </c>
      <c r="D77" s="24">
        <v>1000</v>
      </c>
      <c r="E77" s="22">
        <v>1015.7509315</v>
      </c>
      <c r="F77" s="23">
        <v>0.43225811980694401</v>
      </c>
      <c r="G77" s="22">
        <v>7.62</v>
      </c>
    </row>
    <row r="78" spans="1:7" x14ac:dyDescent="0.2">
      <c r="A78" s="21" t="s">
        <v>115</v>
      </c>
      <c r="B78" s="21" t="s">
        <v>114</v>
      </c>
      <c r="C78" s="21" t="s">
        <v>31</v>
      </c>
      <c r="D78" s="24">
        <v>500</v>
      </c>
      <c r="E78" s="22">
        <v>540.02515749999998</v>
      </c>
      <c r="F78" s="23">
        <v>0.22981052932403701</v>
      </c>
      <c r="G78" s="22">
        <v>7.0533999999999999</v>
      </c>
    </row>
    <row r="79" spans="1:7" x14ac:dyDescent="0.2">
      <c r="A79" s="20" t="s">
        <v>32</v>
      </c>
      <c r="B79" s="20"/>
      <c r="C79" s="20"/>
      <c r="D79" s="20"/>
      <c r="E79" s="25">
        <f>SUM(E66:E78)</f>
        <v>41299.888035800002</v>
      </c>
      <c r="F79" s="26">
        <f>SUM(F66:F78)</f>
        <v>17.575383292269436</v>
      </c>
      <c r="G79" s="25"/>
    </row>
    <row r="80" spans="1:7" x14ac:dyDescent="0.2">
      <c r="A80" s="21"/>
      <c r="B80" s="21"/>
      <c r="C80" s="21"/>
      <c r="D80" s="21"/>
      <c r="E80" s="22"/>
      <c r="F80" s="23"/>
      <c r="G80" s="22"/>
    </row>
    <row r="81" spans="1:7" x14ac:dyDescent="0.2">
      <c r="A81" s="20" t="s">
        <v>60</v>
      </c>
      <c r="B81" s="21"/>
      <c r="C81" s="21"/>
      <c r="D81" s="21"/>
      <c r="E81" s="22"/>
      <c r="F81" s="23"/>
      <c r="G81" s="22"/>
    </row>
    <row r="82" spans="1:7" x14ac:dyDescent="0.2">
      <c r="A82" s="21" t="s">
        <v>72</v>
      </c>
      <c r="B82" s="21" t="s">
        <v>71</v>
      </c>
      <c r="C82" s="21" t="s">
        <v>39</v>
      </c>
      <c r="D82" s="24">
        <v>6971200</v>
      </c>
      <c r="E82" s="22">
        <v>6708.2300697000001</v>
      </c>
      <c r="F82" s="23">
        <v>2.8547223804942399</v>
      </c>
      <c r="G82" s="22">
        <v>7.5322167753125102</v>
      </c>
    </row>
    <row r="83" spans="1:7" x14ac:dyDescent="0.2">
      <c r="A83" s="21" t="s">
        <v>99</v>
      </c>
      <c r="B83" s="21" t="s">
        <v>98</v>
      </c>
      <c r="C83" s="21" t="s">
        <v>39</v>
      </c>
      <c r="D83" s="24">
        <v>4500000</v>
      </c>
      <c r="E83" s="22">
        <v>4666.0424999999996</v>
      </c>
      <c r="F83" s="23">
        <v>1.98565878252339</v>
      </c>
      <c r="G83" s="22">
        <v>7.2897453600000004</v>
      </c>
    </row>
    <row r="84" spans="1:7" x14ac:dyDescent="0.2">
      <c r="A84" s="21" t="s">
        <v>97</v>
      </c>
      <c r="B84" s="21" t="s">
        <v>96</v>
      </c>
      <c r="C84" s="21" t="s">
        <v>39</v>
      </c>
      <c r="D84" s="24">
        <v>2500000</v>
      </c>
      <c r="E84" s="22">
        <v>2607.4302778000001</v>
      </c>
      <c r="F84" s="23">
        <v>1.1096055878040101</v>
      </c>
      <c r="G84" s="22">
        <v>7.1835996800000004</v>
      </c>
    </row>
    <row r="85" spans="1:7" x14ac:dyDescent="0.2">
      <c r="A85" s="21" t="s">
        <v>101</v>
      </c>
      <c r="B85" s="21" t="s">
        <v>100</v>
      </c>
      <c r="C85" s="21" t="s">
        <v>39</v>
      </c>
      <c r="D85" s="24">
        <v>2500000</v>
      </c>
      <c r="E85" s="22">
        <v>2546.5650000000001</v>
      </c>
      <c r="F85" s="23">
        <v>1.08370405059891</v>
      </c>
      <c r="G85" s="22">
        <v>7.5248693400000004</v>
      </c>
    </row>
    <row r="86" spans="1:7" x14ac:dyDescent="0.2">
      <c r="A86" s="21" t="s">
        <v>103</v>
      </c>
      <c r="B86" s="21" t="s">
        <v>102</v>
      </c>
      <c r="C86" s="21" t="s">
        <v>39</v>
      </c>
      <c r="D86" s="24">
        <v>2343370</v>
      </c>
      <c r="E86" s="22">
        <v>2434.5510470999998</v>
      </c>
      <c r="F86" s="23">
        <v>1.0360359272714801</v>
      </c>
      <c r="G86" s="22">
        <v>7.2897453600000004</v>
      </c>
    </row>
    <row r="87" spans="1:7" x14ac:dyDescent="0.2">
      <c r="A87" s="21" t="s">
        <v>343</v>
      </c>
      <c r="B87" s="21" t="s">
        <v>342</v>
      </c>
      <c r="C87" s="21" t="s">
        <v>39</v>
      </c>
      <c r="D87" s="24">
        <v>2000000</v>
      </c>
      <c r="E87" s="22">
        <v>2051.3164443999999</v>
      </c>
      <c r="F87" s="23">
        <v>0.87294843833023805</v>
      </c>
      <c r="G87" s="22">
        <v>7.195882095</v>
      </c>
    </row>
    <row r="88" spans="1:7" x14ac:dyDescent="0.2">
      <c r="A88" s="21" t="s">
        <v>105</v>
      </c>
      <c r="B88" s="21" t="s">
        <v>104</v>
      </c>
      <c r="C88" s="21" t="s">
        <v>39</v>
      </c>
      <c r="D88" s="24">
        <v>1562190</v>
      </c>
      <c r="E88" s="22">
        <v>1608.6307839999999</v>
      </c>
      <c r="F88" s="23">
        <v>0.68456124094178095</v>
      </c>
      <c r="G88" s="22">
        <v>7.5082033199999998</v>
      </c>
    </row>
    <row r="89" spans="1:7" x14ac:dyDescent="0.2">
      <c r="A89" s="21" t="s">
        <v>371</v>
      </c>
      <c r="B89" s="21" t="s">
        <v>370</v>
      </c>
      <c r="C89" s="21" t="s">
        <v>39</v>
      </c>
      <c r="D89" s="24">
        <v>500000</v>
      </c>
      <c r="E89" s="22">
        <v>510.89094440000002</v>
      </c>
      <c r="F89" s="23">
        <v>0.217412312609568</v>
      </c>
      <c r="G89" s="22">
        <v>5.2901999999999996</v>
      </c>
    </row>
    <row r="90" spans="1:7" x14ac:dyDescent="0.2">
      <c r="A90" s="21" t="s">
        <v>107</v>
      </c>
      <c r="B90" s="21" t="s">
        <v>106</v>
      </c>
      <c r="C90" s="21" t="s">
        <v>39</v>
      </c>
      <c r="D90" s="24">
        <v>52560</v>
      </c>
      <c r="E90" s="22">
        <v>53.7693881</v>
      </c>
      <c r="F90" s="23">
        <v>2.2881844242025998E-2</v>
      </c>
      <c r="G90" s="22">
        <v>7.6237656349999998</v>
      </c>
    </row>
    <row r="91" spans="1:7" x14ac:dyDescent="0.2">
      <c r="A91" s="21" t="s">
        <v>109</v>
      </c>
      <c r="B91" s="21" t="s">
        <v>108</v>
      </c>
      <c r="C91" s="21" t="s">
        <v>39</v>
      </c>
      <c r="D91" s="24">
        <v>50000</v>
      </c>
      <c r="E91" s="22">
        <v>51.028233299999997</v>
      </c>
      <c r="F91" s="23">
        <v>2.17153314846141E-2</v>
      </c>
      <c r="G91" s="22">
        <v>7.6473840099999997</v>
      </c>
    </row>
    <row r="92" spans="1:7" x14ac:dyDescent="0.2">
      <c r="A92" s="21" t="s">
        <v>373</v>
      </c>
      <c r="B92" s="21" t="s">
        <v>372</v>
      </c>
      <c r="C92" s="21" t="s">
        <v>39</v>
      </c>
      <c r="D92" s="24">
        <v>20000</v>
      </c>
      <c r="E92" s="22">
        <v>20.736619999999998</v>
      </c>
      <c r="F92" s="23">
        <v>8.8245770635073002E-3</v>
      </c>
      <c r="G92" s="22">
        <v>5.6131160403125104</v>
      </c>
    </row>
    <row r="93" spans="1:7" x14ac:dyDescent="0.2">
      <c r="A93" s="20" t="s">
        <v>32</v>
      </c>
      <c r="B93" s="20"/>
      <c r="C93" s="20"/>
      <c r="D93" s="20"/>
      <c r="E93" s="25">
        <f>SUM(E82:E92)</f>
        <v>23259.1913088</v>
      </c>
      <c r="F93" s="26">
        <f>SUM(F82:F92)</f>
        <v>9.8980704733637648</v>
      </c>
      <c r="G93" s="25"/>
    </row>
    <row r="94" spans="1:7" x14ac:dyDescent="0.2">
      <c r="A94" s="21"/>
      <c r="B94" s="21"/>
      <c r="C94" s="21"/>
      <c r="D94" s="21"/>
      <c r="E94" s="22"/>
      <c r="F94" s="23"/>
      <c r="G94" s="22"/>
    </row>
    <row r="95" spans="1:7" x14ac:dyDescent="0.2">
      <c r="A95" s="20" t="s">
        <v>40</v>
      </c>
      <c r="B95" s="20"/>
      <c r="C95" s="20"/>
      <c r="D95" s="20"/>
      <c r="E95" s="25">
        <f>E54+E59+E63+E79+E93</f>
        <v>228274.96321360004</v>
      </c>
      <c r="F95" s="26">
        <f>F54+F59+F63+F79+F93</f>
        <v>97.143604143187517</v>
      </c>
      <c r="G95" s="25"/>
    </row>
    <row r="96" spans="1:7" x14ac:dyDescent="0.2">
      <c r="A96" s="20"/>
      <c r="B96" s="20"/>
      <c r="C96" s="20"/>
      <c r="D96" s="20"/>
      <c r="E96" s="25"/>
      <c r="F96" s="26"/>
      <c r="G96" s="25"/>
    </row>
    <row r="97" spans="1:7" x14ac:dyDescent="0.2">
      <c r="A97" s="20" t="s">
        <v>42</v>
      </c>
      <c r="B97" s="20"/>
      <c r="C97" s="20"/>
      <c r="D97" s="20"/>
      <c r="E97" s="25">
        <f>E99-(E54+E59+E63+E79+E93)</f>
        <v>6712.1625235999527</v>
      </c>
      <c r="F97" s="26">
        <f>F99-(F54+F59+F63+F79+F93)</f>
        <v>2.8563958568124832</v>
      </c>
      <c r="G97" s="25"/>
    </row>
    <row r="98" spans="1:7" x14ac:dyDescent="0.2">
      <c r="A98" s="20"/>
      <c r="B98" s="20"/>
      <c r="C98" s="20"/>
      <c r="D98" s="20"/>
      <c r="E98" s="25"/>
      <c r="F98" s="26"/>
      <c r="G98" s="25"/>
    </row>
    <row r="99" spans="1:7" x14ac:dyDescent="0.2">
      <c r="A99" s="27" t="s">
        <v>41</v>
      </c>
      <c r="B99" s="27"/>
      <c r="C99" s="27"/>
      <c r="D99" s="27"/>
      <c r="E99" s="28">
        <v>234987.1257372</v>
      </c>
      <c r="F99" s="29">
        <v>100</v>
      </c>
      <c r="G99" s="28"/>
    </row>
    <row r="100" spans="1:7" x14ac:dyDescent="0.2">
      <c r="F100" s="12" t="s">
        <v>839</v>
      </c>
    </row>
    <row r="101" spans="1:7" x14ac:dyDescent="0.2">
      <c r="A101" s="11" t="s">
        <v>43</v>
      </c>
    </row>
    <row r="102" spans="1:7" x14ac:dyDescent="0.2">
      <c r="A102" s="11" t="s">
        <v>385</v>
      </c>
    </row>
    <row r="104" spans="1:7" x14ac:dyDescent="0.2">
      <c r="A104" s="11" t="s">
        <v>44</v>
      </c>
    </row>
    <row r="105" spans="1:7" x14ac:dyDescent="0.2">
      <c r="A105" s="11" t="s">
        <v>45</v>
      </c>
    </row>
    <row r="106" spans="1:7" x14ac:dyDescent="0.2">
      <c r="A106" s="11" t="s">
        <v>46</v>
      </c>
      <c r="B106" s="11"/>
      <c r="C106" s="30" t="s">
        <v>1022</v>
      </c>
      <c r="D106" s="11" t="s">
        <v>47</v>
      </c>
    </row>
    <row r="107" spans="1:7" x14ac:dyDescent="0.2">
      <c r="A107" s="6" t="s">
        <v>56</v>
      </c>
      <c r="C107" s="31">
        <v>266.46789999999999</v>
      </c>
      <c r="D107" s="31">
        <v>269.08120000000002</v>
      </c>
    </row>
    <row r="108" spans="1:7" x14ac:dyDescent="0.2">
      <c r="A108" s="6" t="s">
        <v>116</v>
      </c>
      <c r="C108" s="31">
        <v>28.610499999999998</v>
      </c>
      <c r="D108" s="31">
        <v>28.890999999999998</v>
      </c>
    </row>
    <row r="109" spans="1:7" x14ac:dyDescent="0.2">
      <c r="A109" s="6" t="s">
        <v>57</v>
      </c>
      <c r="C109" s="31">
        <v>304.96890000000002</v>
      </c>
      <c r="D109" s="31">
        <v>309.68090000000001</v>
      </c>
    </row>
    <row r="110" spans="1:7" x14ac:dyDescent="0.2">
      <c r="A110" s="6" t="s">
        <v>117</v>
      </c>
      <c r="C110" s="31">
        <v>33.989100000000001</v>
      </c>
      <c r="D110" s="31">
        <v>34.511800000000001</v>
      </c>
    </row>
    <row r="112" spans="1:7" x14ac:dyDescent="0.2">
      <c r="A112" s="6" t="s">
        <v>52</v>
      </c>
    </row>
    <row r="114" spans="1:9" x14ac:dyDescent="0.2">
      <c r="A114" s="11" t="s">
        <v>48</v>
      </c>
      <c r="D114" s="30" t="s">
        <v>55</v>
      </c>
    </row>
    <row r="116" spans="1:9" x14ac:dyDescent="0.2">
      <c r="A116" s="11" t="s">
        <v>296</v>
      </c>
      <c r="D116" s="35">
        <v>0.36670636305688797</v>
      </c>
    </row>
    <row r="118" spans="1:9" x14ac:dyDescent="0.2">
      <c r="A118" s="11" t="s">
        <v>73</v>
      </c>
      <c r="D118" s="34">
        <v>6.9094385480251796</v>
      </c>
      <c r="E118" s="9" t="s">
        <v>53</v>
      </c>
    </row>
    <row r="120" spans="1:9" x14ac:dyDescent="0.2">
      <c r="A120" s="11" t="s">
        <v>74</v>
      </c>
      <c r="D120" s="30" t="s">
        <v>55</v>
      </c>
    </row>
    <row r="122" spans="1:9" x14ac:dyDescent="0.2">
      <c r="A122" s="69" t="s">
        <v>1036</v>
      </c>
      <c r="B122" s="70"/>
      <c r="C122" s="70"/>
      <c r="D122" s="70"/>
      <c r="E122" s="10"/>
      <c r="G122" s="10"/>
      <c r="H122" s="70"/>
      <c r="I122" s="70"/>
    </row>
    <row r="123" spans="1:9" x14ac:dyDescent="0.2">
      <c r="A123" s="69"/>
      <c r="B123" s="70"/>
      <c r="C123" s="70"/>
      <c r="D123" s="70"/>
      <c r="E123" s="10"/>
      <c r="G123" s="10"/>
      <c r="H123" s="70"/>
      <c r="I123" s="70"/>
    </row>
    <row r="124" spans="1:9" x14ac:dyDescent="0.2">
      <c r="A124" s="69" t="s">
        <v>1031</v>
      </c>
      <c r="B124" s="70"/>
      <c r="C124" s="70"/>
      <c r="D124" s="70"/>
      <c r="E124" s="10"/>
      <c r="G124" s="10"/>
      <c r="H124" s="70"/>
      <c r="I124" s="70"/>
    </row>
    <row r="125" spans="1:9" x14ac:dyDescent="0.2">
      <c r="A125" s="71"/>
      <c r="B125" s="70"/>
      <c r="C125" s="70"/>
      <c r="D125" s="70"/>
      <c r="E125" s="10"/>
      <c r="G125" s="10"/>
      <c r="H125" s="70"/>
      <c r="I125" s="70"/>
    </row>
    <row r="126" spans="1:9" x14ac:dyDescent="0.2">
      <c r="A126" s="70"/>
      <c r="B126" s="70"/>
      <c r="C126" s="70"/>
      <c r="D126" s="70"/>
      <c r="E126" s="10"/>
      <c r="G126" s="10"/>
      <c r="H126" s="70"/>
      <c r="I126" s="70"/>
    </row>
    <row r="127" spans="1:9" x14ac:dyDescent="0.2">
      <c r="A127" s="70"/>
      <c r="B127" s="70"/>
      <c r="C127" s="70"/>
      <c r="D127" s="70"/>
      <c r="E127" s="10"/>
      <c r="G127" s="10"/>
      <c r="H127" s="70"/>
      <c r="I127" s="70"/>
    </row>
    <row r="128" spans="1:9" x14ac:dyDescent="0.2">
      <c r="A128" s="70"/>
      <c r="B128" s="70"/>
      <c r="C128" s="70"/>
      <c r="D128" s="70"/>
      <c r="E128" s="10"/>
      <c r="G128" s="10"/>
      <c r="H128" s="70"/>
      <c r="I128" s="70"/>
    </row>
    <row r="129" spans="1:9" x14ac:dyDescent="0.2">
      <c r="A129" s="70"/>
      <c r="B129" s="70"/>
      <c r="C129" s="70"/>
      <c r="D129" s="70"/>
      <c r="E129" s="10"/>
      <c r="G129" s="10"/>
      <c r="H129" s="70"/>
      <c r="I129" s="70"/>
    </row>
    <row r="130" spans="1:9" x14ac:dyDescent="0.2">
      <c r="A130" s="70"/>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70"/>
      <c r="B141" s="70"/>
      <c r="C141" s="70"/>
      <c r="D141" s="70"/>
      <c r="E141" s="10"/>
      <c r="G141" s="10"/>
      <c r="H141" s="70"/>
      <c r="I141" s="70"/>
    </row>
    <row r="142" spans="1:9" x14ac:dyDescent="0.2">
      <c r="A142" s="69" t="s">
        <v>1037</v>
      </c>
      <c r="B142" s="70"/>
      <c r="C142" s="70"/>
      <c r="D142" s="70"/>
      <c r="E142" s="10"/>
      <c r="G142" s="10"/>
      <c r="H142" s="70"/>
      <c r="I142" s="70"/>
    </row>
    <row r="143" spans="1:9" x14ac:dyDescent="0.2">
      <c r="A143" s="70"/>
      <c r="B143" s="70"/>
      <c r="C143" s="70"/>
      <c r="D143" s="70"/>
      <c r="E143" s="10"/>
      <c r="G143" s="10"/>
      <c r="H143" s="70"/>
      <c r="I143" s="70"/>
    </row>
    <row r="144" spans="1:9" x14ac:dyDescent="0.2">
      <c r="A144" s="69" t="s">
        <v>1032</v>
      </c>
      <c r="B144" s="70"/>
      <c r="C144" s="70"/>
      <c r="D144" s="70"/>
      <c r="E144" s="10"/>
      <c r="G144" s="10"/>
      <c r="H144" s="70"/>
      <c r="I144" s="70"/>
    </row>
    <row r="145" spans="1:9" x14ac:dyDescent="0.2">
      <c r="A145" s="70"/>
      <c r="B145" s="70"/>
      <c r="C145" s="70"/>
      <c r="D145" s="70"/>
      <c r="E145" s="10"/>
      <c r="G145" s="10"/>
      <c r="H145" s="70"/>
      <c r="I145" s="70"/>
    </row>
    <row r="146" spans="1:9" x14ac:dyDescent="0.2">
      <c r="A146" s="70"/>
      <c r="B146" s="70"/>
      <c r="C146" s="70"/>
      <c r="D146" s="70"/>
      <c r="E146" s="10"/>
      <c r="G146" s="10"/>
      <c r="H146" s="70"/>
      <c r="I146" s="70"/>
    </row>
    <row r="147" spans="1:9" x14ac:dyDescent="0.2">
      <c r="A147" s="70"/>
      <c r="B147" s="70"/>
      <c r="C147" s="70"/>
      <c r="D147" s="70"/>
      <c r="E147" s="10"/>
      <c r="G147" s="10"/>
      <c r="H147" s="70"/>
      <c r="I147" s="70"/>
    </row>
    <row r="148" spans="1:9" x14ac:dyDescent="0.2">
      <c r="A148" s="70"/>
      <c r="B148" s="70"/>
      <c r="C148" s="70"/>
      <c r="D148" s="70"/>
      <c r="E148" s="10"/>
      <c r="G148" s="10"/>
      <c r="H148" s="70"/>
      <c r="I148" s="70"/>
    </row>
    <row r="149" spans="1:9" x14ac:dyDescent="0.2">
      <c r="A149" s="70"/>
      <c r="B149" s="70"/>
      <c r="C149" s="70"/>
      <c r="D149" s="70"/>
      <c r="E149" s="10"/>
      <c r="G149" s="10"/>
      <c r="H149" s="70"/>
      <c r="I149" s="70"/>
    </row>
    <row r="150" spans="1:9" x14ac:dyDescent="0.2">
      <c r="A150" s="70"/>
      <c r="B150" s="70"/>
      <c r="C150" s="70"/>
      <c r="D150" s="70"/>
      <c r="E150" s="10"/>
      <c r="G150" s="10"/>
      <c r="H150" s="70"/>
      <c r="I150" s="70"/>
    </row>
    <row r="151" spans="1:9" x14ac:dyDescent="0.2">
      <c r="A151" s="70"/>
      <c r="B151" s="70"/>
      <c r="C151" s="70"/>
      <c r="D151" s="70"/>
      <c r="E151" s="10"/>
      <c r="G151" s="10"/>
      <c r="H151" s="70"/>
      <c r="I151" s="70"/>
    </row>
    <row r="152" spans="1:9" x14ac:dyDescent="0.2">
      <c r="A152" s="70"/>
      <c r="B152" s="70"/>
      <c r="C152" s="70"/>
      <c r="D152" s="70"/>
      <c r="E152" s="10"/>
      <c r="G152" s="10"/>
      <c r="H152" s="70"/>
      <c r="I152" s="70"/>
    </row>
    <row r="153" spans="1:9" x14ac:dyDescent="0.2">
      <c r="A153" s="70"/>
      <c r="B153" s="70"/>
      <c r="C153" s="70"/>
      <c r="D153" s="70"/>
      <c r="E153" s="10"/>
      <c r="G153" s="10"/>
      <c r="H153" s="70"/>
      <c r="I153" s="70"/>
    </row>
    <row r="154" spans="1:9" x14ac:dyDescent="0.2">
      <c r="A154" s="70"/>
      <c r="B154" s="70"/>
      <c r="C154" s="70"/>
      <c r="D154" s="70"/>
      <c r="E154" s="10"/>
      <c r="G154" s="10"/>
      <c r="H154" s="70"/>
      <c r="I154" s="70"/>
    </row>
    <row r="155" spans="1:9" x14ac:dyDescent="0.2">
      <c r="A155" s="70"/>
      <c r="B155" s="70"/>
      <c r="C155" s="70"/>
      <c r="D155" s="70"/>
      <c r="E155" s="10"/>
      <c r="G155" s="10"/>
      <c r="H155" s="70"/>
      <c r="I155" s="70"/>
    </row>
    <row r="156" spans="1:9" x14ac:dyDescent="0.2">
      <c r="A156" s="70"/>
      <c r="B156" s="70"/>
      <c r="C156" s="70"/>
      <c r="D156" s="70"/>
      <c r="E156" s="10"/>
      <c r="G156" s="10"/>
      <c r="H156" s="70"/>
      <c r="I156" s="70"/>
    </row>
    <row r="157" spans="1:9" x14ac:dyDescent="0.2">
      <c r="A157" s="70"/>
      <c r="B157" s="70"/>
      <c r="C157" s="70"/>
      <c r="D157" s="70"/>
      <c r="E157" s="10"/>
      <c r="G157" s="10"/>
      <c r="H157" s="70"/>
      <c r="I157" s="70"/>
    </row>
    <row r="158" spans="1:9" x14ac:dyDescent="0.2">
      <c r="A158" s="70"/>
      <c r="B158" s="70"/>
      <c r="C158" s="70"/>
      <c r="D158" s="70"/>
      <c r="E158" s="10"/>
      <c r="G158" s="10"/>
      <c r="H158" s="70"/>
      <c r="I158" s="70"/>
    </row>
    <row r="159" spans="1:9" x14ac:dyDescent="0.2">
      <c r="A159" s="70" t="s">
        <v>1038</v>
      </c>
      <c r="B159" s="70"/>
      <c r="C159" s="70"/>
      <c r="D159" s="70"/>
      <c r="E159" s="10"/>
      <c r="G159" s="10"/>
      <c r="H159" s="70"/>
      <c r="I159" s="70"/>
    </row>
    <row r="160" spans="1:9" x14ac:dyDescent="0.2">
      <c r="A160" s="70"/>
      <c r="B160" s="70"/>
      <c r="C160" s="70"/>
      <c r="D160" s="70"/>
      <c r="E160" s="10"/>
      <c r="G160" s="10"/>
      <c r="H160" s="70"/>
      <c r="I160" s="70"/>
    </row>
    <row r="161" spans="1:9" x14ac:dyDescent="0.2">
      <c r="A161" s="70" t="s">
        <v>1030</v>
      </c>
      <c r="B161" s="70"/>
      <c r="C161" s="70"/>
      <c r="D161" s="70"/>
      <c r="E161" s="10"/>
      <c r="G161" s="10"/>
      <c r="H161" s="70"/>
      <c r="I161" s="70"/>
    </row>
    <row r="162" spans="1:9" x14ac:dyDescent="0.2">
      <c r="A162" s="70"/>
      <c r="B162" s="70"/>
      <c r="C162" s="70"/>
      <c r="D162" s="70"/>
      <c r="E162" s="10"/>
      <c r="G162" s="10"/>
      <c r="H162" s="70"/>
      <c r="I162" s="70"/>
    </row>
    <row r="163" spans="1:9" x14ac:dyDescent="0.2">
      <c r="A163" s="70"/>
      <c r="B163" s="70"/>
      <c r="C163" s="70"/>
      <c r="D163" s="70"/>
      <c r="E163" s="10"/>
      <c r="G163" s="10"/>
      <c r="H163" s="70"/>
      <c r="I163" s="70"/>
    </row>
  </sheetData>
  <mergeCells count="1">
    <mergeCell ref="A1:G1"/>
  </mergeCells>
  <conditionalFormatting sqref="F2:F3">
    <cfRule type="cellIs" dxfId="74" priority="4" stopIfTrue="1" operator="between">
      <formula>0.009</formula>
      <formula>-0.009</formula>
    </cfRule>
  </conditionalFormatting>
  <conditionalFormatting sqref="F5:F156">
    <cfRule type="cellIs" dxfId="73" priority="1" stopIfTrue="1" operator="between">
      <formula>0.009</formula>
      <formula>-0.009</formula>
    </cfRule>
  </conditionalFormatting>
  <conditionalFormatting sqref="F164:F65536">
    <cfRule type="cellIs" dxfId="72"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91"/>
  <sheetViews>
    <sheetView workbookViewId="0">
      <selection sqref="A1:G1"/>
    </sheetView>
  </sheetViews>
  <sheetFormatPr defaultColWidth="9.140625" defaultRowHeight="11.25" x14ac:dyDescent="0.2"/>
  <cols>
    <col min="1" max="1" width="38.7109375" style="6" bestFit="1" customWidth="1"/>
    <col min="2" max="2" width="34.85546875" style="6" bestFit="1" customWidth="1"/>
    <col min="3" max="3" width="25.5703125" style="6" bestFit="1" customWidth="1"/>
    <col min="4" max="4" width="15.28515625" style="6" bestFit="1" customWidth="1"/>
    <col min="5" max="5" width="26.42578125" style="9" customWidth="1"/>
    <col min="6" max="6" width="31.28515625" style="10" bestFit="1" customWidth="1"/>
    <col min="7" max="7" width="34" style="9" bestFit="1" customWidth="1"/>
    <col min="8" max="8" width="25.7109375" style="6" customWidth="1"/>
    <col min="9" max="9" width="6.7109375" style="6" customWidth="1"/>
    <col min="10" max="16384" width="9.140625" style="6"/>
  </cols>
  <sheetData>
    <row r="1" spans="1:10" s="1" customFormat="1" ht="15" x14ac:dyDescent="0.2">
      <c r="A1" s="100" t="s">
        <v>12</v>
      </c>
      <c r="B1" s="101"/>
      <c r="C1" s="101"/>
      <c r="D1" s="101"/>
      <c r="E1" s="101"/>
      <c r="F1" s="101"/>
      <c r="G1" s="101"/>
    </row>
    <row r="2" spans="1:10" s="1" customFormat="1" ht="12" x14ac:dyDescent="0.2">
      <c r="E2" s="5"/>
      <c r="F2" s="8"/>
      <c r="G2" s="9"/>
    </row>
    <row r="3" spans="1:10" s="1" customFormat="1" ht="12" x14ac:dyDescent="0.2">
      <c r="A3" s="7" t="s">
        <v>7</v>
      </c>
      <c r="B3" s="2"/>
      <c r="C3" s="3"/>
      <c r="D3" s="3"/>
      <c r="E3" s="4"/>
      <c r="F3" s="8"/>
      <c r="G3" s="9"/>
    </row>
    <row r="4" spans="1:10" s="1" customFormat="1" ht="22.5" customHeight="1" x14ac:dyDescent="0.2">
      <c r="A4" s="37" t="s">
        <v>2</v>
      </c>
      <c r="B4" s="37" t="s">
        <v>0</v>
      </c>
      <c r="C4" s="38" t="s">
        <v>4</v>
      </c>
      <c r="D4" s="38" t="s">
        <v>1</v>
      </c>
      <c r="E4" s="40" t="s">
        <v>6</v>
      </c>
      <c r="F4" s="39" t="s">
        <v>297</v>
      </c>
      <c r="G4" s="40" t="s">
        <v>298</v>
      </c>
      <c r="H4" s="41" t="s">
        <v>299</v>
      </c>
      <c r="I4" s="42" t="s">
        <v>5</v>
      </c>
      <c r="J4" s="36"/>
    </row>
    <row r="5" spans="1:10" x14ac:dyDescent="0.2">
      <c r="A5" s="43" t="s">
        <v>120</v>
      </c>
      <c r="B5" s="44"/>
      <c r="C5" s="44"/>
      <c r="D5" s="44"/>
      <c r="E5" s="45"/>
      <c r="F5" s="46"/>
      <c r="G5" s="45"/>
      <c r="H5" s="44"/>
      <c r="I5" s="44"/>
    </row>
    <row r="6" spans="1:10" x14ac:dyDescent="0.2">
      <c r="A6" s="43" t="s">
        <v>30</v>
      </c>
      <c r="B6" s="44"/>
      <c r="C6" s="44"/>
      <c r="D6" s="44"/>
      <c r="E6" s="45"/>
      <c r="F6" s="46"/>
      <c r="G6" s="45"/>
      <c r="H6" s="44"/>
      <c r="I6" s="44"/>
    </row>
    <row r="7" spans="1:10" x14ac:dyDescent="0.2">
      <c r="A7" s="44" t="s">
        <v>122</v>
      </c>
      <c r="B7" s="44" t="s">
        <v>121</v>
      </c>
      <c r="C7" s="44" t="s">
        <v>123</v>
      </c>
      <c r="D7" s="47">
        <v>541750</v>
      </c>
      <c r="E7" s="45">
        <v>4809.3856249999999</v>
      </c>
      <c r="F7" s="46">
        <v>6.05394691580236</v>
      </c>
      <c r="G7" s="45">
        <v>-4849.2617250000003</v>
      </c>
      <c r="H7" s="45">
        <v>-6.10414205743424</v>
      </c>
      <c r="I7" s="48"/>
    </row>
    <row r="8" spans="1:10" x14ac:dyDescent="0.2">
      <c r="A8" s="44" t="s">
        <v>130</v>
      </c>
      <c r="B8" s="44" t="s">
        <v>129</v>
      </c>
      <c r="C8" s="44" t="s">
        <v>131</v>
      </c>
      <c r="D8" s="47">
        <v>251000</v>
      </c>
      <c r="E8" s="45">
        <v>3498.6889999999999</v>
      </c>
      <c r="F8" s="46">
        <v>4.4040713580545203</v>
      </c>
      <c r="G8" s="45">
        <v>-3543.1239999999998</v>
      </c>
      <c r="H8" s="45">
        <v>-4.4600051409072297</v>
      </c>
      <c r="I8" s="48"/>
    </row>
    <row r="9" spans="1:10" x14ac:dyDescent="0.2">
      <c r="A9" s="44" t="s">
        <v>128</v>
      </c>
      <c r="B9" s="44" t="s">
        <v>127</v>
      </c>
      <c r="C9" s="44" t="s">
        <v>123</v>
      </c>
      <c r="D9" s="47">
        <v>214200</v>
      </c>
      <c r="E9" s="45">
        <v>2953.6037999999999</v>
      </c>
      <c r="F9" s="46">
        <v>3.7179303157899999</v>
      </c>
      <c r="G9" s="45">
        <v>-2973.2808</v>
      </c>
      <c r="H9" s="45">
        <v>-3.7426992827122998</v>
      </c>
      <c r="I9" s="48"/>
    </row>
    <row r="10" spans="1:10" x14ac:dyDescent="0.2">
      <c r="A10" s="44" t="s">
        <v>305</v>
      </c>
      <c r="B10" s="44" t="s">
        <v>304</v>
      </c>
      <c r="C10" s="44" t="s">
        <v>138</v>
      </c>
      <c r="D10" s="47">
        <v>23300850</v>
      </c>
      <c r="E10" s="45">
        <v>2467.560015</v>
      </c>
      <c r="F10" s="46">
        <v>3.1061092844611502</v>
      </c>
      <c r="G10" s="45">
        <v>-2478.5671649999999</v>
      </c>
      <c r="H10" s="45">
        <v>-3.1199648383697101</v>
      </c>
      <c r="I10" s="48"/>
    </row>
    <row r="11" spans="1:10" x14ac:dyDescent="0.2">
      <c r="A11" s="44" t="s">
        <v>387</v>
      </c>
      <c r="B11" s="44" t="s">
        <v>386</v>
      </c>
      <c r="C11" s="44" t="s">
        <v>176</v>
      </c>
      <c r="D11" s="47">
        <v>103750</v>
      </c>
      <c r="E11" s="45">
        <v>2465.3074999999999</v>
      </c>
      <c r="F11" s="46">
        <v>3.1032738690255099</v>
      </c>
      <c r="G11" s="45">
        <v>-2480.8225000000002</v>
      </c>
      <c r="H11" s="45">
        <v>-3.12280380355819</v>
      </c>
      <c r="I11" s="48"/>
    </row>
    <row r="12" spans="1:10" x14ac:dyDescent="0.2">
      <c r="A12" s="44" t="s">
        <v>327</v>
      </c>
      <c r="B12" s="44" t="s">
        <v>326</v>
      </c>
      <c r="C12" s="44" t="s">
        <v>210</v>
      </c>
      <c r="D12" s="47">
        <v>206250</v>
      </c>
      <c r="E12" s="45">
        <v>2054.0437499999998</v>
      </c>
      <c r="F12" s="46">
        <v>2.5855842710129102</v>
      </c>
      <c r="G12" s="45">
        <v>-2067.517875</v>
      </c>
      <c r="H12" s="45">
        <v>-2.6025451978021601</v>
      </c>
      <c r="I12" s="48"/>
    </row>
    <row r="13" spans="1:10" x14ac:dyDescent="0.2">
      <c r="A13" s="44" t="s">
        <v>389</v>
      </c>
      <c r="B13" s="44" t="s">
        <v>388</v>
      </c>
      <c r="C13" s="44" t="s">
        <v>184</v>
      </c>
      <c r="D13" s="47">
        <v>154425</v>
      </c>
      <c r="E13" s="45">
        <v>1696.049775</v>
      </c>
      <c r="F13" s="46">
        <v>2.1349494727631702</v>
      </c>
      <c r="G13" s="45">
        <v>-1701.7758249999999</v>
      </c>
      <c r="H13" s="45">
        <v>-2.1421572962650002</v>
      </c>
      <c r="I13" s="48"/>
    </row>
    <row r="14" spans="1:10" x14ac:dyDescent="0.2">
      <c r="A14" s="44" t="s">
        <v>151</v>
      </c>
      <c r="B14" s="44" t="s">
        <v>150</v>
      </c>
      <c r="C14" s="44" t="s">
        <v>152</v>
      </c>
      <c r="D14" s="47">
        <v>674150</v>
      </c>
      <c r="E14" s="45">
        <v>1660.43145</v>
      </c>
      <c r="F14" s="46">
        <v>2.0901139229459802</v>
      </c>
      <c r="G14" s="45">
        <v>-1673.3215375</v>
      </c>
      <c r="H14" s="45">
        <v>-2.1063396764100801</v>
      </c>
      <c r="I14" s="48"/>
    </row>
    <row r="15" spans="1:10" x14ac:dyDescent="0.2">
      <c r="A15" s="44" t="s">
        <v>390</v>
      </c>
      <c r="B15" s="44" t="s">
        <v>1027</v>
      </c>
      <c r="C15" s="44" t="s">
        <v>138</v>
      </c>
      <c r="D15" s="47">
        <v>99275</v>
      </c>
      <c r="E15" s="45">
        <v>1574.5015000000001</v>
      </c>
      <c r="F15" s="46">
        <v>1.9819472263364599</v>
      </c>
      <c r="G15" s="45"/>
      <c r="H15" s="45"/>
      <c r="I15" s="48"/>
    </row>
    <row r="16" spans="1:10" x14ac:dyDescent="0.2">
      <c r="A16" s="44" t="s">
        <v>135</v>
      </c>
      <c r="B16" s="44" t="s">
        <v>134</v>
      </c>
      <c r="C16" s="44" t="s">
        <v>123</v>
      </c>
      <c r="D16" s="47">
        <v>103750</v>
      </c>
      <c r="E16" s="45">
        <v>1435.7962500000001</v>
      </c>
      <c r="F16" s="46">
        <v>1.80734816402003</v>
      </c>
      <c r="G16" s="45">
        <v>-1446.2012500000001</v>
      </c>
      <c r="H16" s="45">
        <v>-1.8204457449941001</v>
      </c>
      <c r="I16" s="48"/>
    </row>
    <row r="17" spans="1:9" x14ac:dyDescent="0.2">
      <c r="A17" s="44" t="s">
        <v>180</v>
      </c>
      <c r="B17" s="44" t="s">
        <v>179</v>
      </c>
      <c r="C17" s="44" t="s">
        <v>181</v>
      </c>
      <c r="D17" s="47">
        <v>309225</v>
      </c>
      <c r="E17" s="45">
        <v>1375.1235750000001</v>
      </c>
      <c r="F17" s="46">
        <v>1.7309747595293701</v>
      </c>
      <c r="G17" s="45">
        <v>-1380.00135</v>
      </c>
      <c r="H17" s="45">
        <v>-1.7371147934588</v>
      </c>
      <c r="I17" s="48"/>
    </row>
    <row r="18" spans="1:9" x14ac:dyDescent="0.2">
      <c r="A18" s="44" t="s">
        <v>301</v>
      </c>
      <c r="B18" s="44" t="s">
        <v>300</v>
      </c>
      <c r="C18" s="44" t="s">
        <v>123</v>
      </c>
      <c r="D18" s="47">
        <v>244000</v>
      </c>
      <c r="E18" s="45">
        <v>1013.088</v>
      </c>
      <c r="F18" s="46">
        <v>1.2752524857135701</v>
      </c>
      <c r="G18" s="45">
        <v>-1021.302</v>
      </c>
      <c r="H18" s="45">
        <v>-1.28559208495634</v>
      </c>
      <c r="I18" s="48"/>
    </row>
    <row r="19" spans="1:9" x14ac:dyDescent="0.2">
      <c r="A19" s="44" t="s">
        <v>392</v>
      </c>
      <c r="B19" s="44" t="s">
        <v>391</v>
      </c>
      <c r="C19" s="44" t="s">
        <v>152</v>
      </c>
      <c r="D19" s="47">
        <v>375000</v>
      </c>
      <c r="E19" s="45">
        <v>995.55</v>
      </c>
      <c r="F19" s="46">
        <v>1.25317604408714</v>
      </c>
      <c r="G19" s="45">
        <v>-997.98749999999995</v>
      </c>
      <c r="H19" s="45">
        <v>-1.2562443144979301</v>
      </c>
      <c r="I19" s="48"/>
    </row>
    <row r="20" spans="1:9" x14ac:dyDescent="0.2">
      <c r="A20" s="44" t="s">
        <v>154</v>
      </c>
      <c r="B20" s="44" t="s">
        <v>153</v>
      </c>
      <c r="C20" s="44" t="s">
        <v>155</v>
      </c>
      <c r="D20" s="47">
        <v>29000</v>
      </c>
      <c r="E20" s="45">
        <v>985.24599999999998</v>
      </c>
      <c r="F20" s="46">
        <v>1.2402055996511201</v>
      </c>
      <c r="G20" s="45">
        <v>-994.74959999999999</v>
      </c>
      <c r="H20" s="45">
        <v>-1.25216851849255</v>
      </c>
      <c r="I20" s="48"/>
    </row>
    <row r="21" spans="1:9" x14ac:dyDescent="0.2">
      <c r="A21" s="44" t="s">
        <v>303</v>
      </c>
      <c r="B21" s="44" t="s">
        <v>302</v>
      </c>
      <c r="C21" s="44" t="s">
        <v>123</v>
      </c>
      <c r="D21" s="47">
        <v>298450</v>
      </c>
      <c r="E21" s="45">
        <v>954.29387499999996</v>
      </c>
      <c r="F21" s="46">
        <v>1.2012437578916999</v>
      </c>
      <c r="G21" s="45">
        <v>-959.88981249999995</v>
      </c>
      <c r="H21" s="45">
        <v>-1.20828779869247</v>
      </c>
      <c r="I21" s="48"/>
    </row>
    <row r="22" spans="1:9" x14ac:dyDescent="0.2">
      <c r="A22" s="44" t="s">
        <v>329</v>
      </c>
      <c r="B22" s="44" t="s">
        <v>328</v>
      </c>
      <c r="C22" s="44" t="s">
        <v>187</v>
      </c>
      <c r="D22" s="47">
        <v>54175</v>
      </c>
      <c r="E22" s="45">
        <v>937.76925000000006</v>
      </c>
      <c r="F22" s="46">
        <v>1.18044293002015</v>
      </c>
      <c r="G22" s="45">
        <v>-942.93925000000002</v>
      </c>
      <c r="H22" s="45">
        <v>-1.1869508102350399</v>
      </c>
      <c r="I22" s="48"/>
    </row>
    <row r="23" spans="1:9" x14ac:dyDescent="0.2">
      <c r="A23" s="44" t="s">
        <v>325</v>
      </c>
      <c r="B23" s="44" t="s">
        <v>324</v>
      </c>
      <c r="C23" s="44" t="s">
        <v>213</v>
      </c>
      <c r="D23" s="47">
        <v>283200</v>
      </c>
      <c r="E23" s="45">
        <v>888.11519999999996</v>
      </c>
      <c r="F23" s="46">
        <v>1.1179395239110601</v>
      </c>
      <c r="G23" s="45">
        <v>-894.68640000000005</v>
      </c>
      <c r="H23" s="45">
        <v>-1.12621120330527</v>
      </c>
      <c r="I23" s="48"/>
    </row>
    <row r="24" spans="1:9" x14ac:dyDescent="0.2">
      <c r="A24" s="44" t="s">
        <v>125</v>
      </c>
      <c r="B24" s="44" t="s">
        <v>124</v>
      </c>
      <c r="C24" s="44" t="s">
        <v>126</v>
      </c>
      <c r="D24" s="47">
        <v>19775</v>
      </c>
      <c r="E24" s="45">
        <v>846.03382499999998</v>
      </c>
      <c r="F24" s="46">
        <v>1.06496843149757</v>
      </c>
      <c r="G24" s="45">
        <v>-852.20327499999996</v>
      </c>
      <c r="H24" s="45">
        <v>-1.0727343969892</v>
      </c>
      <c r="I24" s="48"/>
    </row>
    <row r="25" spans="1:9" x14ac:dyDescent="0.2">
      <c r="A25" s="44" t="s">
        <v>394</v>
      </c>
      <c r="B25" s="44" t="s">
        <v>393</v>
      </c>
      <c r="C25" s="44" t="s">
        <v>210</v>
      </c>
      <c r="D25" s="47">
        <v>559000</v>
      </c>
      <c r="E25" s="45">
        <v>837.99689999999998</v>
      </c>
      <c r="F25" s="46">
        <v>1.0548517302991101</v>
      </c>
      <c r="G25" s="45">
        <v>-840.77297999999996</v>
      </c>
      <c r="H25" s="45">
        <v>-1.0583461976312101</v>
      </c>
      <c r="I25" s="48"/>
    </row>
    <row r="26" spans="1:9" x14ac:dyDescent="0.2">
      <c r="A26" s="44" t="s">
        <v>395</v>
      </c>
      <c r="B26" s="44" t="s">
        <v>1026</v>
      </c>
      <c r="C26" s="44" t="s">
        <v>396</v>
      </c>
      <c r="D26" s="47">
        <v>48513</v>
      </c>
      <c r="E26" s="45">
        <v>837.479919</v>
      </c>
      <c r="F26" s="46">
        <v>1.0542009661944001</v>
      </c>
      <c r="G26" s="45">
        <v>-1054.236003</v>
      </c>
      <c r="H26" s="45">
        <v>-1.32704867035686</v>
      </c>
      <c r="I26" s="48"/>
    </row>
    <row r="27" spans="1:9" x14ac:dyDescent="0.2">
      <c r="A27" s="44" t="s">
        <v>398</v>
      </c>
      <c r="B27" s="44" t="s">
        <v>397</v>
      </c>
      <c r="C27" s="44" t="s">
        <v>399</v>
      </c>
      <c r="D27" s="47">
        <v>129850</v>
      </c>
      <c r="E27" s="45">
        <v>784.03430000000003</v>
      </c>
      <c r="F27" s="46">
        <v>0.986924817942471</v>
      </c>
      <c r="G27" s="45">
        <v>-792.64727500000004</v>
      </c>
      <c r="H27" s="45">
        <v>-0.99776663797995901</v>
      </c>
      <c r="I27" s="48"/>
    </row>
    <row r="28" spans="1:9" x14ac:dyDescent="0.2">
      <c r="A28" s="44" t="s">
        <v>401</v>
      </c>
      <c r="B28" s="44" t="s">
        <v>400</v>
      </c>
      <c r="C28" s="44" t="s">
        <v>141</v>
      </c>
      <c r="D28" s="47">
        <v>34100</v>
      </c>
      <c r="E28" s="45">
        <v>783.10649999999998</v>
      </c>
      <c r="F28" s="46">
        <v>0.98575692408108395</v>
      </c>
      <c r="G28" s="45">
        <v>-786.6001</v>
      </c>
      <c r="H28" s="45">
        <v>-0.99015458951990898</v>
      </c>
      <c r="I28" s="48"/>
    </row>
    <row r="29" spans="1:9" x14ac:dyDescent="0.2">
      <c r="A29" s="44" t="s">
        <v>202</v>
      </c>
      <c r="B29" s="44" t="s">
        <v>201</v>
      </c>
      <c r="C29" s="44" t="s">
        <v>190</v>
      </c>
      <c r="D29" s="47">
        <v>107800</v>
      </c>
      <c r="E29" s="45">
        <v>771.09339999999997</v>
      </c>
      <c r="F29" s="46">
        <v>0.97063510284134302</v>
      </c>
      <c r="G29" s="45">
        <v>-776.78150000000005</v>
      </c>
      <c r="H29" s="45">
        <v>-0.97779515573308395</v>
      </c>
      <c r="I29" s="48"/>
    </row>
    <row r="30" spans="1:9" x14ac:dyDescent="0.2">
      <c r="A30" s="44" t="s">
        <v>403</v>
      </c>
      <c r="B30" s="44" t="s">
        <v>402</v>
      </c>
      <c r="C30" s="44" t="s">
        <v>123</v>
      </c>
      <c r="D30" s="47">
        <v>1029525</v>
      </c>
      <c r="E30" s="45">
        <v>756.49496999999997</v>
      </c>
      <c r="F30" s="46">
        <v>0.95225892609755103</v>
      </c>
      <c r="G30" s="45">
        <v>-761.4839925</v>
      </c>
      <c r="H30" s="45">
        <v>-0.95853899588853197</v>
      </c>
      <c r="I30" s="48"/>
    </row>
    <row r="31" spans="1:9" x14ac:dyDescent="0.2">
      <c r="A31" s="44" t="s">
        <v>405</v>
      </c>
      <c r="B31" s="44" t="s">
        <v>404</v>
      </c>
      <c r="C31" s="44" t="s">
        <v>164</v>
      </c>
      <c r="D31" s="47">
        <v>455900</v>
      </c>
      <c r="E31" s="45">
        <v>755.47189000000003</v>
      </c>
      <c r="F31" s="46">
        <v>0.95097109590601403</v>
      </c>
      <c r="G31" s="45">
        <v>-760.45248000000004</v>
      </c>
      <c r="H31" s="45">
        <v>-0.95724055105484596</v>
      </c>
      <c r="I31" s="48"/>
    </row>
    <row r="32" spans="1:9" x14ac:dyDescent="0.2">
      <c r="A32" s="44" t="s">
        <v>247</v>
      </c>
      <c r="B32" s="44" t="s">
        <v>246</v>
      </c>
      <c r="C32" s="44" t="s">
        <v>146</v>
      </c>
      <c r="D32" s="47">
        <v>195750</v>
      </c>
      <c r="E32" s="45">
        <v>739.054125</v>
      </c>
      <c r="F32" s="46">
        <v>0.93030478100927105</v>
      </c>
      <c r="G32" s="45">
        <v>-743.58609999999999</v>
      </c>
      <c r="H32" s="45">
        <v>-0.93600952964309303</v>
      </c>
      <c r="I32" s="48"/>
    </row>
    <row r="33" spans="1:9" x14ac:dyDescent="0.2">
      <c r="A33" s="44" t="s">
        <v>407</v>
      </c>
      <c r="B33" s="44" t="s">
        <v>406</v>
      </c>
      <c r="C33" s="44" t="s">
        <v>141</v>
      </c>
      <c r="D33" s="47">
        <v>26775</v>
      </c>
      <c r="E33" s="45">
        <v>706.16385000000002</v>
      </c>
      <c r="F33" s="46">
        <v>0.88890323943583105</v>
      </c>
      <c r="G33" s="45">
        <v>-710.87625000000003</v>
      </c>
      <c r="H33" s="45">
        <v>-0.89483510301893199</v>
      </c>
      <c r="I33" s="48"/>
    </row>
    <row r="34" spans="1:9" x14ac:dyDescent="0.2">
      <c r="A34" s="44" t="s">
        <v>133</v>
      </c>
      <c r="B34" s="44" t="s">
        <v>132</v>
      </c>
      <c r="C34" s="44" t="s">
        <v>123</v>
      </c>
      <c r="D34" s="47">
        <v>58500</v>
      </c>
      <c r="E34" s="45">
        <v>702.99450000000002</v>
      </c>
      <c r="F34" s="46">
        <v>0.88491373263524098</v>
      </c>
      <c r="G34" s="45">
        <v>-706.85550000000001</v>
      </c>
      <c r="H34" s="45">
        <v>-0.88977387296593302</v>
      </c>
      <c r="I34" s="48"/>
    </row>
    <row r="35" spans="1:9" x14ac:dyDescent="0.2">
      <c r="A35" s="44" t="s">
        <v>409</v>
      </c>
      <c r="B35" s="44" t="s">
        <v>408</v>
      </c>
      <c r="C35" s="44" t="s">
        <v>190</v>
      </c>
      <c r="D35" s="47">
        <v>99900</v>
      </c>
      <c r="E35" s="45">
        <v>653.84550000000002</v>
      </c>
      <c r="F35" s="46">
        <v>0.82304607215526604</v>
      </c>
      <c r="G35" s="45">
        <v>-657.54179999999997</v>
      </c>
      <c r="H35" s="45">
        <v>-0.82769889181450895</v>
      </c>
      <c r="I35" s="48"/>
    </row>
    <row r="36" spans="1:9" x14ac:dyDescent="0.2">
      <c r="A36" s="44" t="s">
        <v>313</v>
      </c>
      <c r="B36" s="44" t="s">
        <v>312</v>
      </c>
      <c r="C36" s="44" t="s">
        <v>210</v>
      </c>
      <c r="D36" s="47">
        <v>32250</v>
      </c>
      <c r="E36" s="45">
        <v>642.87149999999997</v>
      </c>
      <c r="F36" s="46">
        <v>0.80923224672428595</v>
      </c>
      <c r="G36" s="45">
        <v>-646.45799999999997</v>
      </c>
      <c r="H36" s="45">
        <v>-0.81374685260256296</v>
      </c>
      <c r="I36" s="48"/>
    </row>
    <row r="37" spans="1:9" x14ac:dyDescent="0.2">
      <c r="A37" s="44" t="s">
        <v>323</v>
      </c>
      <c r="B37" s="44" t="s">
        <v>322</v>
      </c>
      <c r="C37" s="44" t="s">
        <v>131</v>
      </c>
      <c r="D37" s="47">
        <v>125550</v>
      </c>
      <c r="E37" s="45">
        <v>550.85062500000004</v>
      </c>
      <c r="F37" s="46">
        <v>0.69339843013452496</v>
      </c>
      <c r="G37" s="45">
        <v>-551.54115000000002</v>
      </c>
      <c r="H37" s="45">
        <v>-0.69426764753982195</v>
      </c>
      <c r="I37" s="48"/>
    </row>
    <row r="38" spans="1:9" x14ac:dyDescent="0.2">
      <c r="A38" s="44" t="s">
        <v>411</v>
      </c>
      <c r="B38" s="44" t="s">
        <v>410</v>
      </c>
      <c r="C38" s="44" t="s">
        <v>123</v>
      </c>
      <c r="D38" s="47">
        <v>400000</v>
      </c>
      <c r="E38" s="45">
        <v>517.76</v>
      </c>
      <c r="F38" s="46">
        <v>0.65174469246803801</v>
      </c>
      <c r="G38" s="45">
        <v>-522.88800000000003</v>
      </c>
      <c r="H38" s="45">
        <v>-0.658199704023539</v>
      </c>
      <c r="I38" s="48"/>
    </row>
    <row r="39" spans="1:9" x14ac:dyDescent="0.2">
      <c r="A39" s="44" t="s">
        <v>163</v>
      </c>
      <c r="B39" s="44" t="s">
        <v>162</v>
      </c>
      <c r="C39" s="44" t="s">
        <v>164</v>
      </c>
      <c r="D39" s="47">
        <v>231000</v>
      </c>
      <c r="E39" s="45">
        <v>490.48230000000001</v>
      </c>
      <c r="F39" s="46">
        <v>0.617408134607764</v>
      </c>
      <c r="G39" s="45">
        <v>-497.44420000000002</v>
      </c>
      <c r="H39" s="45">
        <v>-0.62617161841202396</v>
      </c>
      <c r="I39" s="48"/>
    </row>
    <row r="40" spans="1:9" x14ac:dyDescent="0.2">
      <c r="A40" s="44" t="s">
        <v>274</v>
      </c>
      <c r="B40" s="44" t="s">
        <v>273</v>
      </c>
      <c r="C40" s="44" t="s">
        <v>158</v>
      </c>
      <c r="D40" s="47">
        <v>114000</v>
      </c>
      <c r="E40" s="45">
        <v>481.30799999999999</v>
      </c>
      <c r="F40" s="46">
        <v>0.60585973123147097</v>
      </c>
      <c r="G40" s="45">
        <v>-483.24599999999998</v>
      </c>
      <c r="H40" s="45">
        <v>-0.60829924222885001</v>
      </c>
      <c r="I40" s="48"/>
    </row>
    <row r="41" spans="1:9" x14ac:dyDescent="0.2">
      <c r="A41" s="44" t="s">
        <v>413</v>
      </c>
      <c r="B41" s="44" t="s">
        <v>412</v>
      </c>
      <c r="C41" s="44" t="s">
        <v>123</v>
      </c>
      <c r="D41" s="47">
        <v>50000</v>
      </c>
      <c r="E41" s="45">
        <v>479.17500000000001</v>
      </c>
      <c r="F41" s="46">
        <v>0.60317475860122904</v>
      </c>
      <c r="G41" s="45">
        <v>-480.875</v>
      </c>
      <c r="H41" s="45">
        <v>-0.60531468052875403</v>
      </c>
      <c r="I41" s="48"/>
    </row>
    <row r="42" spans="1:9" x14ac:dyDescent="0.2">
      <c r="A42" s="44" t="s">
        <v>415</v>
      </c>
      <c r="B42" s="44" t="s">
        <v>414</v>
      </c>
      <c r="C42" s="44" t="s">
        <v>416</v>
      </c>
      <c r="D42" s="47">
        <v>27500</v>
      </c>
      <c r="E42" s="45">
        <v>410.3</v>
      </c>
      <c r="F42" s="46">
        <v>0.516476451096331</v>
      </c>
      <c r="G42" s="45">
        <v>-413.0455</v>
      </c>
      <c r="H42" s="45">
        <v>-0.51993242500928405</v>
      </c>
      <c r="I42" s="48"/>
    </row>
    <row r="43" spans="1:9" x14ac:dyDescent="0.2">
      <c r="A43" s="44" t="s">
        <v>157</v>
      </c>
      <c r="B43" s="44" t="s">
        <v>156</v>
      </c>
      <c r="C43" s="44" t="s">
        <v>158</v>
      </c>
      <c r="D43" s="47">
        <v>5125</v>
      </c>
      <c r="E43" s="45">
        <v>400.85187500000001</v>
      </c>
      <c r="F43" s="46">
        <v>0.50458336294250505</v>
      </c>
      <c r="G43" s="45">
        <v>-402.08187500000003</v>
      </c>
      <c r="H43" s="45">
        <v>-0.50613165939594995</v>
      </c>
      <c r="I43" s="48"/>
    </row>
    <row r="44" spans="1:9" x14ac:dyDescent="0.2">
      <c r="A44" s="44" t="s">
        <v>418</v>
      </c>
      <c r="B44" s="44" t="s">
        <v>417</v>
      </c>
      <c r="C44" s="44" t="s">
        <v>161</v>
      </c>
      <c r="D44" s="47">
        <v>31000</v>
      </c>
      <c r="E44" s="45">
        <v>400.42700000000002</v>
      </c>
      <c r="F44" s="46">
        <v>0.50404853980782405</v>
      </c>
      <c r="G44" s="45">
        <v>-403.36950000000002</v>
      </c>
      <c r="H44" s="45">
        <v>-0.50775249290885005</v>
      </c>
      <c r="I44" s="48"/>
    </row>
    <row r="45" spans="1:9" x14ac:dyDescent="0.2">
      <c r="A45" s="44" t="s">
        <v>337</v>
      </c>
      <c r="B45" s="44" t="s">
        <v>336</v>
      </c>
      <c r="C45" s="44" t="s">
        <v>164</v>
      </c>
      <c r="D45" s="47">
        <v>31050</v>
      </c>
      <c r="E45" s="45">
        <v>392.68934999999999</v>
      </c>
      <c r="F45" s="46">
        <v>0.49430855927693101</v>
      </c>
      <c r="G45" s="45">
        <v>-394.95397500000001</v>
      </c>
      <c r="H45" s="45">
        <v>-0.49715921850935602</v>
      </c>
      <c r="I45" s="48"/>
    </row>
    <row r="46" spans="1:9" x14ac:dyDescent="0.2">
      <c r="A46" s="44" t="s">
        <v>307</v>
      </c>
      <c r="B46" s="44" t="s">
        <v>306</v>
      </c>
      <c r="C46" s="44" t="s">
        <v>210</v>
      </c>
      <c r="D46" s="47">
        <v>150400</v>
      </c>
      <c r="E46" s="45">
        <v>384.1216</v>
      </c>
      <c r="F46" s="46">
        <v>0.48352366745660302</v>
      </c>
      <c r="G46" s="45">
        <v>-389.04719999999998</v>
      </c>
      <c r="H46" s="45">
        <v>-0.48972390242496799</v>
      </c>
      <c r="I46" s="48"/>
    </row>
    <row r="47" spans="1:9" x14ac:dyDescent="0.2">
      <c r="A47" s="44" t="s">
        <v>420</v>
      </c>
      <c r="B47" s="44" t="s">
        <v>419</v>
      </c>
      <c r="C47" s="44" t="s">
        <v>167</v>
      </c>
      <c r="D47" s="47">
        <v>34000</v>
      </c>
      <c r="E47" s="45">
        <v>365.77199999999999</v>
      </c>
      <c r="F47" s="46">
        <v>0.46042560192641202</v>
      </c>
      <c r="G47" s="45">
        <v>-368.70024999999998</v>
      </c>
      <c r="H47" s="45">
        <v>-0.46411161744657498</v>
      </c>
      <c r="I47" s="48"/>
    </row>
    <row r="48" spans="1:9" x14ac:dyDescent="0.2">
      <c r="A48" s="44" t="s">
        <v>422</v>
      </c>
      <c r="B48" s="44" t="s">
        <v>421</v>
      </c>
      <c r="C48" s="44" t="s">
        <v>353</v>
      </c>
      <c r="D48" s="47">
        <v>75375</v>
      </c>
      <c r="E48" s="45">
        <v>340.24275</v>
      </c>
      <c r="F48" s="46">
        <v>0.42828995376859902</v>
      </c>
      <c r="G48" s="45">
        <v>-344.08687500000002</v>
      </c>
      <c r="H48" s="45">
        <v>-0.43312885222721598</v>
      </c>
      <c r="I48" s="48"/>
    </row>
    <row r="49" spans="1:9" x14ac:dyDescent="0.2">
      <c r="A49" s="44" t="s">
        <v>215</v>
      </c>
      <c r="B49" s="44" t="s">
        <v>214</v>
      </c>
      <c r="C49" s="44" t="s">
        <v>181</v>
      </c>
      <c r="D49" s="47">
        <v>8400</v>
      </c>
      <c r="E49" s="45">
        <v>328.7088</v>
      </c>
      <c r="F49" s="46">
        <v>0.41377127581801998</v>
      </c>
      <c r="G49" s="45">
        <v>-334.26254999999998</v>
      </c>
      <c r="H49" s="45">
        <v>-0.42076221193860502</v>
      </c>
      <c r="I49" s="48"/>
    </row>
    <row r="50" spans="1:9" x14ac:dyDescent="0.2">
      <c r="A50" s="44" t="s">
        <v>209</v>
      </c>
      <c r="B50" s="44" t="s">
        <v>208</v>
      </c>
      <c r="C50" s="44" t="s">
        <v>210</v>
      </c>
      <c r="D50" s="47">
        <v>18750</v>
      </c>
      <c r="E50" s="45">
        <v>324.52499999999998</v>
      </c>
      <c r="F50" s="46">
        <v>0.40850480207661899</v>
      </c>
      <c r="G50" s="45">
        <v>-325.44375000000002</v>
      </c>
      <c r="H50" s="45">
        <v>-0.40966130400068601</v>
      </c>
      <c r="I50" s="48"/>
    </row>
    <row r="51" spans="1:9" x14ac:dyDescent="0.2">
      <c r="A51" s="44" t="s">
        <v>229</v>
      </c>
      <c r="B51" s="44" t="s">
        <v>228</v>
      </c>
      <c r="C51" s="44" t="s">
        <v>210</v>
      </c>
      <c r="D51" s="47">
        <v>38350</v>
      </c>
      <c r="E51" s="45">
        <v>316.29162500000001</v>
      </c>
      <c r="F51" s="46">
        <v>0.39814081401777102</v>
      </c>
      <c r="G51" s="45">
        <v>-318.68720000000002</v>
      </c>
      <c r="H51" s="45">
        <v>-0.40115631017749598</v>
      </c>
      <c r="I51" s="48"/>
    </row>
    <row r="52" spans="1:9" x14ac:dyDescent="0.2">
      <c r="A52" s="44" t="s">
        <v>424</v>
      </c>
      <c r="B52" s="44" t="s">
        <v>423</v>
      </c>
      <c r="C52" s="44" t="s">
        <v>425</v>
      </c>
      <c r="D52" s="47">
        <v>53100</v>
      </c>
      <c r="E52" s="45">
        <v>269.74799999999999</v>
      </c>
      <c r="F52" s="46">
        <v>0.33955274123892998</v>
      </c>
      <c r="G52" s="45">
        <v>-269.88074999999998</v>
      </c>
      <c r="H52" s="45">
        <v>-0.33971984396591798</v>
      </c>
      <c r="I52" s="48"/>
    </row>
    <row r="53" spans="1:9" x14ac:dyDescent="0.2">
      <c r="A53" s="44" t="s">
        <v>427</v>
      </c>
      <c r="B53" s="44" t="s">
        <v>426</v>
      </c>
      <c r="C53" s="44" t="s">
        <v>123</v>
      </c>
      <c r="D53" s="47">
        <v>1244000</v>
      </c>
      <c r="E53" s="45">
        <v>257.7568</v>
      </c>
      <c r="F53" s="46">
        <v>0.324458487228727</v>
      </c>
      <c r="G53" s="45">
        <v>-260.2448</v>
      </c>
      <c r="H53" s="45">
        <v>-0.32759032590854098</v>
      </c>
      <c r="I53" s="48"/>
    </row>
    <row r="54" spans="1:9" x14ac:dyDescent="0.2">
      <c r="A54" s="44" t="s">
        <v>429</v>
      </c>
      <c r="B54" s="44" t="s">
        <v>428</v>
      </c>
      <c r="C54" s="44" t="s">
        <v>430</v>
      </c>
      <c r="D54" s="47">
        <v>310500</v>
      </c>
      <c r="E54" s="45">
        <v>253.80269999999999</v>
      </c>
      <c r="F54" s="46">
        <v>0.31948115470306299</v>
      </c>
      <c r="G54" s="45">
        <v>-256.13144999999997</v>
      </c>
      <c r="H54" s="45">
        <v>-0.32241253304937201</v>
      </c>
      <c r="I54" s="48"/>
    </row>
    <row r="55" spans="1:9" x14ac:dyDescent="0.2">
      <c r="A55" s="44" t="s">
        <v>432</v>
      </c>
      <c r="B55" s="44" t="s">
        <v>431</v>
      </c>
      <c r="C55" s="44" t="s">
        <v>210</v>
      </c>
      <c r="D55" s="47">
        <v>23100</v>
      </c>
      <c r="E55" s="45">
        <v>249.34139999999999</v>
      </c>
      <c r="F55" s="46">
        <v>0.31386537017643301</v>
      </c>
      <c r="G55" s="45">
        <v>-251.36429999999999</v>
      </c>
      <c r="H55" s="45">
        <v>-0.316411751392428</v>
      </c>
      <c r="I55" s="48"/>
    </row>
    <row r="56" spans="1:9" x14ac:dyDescent="0.2">
      <c r="A56" s="44" t="s">
        <v>434</v>
      </c>
      <c r="B56" s="44" t="s">
        <v>433</v>
      </c>
      <c r="C56" s="44" t="s">
        <v>190</v>
      </c>
      <c r="D56" s="47">
        <v>12000</v>
      </c>
      <c r="E56" s="45">
        <v>244.464</v>
      </c>
      <c r="F56" s="46">
        <v>0.30772580828860202</v>
      </c>
      <c r="G56" s="45">
        <v>-245.52</v>
      </c>
      <c r="H56" s="45">
        <v>-0.309055077438877</v>
      </c>
      <c r="I56" s="48"/>
    </row>
    <row r="57" spans="1:9" x14ac:dyDescent="0.2">
      <c r="A57" s="44" t="s">
        <v>255</v>
      </c>
      <c r="B57" s="44" t="s">
        <v>254</v>
      </c>
      <c r="C57" s="44" t="s">
        <v>167</v>
      </c>
      <c r="D57" s="47">
        <v>15375</v>
      </c>
      <c r="E57" s="45">
        <v>207.28575000000001</v>
      </c>
      <c r="F57" s="46">
        <v>0.26092665981682001</v>
      </c>
      <c r="G57" s="45">
        <v>-209.16825</v>
      </c>
      <c r="H57" s="45">
        <v>-0.26329630865715298</v>
      </c>
      <c r="I57" s="48"/>
    </row>
    <row r="58" spans="1:9" x14ac:dyDescent="0.2">
      <c r="A58" s="44" t="s">
        <v>436</v>
      </c>
      <c r="B58" s="44" t="s">
        <v>435</v>
      </c>
      <c r="C58" s="44" t="s">
        <v>170</v>
      </c>
      <c r="D58" s="47">
        <v>18150</v>
      </c>
      <c r="E58" s="45">
        <v>207.0915</v>
      </c>
      <c r="F58" s="46">
        <v>0.26068214226716002</v>
      </c>
      <c r="G58" s="45">
        <v>-208.31195</v>
      </c>
      <c r="H58" s="45">
        <v>-0.26221841739448298</v>
      </c>
      <c r="I58" s="48"/>
    </row>
    <row r="59" spans="1:9" x14ac:dyDescent="0.2">
      <c r="A59" s="44" t="s">
        <v>438</v>
      </c>
      <c r="B59" s="44" t="s">
        <v>437</v>
      </c>
      <c r="C59" s="44" t="s">
        <v>210</v>
      </c>
      <c r="D59" s="47">
        <v>69000</v>
      </c>
      <c r="E59" s="45">
        <v>195.4425</v>
      </c>
      <c r="F59" s="46">
        <v>0.24601864195319201</v>
      </c>
      <c r="G59" s="45">
        <v>-196.4085</v>
      </c>
      <c r="H59" s="45">
        <v>-0.24723462111906799</v>
      </c>
      <c r="I59" s="48"/>
    </row>
    <row r="60" spans="1:9" x14ac:dyDescent="0.2">
      <c r="A60" s="44" t="s">
        <v>440</v>
      </c>
      <c r="B60" s="44" t="s">
        <v>439</v>
      </c>
      <c r="C60" s="44" t="s">
        <v>356</v>
      </c>
      <c r="D60" s="47">
        <v>73500</v>
      </c>
      <c r="E60" s="45">
        <v>194.73824999999999</v>
      </c>
      <c r="F60" s="46">
        <v>0.24513214782527401</v>
      </c>
      <c r="G60" s="45">
        <v>-197.07187500000001</v>
      </c>
      <c r="H60" s="45">
        <v>-0.24806966271240499</v>
      </c>
      <c r="I60" s="48"/>
    </row>
    <row r="61" spans="1:9" x14ac:dyDescent="0.2">
      <c r="A61" s="44" t="s">
        <v>331</v>
      </c>
      <c r="B61" s="44" t="s">
        <v>330</v>
      </c>
      <c r="C61" s="44" t="s">
        <v>123</v>
      </c>
      <c r="D61" s="47">
        <v>104400</v>
      </c>
      <c r="E61" s="45">
        <v>189.98712</v>
      </c>
      <c r="F61" s="46">
        <v>0.23915153178555401</v>
      </c>
      <c r="G61" s="45">
        <v>-192.72275999999999</v>
      </c>
      <c r="H61" s="45">
        <v>-0.24259509415132799</v>
      </c>
      <c r="I61" s="48"/>
    </row>
    <row r="62" spans="1:9" x14ac:dyDescent="0.2">
      <c r="A62" s="44" t="s">
        <v>442</v>
      </c>
      <c r="B62" s="44" t="s">
        <v>441</v>
      </c>
      <c r="C62" s="44" t="s">
        <v>187</v>
      </c>
      <c r="D62" s="47">
        <v>27225</v>
      </c>
      <c r="E62" s="45">
        <v>164.39816250000001</v>
      </c>
      <c r="F62" s="46">
        <v>0.20694072516392401</v>
      </c>
      <c r="G62" s="45">
        <v>-166.17026250000001</v>
      </c>
      <c r="H62" s="45">
        <v>-0.20917140495672801</v>
      </c>
      <c r="I62" s="48"/>
    </row>
    <row r="63" spans="1:9" x14ac:dyDescent="0.2">
      <c r="A63" s="44" t="s">
        <v>444</v>
      </c>
      <c r="B63" s="44" t="s">
        <v>443</v>
      </c>
      <c r="C63" s="44" t="s">
        <v>167</v>
      </c>
      <c r="D63" s="47">
        <v>12650</v>
      </c>
      <c r="E63" s="45">
        <v>154.38059999999999</v>
      </c>
      <c r="F63" s="46">
        <v>0.194330841837977</v>
      </c>
      <c r="G63" s="45">
        <v>-155.67310000000001</v>
      </c>
      <c r="H63" s="45">
        <v>-0.195957811891699</v>
      </c>
      <c r="I63" s="48"/>
    </row>
    <row r="64" spans="1:9" x14ac:dyDescent="0.2">
      <c r="A64" s="44" t="s">
        <v>446</v>
      </c>
      <c r="B64" s="44" t="s">
        <v>445</v>
      </c>
      <c r="C64" s="44" t="s">
        <v>167</v>
      </c>
      <c r="D64" s="47">
        <v>2200</v>
      </c>
      <c r="E64" s="45">
        <v>140.98699999999999</v>
      </c>
      <c r="F64" s="46">
        <v>0.17747127811532601</v>
      </c>
      <c r="G64" s="45">
        <v>-142.06399999999999</v>
      </c>
      <c r="H64" s="45">
        <v>-0.178826981595294</v>
      </c>
      <c r="I64" s="48"/>
    </row>
    <row r="65" spans="1:9" x14ac:dyDescent="0.2">
      <c r="A65" s="44" t="s">
        <v>448</v>
      </c>
      <c r="B65" s="44" t="s">
        <v>447</v>
      </c>
      <c r="C65" s="44" t="s">
        <v>167</v>
      </c>
      <c r="D65" s="47">
        <v>6375</v>
      </c>
      <c r="E65" s="45">
        <v>136.21462500000001</v>
      </c>
      <c r="F65" s="46">
        <v>0.17146391934540001</v>
      </c>
      <c r="G65" s="45">
        <v>-137.20724999999999</v>
      </c>
      <c r="H65" s="45">
        <v>-0.172713413464994</v>
      </c>
      <c r="I65" s="48"/>
    </row>
    <row r="66" spans="1:9" x14ac:dyDescent="0.2">
      <c r="A66" s="44" t="s">
        <v>145</v>
      </c>
      <c r="B66" s="44" t="s">
        <v>144</v>
      </c>
      <c r="C66" s="44" t="s">
        <v>146</v>
      </c>
      <c r="D66" s="47">
        <v>34500</v>
      </c>
      <c r="E66" s="45">
        <v>131.75550000000001</v>
      </c>
      <c r="F66" s="46">
        <v>0.16585087266005999</v>
      </c>
      <c r="G66" s="45">
        <v>-133.16999999999999</v>
      </c>
      <c r="H66" s="45">
        <v>-0.167631413581522</v>
      </c>
      <c r="I66" s="48"/>
    </row>
    <row r="67" spans="1:9" x14ac:dyDescent="0.2">
      <c r="A67" s="44" t="s">
        <v>249</v>
      </c>
      <c r="B67" s="44" t="s">
        <v>248</v>
      </c>
      <c r="C67" s="44" t="s">
        <v>152</v>
      </c>
      <c r="D67" s="47">
        <v>3300</v>
      </c>
      <c r="E67" s="45">
        <v>128.68350000000001</v>
      </c>
      <c r="F67" s="46">
        <v>0.16198390785926101</v>
      </c>
      <c r="G67" s="45">
        <v>-130.5771</v>
      </c>
      <c r="H67" s="45">
        <v>-0.164367529131003</v>
      </c>
      <c r="I67" s="48"/>
    </row>
    <row r="68" spans="1:9" x14ac:dyDescent="0.2">
      <c r="A68" s="44" t="s">
        <v>270</v>
      </c>
      <c r="B68" s="44" t="s">
        <v>269</v>
      </c>
      <c r="C68" s="44" t="s">
        <v>176</v>
      </c>
      <c r="D68" s="47">
        <v>46800</v>
      </c>
      <c r="E68" s="45">
        <v>120.6738</v>
      </c>
      <c r="F68" s="46">
        <v>0.15190147688108299</v>
      </c>
      <c r="G68" s="45">
        <v>-121.78314</v>
      </c>
      <c r="H68" s="45">
        <v>-0.15329788922877799</v>
      </c>
      <c r="I68" s="48"/>
    </row>
    <row r="69" spans="1:9" x14ac:dyDescent="0.2">
      <c r="A69" s="44" t="s">
        <v>450</v>
      </c>
      <c r="B69" s="44" t="s">
        <v>449</v>
      </c>
      <c r="C69" s="44" t="s">
        <v>158</v>
      </c>
      <c r="D69" s="47">
        <v>11025</v>
      </c>
      <c r="E69" s="45">
        <v>120.38748750000001</v>
      </c>
      <c r="F69" s="46">
        <v>0.15154107311821599</v>
      </c>
      <c r="G69" s="45">
        <v>-121.2899625</v>
      </c>
      <c r="H69" s="45">
        <v>-0.152677088436771</v>
      </c>
      <c r="I69" s="48"/>
    </row>
    <row r="70" spans="1:9" x14ac:dyDescent="0.2">
      <c r="A70" s="44" t="s">
        <v>452</v>
      </c>
      <c r="B70" s="44" t="s">
        <v>451</v>
      </c>
      <c r="C70" s="44" t="s">
        <v>236</v>
      </c>
      <c r="D70" s="47">
        <v>4375</v>
      </c>
      <c r="E70" s="45">
        <v>106.894375</v>
      </c>
      <c r="F70" s="46">
        <v>0.13455624528920401</v>
      </c>
      <c r="G70" s="45">
        <v>-108.38625</v>
      </c>
      <c r="H70" s="45">
        <v>-0.136434184127808</v>
      </c>
      <c r="I70" s="48"/>
    </row>
    <row r="71" spans="1:9" x14ac:dyDescent="0.2">
      <c r="A71" s="44" t="s">
        <v>454</v>
      </c>
      <c r="B71" s="44" t="s">
        <v>453</v>
      </c>
      <c r="C71" s="44" t="s">
        <v>210</v>
      </c>
      <c r="D71" s="47">
        <v>31000</v>
      </c>
      <c r="E71" s="45">
        <v>106.7795</v>
      </c>
      <c r="F71" s="46">
        <v>0.134411643211895</v>
      </c>
      <c r="G71" s="45">
        <v>-107.012</v>
      </c>
      <c r="H71" s="45">
        <v>-0.134704309004925</v>
      </c>
      <c r="I71" s="48"/>
    </row>
    <row r="72" spans="1:9" x14ac:dyDescent="0.2">
      <c r="A72" s="44" t="s">
        <v>148</v>
      </c>
      <c r="B72" s="44" t="s">
        <v>147</v>
      </c>
      <c r="C72" s="44" t="s">
        <v>149</v>
      </c>
      <c r="D72" s="47">
        <v>800</v>
      </c>
      <c r="E72" s="45">
        <v>101.416</v>
      </c>
      <c r="F72" s="46">
        <v>0.127660189530552</v>
      </c>
      <c r="G72" s="45">
        <v>-102.74</v>
      </c>
      <c r="H72" s="45">
        <v>-0.129326811078813</v>
      </c>
      <c r="I72" s="48"/>
    </row>
    <row r="73" spans="1:9" x14ac:dyDescent="0.2">
      <c r="A73" s="44" t="s">
        <v>456</v>
      </c>
      <c r="B73" s="44" t="s">
        <v>455</v>
      </c>
      <c r="C73" s="44" t="s">
        <v>123</v>
      </c>
      <c r="D73" s="47">
        <v>40500</v>
      </c>
      <c r="E73" s="45">
        <v>63.734850000000002</v>
      </c>
      <c r="F73" s="46">
        <v>8.0228001801503704E-2</v>
      </c>
      <c r="G73" s="45">
        <v>-64.095299999999995</v>
      </c>
      <c r="H73" s="45">
        <v>-8.0681728189019294E-2</v>
      </c>
      <c r="I73" s="48"/>
    </row>
    <row r="74" spans="1:9" x14ac:dyDescent="0.2">
      <c r="A74" s="44" t="s">
        <v>137</v>
      </c>
      <c r="B74" s="44" t="s">
        <v>136</v>
      </c>
      <c r="C74" s="44" t="s">
        <v>138</v>
      </c>
      <c r="D74" s="47">
        <v>3325</v>
      </c>
      <c r="E74" s="45">
        <v>62.486725</v>
      </c>
      <c r="F74" s="46">
        <v>7.8656890003978394E-2</v>
      </c>
      <c r="G74" s="45">
        <v>-1948.5108</v>
      </c>
      <c r="H74" s="45">
        <v>-2.4527417570238201</v>
      </c>
      <c r="I74" s="48"/>
    </row>
    <row r="75" spans="1:9" x14ac:dyDescent="0.2">
      <c r="A75" s="44" t="s">
        <v>458</v>
      </c>
      <c r="B75" s="44" t="s">
        <v>457</v>
      </c>
      <c r="C75" s="44" t="s">
        <v>123</v>
      </c>
      <c r="D75" s="47">
        <v>31200</v>
      </c>
      <c r="E75" s="45">
        <v>54.927599999999998</v>
      </c>
      <c r="F75" s="46">
        <v>6.9141632744915402E-2</v>
      </c>
      <c r="G75" s="45">
        <v>-55.699280000000002</v>
      </c>
      <c r="H75" s="45">
        <v>-7.01130062466995E-2</v>
      </c>
      <c r="I75" s="48"/>
    </row>
    <row r="76" spans="1:9" x14ac:dyDescent="0.2">
      <c r="A76" s="44" t="s">
        <v>197</v>
      </c>
      <c r="B76" s="44" t="s">
        <v>196</v>
      </c>
      <c r="C76" s="44" t="s">
        <v>155</v>
      </c>
      <c r="D76" s="47">
        <v>350</v>
      </c>
      <c r="E76" s="45">
        <v>51.999499999999998</v>
      </c>
      <c r="F76" s="46">
        <v>6.54558060413932E-2</v>
      </c>
      <c r="G76" s="45">
        <v>-52.619</v>
      </c>
      <c r="H76" s="45">
        <v>-6.6235618767335594E-2</v>
      </c>
      <c r="I76" s="48"/>
    </row>
    <row r="77" spans="1:9" x14ac:dyDescent="0.2">
      <c r="A77" s="44" t="s">
        <v>460</v>
      </c>
      <c r="B77" s="44" t="s">
        <v>459</v>
      </c>
      <c r="C77" s="44" t="s">
        <v>210</v>
      </c>
      <c r="D77" s="47">
        <v>9000</v>
      </c>
      <c r="E77" s="45">
        <v>48.397500000000001</v>
      </c>
      <c r="F77" s="46">
        <v>6.0921689110247798E-2</v>
      </c>
      <c r="G77" s="45">
        <v>-48.847499999999997</v>
      </c>
      <c r="H77" s="45">
        <v>-6.1488139032239798E-2</v>
      </c>
      <c r="I77" s="48"/>
    </row>
    <row r="78" spans="1:9" x14ac:dyDescent="0.2">
      <c r="A78" s="44" t="s">
        <v>462</v>
      </c>
      <c r="B78" s="44" t="s">
        <v>461</v>
      </c>
      <c r="C78" s="44" t="s">
        <v>176</v>
      </c>
      <c r="D78" s="47">
        <v>10575</v>
      </c>
      <c r="E78" s="45">
        <v>43.368074999999997</v>
      </c>
      <c r="F78" s="46">
        <v>5.4590761557103303E-2</v>
      </c>
      <c r="G78" s="45">
        <v>-43.768162500000003</v>
      </c>
      <c r="H78" s="45">
        <v>-5.5094382741914402E-2</v>
      </c>
      <c r="I78" s="48"/>
    </row>
    <row r="79" spans="1:9" x14ac:dyDescent="0.2">
      <c r="A79" s="44" t="s">
        <v>464</v>
      </c>
      <c r="B79" s="44" t="s">
        <v>463</v>
      </c>
      <c r="C79" s="44" t="s">
        <v>173</v>
      </c>
      <c r="D79" s="47">
        <v>500</v>
      </c>
      <c r="E79" s="45">
        <v>43.052500000000002</v>
      </c>
      <c r="F79" s="46">
        <v>5.4193522814586302E-2</v>
      </c>
      <c r="G79" s="45">
        <v>-43.17</v>
      </c>
      <c r="H79" s="45">
        <v>-5.4341429183106499E-2</v>
      </c>
      <c r="I79" s="48"/>
    </row>
    <row r="80" spans="1:9" x14ac:dyDescent="0.2">
      <c r="A80" s="44" t="s">
        <v>466</v>
      </c>
      <c r="B80" s="44" t="s">
        <v>465</v>
      </c>
      <c r="C80" s="44" t="s">
        <v>222</v>
      </c>
      <c r="D80" s="47">
        <v>30750</v>
      </c>
      <c r="E80" s="45">
        <v>41.002049999999997</v>
      </c>
      <c r="F80" s="46">
        <v>5.1612462275589299E-2</v>
      </c>
      <c r="G80" s="45">
        <v>-41.288024999999998</v>
      </c>
      <c r="H80" s="45">
        <v>-5.1972441201015303E-2</v>
      </c>
      <c r="I80" s="48"/>
    </row>
    <row r="81" spans="1:9" x14ac:dyDescent="0.2">
      <c r="A81" s="44" t="s">
        <v>245</v>
      </c>
      <c r="B81" s="44" t="s">
        <v>244</v>
      </c>
      <c r="C81" s="44" t="s">
        <v>176</v>
      </c>
      <c r="D81" s="47">
        <v>875</v>
      </c>
      <c r="E81" s="45">
        <v>37.865625000000001</v>
      </c>
      <c r="F81" s="46">
        <v>4.76644007276249E-2</v>
      </c>
      <c r="G81" s="45">
        <v>-38.162775000000003</v>
      </c>
      <c r="H81" s="45">
        <v>-4.8038446492780301E-2</v>
      </c>
      <c r="I81" s="48"/>
    </row>
    <row r="82" spans="1:9" x14ac:dyDescent="0.2">
      <c r="A82" s="44" t="s">
        <v>468</v>
      </c>
      <c r="B82" s="44" t="s">
        <v>467</v>
      </c>
      <c r="C82" s="44" t="s">
        <v>258</v>
      </c>
      <c r="D82" s="47">
        <v>11400</v>
      </c>
      <c r="E82" s="45">
        <v>36.867600000000003</v>
      </c>
      <c r="F82" s="46">
        <v>4.6408109208966798E-2</v>
      </c>
      <c r="G82" s="45">
        <v>-36.958799999999997</v>
      </c>
      <c r="H82" s="45">
        <v>-4.6522909726490501E-2</v>
      </c>
      <c r="I82" s="48"/>
    </row>
    <row r="83" spans="1:9" x14ac:dyDescent="0.2">
      <c r="A83" s="44" t="s">
        <v>470</v>
      </c>
      <c r="B83" s="44" t="s">
        <v>469</v>
      </c>
      <c r="C83" s="44" t="s">
        <v>210</v>
      </c>
      <c r="D83" s="47">
        <v>19425</v>
      </c>
      <c r="E83" s="45">
        <v>36.276187499999999</v>
      </c>
      <c r="F83" s="46">
        <v>4.5663652398988702E-2</v>
      </c>
      <c r="G83" s="45">
        <v>-36.237337500000002</v>
      </c>
      <c r="H83" s="45">
        <v>-4.56147488890567E-2</v>
      </c>
      <c r="I83" s="48"/>
    </row>
    <row r="84" spans="1:9" x14ac:dyDescent="0.2">
      <c r="A84" s="44" t="s">
        <v>472</v>
      </c>
      <c r="B84" s="44" t="s">
        <v>471</v>
      </c>
      <c r="C84" s="44" t="s">
        <v>146</v>
      </c>
      <c r="D84" s="47">
        <v>32000</v>
      </c>
      <c r="E84" s="45">
        <v>24.105599999999999</v>
      </c>
      <c r="F84" s="46">
        <v>3.0343589421271501E-2</v>
      </c>
      <c r="G84" s="45">
        <v>-24.339200000000002</v>
      </c>
      <c r="H84" s="45">
        <v>-3.0637639869665601E-2</v>
      </c>
      <c r="I84" s="48"/>
    </row>
    <row r="85" spans="1:9" x14ac:dyDescent="0.2">
      <c r="A85" s="44" t="s">
        <v>319</v>
      </c>
      <c r="B85" s="44" t="s">
        <v>318</v>
      </c>
      <c r="C85" s="44" t="s">
        <v>146</v>
      </c>
      <c r="D85" s="47">
        <v>7600</v>
      </c>
      <c r="E85" s="45">
        <v>22.697399999999998</v>
      </c>
      <c r="F85" s="46">
        <v>2.85709787987177E-2</v>
      </c>
      <c r="G85" s="45">
        <v>-22.946300000000001</v>
      </c>
      <c r="H85" s="45">
        <v>-2.8884288544459499E-2</v>
      </c>
      <c r="I85" s="48"/>
    </row>
    <row r="86" spans="1:9" x14ac:dyDescent="0.2">
      <c r="A86" s="44" t="s">
        <v>169</v>
      </c>
      <c r="B86" s="44" t="s">
        <v>168</v>
      </c>
      <c r="C86" s="44" t="s">
        <v>170</v>
      </c>
      <c r="D86" s="47">
        <v>2400</v>
      </c>
      <c r="E86" s="45">
        <v>18.927600000000002</v>
      </c>
      <c r="F86" s="46">
        <v>2.3825638985549399E-2</v>
      </c>
      <c r="G86" s="45">
        <v>-19.023599999999998</v>
      </c>
      <c r="H86" s="45">
        <v>-2.39464816355743E-2</v>
      </c>
      <c r="I86" s="48"/>
    </row>
    <row r="87" spans="1:9" x14ac:dyDescent="0.2">
      <c r="A87" s="44" t="s">
        <v>474</v>
      </c>
      <c r="B87" s="44" t="s">
        <v>473</v>
      </c>
      <c r="C87" s="44" t="s">
        <v>222</v>
      </c>
      <c r="D87" s="47">
        <v>600</v>
      </c>
      <c r="E87" s="45">
        <v>16.520399999999999</v>
      </c>
      <c r="F87" s="46">
        <v>2.0795509536173099E-2</v>
      </c>
      <c r="G87" s="45">
        <v>-16.5486</v>
      </c>
      <c r="H87" s="45">
        <v>-2.08310070646179E-2</v>
      </c>
      <c r="I87" s="48"/>
    </row>
    <row r="88" spans="1:9" x14ac:dyDescent="0.2">
      <c r="A88" s="44" t="s">
        <v>194</v>
      </c>
      <c r="B88" s="44" t="s">
        <v>193</v>
      </c>
      <c r="C88" s="44" t="s">
        <v>195</v>
      </c>
      <c r="D88" s="47">
        <v>300</v>
      </c>
      <c r="E88" s="45">
        <v>14.4816</v>
      </c>
      <c r="F88" s="46">
        <v>1.8229113756267699E-2</v>
      </c>
      <c r="G88" s="45">
        <v>-14.6898</v>
      </c>
      <c r="H88" s="45">
        <v>-1.8491191253509301E-2</v>
      </c>
      <c r="I88" s="48"/>
    </row>
    <row r="89" spans="1:9" x14ac:dyDescent="0.2">
      <c r="A89" s="44" t="s">
        <v>476</v>
      </c>
      <c r="B89" s="44" t="s">
        <v>475</v>
      </c>
      <c r="C89" s="44" t="s">
        <v>416</v>
      </c>
      <c r="D89" s="47">
        <v>100</v>
      </c>
      <c r="E89" s="45">
        <v>13.504</v>
      </c>
      <c r="F89" s="46">
        <v>1.699853277018E-2</v>
      </c>
      <c r="G89" s="45">
        <v>-13.651</v>
      </c>
      <c r="H89" s="45">
        <v>-1.7183573078030701E-2</v>
      </c>
      <c r="I89" s="48"/>
    </row>
    <row r="90" spans="1:9" x14ac:dyDescent="0.2">
      <c r="A90" s="44" t="s">
        <v>315</v>
      </c>
      <c r="B90" s="44" t="s">
        <v>314</v>
      </c>
      <c r="C90" s="44" t="s">
        <v>138</v>
      </c>
      <c r="D90" s="47">
        <v>1700</v>
      </c>
      <c r="E90" s="45">
        <v>7.7341499999999996</v>
      </c>
      <c r="F90" s="46">
        <v>9.73557480927781E-3</v>
      </c>
      <c r="G90" s="45">
        <v>-7.7749499999999996</v>
      </c>
      <c r="H90" s="45">
        <v>-9.7869329355384192E-3</v>
      </c>
      <c r="I90" s="48"/>
    </row>
    <row r="91" spans="1:9" x14ac:dyDescent="0.2">
      <c r="A91" s="44" t="s">
        <v>160</v>
      </c>
      <c r="B91" s="44" t="s">
        <v>159</v>
      </c>
      <c r="C91" s="44" t="s">
        <v>161</v>
      </c>
      <c r="D91" s="47">
        <v>125</v>
      </c>
      <c r="E91" s="45">
        <v>7.5031249999999998</v>
      </c>
      <c r="F91" s="46">
        <v>9.4447657132151006E-3</v>
      </c>
      <c r="G91" s="45">
        <v>-7.5462499999999997</v>
      </c>
      <c r="H91" s="45">
        <v>-9.4990504974060107E-3</v>
      </c>
      <c r="I91" s="48"/>
    </row>
    <row r="92" spans="1:9" x14ac:dyDescent="0.2">
      <c r="A92" s="44" t="s">
        <v>478</v>
      </c>
      <c r="B92" s="44" t="s">
        <v>477</v>
      </c>
      <c r="C92" s="44" t="s">
        <v>200</v>
      </c>
      <c r="D92" s="47">
        <v>1000</v>
      </c>
      <c r="E92" s="45">
        <v>6.6704999999999997</v>
      </c>
      <c r="F92" s="46">
        <v>8.3966760103292102E-3</v>
      </c>
      <c r="G92" s="45">
        <v>-6.7995000000000001</v>
      </c>
      <c r="H92" s="45">
        <v>-8.5590583213002707E-3</v>
      </c>
      <c r="I92" s="48"/>
    </row>
    <row r="93" spans="1:9" x14ac:dyDescent="0.2">
      <c r="A93" s="43" t="s">
        <v>32</v>
      </c>
      <c r="B93" s="43"/>
      <c r="C93" s="43"/>
      <c r="D93" s="43"/>
      <c r="E93" s="49">
        <f>SUM(E7:E92)</f>
        <v>52099.052826499996</v>
      </c>
      <c r="F93" s="50">
        <f>SUM(F7:F92)</f>
        <v>65.581120909848806</v>
      </c>
      <c r="G93" s="49">
        <f>SUM(G7:G92)</f>
        <v>-52981.170750500009</v>
      </c>
      <c r="H93" s="49">
        <f>SUM(H7:H92)</f>
        <v>-66.691511197043496</v>
      </c>
      <c r="I93" s="43"/>
    </row>
    <row r="94" spans="1:9" x14ac:dyDescent="0.2">
      <c r="A94" s="44"/>
      <c r="B94" s="44"/>
      <c r="C94" s="44"/>
      <c r="D94" s="44"/>
      <c r="E94" s="45"/>
      <c r="F94" s="46"/>
      <c r="G94" s="45"/>
      <c r="H94" s="44"/>
      <c r="I94" s="44"/>
    </row>
    <row r="95" spans="1:9" x14ac:dyDescent="0.2">
      <c r="A95" s="43" t="s">
        <v>29</v>
      </c>
      <c r="B95" s="44"/>
      <c r="C95" s="44"/>
      <c r="D95" s="44"/>
      <c r="E95" s="45"/>
      <c r="F95" s="46"/>
      <c r="G95" s="45"/>
      <c r="H95" s="44"/>
      <c r="I95" s="44"/>
    </row>
    <row r="96" spans="1:9" x14ac:dyDescent="0.2">
      <c r="A96" s="43" t="s">
        <v>30</v>
      </c>
      <c r="B96" s="44"/>
      <c r="C96" s="44"/>
      <c r="D96" s="44"/>
      <c r="E96" s="45"/>
      <c r="F96" s="46"/>
      <c r="G96" s="45"/>
      <c r="H96" s="44"/>
      <c r="I96" s="44"/>
    </row>
    <row r="97" spans="1:9" x14ac:dyDescent="0.2">
      <c r="A97" s="44" t="s">
        <v>65</v>
      </c>
      <c r="B97" s="44" t="s">
        <v>64</v>
      </c>
      <c r="C97" s="44" t="s">
        <v>63</v>
      </c>
      <c r="D97" s="47">
        <v>1494</v>
      </c>
      <c r="E97" s="45">
        <v>1614.597174</v>
      </c>
      <c r="F97" s="46">
        <v>2.03241876280206</v>
      </c>
      <c r="G97" s="48"/>
      <c r="H97" s="48"/>
      <c r="I97" s="48">
        <v>8.3188999999999993</v>
      </c>
    </row>
    <row r="98" spans="1:9" x14ac:dyDescent="0.2">
      <c r="A98" s="44" t="s">
        <v>91</v>
      </c>
      <c r="B98" s="44" t="s">
        <v>90</v>
      </c>
      <c r="C98" s="44" t="s">
        <v>31</v>
      </c>
      <c r="D98" s="47">
        <v>1000</v>
      </c>
      <c r="E98" s="45">
        <v>1064.8833698999999</v>
      </c>
      <c r="F98" s="46">
        <v>1.3404513373567</v>
      </c>
      <c r="G98" s="48"/>
      <c r="H98" s="48"/>
      <c r="I98" s="48">
        <v>7.6849999999999996</v>
      </c>
    </row>
    <row r="99" spans="1:9" x14ac:dyDescent="0.2">
      <c r="A99" s="44" t="s">
        <v>62</v>
      </c>
      <c r="B99" s="44" t="s">
        <v>61</v>
      </c>
      <c r="C99" s="44" t="s">
        <v>63</v>
      </c>
      <c r="D99" s="47">
        <v>871</v>
      </c>
      <c r="E99" s="45">
        <v>945.97306700000001</v>
      </c>
      <c r="F99" s="46">
        <v>1.19076971113057</v>
      </c>
      <c r="G99" s="48"/>
      <c r="H99" s="48"/>
      <c r="I99" s="48">
        <v>8.2788000000000004</v>
      </c>
    </row>
    <row r="100" spans="1:9" x14ac:dyDescent="0.2">
      <c r="A100" s="43" t="s">
        <v>32</v>
      </c>
      <c r="B100" s="43"/>
      <c r="C100" s="43"/>
      <c r="D100" s="43"/>
      <c r="E100" s="49">
        <f>SUM(E96:E99)</f>
        <v>3625.4536109000001</v>
      </c>
      <c r="F100" s="50">
        <f>SUM(F96:F99)</f>
        <v>4.5636398112893302</v>
      </c>
      <c r="G100" s="49"/>
      <c r="H100" s="43"/>
      <c r="I100" s="43"/>
    </row>
    <row r="101" spans="1:9" x14ac:dyDescent="0.2">
      <c r="A101" s="44"/>
      <c r="B101" s="44"/>
      <c r="C101" s="44"/>
      <c r="D101" s="44"/>
      <c r="E101" s="45"/>
      <c r="F101" s="46"/>
      <c r="G101" s="45"/>
      <c r="H101" s="44"/>
      <c r="I101" s="44"/>
    </row>
    <row r="102" spans="1:9" x14ac:dyDescent="0.2">
      <c r="A102" s="43" t="s">
        <v>33</v>
      </c>
      <c r="B102" s="44"/>
      <c r="C102" s="44"/>
      <c r="D102" s="44"/>
      <c r="E102" s="45"/>
      <c r="F102" s="46"/>
      <c r="G102" s="45"/>
      <c r="H102" s="44"/>
      <c r="I102" s="44"/>
    </row>
    <row r="103" spans="1:9" x14ac:dyDescent="0.2">
      <c r="A103" s="43" t="s">
        <v>34</v>
      </c>
      <c r="B103" s="44"/>
      <c r="C103" s="44"/>
      <c r="D103" s="44"/>
      <c r="E103" s="45"/>
      <c r="F103" s="46"/>
      <c r="G103" s="45"/>
      <c r="H103" s="44"/>
      <c r="I103" s="44"/>
    </row>
    <row r="104" spans="1:9" x14ac:dyDescent="0.2">
      <c r="A104" s="44" t="s">
        <v>59</v>
      </c>
      <c r="B104" s="44" t="s">
        <v>58</v>
      </c>
      <c r="C104" s="44" t="s">
        <v>35</v>
      </c>
      <c r="D104" s="47">
        <v>500</v>
      </c>
      <c r="E104" s="45">
        <v>2340.94</v>
      </c>
      <c r="F104" s="46">
        <v>2.9467228453069598</v>
      </c>
      <c r="G104" s="48"/>
      <c r="H104" s="48"/>
      <c r="I104" s="48">
        <v>6.87</v>
      </c>
    </row>
    <row r="105" spans="1:9" x14ac:dyDescent="0.2">
      <c r="A105" s="43" t="s">
        <v>32</v>
      </c>
      <c r="B105" s="43"/>
      <c r="C105" s="43"/>
      <c r="D105" s="43"/>
      <c r="E105" s="49">
        <f>SUM(E103:E104)</f>
        <v>2340.94</v>
      </c>
      <c r="F105" s="50">
        <f>SUM(F103:F104)</f>
        <v>2.9467228453069598</v>
      </c>
      <c r="G105" s="49"/>
      <c r="H105" s="43"/>
      <c r="I105" s="43"/>
    </row>
    <row r="106" spans="1:9" x14ac:dyDescent="0.2">
      <c r="A106" s="44"/>
      <c r="B106" s="44"/>
      <c r="C106" s="44"/>
      <c r="D106" s="44"/>
      <c r="E106" s="45"/>
      <c r="F106" s="46"/>
      <c r="G106" s="45"/>
      <c r="H106" s="44"/>
      <c r="I106" s="44"/>
    </row>
    <row r="107" spans="1:9" x14ac:dyDescent="0.2">
      <c r="A107" s="43" t="s">
        <v>37</v>
      </c>
      <c r="B107" s="44"/>
      <c r="C107" s="44"/>
      <c r="D107" s="44"/>
      <c r="E107" s="45"/>
      <c r="F107" s="46"/>
      <c r="G107" s="45"/>
      <c r="H107" s="44"/>
      <c r="I107" s="44"/>
    </row>
    <row r="108" spans="1:9" x14ac:dyDescent="0.2">
      <c r="A108" s="44" t="s">
        <v>119</v>
      </c>
      <c r="B108" s="44" t="s">
        <v>118</v>
      </c>
      <c r="C108" s="44" t="s">
        <v>36</v>
      </c>
      <c r="D108" s="47">
        <v>200</v>
      </c>
      <c r="E108" s="45">
        <v>960.51400000000001</v>
      </c>
      <c r="F108" s="46">
        <v>1.2090735119384399</v>
      </c>
      <c r="G108" s="48"/>
      <c r="H108" s="48"/>
      <c r="I108" s="48">
        <v>7.6948999999999996</v>
      </c>
    </row>
    <row r="109" spans="1:9" x14ac:dyDescent="0.2">
      <c r="A109" s="43" t="s">
        <v>32</v>
      </c>
      <c r="B109" s="43"/>
      <c r="C109" s="43"/>
      <c r="D109" s="43"/>
      <c r="E109" s="49">
        <f>SUM(E107:E108)</f>
        <v>960.51400000000001</v>
      </c>
      <c r="F109" s="50">
        <f>SUM(F107:F108)</f>
        <v>1.2090735119384399</v>
      </c>
      <c r="G109" s="49"/>
      <c r="H109" s="43"/>
      <c r="I109" s="43"/>
    </row>
    <row r="110" spans="1:9" x14ac:dyDescent="0.2">
      <c r="A110" s="44"/>
      <c r="B110" s="44"/>
      <c r="C110" s="44"/>
      <c r="D110" s="44"/>
      <c r="E110" s="45"/>
      <c r="F110" s="46"/>
      <c r="G110" s="45"/>
      <c r="H110" s="44"/>
      <c r="I110" s="44"/>
    </row>
    <row r="111" spans="1:9" x14ac:dyDescent="0.2">
      <c r="A111" s="43" t="s">
        <v>38</v>
      </c>
      <c r="B111" s="44"/>
      <c r="C111" s="44"/>
      <c r="D111" s="44"/>
      <c r="E111" s="45"/>
      <c r="F111" s="46"/>
      <c r="G111" s="45"/>
      <c r="H111" s="44"/>
      <c r="I111" s="44"/>
    </row>
    <row r="112" spans="1:9" x14ac:dyDescent="0.2">
      <c r="A112" s="44" t="s">
        <v>480</v>
      </c>
      <c r="B112" s="44" t="s">
        <v>479</v>
      </c>
      <c r="C112" s="44" t="s">
        <v>39</v>
      </c>
      <c r="D112" s="47">
        <v>1000000</v>
      </c>
      <c r="E112" s="45">
        <v>994.404</v>
      </c>
      <c r="F112" s="46">
        <v>1.25173348495246</v>
      </c>
      <c r="G112" s="48"/>
      <c r="H112" s="48"/>
      <c r="I112" s="48">
        <v>5.1351000000000004</v>
      </c>
    </row>
    <row r="113" spans="1:9" x14ac:dyDescent="0.2">
      <c r="A113" s="44" t="s">
        <v>482</v>
      </c>
      <c r="B113" s="44" t="s">
        <v>481</v>
      </c>
      <c r="C113" s="44" t="s">
        <v>39</v>
      </c>
      <c r="D113" s="47">
        <v>500000</v>
      </c>
      <c r="E113" s="45">
        <v>498.3845</v>
      </c>
      <c r="F113" s="46">
        <v>0.62735524699346601</v>
      </c>
      <c r="G113" s="48"/>
      <c r="H113" s="48"/>
      <c r="I113" s="48">
        <v>4.5505000000000004</v>
      </c>
    </row>
    <row r="114" spans="1:9" x14ac:dyDescent="0.2">
      <c r="A114" s="43" t="s">
        <v>32</v>
      </c>
      <c r="B114" s="43"/>
      <c r="C114" s="43"/>
      <c r="D114" s="43"/>
      <c r="E114" s="49">
        <f>SUM(E111:E113)</f>
        <v>1492.7885000000001</v>
      </c>
      <c r="F114" s="50">
        <f>SUM(F111:F113)</f>
        <v>1.879088731945926</v>
      </c>
      <c r="G114" s="49"/>
      <c r="H114" s="43"/>
      <c r="I114" s="43"/>
    </row>
    <row r="115" spans="1:9" x14ac:dyDescent="0.2">
      <c r="A115" s="44"/>
      <c r="B115" s="44"/>
      <c r="C115" s="44"/>
      <c r="D115" s="44"/>
      <c r="E115" s="45"/>
      <c r="F115" s="46"/>
      <c r="G115" s="45"/>
      <c r="H115" s="44"/>
      <c r="I115" s="44"/>
    </row>
    <row r="116" spans="1:9" x14ac:dyDescent="0.2">
      <c r="A116" s="43" t="s">
        <v>292</v>
      </c>
      <c r="B116" s="44"/>
      <c r="C116" s="44"/>
      <c r="D116" s="44"/>
      <c r="E116" s="45"/>
      <c r="F116" s="46"/>
      <c r="G116" s="45"/>
      <c r="H116" s="44"/>
      <c r="I116" s="44"/>
    </row>
    <row r="117" spans="1:9" x14ac:dyDescent="0.2">
      <c r="A117" s="44" t="s">
        <v>483</v>
      </c>
      <c r="B117" s="44" t="s">
        <v>1010</v>
      </c>
      <c r="C117" s="44" t="s">
        <v>295</v>
      </c>
      <c r="D117" s="47">
        <v>21227846.065000001</v>
      </c>
      <c r="E117" s="45">
        <v>11478.490750000001</v>
      </c>
      <c r="F117" s="46">
        <v>14.448867088720601</v>
      </c>
      <c r="G117" s="48"/>
      <c r="H117" s="48"/>
      <c r="I117" s="48"/>
    </row>
    <row r="118" spans="1:9" x14ac:dyDescent="0.2">
      <c r="A118" s="44" t="s">
        <v>485</v>
      </c>
      <c r="B118" s="44" t="s">
        <v>484</v>
      </c>
      <c r="C118" s="44" t="s">
        <v>295</v>
      </c>
      <c r="D118" s="47">
        <v>8933.8320000000003</v>
      </c>
      <c r="E118" s="45">
        <v>368.05681479999998</v>
      </c>
      <c r="F118" s="46">
        <v>0.46330167562691499</v>
      </c>
      <c r="G118" s="48"/>
      <c r="H118" s="48"/>
      <c r="I118" s="48"/>
    </row>
    <row r="119" spans="1:9" x14ac:dyDescent="0.2">
      <c r="A119" s="43" t="s">
        <v>32</v>
      </c>
      <c r="B119" s="43"/>
      <c r="C119" s="43"/>
      <c r="D119" s="43"/>
      <c r="E119" s="49">
        <f>SUM(E117:E118)</f>
        <v>11846.547564800001</v>
      </c>
      <c r="F119" s="50">
        <f>SUM(F117:F118)</f>
        <v>14.912168764347516</v>
      </c>
      <c r="G119" s="49"/>
      <c r="H119" s="43"/>
      <c r="I119" s="43"/>
    </row>
    <row r="120" spans="1:9" x14ac:dyDescent="0.2">
      <c r="A120" s="44"/>
      <c r="B120" s="44"/>
      <c r="C120" s="44"/>
      <c r="D120" s="44"/>
      <c r="E120" s="45"/>
      <c r="F120" s="46"/>
      <c r="G120" s="45"/>
      <c r="H120" s="44"/>
      <c r="I120" s="44"/>
    </row>
    <row r="121" spans="1:9" x14ac:dyDescent="0.2">
      <c r="A121" s="43" t="s">
        <v>40</v>
      </c>
      <c r="B121" s="43"/>
      <c r="C121" s="43"/>
      <c r="D121" s="43"/>
      <c r="E121" s="49">
        <f>E93+E100+E105+E109+E114+E119</f>
        <v>72365.296502199999</v>
      </c>
      <c r="F121" s="50">
        <f>F93+F100+F105+F109+F114+F119</f>
        <v>91.091814574676988</v>
      </c>
      <c r="G121" s="49"/>
      <c r="H121" s="43"/>
      <c r="I121" s="43"/>
    </row>
    <row r="122" spans="1:9" x14ac:dyDescent="0.2">
      <c r="A122" s="43"/>
      <c r="B122" s="43"/>
      <c r="C122" s="43"/>
      <c r="D122" s="43"/>
      <c r="E122" s="49"/>
      <c r="F122" s="50"/>
      <c r="G122" s="49"/>
      <c r="H122" s="43"/>
      <c r="I122" s="43"/>
    </row>
    <row r="123" spans="1:9" x14ac:dyDescent="0.2">
      <c r="A123" s="43" t="s">
        <v>344</v>
      </c>
      <c r="B123" s="43"/>
      <c r="C123" s="43"/>
      <c r="D123" s="43"/>
      <c r="E123" s="67">
        <v>773.85647849999998</v>
      </c>
      <c r="F123" s="67">
        <f>E123/E127*100</f>
        <v>0.97411320417641667</v>
      </c>
      <c r="G123" s="49"/>
      <c r="H123" s="43"/>
      <c r="I123" s="43"/>
    </row>
    <row r="124" spans="1:9" x14ac:dyDescent="0.2">
      <c r="A124" s="43"/>
      <c r="B124" s="43"/>
      <c r="C124" s="43"/>
      <c r="D124" s="43"/>
      <c r="E124" s="49"/>
      <c r="F124" s="50"/>
      <c r="G124" s="49"/>
      <c r="H124" s="43"/>
      <c r="I124" s="43"/>
    </row>
    <row r="125" spans="1:9" x14ac:dyDescent="0.2">
      <c r="A125" s="43" t="s">
        <v>42</v>
      </c>
      <c r="B125" s="43"/>
      <c r="C125" s="43"/>
      <c r="D125" s="43"/>
      <c r="E125" s="49">
        <f>E127-(E93+E100+E105+E109+E114+E119+E123)</f>
        <v>6302.997601199997</v>
      </c>
      <c r="F125" s="50">
        <f>F127-(F93+F100+F105+F109+F114+F119+F123)</f>
        <v>7.9340722211465931</v>
      </c>
      <c r="G125" s="49"/>
      <c r="H125" s="43"/>
      <c r="I125" s="43"/>
    </row>
    <row r="126" spans="1:9" x14ac:dyDescent="0.2">
      <c r="A126" s="44"/>
      <c r="B126" s="44"/>
      <c r="C126" s="44"/>
      <c r="D126" s="44"/>
      <c r="E126" s="45"/>
      <c r="F126" s="46"/>
      <c r="G126" s="45"/>
      <c r="H126" s="44"/>
      <c r="I126" s="44"/>
    </row>
    <row r="127" spans="1:9" x14ac:dyDescent="0.2">
      <c r="A127" s="51" t="s">
        <v>41</v>
      </c>
      <c r="B127" s="51"/>
      <c r="C127" s="51"/>
      <c r="D127" s="51"/>
      <c r="E127" s="52">
        <v>79442.150581900001</v>
      </c>
      <c r="F127" s="53">
        <v>100</v>
      </c>
      <c r="G127" s="52"/>
      <c r="H127" s="51"/>
      <c r="I127" s="51"/>
    </row>
    <row r="129" spans="1:4" x14ac:dyDescent="0.2">
      <c r="A129" s="11" t="s">
        <v>43</v>
      </c>
    </row>
    <row r="131" spans="1:4" x14ac:dyDescent="0.2">
      <c r="A131" s="11" t="s">
        <v>44</v>
      </c>
    </row>
    <row r="132" spans="1:4" x14ac:dyDescent="0.2">
      <c r="A132" s="11" t="s">
        <v>45</v>
      </c>
    </row>
    <row r="133" spans="1:4" x14ac:dyDescent="0.2">
      <c r="A133" s="11" t="s">
        <v>46</v>
      </c>
      <c r="B133" s="11"/>
      <c r="C133" s="30" t="s">
        <v>1022</v>
      </c>
      <c r="D133" s="11" t="s">
        <v>47</v>
      </c>
    </row>
    <row r="134" spans="1:4" x14ac:dyDescent="0.2">
      <c r="A134" s="6" t="s">
        <v>56</v>
      </c>
      <c r="C134" s="31">
        <v>10.495699999999999</v>
      </c>
      <c r="D134" s="31">
        <v>10.8355</v>
      </c>
    </row>
    <row r="135" spans="1:4" x14ac:dyDescent="0.2">
      <c r="A135" s="6" t="s">
        <v>116</v>
      </c>
      <c r="C135" s="31">
        <v>10.495699999999999</v>
      </c>
      <c r="D135" s="31">
        <v>10.8355</v>
      </c>
    </row>
    <row r="136" spans="1:4" x14ac:dyDescent="0.2">
      <c r="A136" s="6" t="s">
        <v>57</v>
      </c>
      <c r="C136" s="31">
        <v>10.554600000000001</v>
      </c>
      <c r="D136" s="31">
        <v>10.935499999999999</v>
      </c>
    </row>
    <row r="137" spans="1:4" x14ac:dyDescent="0.2">
      <c r="A137" s="6" t="s">
        <v>117</v>
      </c>
      <c r="C137" s="31">
        <v>10.554600000000001</v>
      </c>
      <c r="D137" s="31">
        <v>10.935499999999999</v>
      </c>
    </row>
    <row r="139" spans="1:4" x14ac:dyDescent="0.2">
      <c r="A139" s="6" t="s">
        <v>52</v>
      </c>
    </row>
    <row r="141" spans="1:4" x14ac:dyDescent="0.2">
      <c r="A141" s="11" t="s">
        <v>48</v>
      </c>
      <c r="D141" s="30" t="s">
        <v>55</v>
      </c>
    </row>
    <row r="143" spans="1:4" x14ac:dyDescent="0.2">
      <c r="A143" s="11" t="s">
        <v>345</v>
      </c>
      <c r="D143" s="34" t="s">
        <v>487</v>
      </c>
    </row>
    <row r="145" spans="1:9" x14ac:dyDescent="0.2">
      <c r="A145" s="11" t="s">
        <v>347</v>
      </c>
      <c r="D145" s="34">
        <f>ABS(+H93)</f>
        <v>66.691511197043496</v>
      </c>
    </row>
    <row r="147" spans="1:9" x14ac:dyDescent="0.2">
      <c r="A147" s="11" t="s">
        <v>348</v>
      </c>
      <c r="D147" s="35">
        <v>4.9079954105296197</v>
      </c>
    </row>
    <row r="149" spans="1:9" x14ac:dyDescent="0.2">
      <c r="A149" s="11" t="s">
        <v>349</v>
      </c>
      <c r="D149" s="34">
        <v>0.61441583055837101</v>
      </c>
      <c r="E149" s="9" t="s">
        <v>53</v>
      </c>
    </row>
    <row r="151" spans="1:9" x14ac:dyDescent="0.2">
      <c r="A151" s="11" t="s">
        <v>350</v>
      </c>
      <c r="D151" s="30" t="s">
        <v>55</v>
      </c>
    </row>
    <row r="153" spans="1:9" x14ac:dyDescent="0.2">
      <c r="A153" s="69" t="s">
        <v>1033</v>
      </c>
      <c r="B153" s="70"/>
      <c r="C153" s="70"/>
      <c r="D153" s="70"/>
      <c r="E153" s="10"/>
      <c r="G153" s="10"/>
      <c r="H153" s="70"/>
      <c r="I153" s="70"/>
    </row>
    <row r="154" spans="1:9" x14ac:dyDescent="0.2">
      <c r="A154" s="70"/>
      <c r="B154" s="70"/>
      <c r="C154" s="70"/>
      <c r="D154" s="70"/>
      <c r="E154" s="10"/>
      <c r="G154" s="10"/>
      <c r="H154" s="70"/>
      <c r="I154" s="70"/>
    </row>
    <row r="155" spans="1:9" x14ac:dyDescent="0.2">
      <c r="A155" s="69" t="s">
        <v>1031</v>
      </c>
      <c r="B155" s="70"/>
      <c r="C155" s="70"/>
      <c r="D155" s="70"/>
      <c r="E155" s="10"/>
      <c r="G155" s="10"/>
      <c r="H155" s="70"/>
      <c r="I155" s="70"/>
    </row>
    <row r="156" spans="1:9" x14ac:dyDescent="0.2">
      <c r="A156" s="71"/>
      <c r="B156" s="70"/>
      <c r="C156" s="70"/>
      <c r="D156" s="70"/>
      <c r="E156" s="10"/>
      <c r="G156" s="10"/>
      <c r="H156" s="70"/>
      <c r="I156" s="70"/>
    </row>
    <row r="157" spans="1:9" x14ac:dyDescent="0.2">
      <c r="A157" s="70"/>
      <c r="B157" s="70"/>
      <c r="C157" s="70"/>
      <c r="D157" s="70"/>
      <c r="E157" s="10"/>
      <c r="G157" s="10"/>
      <c r="H157" s="70"/>
      <c r="I157" s="70"/>
    </row>
    <row r="158" spans="1:9" x14ac:dyDescent="0.2">
      <c r="A158" s="70"/>
      <c r="B158" s="70"/>
      <c r="C158" s="70"/>
      <c r="D158" s="70"/>
      <c r="E158" s="10"/>
      <c r="G158" s="10"/>
      <c r="H158" s="70"/>
      <c r="I158" s="70"/>
    </row>
    <row r="159" spans="1:9" x14ac:dyDescent="0.2">
      <c r="A159" s="70"/>
      <c r="B159" s="70"/>
      <c r="C159" s="70"/>
      <c r="D159" s="70"/>
      <c r="E159" s="10"/>
      <c r="G159" s="10"/>
      <c r="H159" s="70"/>
      <c r="I159" s="70"/>
    </row>
    <row r="160" spans="1:9" x14ac:dyDescent="0.2">
      <c r="A160" s="70"/>
      <c r="B160" s="70"/>
      <c r="C160" s="70"/>
      <c r="D160" s="70"/>
      <c r="E160" s="10"/>
      <c r="G160" s="10"/>
      <c r="H160" s="70"/>
      <c r="I160" s="70"/>
    </row>
    <row r="161" spans="1:9" x14ac:dyDescent="0.2">
      <c r="A161" s="70"/>
      <c r="B161" s="70"/>
      <c r="C161" s="70"/>
      <c r="D161" s="70"/>
      <c r="E161" s="10"/>
      <c r="G161" s="10"/>
      <c r="H161" s="70"/>
      <c r="I161" s="70"/>
    </row>
    <row r="162" spans="1:9" x14ac:dyDescent="0.2">
      <c r="A162" s="70"/>
      <c r="B162" s="70"/>
      <c r="C162" s="70"/>
      <c r="D162" s="70"/>
      <c r="E162" s="10"/>
      <c r="G162" s="10"/>
      <c r="H162" s="70"/>
      <c r="I162" s="70"/>
    </row>
    <row r="163" spans="1:9" x14ac:dyDescent="0.2">
      <c r="A163" s="70"/>
      <c r="B163" s="70"/>
      <c r="C163" s="70"/>
      <c r="D163" s="70"/>
      <c r="E163" s="10"/>
      <c r="G163" s="10"/>
      <c r="H163" s="70"/>
      <c r="I163" s="70"/>
    </row>
    <row r="164" spans="1:9" x14ac:dyDescent="0.2">
      <c r="A164" s="70"/>
      <c r="B164" s="70"/>
      <c r="C164" s="70"/>
      <c r="D164" s="70"/>
      <c r="E164" s="10"/>
      <c r="G164" s="10"/>
      <c r="H164" s="70"/>
      <c r="I164" s="70"/>
    </row>
    <row r="165" spans="1:9" x14ac:dyDescent="0.2">
      <c r="A165" s="70"/>
      <c r="B165" s="70"/>
      <c r="C165" s="70"/>
      <c r="D165" s="70"/>
      <c r="E165" s="10"/>
      <c r="G165" s="10"/>
      <c r="H165" s="70"/>
      <c r="I165" s="70"/>
    </row>
    <row r="166" spans="1:9" x14ac:dyDescent="0.2">
      <c r="A166" s="70"/>
      <c r="B166" s="70"/>
      <c r="C166" s="70"/>
      <c r="D166" s="70"/>
      <c r="E166" s="10"/>
      <c r="G166" s="10"/>
      <c r="H166" s="70"/>
      <c r="I166" s="70"/>
    </row>
    <row r="167" spans="1:9" x14ac:dyDescent="0.2">
      <c r="A167" s="70"/>
      <c r="B167" s="70"/>
      <c r="C167" s="70"/>
      <c r="D167" s="70"/>
      <c r="E167" s="10"/>
      <c r="G167" s="10"/>
      <c r="H167" s="70"/>
      <c r="I167" s="70"/>
    </row>
    <row r="168" spans="1:9" x14ac:dyDescent="0.2">
      <c r="A168" s="70"/>
      <c r="B168" s="70"/>
      <c r="C168" s="70"/>
      <c r="D168" s="70"/>
      <c r="E168" s="10"/>
      <c r="G168" s="10"/>
      <c r="H168" s="70"/>
      <c r="I168" s="70"/>
    </row>
    <row r="169" spans="1:9" x14ac:dyDescent="0.2">
      <c r="A169" s="70"/>
      <c r="B169" s="70"/>
      <c r="C169" s="70"/>
      <c r="D169" s="70"/>
      <c r="E169" s="10"/>
      <c r="G169" s="10"/>
      <c r="H169" s="70"/>
      <c r="I169" s="70"/>
    </row>
    <row r="170" spans="1:9" x14ac:dyDescent="0.2">
      <c r="A170" s="70"/>
      <c r="B170" s="70"/>
      <c r="C170" s="70"/>
      <c r="D170" s="70"/>
      <c r="E170" s="10"/>
      <c r="G170" s="10"/>
      <c r="H170" s="70"/>
      <c r="I170" s="70"/>
    </row>
    <row r="171" spans="1:9" x14ac:dyDescent="0.2">
      <c r="A171" s="70"/>
      <c r="B171" s="70"/>
      <c r="C171" s="70"/>
      <c r="D171" s="70"/>
      <c r="E171" s="10"/>
      <c r="G171" s="10"/>
      <c r="H171" s="70"/>
      <c r="I171" s="70"/>
    </row>
    <row r="172" spans="1:9" x14ac:dyDescent="0.2">
      <c r="A172" s="70"/>
      <c r="B172" s="70"/>
      <c r="C172" s="70"/>
      <c r="D172" s="70"/>
      <c r="E172" s="10"/>
      <c r="G172" s="10"/>
      <c r="H172" s="70"/>
      <c r="I172" s="70"/>
    </row>
    <row r="173" spans="1:9" x14ac:dyDescent="0.2">
      <c r="A173" s="69" t="s">
        <v>1039</v>
      </c>
      <c r="B173" s="70"/>
      <c r="C173" s="70"/>
      <c r="D173" s="70"/>
      <c r="E173" s="10"/>
      <c r="G173" s="10"/>
      <c r="H173" s="70"/>
      <c r="I173" s="70"/>
    </row>
    <row r="174" spans="1:9" x14ac:dyDescent="0.2">
      <c r="A174" s="70"/>
      <c r="B174" s="70"/>
      <c r="C174" s="70"/>
      <c r="D174" s="70"/>
      <c r="E174" s="10"/>
      <c r="G174" s="10"/>
      <c r="H174" s="70"/>
      <c r="I174" s="70"/>
    </row>
    <row r="175" spans="1:9" x14ac:dyDescent="0.2">
      <c r="A175" s="69" t="s">
        <v>1032</v>
      </c>
      <c r="B175" s="70"/>
      <c r="C175" s="70"/>
      <c r="D175" s="70"/>
      <c r="E175" s="10"/>
      <c r="G175" s="10"/>
      <c r="H175" s="70"/>
      <c r="I175" s="70"/>
    </row>
    <row r="176" spans="1:9" x14ac:dyDescent="0.2">
      <c r="A176" s="70"/>
      <c r="B176" s="70"/>
      <c r="C176" s="70"/>
      <c r="D176" s="70"/>
      <c r="E176" s="10"/>
      <c r="G176" s="10"/>
      <c r="H176" s="70"/>
      <c r="I176" s="70"/>
    </row>
    <row r="177" spans="1:9" x14ac:dyDescent="0.2">
      <c r="A177" s="70"/>
      <c r="B177" s="70"/>
      <c r="C177" s="70"/>
      <c r="D177" s="70"/>
      <c r="E177" s="10"/>
      <c r="G177" s="10"/>
      <c r="H177" s="70"/>
      <c r="I177" s="70"/>
    </row>
    <row r="178" spans="1:9" x14ac:dyDescent="0.2">
      <c r="A178" s="70"/>
      <c r="B178" s="70"/>
      <c r="C178" s="70"/>
      <c r="D178" s="70"/>
      <c r="E178" s="10"/>
      <c r="G178" s="10"/>
      <c r="H178" s="70"/>
      <c r="I178" s="70"/>
    </row>
    <row r="179" spans="1:9" x14ac:dyDescent="0.2">
      <c r="A179" s="70"/>
      <c r="B179" s="70"/>
      <c r="C179" s="70"/>
      <c r="D179" s="70"/>
      <c r="E179" s="10"/>
      <c r="G179" s="10"/>
      <c r="H179" s="70"/>
      <c r="I179" s="70"/>
    </row>
    <row r="180" spans="1:9" x14ac:dyDescent="0.2">
      <c r="A180" s="70"/>
      <c r="B180" s="70"/>
      <c r="C180" s="70"/>
      <c r="D180" s="70"/>
      <c r="E180" s="10"/>
      <c r="G180" s="10"/>
      <c r="H180" s="70"/>
      <c r="I180" s="70"/>
    </row>
    <row r="181" spans="1:9" x14ac:dyDescent="0.2">
      <c r="A181" s="70"/>
      <c r="B181" s="70"/>
      <c r="C181" s="70"/>
      <c r="D181" s="70"/>
      <c r="E181" s="10"/>
      <c r="G181" s="10"/>
      <c r="H181" s="70"/>
      <c r="I181" s="70"/>
    </row>
    <row r="182" spans="1:9" x14ac:dyDescent="0.2">
      <c r="A182" s="70"/>
      <c r="B182" s="70"/>
      <c r="C182" s="70"/>
      <c r="D182" s="70"/>
      <c r="E182" s="10"/>
      <c r="G182" s="10"/>
      <c r="H182" s="70"/>
      <c r="I182" s="70"/>
    </row>
    <row r="183" spans="1:9" x14ac:dyDescent="0.2">
      <c r="A183" s="70"/>
      <c r="B183" s="70"/>
      <c r="C183" s="70"/>
      <c r="D183" s="70"/>
      <c r="E183" s="10"/>
      <c r="G183" s="10"/>
      <c r="H183" s="70"/>
      <c r="I183" s="70"/>
    </row>
    <row r="184" spans="1:9" x14ac:dyDescent="0.2">
      <c r="A184" s="70"/>
      <c r="B184" s="70"/>
      <c r="C184" s="70"/>
      <c r="D184" s="70"/>
      <c r="E184" s="10"/>
      <c r="G184" s="10"/>
      <c r="H184" s="70"/>
      <c r="I184" s="70"/>
    </row>
    <row r="185" spans="1:9" x14ac:dyDescent="0.2">
      <c r="A185" s="70"/>
      <c r="B185" s="70"/>
      <c r="C185" s="70"/>
      <c r="D185" s="70"/>
      <c r="E185" s="10"/>
      <c r="G185" s="10"/>
      <c r="H185" s="70"/>
      <c r="I185" s="70"/>
    </row>
    <row r="186" spans="1:9" x14ac:dyDescent="0.2">
      <c r="A186" s="70"/>
      <c r="B186" s="70"/>
      <c r="C186" s="70"/>
      <c r="D186" s="70"/>
      <c r="E186" s="10"/>
      <c r="G186" s="10"/>
      <c r="H186" s="70"/>
      <c r="I186" s="70"/>
    </row>
    <row r="187" spans="1:9" x14ac:dyDescent="0.2">
      <c r="A187" s="70"/>
      <c r="B187" s="70"/>
      <c r="C187" s="70"/>
      <c r="D187" s="70"/>
      <c r="E187" s="10"/>
      <c r="G187" s="10"/>
      <c r="H187" s="70"/>
      <c r="I187" s="70"/>
    </row>
    <row r="188" spans="1:9" x14ac:dyDescent="0.2">
      <c r="A188" s="70"/>
      <c r="B188" s="70"/>
      <c r="C188" s="70"/>
      <c r="D188" s="70"/>
      <c r="E188" s="10"/>
      <c r="G188" s="10"/>
      <c r="H188" s="70"/>
      <c r="I188" s="70"/>
    </row>
    <row r="189" spans="1:9" x14ac:dyDescent="0.2">
      <c r="A189" s="70" t="s">
        <v>1030</v>
      </c>
      <c r="B189" s="70"/>
      <c r="C189" s="70"/>
      <c r="D189" s="70"/>
      <c r="E189" s="10"/>
      <c r="G189" s="10"/>
      <c r="H189" s="70"/>
      <c r="I189" s="70"/>
    </row>
    <row r="190" spans="1:9" x14ac:dyDescent="0.2">
      <c r="A190" s="70"/>
      <c r="B190" s="70"/>
      <c r="C190" s="70"/>
      <c r="D190" s="70"/>
      <c r="E190" s="10"/>
      <c r="G190" s="10"/>
      <c r="H190" s="70"/>
      <c r="I190" s="70"/>
    </row>
    <row r="191" spans="1:9" x14ac:dyDescent="0.2">
      <c r="A191" s="70"/>
      <c r="B191" s="70"/>
      <c r="C191" s="70"/>
      <c r="D191" s="70"/>
      <c r="E191" s="10"/>
      <c r="G191" s="10"/>
      <c r="H191" s="70"/>
      <c r="I191" s="70"/>
    </row>
    <row r="192" spans="1:9" x14ac:dyDescent="0.2">
      <c r="A192" s="70"/>
      <c r="B192" s="70"/>
      <c r="C192" s="70"/>
      <c r="D192" s="70"/>
      <c r="E192" s="10"/>
      <c r="G192" s="10"/>
      <c r="H192" s="70"/>
      <c r="I192" s="70"/>
    </row>
    <row r="193" spans="1:9" x14ac:dyDescent="0.2">
      <c r="A193" s="70"/>
      <c r="B193" s="70"/>
      <c r="C193" s="70"/>
      <c r="D193" s="70"/>
      <c r="E193" s="10"/>
      <c r="G193" s="10"/>
      <c r="H193" s="70"/>
      <c r="I193" s="70"/>
    </row>
    <row r="194" spans="1:9" x14ac:dyDescent="0.2">
      <c r="A194" s="70"/>
      <c r="B194" s="70"/>
      <c r="C194" s="70"/>
      <c r="D194" s="70"/>
      <c r="E194" s="10"/>
      <c r="G194" s="10"/>
      <c r="H194" s="70"/>
      <c r="I194" s="70"/>
    </row>
    <row r="195" spans="1:9" x14ac:dyDescent="0.2">
      <c r="A195" s="70"/>
      <c r="B195" s="70"/>
      <c r="C195" s="70"/>
      <c r="D195" s="70"/>
      <c r="E195" s="10"/>
      <c r="G195" s="10"/>
      <c r="H195" s="70"/>
      <c r="I195" s="70"/>
    </row>
    <row r="196" spans="1:9" x14ac:dyDescent="0.2">
      <c r="A196" s="70"/>
      <c r="B196" s="70"/>
      <c r="C196" s="70"/>
      <c r="D196" s="70"/>
      <c r="E196" s="10"/>
      <c r="G196" s="10"/>
      <c r="H196" s="70"/>
      <c r="I196" s="70"/>
    </row>
    <row r="197" spans="1:9" x14ac:dyDescent="0.2">
      <c r="A197" s="70"/>
      <c r="B197" s="70"/>
      <c r="C197" s="70"/>
      <c r="D197" s="70"/>
      <c r="E197" s="10"/>
      <c r="G197" s="10"/>
      <c r="H197" s="70"/>
      <c r="I197" s="70"/>
    </row>
    <row r="198" spans="1:9" x14ac:dyDescent="0.2">
      <c r="A198" s="70"/>
      <c r="B198" s="70"/>
      <c r="C198" s="70"/>
      <c r="D198" s="70"/>
      <c r="E198" s="10"/>
      <c r="G198" s="10"/>
      <c r="H198" s="70"/>
      <c r="I198" s="70"/>
    </row>
    <row r="199" spans="1:9" x14ac:dyDescent="0.2">
      <c r="A199" s="70"/>
      <c r="B199" s="70"/>
      <c r="C199" s="70"/>
      <c r="D199" s="70"/>
      <c r="E199" s="10"/>
      <c r="G199" s="10"/>
      <c r="H199" s="70"/>
      <c r="I199" s="70"/>
    </row>
    <row r="200" spans="1:9" x14ac:dyDescent="0.2">
      <c r="A200" s="70"/>
      <c r="B200" s="70"/>
      <c r="C200" s="70"/>
      <c r="D200" s="70"/>
      <c r="E200" s="10"/>
      <c r="G200" s="10"/>
      <c r="H200" s="70"/>
      <c r="I200" s="70"/>
    </row>
    <row r="201" spans="1:9" x14ac:dyDescent="0.2">
      <c r="A201" s="70"/>
      <c r="B201" s="70"/>
      <c r="C201" s="70"/>
      <c r="D201" s="70"/>
      <c r="E201" s="10"/>
      <c r="G201" s="10"/>
      <c r="H201" s="70"/>
      <c r="I201" s="70"/>
    </row>
    <row r="202" spans="1:9" x14ac:dyDescent="0.2">
      <c r="A202" s="70"/>
      <c r="B202" s="70"/>
      <c r="C202" s="70"/>
      <c r="D202" s="70"/>
      <c r="E202" s="10"/>
      <c r="G202" s="10"/>
      <c r="H202" s="70"/>
      <c r="I202" s="70"/>
    </row>
    <row r="203" spans="1:9" x14ac:dyDescent="0.2">
      <c r="A203" s="70"/>
      <c r="B203" s="70"/>
      <c r="C203" s="70"/>
      <c r="D203" s="70"/>
      <c r="E203" s="10"/>
      <c r="G203" s="10"/>
      <c r="H203" s="70"/>
      <c r="I203" s="70"/>
    </row>
    <row r="204" spans="1:9" x14ac:dyDescent="0.2">
      <c r="A204" s="70"/>
      <c r="B204" s="70"/>
      <c r="C204" s="70"/>
      <c r="D204" s="70"/>
      <c r="E204" s="10"/>
      <c r="G204" s="10"/>
      <c r="H204" s="70"/>
      <c r="I204" s="70"/>
    </row>
    <row r="205" spans="1:9" x14ac:dyDescent="0.2">
      <c r="A205" s="70"/>
      <c r="B205" s="70"/>
      <c r="C205" s="70"/>
      <c r="D205" s="70"/>
      <c r="E205" s="10"/>
      <c r="G205" s="10"/>
      <c r="H205" s="70"/>
      <c r="I205" s="70"/>
    </row>
    <row r="206" spans="1:9" x14ac:dyDescent="0.2">
      <c r="A206" s="70"/>
      <c r="B206" s="70"/>
      <c r="C206" s="70"/>
      <c r="D206" s="70"/>
      <c r="E206" s="10"/>
      <c r="G206" s="10"/>
      <c r="H206" s="70"/>
      <c r="I206" s="70"/>
    </row>
    <row r="207" spans="1:9" x14ac:dyDescent="0.2">
      <c r="A207" s="70"/>
      <c r="B207" s="70"/>
      <c r="C207" s="70"/>
      <c r="D207" s="70"/>
      <c r="E207" s="10"/>
      <c r="G207" s="10"/>
      <c r="H207" s="70"/>
      <c r="I207" s="70"/>
    </row>
    <row r="208" spans="1:9" x14ac:dyDescent="0.2">
      <c r="A208" s="70"/>
      <c r="B208" s="70"/>
      <c r="C208" s="70"/>
      <c r="D208" s="70"/>
      <c r="E208" s="10"/>
      <c r="G208" s="10"/>
      <c r="H208" s="70"/>
      <c r="I208" s="70"/>
    </row>
    <row r="209" spans="1:9" x14ac:dyDescent="0.2">
      <c r="A209" s="70"/>
      <c r="B209" s="70"/>
      <c r="C209" s="70"/>
      <c r="D209" s="70"/>
      <c r="E209" s="10"/>
      <c r="G209" s="10"/>
      <c r="H209" s="70"/>
      <c r="I209" s="70"/>
    </row>
    <row r="210" spans="1:9" x14ac:dyDescent="0.2">
      <c r="A210" s="70"/>
      <c r="B210" s="70"/>
      <c r="C210" s="70"/>
      <c r="D210" s="70"/>
      <c r="E210" s="10"/>
      <c r="G210" s="10"/>
      <c r="H210" s="70"/>
      <c r="I210" s="70"/>
    </row>
    <row r="211" spans="1:9" x14ac:dyDescent="0.2">
      <c r="A211" s="70"/>
      <c r="B211" s="70"/>
      <c r="C211" s="70"/>
      <c r="D211" s="70"/>
      <c r="E211" s="10"/>
      <c r="G211" s="10"/>
      <c r="H211" s="70"/>
      <c r="I211" s="70"/>
    </row>
    <row r="212" spans="1:9" x14ac:dyDescent="0.2">
      <c r="A212" s="70"/>
      <c r="B212" s="70"/>
      <c r="C212" s="70"/>
      <c r="D212" s="70"/>
      <c r="E212" s="10"/>
      <c r="G212" s="10"/>
      <c r="H212" s="70"/>
      <c r="I212" s="70"/>
    </row>
    <row r="213" spans="1:9" x14ac:dyDescent="0.2">
      <c r="A213" s="70"/>
      <c r="B213" s="70"/>
      <c r="C213" s="70"/>
      <c r="D213" s="70"/>
      <c r="E213" s="10"/>
      <c r="G213" s="10"/>
      <c r="H213" s="70"/>
      <c r="I213" s="70"/>
    </row>
    <row r="214" spans="1:9" x14ac:dyDescent="0.2">
      <c r="A214" s="70"/>
      <c r="B214" s="70"/>
      <c r="C214" s="70"/>
      <c r="D214" s="70"/>
      <c r="E214" s="10"/>
      <c r="G214" s="10"/>
      <c r="H214" s="70"/>
      <c r="I214" s="70"/>
    </row>
    <row r="215" spans="1:9" x14ac:dyDescent="0.2">
      <c r="A215" s="70"/>
      <c r="B215" s="70"/>
      <c r="C215" s="70"/>
      <c r="D215" s="70"/>
      <c r="E215" s="10"/>
      <c r="G215" s="10"/>
      <c r="H215" s="70"/>
      <c r="I215" s="70"/>
    </row>
    <row r="216" spans="1:9" x14ac:dyDescent="0.2">
      <c r="A216" s="70"/>
      <c r="B216" s="70"/>
      <c r="C216" s="70"/>
      <c r="D216" s="70"/>
      <c r="E216" s="10"/>
      <c r="G216" s="10"/>
      <c r="H216" s="70"/>
      <c r="I216" s="70"/>
    </row>
    <row r="217" spans="1:9" x14ac:dyDescent="0.2">
      <c r="A217" s="70"/>
      <c r="B217" s="70"/>
      <c r="C217" s="70"/>
      <c r="D217" s="70"/>
      <c r="E217" s="10"/>
      <c r="G217" s="10"/>
      <c r="H217" s="70"/>
      <c r="I217" s="70"/>
    </row>
    <row r="218" spans="1:9" x14ac:dyDescent="0.2">
      <c r="A218" s="70"/>
      <c r="B218" s="70"/>
      <c r="C218" s="70"/>
      <c r="D218" s="70"/>
      <c r="E218" s="10"/>
      <c r="G218" s="10"/>
      <c r="H218" s="70"/>
      <c r="I218" s="70"/>
    </row>
    <row r="219" spans="1:9" x14ac:dyDescent="0.2">
      <c r="A219" s="70"/>
      <c r="B219" s="70"/>
      <c r="C219" s="70"/>
      <c r="D219" s="70"/>
      <c r="E219" s="10"/>
      <c r="G219" s="10"/>
      <c r="H219" s="70"/>
      <c r="I219" s="70"/>
    </row>
    <row r="220" spans="1:9" x14ac:dyDescent="0.2">
      <c r="A220" s="70"/>
      <c r="B220" s="70"/>
      <c r="C220" s="70"/>
      <c r="D220" s="70"/>
      <c r="E220" s="10"/>
      <c r="G220" s="10"/>
      <c r="H220" s="70"/>
      <c r="I220" s="70"/>
    </row>
    <row r="221" spans="1:9" x14ac:dyDescent="0.2">
      <c r="A221" s="70"/>
      <c r="B221" s="70"/>
      <c r="C221" s="70"/>
      <c r="D221" s="70"/>
      <c r="E221" s="10"/>
      <c r="G221" s="10"/>
      <c r="H221" s="70"/>
      <c r="I221" s="70"/>
    </row>
    <row r="222" spans="1:9" x14ac:dyDescent="0.2">
      <c r="A222" s="70"/>
      <c r="B222" s="70"/>
      <c r="C222" s="70"/>
      <c r="D222" s="70"/>
      <c r="E222" s="10"/>
      <c r="G222" s="10"/>
      <c r="H222" s="70"/>
      <c r="I222" s="70"/>
    </row>
    <row r="223" spans="1:9" x14ac:dyDescent="0.2">
      <c r="A223" s="70"/>
      <c r="B223" s="70"/>
      <c r="C223" s="70"/>
      <c r="D223" s="70"/>
      <c r="E223" s="10"/>
      <c r="G223" s="10"/>
      <c r="H223" s="70"/>
      <c r="I223" s="70"/>
    </row>
    <row r="224" spans="1:9" x14ac:dyDescent="0.2">
      <c r="A224" s="70"/>
      <c r="B224" s="70"/>
      <c r="C224" s="70"/>
      <c r="D224" s="70"/>
      <c r="E224" s="10"/>
      <c r="G224" s="10"/>
      <c r="H224" s="70"/>
      <c r="I224" s="70"/>
    </row>
    <row r="225" spans="1:9" x14ac:dyDescent="0.2">
      <c r="A225" s="70"/>
      <c r="B225" s="70"/>
      <c r="C225" s="70"/>
      <c r="D225" s="70"/>
      <c r="E225" s="10"/>
      <c r="G225" s="10"/>
      <c r="H225" s="70"/>
      <c r="I225" s="70"/>
    </row>
    <row r="226" spans="1:9" x14ac:dyDescent="0.2">
      <c r="A226" s="70"/>
      <c r="B226" s="70"/>
      <c r="C226" s="70"/>
      <c r="D226" s="70"/>
      <c r="E226" s="10"/>
      <c r="G226" s="10"/>
      <c r="H226" s="70"/>
      <c r="I226" s="70"/>
    </row>
    <row r="227" spans="1:9" x14ac:dyDescent="0.2">
      <c r="A227" s="70"/>
      <c r="B227" s="70"/>
      <c r="C227" s="70"/>
      <c r="D227" s="70"/>
      <c r="E227" s="10"/>
      <c r="G227" s="10"/>
      <c r="H227" s="70"/>
      <c r="I227" s="70"/>
    </row>
    <row r="228" spans="1:9" x14ac:dyDescent="0.2">
      <c r="A228" s="70"/>
      <c r="B228" s="70"/>
      <c r="C228" s="70"/>
      <c r="D228" s="70"/>
      <c r="E228" s="10"/>
      <c r="G228" s="10"/>
      <c r="H228" s="70"/>
      <c r="I228" s="70"/>
    </row>
    <row r="229" spans="1:9" x14ac:dyDescent="0.2">
      <c r="A229" s="70"/>
      <c r="B229" s="70"/>
      <c r="C229" s="70"/>
      <c r="D229" s="70"/>
      <c r="E229" s="10"/>
      <c r="G229" s="10"/>
      <c r="H229" s="70"/>
      <c r="I229" s="70"/>
    </row>
    <row r="230" spans="1:9" x14ac:dyDescent="0.2">
      <c r="A230" s="70"/>
      <c r="B230" s="70"/>
      <c r="C230" s="70"/>
      <c r="D230" s="70"/>
      <c r="E230" s="10"/>
      <c r="G230" s="10"/>
      <c r="H230" s="70"/>
      <c r="I230" s="70"/>
    </row>
    <row r="231" spans="1:9" x14ac:dyDescent="0.2">
      <c r="A231" s="70"/>
      <c r="B231" s="70"/>
      <c r="C231" s="70"/>
      <c r="D231" s="70"/>
      <c r="E231" s="10"/>
      <c r="G231" s="10"/>
      <c r="H231" s="70"/>
      <c r="I231" s="70"/>
    </row>
    <row r="232" spans="1:9" x14ac:dyDescent="0.2">
      <c r="A232" s="70"/>
      <c r="B232" s="70"/>
      <c r="C232" s="70"/>
      <c r="D232" s="70"/>
      <c r="E232" s="10"/>
      <c r="G232" s="10"/>
      <c r="H232" s="70"/>
      <c r="I232" s="70"/>
    </row>
    <row r="233" spans="1:9" x14ac:dyDescent="0.2">
      <c r="A233" s="70"/>
      <c r="B233" s="70"/>
      <c r="C233" s="70"/>
      <c r="D233" s="70"/>
      <c r="E233" s="10"/>
      <c r="G233" s="10"/>
      <c r="H233" s="70"/>
      <c r="I233" s="70"/>
    </row>
    <row r="234" spans="1:9" x14ac:dyDescent="0.2">
      <c r="A234" s="70"/>
      <c r="B234" s="70"/>
      <c r="C234" s="70"/>
      <c r="D234" s="70"/>
      <c r="E234" s="10"/>
      <c r="G234" s="10"/>
      <c r="H234" s="70"/>
      <c r="I234" s="70"/>
    </row>
    <row r="235" spans="1:9" x14ac:dyDescent="0.2">
      <c r="A235" s="70"/>
      <c r="B235" s="70"/>
      <c r="C235" s="70"/>
      <c r="D235" s="70"/>
      <c r="E235" s="10"/>
      <c r="G235" s="10"/>
      <c r="H235" s="70"/>
      <c r="I235" s="70"/>
    </row>
    <row r="236" spans="1:9" x14ac:dyDescent="0.2">
      <c r="A236" s="70"/>
      <c r="B236" s="70"/>
      <c r="C236" s="70"/>
      <c r="D236" s="70"/>
      <c r="E236" s="10"/>
      <c r="G236" s="10"/>
      <c r="H236" s="70"/>
      <c r="I236" s="70"/>
    </row>
    <row r="237" spans="1:9" x14ac:dyDescent="0.2">
      <c r="A237" s="70"/>
      <c r="B237" s="70"/>
      <c r="C237" s="70"/>
      <c r="D237" s="70"/>
      <c r="E237" s="10"/>
      <c r="G237" s="10"/>
      <c r="H237" s="70"/>
      <c r="I237" s="70"/>
    </row>
    <row r="238" spans="1:9" x14ac:dyDescent="0.2">
      <c r="A238" s="70"/>
      <c r="B238" s="70"/>
      <c r="C238" s="70"/>
      <c r="D238" s="70"/>
      <c r="E238" s="10"/>
      <c r="G238" s="10"/>
      <c r="H238" s="70"/>
      <c r="I238" s="70"/>
    </row>
    <row r="239" spans="1:9" x14ac:dyDescent="0.2">
      <c r="A239" s="70"/>
      <c r="B239" s="70"/>
      <c r="C239" s="70"/>
      <c r="D239" s="70"/>
      <c r="E239" s="10"/>
      <c r="G239" s="10"/>
      <c r="H239" s="70"/>
      <c r="I239" s="70"/>
    </row>
    <row r="240" spans="1:9" x14ac:dyDescent="0.2">
      <c r="A240" s="70"/>
      <c r="B240" s="70"/>
      <c r="C240" s="70"/>
      <c r="D240" s="70"/>
      <c r="E240" s="10"/>
      <c r="G240" s="10"/>
      <c r="H240" s="70"/>
      <c r="I240" s="70"/>
    </row>
    <row r="241" spans="1:9" x14ac:dyDescent="0.2">
      <c r="A241" s="70"/>
      <c r="B241" s="70"/>
      <c r="C241" s="70"/>
      <c r="D241" s="70"/>
      <c r="E241" s="10"/>
      <c r="G241" s="10"/>
      <c r="H241" s="70"/>
      <c r="I241" s="70"/>
    </row>
    <row r="242" spans="1:9" x14ac:dyDescent="0.2">
      <c r="A242" s="70"/>
      <c r="B242" s="70"/>
      <c r="C242" s="70"/>
      <c r="D242" s="70"/>
      <c r="E242" s="10"/>
      <c r="G242" s="10"/>
      <c r="H242" s="70"/>
      <c r="I242" s="70"/>
    </row>
    <row r="243" spans="1:9" x14ac:dyDescent="0.2">
      <c r="A243" s="70"/>
      <c r="B243" s="70"/>
      <c r="C243" s="70"/>
      <c r="D243" s="70"/>
      <c r="E243" s="10"/>
      <c r="G243" s="10"/>
      <c r="H243" s="70"/>
      <c r="I243" s="70"/>
    </row>
    <row r="244" spans="1:9" x14ac:dyDescent="0.2">
      <c r="A244" s="70"/>
      <c r="B244" s="70"/>
      <c r="C244" s="70"/>
      <c r="D244" s="70"/>
      <c r="E244" s="10"/>
      <c r="G244" s="10"/>
      <c r="H244" s="70"/>
      <c r="I244" s="70"/>
    </row>
    <row r="245" spans="1:9" x14ac:dyDescent="0.2">
      <c r="A245" s="70"/>
      <c r="B245" s="70"/>
      <c r="C245" s="70"/>
      <c r="D245" s="70"/>
      <c r="E245" s="10"/>
      <c r="G245" s="10"/>
      <c r="H245" s="70"/>
      <c r="I245" s="70"/>
    </row>
    <row r="246" spans="1:9" x14ac:dyDescent="0.2">
      <c r="A246" s="70"/>
      <c r="B246" s="70"/>
      <c r="C246" s="70"/>
      <c r="D246" s="70"/>
      <c r="E246" s="10"/>
      <c r="G246" s="10"/>
      <c r="H246" s="70"/>
      <c r="I246" s="70"/>
    </row>
    <row r="247" spans="1:9" x14ac:dyDescent="0.2">
      <c r="A247" s="70"/>
      <c r="B247" s="70"/>
      <c r="C247" s="70"/>
      <c r="D247" s="70"/>
      <c r="E247" s="10"/>
      <c r="G247" s="10"/>
      <c r="H247" s="70"/>
      <c r="I247" s="70"/>
    </row>
    <row r="248" spans="1:9" x14ac:dyDescent="0.2">
      <c r="A248" s="70"/>
      <c r="B248" s="70"/>
      <c r="C248" s="70"/>
      <c r="D248" s="70"/>
      <c r="E248" s="10"/>
      <c r="G248" s="10"/>
      <c r="H248" s="70"/>
      <c r="I248" s="70"/>
    </row>
    <row r="249" spans="1:9" x14ac:dyDescent="0.2">
      <c r="A249" s="70"/>
      <c r="B249" s="70"/>
      <c r="C249" s="70"/>
      <c r="D249" s="70"/>
      <c r="E249" s="10"/>
      <c r="G249" s="10"/>
      <c r="H249" s="70"/>
      <c r="I249" s="70"/>
    </row>
    <row r="250" spans="1:9" x14ac:dyDescent="0.2">
      <c r="A250" s="70"/>
      <c r="B250" s="70"/>
      <c r="C250" s="70"/>
      <c r="D250" s="70"/>
      <c r="E250" s="10"/>
      <c r="G250" s="10"/>
      <c r="H250" s="70"/>
      <c r="I250" s="70"/>
    </row>
    <row r="251" spans="1:9" x14ac:dyDescent="0.2">
      <c r="A251" s="70"/>
      <c r="B251" s="70"/>
      <c r="C251" s="70"/>
      <c r="D251" s="70"/>
      <c r="E251" s="10"/>
      <c r="G251" s="10"/>
      <c r="H251" s="70"/>
      <c r="I251" s="70"/>
    </row>
    <row r="252" spans="1:9" x14ac:dyDescent="0.2">
      <c r="A252" s="70"/>
      <c r="B252" s="70"/>
      <c r="C252" s="70"/>
      <c r="D252" s="70"/>
      <c r="E252" s="10"/>
      <c r="G252" s="10"/>
      <c r="H252" s="70"/>
      <c r="I252" s="70"/>
    </row>
    <row r="253" spans="1:9" x14ac:dyDescent="0.2">
      <c r="A253" s="70"/>
      <c r="B253" s="70"/>
      <c r="C253" s="70"/>
      <c r="D253" s="70"/>
      <c r="E253" s="10"/>
      <c r="G253" s="10"/>
      <c r="H253" s="70"/>
      <c r="I253" s="70"/>
    </row>
    <row r="254" spans="1:9" x14ac:dyDescent="0.2">
      <c r="A254" s="70"/>
      <c r="B254" s="70"/>
      <c r="C254" s="70"/>
      <c r="D254" s="70"/>
      <c r="E254" s="10"/>
      <c r="G254" s="10"/>
      <c r="H254" s="70"/>
      <c r="I254" s="70"/>
    </row>
    <row r="255" spans="1:9" x14ac:dyDescent="0.2">
      <c r="A255" s="70"/>
      <c r="B255" s="70"/>
      <c r="C255" s="70"/>
      <c r="D255" s="70"/>
      <c r="E255" s="10"/>
      <c r="G255" s="10"/>
      <c r="H255" s="70"/>
      <c r="I255" s="70"/>
    </row>
    <row r="256" spans="1:9" x14ac:dyDescent="0.2">
      <c r="A256" s="70"/>
      <c r="B256" s="70"/>
      <c r="C256" s="70"/>
      <c r="D256" s="70"/>
      <c r="E256" s="10"/>
      <c r="G256" s="10"/>
      <c r="H256" s="70"/>
      <c r="I256" s="70"/>
    </row>
    <row r="257" spans="1:9" x14ac:dyDescent="0.2">
      <c r="A257" s="70"/>
      <c r="B257" s="70"/>
      <c r="C257" s="70"/>
      <c r="D257" s="70"/>
      <c r="E257" s="10"/>
      <c r="G257" s="10"/>
      <c r="H257" s="70"/>
      <c r="I257" s="70"/>
    </row>
    <row r="258" spans="1:9" x14ac:dyDescent="0.2">
      <c r="A258" s="70"/>
      <c r="B258" s="70"/>
      <c r="C258" s="70"/>
      <c r="D258" s="70"/>
      <c r="E258" s="10"/>
      <c r="G258" s="10"/>
      <c r="H258" s="70"/>
      <c r="I258" s="70"/>
    </row>
    <row r="259" spans="1:9" x14ac:dyDescent="0.2">
      <c r="A259" s="70"/>
      <c r="B259" s="70"/>
      <c r="C259" s="70"/>
      <c r="D259" s="70"/>
      <c r="E259" s="10"/>
      <c r="G259" s="10"/>
      <c r="H259" s="70"/>
      <c r="I259" s="70"/>
    </row>
    <row r="260" spans="1:9" x14ac:dyDescent="0.2">
      <c r="A260" s="70"/>
      <c r="B260" s="70"/>
      <c r="C260" s="70"/>
      <c r="D260" s="70"/>
      <c r="E260" s="10"/>
      <c r="G260" s="10"/>
      <c r="H260" s="70"/>
      <c r="I260" s="70"/>
    </row>
    <row r="261" spans="1:9" x14ac:dyDescent="0.2">
      <c r="A261" s="70"/>
      <c r="B261" s="70"/>
      <c r="C261" s="70"/>
      <c r="D261" s="70"/>
      <c r="E261" s="10"/>
      <c r="G261" s="10"/>
      <c r="H261" s="70"/>
      <c r="I261" s="70"/>
    </row>
    <row r="262" spans="1:9" x14ac:dyDescent="0.2">
      <c r="A262" s="70"/>
      <c r="B262" s="70"/>
      <c r="C262" s="70"/>
      <c r="D262" s="70"/>
      <c r="E262" s="10"/>
      <c r="G262" s="10"/>
      <c r="H262" s="70"/>
      <c r="I262" s="70"/>
    </row>
    <row r="263" spans="1:9" x14ac:dyDescent="0.2">
      <c r="A263" s="70"/>
      <c r="B263" s="70"/>
      <c r="C263" s="70"/>
      <c r="D263" s="70"/>
      <c r="E263" s="10"/>
      <c r="G263" s="10"/>
      <c r="H263" s="70"/>
      <c r="I263" s="70"/>
    </row>
    <row r="264" spans="1:9" x14ac:dyDescent="0.2">
      <c r="A264" s="70"/>
      <c r="B264" s="70"/>
      <c r="C264" s="70"/>
      <c r="D264" s="70"/>
      <c r="E264" s="10"/>
      <c r="G264" s="10"/>
      <c r="H264" s="70"/>
      <c r="I264" s="70"/>
    </row>
    <row r="265" spans="1:9" x14ac:dyDescent="0.2">
      <c r="A265" s="70"/>
      <c r="B265" s="70"/>
      <c r="C265" s="70"/>
      <c r="D265" s="70"/>
      <c r="E265" s="10"/>
      <c r="G265" s="10"/>
      <c r="H265" s="70"/>
      <c r="I265" s="70"/>
    </row>
    <row r="266" spans="1:9" x14ac:dyDescent="0.2">
      <c r="A266" s="70"/>
      <c r="B266" s="70"/>
      <c r="C266" s="70"/>
      <c r="D266" s="70"/>
      <c r="E266" s="10"/>
      <c r="G266" s="10"/>
      <c r="H266" s="70"/>
      <c r="I266" s="70"/>
    </row>
    <row r="267" spans="1:9" x14ac:dyDescent="0.2">
      <c r="A267" s="70"/>
      <c r="B267" s="70"/>
      <c r="C267" s="70"/>
      <c r="D267" s="70"/>
      <c r="E267" s="10"/>
      <c r="G267" s="10"/>
      <c r="H267" s="70"/>
      <c r="I267" s="70"/>
    </row>
    <row r="268" spans="1:9" x14ac:dyDescent="0.2">
      <c r="A268" s="70"/>
      <c r="B268" s="70"/>
      <c r="C268" s="70"/>
      <c r="D268" s="70"/>
      <c r="E268" s="10"/>
      <c r="G268" s="10"/>
      <c r="H268" s="70"/>
      <c r="I268" s="70"/>
    </row>
    <row r="269" spans="1:9" x14ac:dyDescent="0.2">
      <c r="A269" s="70"/>
      <c r="B269" s="70"/>
      <c r="C269" s="70"/>
      <c r="D269" s="70"/>
      <c r="E269" s="10"/>
      <c r="G269" s="10"/>
      <c r="H269" s="70"/>
      <c r="I269" s="70"/>
    </row>
    <row r="270" spans="1:9" x14ac:dyDescent="0.2">
      <c r="A270" s="70"/>
      <c r="B270" s="70"/>
      <c r="C270" s="70"/>
      <c r="D270" s="70"/>
      <c r="E270" s="10"/>
      <c r="G270" s="10"/>
      <c r="H270" s="70"/>
      <c r="I270" s="70"/>
    </row>
    <row r="271" spans="1:9" x14ac:dyDescent="0.2">
      <c r="A271" s="70"/>
      <c r="B271" s="70"/>
      <c r="C271" s="70"/>
      <c r="D271" s="70"/>
      <c r="E271" s="10"/>
      <c r="G271" s="10"/>
      <c r="H271" s="70"/>
      <c r="I271" s="70"/>
    </row>
    <row r="272" spans="1:9" x14ac:dyDescent="0.2">
      <c r="A272" s="70"/>
      <c r="B272" s="70"/>
      <c r="C272" s="70"/>
      <c r="D272" s="70"/>
      <c r="E272" s="10"/>
      <c r="G272" s="10"/>
      <c r="H272" s="70"/>
      <c r="I272" s="70"/>
    </row>
    <row r="273" spans="1:9" x14ac:dyDescent="0.2">
      <c r="A273" s="70"/>
      <c r="B273" s="70"/>
      <c r="C273" s="70"/>
      <c r="D273" s="70"/>
      <c r="E273" s="10"/>
      <c r="G273" s="10"/>
      <c r="H273" s="70"/>
      <c r="I273" s="70"/>
    </row>
    <row r="274" spans="1:9" x14ac:dyDescent="0.2">
      <c r="A274" s="70"/>
      <c r="B274" s="70"/>
      <c r="C274" s="70"/>
      <c r="D274" s="70"/>
      <c r="E274" s="10"/>
      <c r="G274" s="10"/>
      <c r="H274" s="70"/>
      <c r="I274" s="70"/>
    </row>
    <row r="275" spans="1:9" x14ac:dyDescent="0.2">
      <c r="A275" s="70"/>
      <c r="B275" s="70"/>
      <c r="C275" s="70"/>
      <c r="D275" s="70"/>
      <c r="E275" s="10"/>
      <c r="G275" s="10"/>
      <c r="H275" s="70"/>
      <c r="I275" s="70"/>
    </row>
    <row r="276" spans="1:9" x14ac:dyDescent="0.2">
      <c r="A276" s="70"/>
      <c r="B276" s="70"/>
      <c r="C276" s="70"/>
      <c r="D276" s="70"/>
      <c r="E276" s="10"/>
      <c r="G276" s="10"/>
      <c r="H276" s="70"/>
      <c r="I276" s="70"/>
    </row>
    <row r="277" spans="1:9" x14ac:dyDescent="0.2">
      <c r="A277" s="70"/>
      <c r="B277" s="70"/>
      <c r="C277" s="70"/>
      <c r="D277" s="70"/>
      <c r="E277" s="10"/>
      <c r="G277" s="10"/>
      <c r="H277" s="70"/>
      <c r="I277" s="70"/>
    </row>
    <row r="278" spans="1:9" x14ac:dyDescent="0.2">
      <c r="A278" s="70"/>
      <c r="B278" s="70"/>
      <c r="C278" s="70"/>
      <c r="D278" s="70"/>
      <c r="E278" s="10"/>
      <c r="G278" s="10"/>
      <c r="H278" s="70"/>
      <c r="I278" s="70"/>
    </row>
    <row r="279" spans="1:9" x14ac:dyDescent="0.2">
      <c r="A279" s="70"/>
      <c r="B279" s="70"/>
      <c r="C279" s="70"/>
      <c r="D279" s="70"/>
      <c r="E279" s="10"/>
      <c r="G279" s="10"/>
      <c r="H279" s="70"/>
      <c r="I279" s="70"/>
    </row>
    <row r="280" spans="1:9" x14ac:dyDescent="0.2">
      <c r="A280" s="70"/>
      <c r="B280" s="70"/>
      <c r="C280" s="70"/>
      <c r="D280" s="70"/>
      <c r="E280" s="10"/>
      <c r="G280" s="10"/>
      <c r="H280" s="70"/>
      <c r="I280" s="70"/>
    </row>
    <row r="281" spans="1:9" x14ac:dyDescent="0.2">
      <c r="A281" s="70"/>
      <c r="B281" s="70"/>
      <c r="C281" s="70"/>
      <c r="D281" s="70"/>
      <c r="E281" s="10"/>
      <c r="G281" s="10"/>
      <c r="H281" s="70"/>
      <c r="I281" s="70"/>
    </row>
    <row r="282" spans="1:9" x14ac:dyDescent="0.2">
      <c r="A282" s="70"/>
      <c r="B282" s="70"/>
      <c r="C282" s="70"/>
      <c r="D282" s="70"/>
      <c r="E282" s="10"/>
      <c r="G282" s="10"/>
      <c r="H282" s="70"/>
      <c r="I282" s="70"/>
    </row>
    <row r="283" spans="1:9" x14ac:dyDescent="0.2">
      <c r="A283" s="70"/>
      <c r="B283" s="70"/>
      <c r="C283" s="70"/>
      <c r="D283" s="70"/>
      <c r="E283" s="10"/>
      <c r="G283" s="10"/>
      <c r="H283" s="70"/>
      <c r="I283" s="70"/>
    </row>
    <row r="284" spans="1:9" x14ac:dyDescent="0.2">
      <c r="A284" s="70"/>
      <c r="B284" s="70"/>
      <c r="C284" s="70"/>
      <c r="D284" s="70"/>
      <c r="E284" s="10"/>
      <c r="G284" s="10"/>
      <c r="H284" s="70"/>
      <c r="I284" s="70"/>
    </row>
    <row r="285" spans="1:9" x14ac:dyDescent="0.2">
      <c r="A285" s="70"/>
      <c r="B285" s="70"/>
      <c r="C285" s="70"/>
      <c r="D285" s="70"/>
      <c r="E285" s="10"/>
      <c r="G285" s="10"/>
      <c r="H285" s="70"/>
      <c r="I285" s="70"/>
    </row>
    <row r="286" spans="1:9" x14ac:dyDescent="0.2">
      <c r="A286" s="70"/>
      <c r="B286" s="70"/>
      <c r="C286" s="70"/>
      <c r="D286" s="70"/>
      <c r="E286" s="10"/>
      <c r="G286" s="10"/>
      <c r="H286" s="70"/>
      <c r="I286" s="70"/>
    </row>
    <row r="287" spans="1:9" x14ac:dyDescent="0.2">
      <c r="A287" s="70"/>
      <c r="B287" s="70"/>
      <c r="C287" s="70"/>
      <c r="D287" s="70"/>
      <c r="E287" s="10"/>
      <c r="G287" s="10"/>
      <c r="H287" s="70"/>
      <c r="I287" s="70"/>
    </row>
    <row r="288" spans="1:9" x14ac:dyDescent="0.2">
      <c r="A288" s="70"/>
      <c r="B288" s="70"/>
      <c r="C288" s="70"/>
      <c r="D288" s="70"/>
      <c r="E288" s="10"/>
      <c r="G288" s="10"/>
      <c r="H288" s="70"/>
      <c r="I288" s="70"/>
    </row>
    <row r="289" spans="1:9" x14ac:dyDescent="0.2">
      <c r="A289" s="70"/>
      <c r="B289" s="70"/>
      <c r="C289" s="70"/>
      <c r="D289" s="70"/>
      <c r="E289" s="10"/>
      <c r="G289" s="10"/>
      <c r="H289" s="70"/>
      <c r="I289" s="70"/>
    </row>
    <row r="290" spans="1:9" x14ac:dyDescent="0.2">
      <c r="A290" s="70"/>
      <c r="B290" s="70"/>
      <c r="C290" s="70"/>
      <c r="D290" s="70"/>
      <c r="E290" s="10"/>
      <c r="G290" s="10"/>
      <c r="H290" s="70"/>
      <c r="I290" s="70"/>
    </row>
    <row r="291" spans="1:9" x14ac:dyDescent="0.2">
      <c r="A291" s="70"/>
      <c r="B291" s="70"/>
      <c r="C291" s="70"/>
      <c r="D291" s="70"/>
      <c r="E291" s="10"/>
      <c r="G291" s="10"/>
      <c r="H291" s="70"/>
      <c r="I291" s="70"/>
    </row>
  </sheetData>
  <mergeCells count="1">
    <mergeCell ref="A1:G1"/>
  </mergeCells>
  <conditionalFormatting sqref="F2:F3">
    <cfRule type="cellIs" dxfId="71" priority="2" stopIfTrue="1" operator="between">
      <formula>0.009</formula>
      <formula>-0.009</formula>
    </cfRule>
  </conditionalFormatting>
  <conditionalFormatting sqref="F5:F65536">
    <cfRule type="cellIs" dxfId="7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8"/>
  <sheetViews>
    <sheetView workbookViewId="0">
      <selection sqref="A1:F1"/>
    </sheetView>
  </sheetViews>
  <sheetFormatPr defaultColWidth="9.140625" defaultRowHeight="11.25" x14ac:dyDescent="0.2"/>
  <cols>
    <col min="1" max="1" width="40.5703125" style="6" bestFit="1" customWidth="1"/>
    <col min="2" max="2" width="28.4257812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13</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122</v>
      </c>
      <c r="B7" s="21" t="s">
        <v>121</v>
      </c>
      <c r="C7" s="21" t="s">
        <v>123</v>
      </c>
      <c r="D7" s="24">
        <v>1900000</v>
      </c>
      <c r="E7" s="22">
        <v>16867.25</v>
      </c>
      <c r="F7" s="23">
        <v>7.4741522731721002</v>
      </c>
    </row>
    <row r="8" spans="1:6" x14ac:dyDescent="0.2">
      <c r="A8" s="21" t="s">
        <v>135</v>
      </c>
      <c r="B8" s="21" t="s">
        <v>134</v>
      </c>
      <c r="C8" s="21" t="s">
        <v>123</v>
      </c>
      <c r="D8" s="24">
        <v>1100000</v>
      </c>
      <c r="E8" s="22">
        <v>15222.9</v>
      </c>
      <c r="F8" s="23">
        <v>6.7455140962084199</v>
      </c>
    </row>
    <row r="9" spans="1:6" x14ac:dyDescent="0.2">
      <c r="A9" s="21" t="s">
        <v>130</v>
      </c>
      <c r="B9" s="21" t="s">
        <v>129</v>
      </c>
      <c r="C9" s="21" t="s">
        <v>131</v>
      </c>
      <c r="D9" s="24">
        <v>950000</v>
      </c>
      <c r="E9" s="22">
        <v>13242.05</v>
      </c>
      <c r="F9" s="23">
        <v>5.8677673069977896</v>
      </c>
    </row>
    <row r="10" spans="1:6" x14ac:dyDescent="0.2">
      <c r="A10" s="21" t="s">
        <v>133</v>
      </c>
      <c r="B10" s="21" t="s">
        <v>132</v>
      </c>
      <c r="C10" s="21" t="s">
        <v>123</v>
      </c>
      <c r="D10" s="24">
        <v>910000</v>
      </c>
      <c r="E10" s="22">
        <v>10935.47</v>
      </c>
      <c r="F10" s="23">
        <v>4.8456842673645797</v>
      </c>
    </row>
    <row r="11" spans="1:6" x14ac:dyDescent="0.2">
      <c r="A11" s="21" t="s">
        <v>128</v>
      </c>
      <c r="B11" s="21" t="s">
        <v>127</v>
      </c>
      <c r="C11" s="21" t="s">
        <v>123</v>
      </c>
      <c r="D11" s="24">
        <v>775000</v>
      </c>
      <c r="E11" s="22">
        <v>10686.475</v>
      </c>
      <c r="F11" s="23">
        <v>4.7353505410453298</v>
      </c>
    </row>
    <row r="12" spans="1:6" x14ac:dyDescent="0.2">
      <c r="A12" s="21" t="s">
        <v>407</v>
      </c>
      <c r="B12" s="21" t="s">
        <v>406</v>
      </c>
      <c r="C12" s="21" t="s">
        <v>141</v>
      </c>
      <c r="D12" s="24">
        <v>370000</v>
      </c>
      <c r="E12" s="22">
        <v>9758.3799999999992</v>
      </c>
      <c r="F12" s="23">
        <v>4.3240965812137198</v>
      </c>
    </row>
    <row r="13" spans="1:6" x14ac:dyDescent="0.2">
      <c r="A13" s="21" t="s">
        <v>242</v>
      </c>
      <c r="B13" s="21" t="s">
        <v>241</v>
      </c>
      <c r="C13" s="21" t="s">
        <v>243</v>
      </c>
      <c r="D13" s="24">
        <v>3000000</v>
      </c>
      <c r="E13" s="22">
        <v>8391</v>
      </c>
      <c r="F13" s="23">
        <v>3.7181883071743802</v>
      </c>
    </row>
    <row r="14" spans="1:6" x14ac:dyDescent="0.2">
      <c r="A14" s="21" t="s">
        <v>140</v>
      </c>
      <c r="B14" s="21" t="s">
        <v>139</v>
      </c>
      <c r="C14" s="21" t="s">
        <v>141</v>
      </c>
      <c r="D14" s="24">
        <v>620000</v>
      </c>
      <c r="E14" s="22">
        <v>8060.62</v>
      </c>
      <c r="F14" s="23">
        <v>3.57179156627052</v>
      </c>
    </row>
    <row r="15" spans="1:6" x14ac:dyDescent="0.2">
      <c r="A15" s="21" t="s">
        <v>197</v>
      </c>
      <c r="B15" s="21" t="s">
        <v>196</v>
      </c>
      <c r="C15" s="21" t="s">
        <v>155</v>
      </c>
      <c r="D15" s="24">
        <v>52000</v>
      </c>
      <c r="E15" s="22">
        <v>7725.64</v>
      </c>
      <c r="F15" s="23">
        <v>3.42335649069702</v>
      </c>
    </row>
    <row r="16" spans="1:6" x14ac:dyDescent="0.2">
      <c r="A16" s="21" t="s">
        <v>255</v>
      </c>
      <c r="B16" s="21" t="s">
        <v>254</v>
      </c>
      <c r="C16" s="21" t="s">
        <v>167</v>
      </c>
      <c r="D16" s="24">
        <v>500000</v>
      </c>
      <c r="E16" s="22">
        <v>6741</v>
      </c>
      <c r="F16" s="23">
        <v>2.9870465234968999</v>
      </c>
    </row>
    <row r="17" spans="1:6" x14ac:dyDescent="0.2">
      <c r="A17" s="21" t="s">
        <v>163</v>
      </c>
      <c r="B17" s="21" t="s">
        <v>162</v>
      </c>
      <c r="C17" s="21" t="s">
        <v>164</v>
      </c>
      <c r="D17" s="24">
        <v>2500000</v>
      </c>
      <c r="E17" s="22">
        <v>5308.25</v>
      </c>
      <c r="F17" s="23">
        <v>2.3521717413369601</v>
      </c>
    </row>
    <row r="18" spans="1:6" x14ac:dyDescent="0.2">
      <c r="A18" s="21" t="s">
        <v>325</v>
      </c>
      <c r="B18" s="21" t="s">
        <v>324</v>
      </c>
      <c r="C18" s="21" t="s">
        <v>213</v>
      </c>
      <c r="D18" s="24">
        <v>1600000</v>
      </c>
      <c r="E18" s="22">
        <v>5017.6000000000004</v>
      </c>
      <c r="F18" s="23">
        <v>2.2233800083515902</v>
      </c>
    </row>
    <row r="19" spans="1:6" x14ac:dyDescent="0.2">
      <c r="A19" s="21" t="s">
        <v>172</v>
      </c>
      <c r="B19" s="21" t="s">
        <v>171</v>
      </c>
      <c r="C19" s="21" t="s">
        <v>173</v>
      </c>
      <c r="D19" s="24">
        <v>335000</v>
      </c>
      <c r="E19" s="22">
        <v>4667.22</v>
      </c>
      <c r="F19" s="23">
        <v>2.0681209427970901</v>
      </c>
    </row>
    <row r="20" spans="1:6" x14ac:dyDescent="0.2">
      <c r="A20" s="21" t="s">
        <v>489</v>
      </c>
      <c r="B20" s="21" t="s">
        <v>488</v>
      </c>
      <c r="C20" s="21" t="s">
        <v>210</v>
      </c>
      <c r="D20" s="24">
        <v>1300000</v>
      </c>
      <c r="E20" s="22">
        <v>4547.3999999999996</v>
      </c>
      <c r="F20" s="23">
        <v>2.0150267558151298</v>
      </c>
    </row>
    <row r="21" spans="1:6" x14ac:dyDescent="0.2">
      <c r="A21" s="21" t="s">
        <v>145</v>
      </c>
      <c r="B21" s="21" t="s">
        <v>144</v>
      </c>
      <c r="C21" s="21" t="s">
        <v>146</v>
      </c>
      <c r="D21" s="24">
        <v>1100000</v>
      </c>
      <c r="E21" s="22">
        <v>4200.8999999999996</v>
      </c>
      <c r="F21" s="23">
        <v>1.8614869812428601</v>
      </c>
    </row>
    <row r="22" spans="1:6" x14ac:dyDescent="0.2">
      <c r="A22" s="21" t="s">
        <v>204</v>
      </c>
      <c r="B22" s="21" t="s">
        <v>203</v>
      </c>
      <c r="C22" s="21" t="s">
        <v>205</v>
      </c>
      <c r="D22" s="24">
        <v>1975000</v>
      </c>
      <c r="E22" s="22">
        <v>4169.2250000000004</v>
      </c>
      <c r="F22" s="23">
        <v>1.8474512745774201</v>
      </c>
    </row>
    <row r="23" spans="1:6" x14ac:dyDescent="0.2">
      <c r="A23" s="21" t="s">
        <v>303</v>
      </c>
      <c r="B23" s="21" t="s">
        <v>302</v>
      </c>
      <c r="C23" s="21" t="s">
        <v>123</v>
      </c>
      <c r="D23" s="24">
        <v>1300000</v>
      </c>
      <c r="E23" s="22">
        <v>4156.75</v>
      </c>
      <c r="F23" s="23">
        <v>1.84192339957658</v>
      </c>
    </row>
    <row r="24" spans="1:6" x14ac:dyDescent="0.2">
      <c r="A24" s="21" t="s">
        <v>491</v>
      </c>
      <c r="B24" s="21" t="s">
        <v>490</v>
      </c>
      <c r="C24" s="21" t="s">
        <v>210</v>
      </c>
      <c r="D24" s="24">
        <v>550000</v>
      </c>
      <c r="E24" s="22">
        <v>3878.875</v>
      </c>
      <c r="F24" s="23">
        <v>1.7187924764618101</v>
      </c>
    </row>
    <row r="25" spans="1:6" x14ac:dyDescent="0.2">
      <c r="A25" s="21" t="s">
        <v>315</v>
      </c>
      <c r="B25" s="21" t="s">
        <v>314</v>
      </c>
      <c r="C25" s="21" t="s">
        <v>138</v>
      </c>
      <c r="D25" s="24">
        <v>850000</v>
      </c>
      <c r="E25" s="22">
        <v>3867.0749999999998</v>
      </c>
      <c r="F25" s="23">
        <v>1.71356370491793</v>
      </c>
    </row>
    <row r="26" spans="1:6" x14ac:dyDescent="0.2">
      <c r="A26" s="21" t="s">
        <v>493</v>
      </c>
      <c r="B26" s="21" t="s">
        <v>492</v>
      </c>
      <c r="C26" s="21" t="s">
        <v>167</v>
      </c>
      <c r="D26" s="24">
        <v>300000</v>
      </c>
      <c r="E26" s="22">
        <v>3858.9</v>
      </c>
      <c r="F26" s="23">
        <v>1.70994122971698</v>
      </c>
    </row>
    <row r="27" spans="1:6" x14ac:dyDescent="0.2">
      <c r="A27" s="21" t="s">
        <v>495</v>
      </c>
      <c r="B27" s="21" t="s">
        <v>494</v>
      </c>
      <c r="C27" s="21" t="s">
        <v>496</v>
      </c>
      <c r="D27" s="24">
        <v>800000</v>
      </c>
      <c r="E27" s="22">
        <v>3700.8</v>
      </c>
      <c r="F27" s="23">
        <v>1.6398845533537101</v>
      </c>
    </row>
    <row r="28" spans="1:6" x14ac:dyDescent="0.2">
      <c r="A28" s="21" t="s">
        <v>498</v>
      </c>
      <c r="B28" s="21" t="s">
        <v>497</v>
      </c>
      <c r="C28" s="21" t="s">
        <v>131</v>
      </c>
      <c r="D28" s="24">
        <v>900000</v>
      </c>
      <c r="E28" s="22">
        <v>3468.6</v>
      </c>
      <c r="F28" s="23">
        <v>1.5369929641598199</v>
      </c>
    </row>
    <row r="29" spans="1:6" x14ac:dyDescent="0.2">
      <c r="A29" s="21" t="s">
        <v>331</v>
      </c>
      <c r="B29" s="21" t="s">
        <v>330</v>
      </c>
      <c r="C29" s="21" t="s">
        <v>123</v>
      </c>
      <c r="D29" s="24">
        <v>1900000</v>
      </c>
      <c r="E29" s="22">
        <v>3457.62</v>
      </c>
      <c r="F29" s="23">
        <v>1.5321275479266201</v>
      </c>
    </row>
    <row r="30" spans="1:6" x14ac:dyDescent="0.2">
      <c r="A30" s="21" t="s">
        <v>319</v>
      </c>
      <c r="B30" s="21" t="s">
        <v>318</v>
      </c>
      <c r="C30" s="21" t="s">
        <v>146</v>
      </c>
      <c r="D30" s="24">
        <v>1150000</v>
      </c>
      <c r="E30" s="22">
        <v>3434.4749999999999</v>
      </c>
      <c r="F30" s="23">
        <v>1.52187162272467</v>
      </c>
    </row>
    <row r="31" spans="1:6" x14ac:dyDescent="0.2">
      <c r="A31" s="21" t="s">
        <v>500</v>
      </c>
      <c r="B31" s="21" t="s">
        <v>499</v>
      </c>
      <c r="C31" s="21" t="s">
        <v>167</v>
      </c>
      <c r="D31" s="24">
        <v>600000</v>
      </c>
      <c r="E31" s="22">
        <v>2928.9</v>
      </c>
      <c r="F31" s="23">
        <v>1.2978431334624101</v>
      </c>
    </row>
    <row r="32" spans="1:6" x14ac:dyDescent="0.2">
      <c r="A32" s="21" t="s">
        <v>178</v>
      </c>
      <c r="B32" s="21" t="s">
        <v>177</v>
      </c>
      <c r="C32" s="21" t="s">
        <v>146</v>
      </c>
      <c r="D32" s="24">
        <v>1821310</v>
      </c>
      <c r="E32" s="22">
        <v>2880.4017650000001</v>
      </c>
      <c r="F32" s="23">
        <v>1.2763527782847599</v>
      </c>
    </row>
    <row r="33" spans="1:6" x14ac:dyDescent="0.2">
      <c r="A33" s="21" t="s">
        <v>257</v>
      </c>
      <c r="B33" s="21" t="s">
        <v>256</v>
      </c>
      <c r="C33" s="21" t="s">
        <v>258</v>
      </c>
      <c r="D33" s="24">
        <v>1695523</v>
      </c>
      <c r="E33" s="22">
        <v>2874.4201419999999</v>
      </c>
      <c r="F33" s="23">
        <v>1.2737022240365801</v>
      </c>
    </row>
    <row r="34" spans="1:6" x14ac:dyDescent="0.2">
      <c r="A34" s="21" t="s">
        <v>502</v>
      </c>
      <c r="B34" s="21" t="s">
        <v>501</v>
      </c>
      <c r="C34" s="21" t="s">
        <v>149</v>
      </c>
      <c r="D34" s="24">
        <v>100000</v>
      </c>
      <c r="E34" s="22">
        <v>2799.8</v>
      </c>
      <c r="F34" s="23">
        <v>1.2406368278425499</v>
      </c>
    </row>
    <row r="35" spans="1:6" x14ac:dyDescent="0.2">
      <c r="A35" s="21" t="s">
        <v>504</v>
      </c>
      <c r="B35" s="21" t="s">
        <v>503</v>
      </c>
      <c r="C35" s="21" t="s">
        <v>152</v>
      </c>
      <c r="D35" s="24">
        <v>125000</v>
      </c>
      <c r="E35" s="22">
        <v>2665</v>
      </c>
      <c r="F35" s="23">
        <v>1.1809047596972599</v>
      </c>
    </row>
    <row r="36" spans="1:6" x14ac:dyDescent="0.2">
      <c r="A36" s="21" t="s">
        <v>506</v>
      </c>
      <c r="B36" s="21" t="s">
        <v>505</v>
      </c>
      <c r="C36" s="21" t="s">
        <v>123</v>
      </c>
      <c r="D36" s="24">
        <v>850000</v>
      </c>
      <c r="E36" s="22">
        <v>2405.9250000000002</v>
      </c>
      <c r="F36" s="23">
        <v>1.06610442175408</v>
      </c>
    </row>
    <row r="37" spans="1:6" x14ac:dyDescent="0.2">
      <c r="A37" s="21" t="s">
        <v>219</v>
      </c>
      <c r="B37" s="21" t="s">
        <v>218</v>
      </c>
      <c r="C37" s="21" t="s">
        <v>152</v>
      </c>
      <c r="D37" s="24">
        <v>418357</v>
      </c>
      <c r="E37" s="22">
        <v>2316.8610659999999</v>
      </c>
      <c r="F37" s="23">
        <v>1.02663874686554</v>
      </c>
    </row>
    <row r="38" spans="1:6" x14ac:dyDescent="0.2">
      <c r="A38" s="21" t="s">
        <v>508</v>
      </c>
      <c r="B38" s="21" t="s">
        <v>507</v>
      </c>
      <c r="C38" s="21" t="s">
        <v>258</v>
      </c>
      <c r="D38" s="24">
        <v>700000</v>
      </c>
      <c r="E38" s="22">
        <v>2133.25</v>
      </c>
      <c r="F38" s="23">
        <v>0.94527770304847403</v>
      </c>
    </row>
    <row r="39" spans="1:6" x14ac:dyDescent="0.2">
      <c r="A39" s="21" t="s">
        <v>510</v>
      </c>
      <c r="B39" s="21" t="s">
        <v>509</v>
      </c>
      <c r="C39" s="21" t="s">
        <v>200</v>
      </c>
      <c r="D39" s="24">
        <v>1000000</v>
      </c>
      <c r="E39" s="22">
        <v>2042.9</v>
      </c>
      <c r="F39" s="23">
        <v>0.90524215143922504</v>
      </c>
    </row>
    <row r="40" spans="1:6" x14ac:dyDescent="0.2">
      <c r="A40" s="21" t="s">
        <v>512</v>
      </c>
      <c r="B40" s="21" t="s">
        <v>511</v>
      </c>
      <c r="C40" s="21" t="s">
        <v>173</v>
      </c>
      <c r="D40" s="24">
        <v>1100000</v>
      </c>
      <c r="E40" s="22">
        <v>2037.75</v>
      </c>
      <c r="F40" s="23">
        <v>0.90296010284168704</v>
      </c>
    </row>
    <row r="41" spans="1:6" x14ac:dyDescent="0.2">
      <c r="A41" s="21" t="s">
        <v>143</v>
      </c>
      <c r="B41" s="21" t="s">
        <v>142</v>
      </c>
      <c r="C41" s="21" t="s">
        <v>141</v>
      </c>
      <c r="D41" s="24">
        <v>145000</v>
      </c>
      <c r="E41" s="22">
        <v>2014.1949999999999</v>
      </c>
      <c r="F41" s="23">
        <v>0.89252249998440003</v>
      </c>
    </row>
    <row r="42" spans="1:6" x14ac:dyDescent="0.2">
      <c r="A42" s="21" t="s">
        <v>514</v>
      </c>
      <c r="B42" s="21" t="s">
        <v>513</v>
      </c>
      <c r="C42" s="21" t="s">
        <v>123</v>
      </c>
      <c r="D42" s="24">
        <v>850000</v>
      </c>
      <c r="E42" s="22">
        <v>1577.26</v>
      </c>
      <c r="F42" s="23">
        <v>0.69890950892311599</v>
      </c>
    </row>
    <row r="43" spans="1:6" x14ac:dyDescent="0.2">
      <c r="A43" s="21" t="s">
        <v>516</v>
      </c>
      <c r="B43" s="21" t="s">
        <v>515</v>
      </c>
      <c r="C43" s="21" t="s">
        <v>149</v>
      </c>
      <c r="D43" s="24">
        <v>220122</v>
      </c>
      <c r="E43" s="22">
        <v>1571.7811409999999</v>
      </c>
      <c r="F43" s="23">
        <v>0.69648173756446297</v>
      </c>
    </row>
    <row r="44" spans="1:6" x14ac:dyDescent="0.2">
      <c r="A44" s="21" t="s">
        <v>518</v>
      </c>
      <c r="B44" s="21" t="s">
        <v>517</v>
      </c>
      <c r="C44" s="21" t="s">
        <v>152</v>
      </c>
      <c r="D44" s="24">
        <v>952825</v>
      </c>
      <c r="E44" s="22">
        <v>1524.424718</v>
      </c>
      <c r="F44" s="23">
        <v>0.67549733781851995</v>
      </c>
    </row>
    <row r="45" spans="1:6" x14ac:dyDescent="0.2">
      <c r="A45" s="21" t="s">
        <v>520</v>
      </c>
      <c r="B45" s="21" t="s">
        <v>519</v>
      </c>
      <c r="C45" s="21" t="s">
        <v>210</v>
      </c>
      <c r="D45" s="24">
        <v>10000</v>
      </c>
      <c r="E45" s="22">
        <v>1510.9</v>
      </c>
      <c r="F45" s="23">
        <v>0.66950431573230496</v>
      </c>
    </row>
    <row r="46" spans="1:6" x14ac:dyDescent="0.2">
      <c r="A46" s="21" t="s">
        <v>522</v>
      </c>
      <c r="B46" s="21" t="s">
        <v>521</v>
      </c>
      <c r="C46" s="21" t="s">
        <v>200</v>
      </c>
      <c r="D46" s="24">
        <v>2350000</v>
      </c>
      <c r="E46" s="22">
        <v>1493.425</v>
      </c>
      <c r="F46" s="23">
        <v>0.66176085956881203</v>
      </c>
    </row>
    <row r="47" spans="1:6" x14ac:dyDescent="0.2">
      <c r="A47" s="21" t="s">
        <v>524</v>
      </c>
      <c r="B47" s="21" t="s">
        <v>523</v>
      </c>
      <c r="C47" s="21" t="s">
        <v>176</v>
      </c>
      <c r="D47" s="24">
        <v>50000</v>
      </c>
      <c r="E47" s="22">
        <v>1467.65</v>
      </c>
      <c r="F47" s="23">
        <v>0.65033953867530403</v>
      </c>
    </row>
    <row r="48" spans="1:6" x14ac:dyDescent="0.2">
      <c r="A48" s="21" t="s">
        <v>526</v>
      </c>
      <c r="B48" s="21" t="s">
        <v>525</v>
      </c>
      <c r="C48" s="21" t="s">
        <v>356</v>
      </c>
      <c r="D48" s="24">
        <v>326951</v>
      </c>
      <c r="E48" s="22">
        <v>1359.625734</v>
      </c>
      <c r="F48" s="23">
        <v>0.60247223290337104</v>
      </c>
    </row>
    <row r="49" spans="1:7" x14ac:dyDescent="0.2">
      <c r="A49" s="21" t="s">
        <v>224</v>
      </c>
      <c r="B49" s="21" t="s">
        <v>223</v>
      </c>
      <c r="C49" s="21" t="s">
        <v>225</v>
      </c>
      <c r="D49" s="24">
        <v>105000</v>
      </c>
      <c r="E49" s="22">
        <v>1280.3699999999999</v>
      </c>
      <c r="F49" s="23">
        <v>0.56735273064674796</v>
      </c>
    </row>
    <row r="50" spans="1:7" x14ac:dyDescent="0.2">
      <c r="A50" s="21" t="s">
        <v>528</v>
      </c>
      <c r="B50" s="21" t="s">
        <v>527</v>
      </c>
      <c r="C50" s="21" t="s">
        <v>205</v>
      </c>
      <c r="D50" s="24">
        <v>250000</v>
      </c>
      <c r="E50" s="22">
        <v>1263.25</v>
      </c>
      <c r="F50" s="23">
        <v>0.55976658074580299</v>
      </c>
    </row>
    <row r="51" spans="1:7" x14ac:dyDescent="0.2">
      <c r="A51" s="21" t="s">
        <v>403</v>
      </c>
      <c r="B51" s="21" t="s">
        <v>402</v>
      </c>
      <c r="C51" s="21" t="s">
        <v>123</v>
      </c>
      <c r="D51" s="24">
        <v>1600000</v>
      </c>
      <c r="E51" s="22">
        <v>1175.68</v>
      </c>
      <c r="F51" s="23">
        <v>0.52096289226299297</v>
      </c>
    </row>
    <row r="52" spans="1:7" x14ac:dyDescent="0.2">
      <c r="A52" s="21" t="s">
        <v>530</v>
      </c>
      <c r="B52" s="21" t="s">
        <v>529</v>
      </c>
      <c r="C52" s="21" t="s">
        <v>195</v>
      </c>
      <c r="D52" s="24">
        <v>1900000</v>
      </c>
      <c r="E52" s="22">
        <v>1117.96</v>
      </c>
      <c r="F52" s="23">
        <v>0.49538622332125698</v>
      </c>
    </row>
    <row r="53" spans="1:7" x14ac:dyDescent="0.2">
      <c r="A53" s="21" t="s">
        <v>532</v>
      </c>
      <c r="B53" s="21" t="s">
        <v>531</v>
      </c>
      <c r="C53" s="21" t="s">
        <v>152</v>
      </c>
      <c r="D53" s="24">
        <v>241038</v>
      </c>
      <c r="E53" s="22">
        <v>746.13312900000005</v>
      </c>
      <c r="F53" s="23">
        <v>0.330623701089648</v>
      </c>
    </row>
    <row r="54" spans="1:7" x14ac:dyDescent="0.2">
      <c r="A54" s="20" t="s">
        <v>32</v>
      </c>
      <c r="B54" s="20"/>
      <c r="C54" s="20"/>
      <c r="D54" s="20"/>
      <c r="E54" s="25">
        <f>SUM(E7:E53)</f>
        <v>208552.33769499994</v>
      </c>
      <c r="F54" s="26">
        <f>SUM(F7:F53)</f>
        <v>92.412926165109241</v>
      </c>
      <c r="G54" s="11"/>
    </row>
    <row r="55" spans="1:7" x14ac:dyDescent="0.2">
      <c r="A55" s="21"/>
      <c r="B55" s="21"/>
      <c r="C55" s="21"/>
      <c r="D55" s="21"/>
      <c r="E55" s="22"/>
      <c r="F55" s="23"/>
    </row>
    <row r="56" spans="1:7" x14ac:dyDescent="0.2">
      <c r="A56" s="20" t="s">
        <v>275</v>
      </c>
      <c r="B56" s="21"/>
      <c r="C56" s="21"/>
      <c r="D56" s="21"/>
      <c r="E56" s="22"/>
      <c r="F56" s="23"/>
    </row>
    <row r="57" spans="1:7" x14ac:dyDescent="0.2">
      <c r="A57" s="21" t="s">
        <v>534</v>
      </c>
      <c r="B57" s="21" t="s">
        <v>533</v>
      </c>
      <c r="C57" s="21" t="s">
        <v>187</v>
      </c>
      <c r="D57" s="24">
        <v>2000000</v>
      </c>
      <c r="E57" s="22">
        <v>7380</v>
      </c>
      <c r="F57" s="23">
        <v>3.2701977960847199</v>
      </c>
    </row>
    <row r="58" spans="1:7" x14ac:dyDescent="0.2">
      <c r="A58" s="20" t="s">
        <v>32</v>
      </c>
      <c r="B58" s="20"/>
      <c r="C58" s="20"/>
      <c r="D58" s="20"/>
      <c r="E58" s="25">
        <f>SUM(E56:E57)</f>
        <v>7380</v>
      </c>
      <c r="F58" s="26">
        <f>SUM(F56:F57)</f>
        <v>3.2701977960847199</v>
      </c>
      <c r="G58" s="11"/>
    </row>
    <row r="59" spans="1:7" x14ac:dyDescent="0.2">
      <c r="A59" s="21"/>
      <c r="B59" s="21"/>
      <c r="C59" s="21"/>
      <c r="D59" s="21"/>
      <c r="E59" s="22"/>
      <c r="F59" s="23"/>
    </row>
    <row r="60" spans="1:7" x14ac:dyDescent="0.2">
      <c r="A60" s="20" t="s">
        <v>40</v>
      </c>
      <c r="B60" s="20"/>
      <c r="C60" s="20"/>
      <c r="D60" s="20"/>
      <c r="E60" s="25">
        <f>E54+E58</f>
        <v>215932.33769499994</v>
      </c>
      <c r="F60" s="26">
        <f>F54+F58</f>
        <v>95.683123961193957</v>
      </c>
      <c r="G60" s="11"/>
    </row>
    <row r="61" spans="1:7" x14ac:dyDescent="0.2">
      <c r="A61" s="20"/>
      <c r="B61" s="20"/>
      <c r="C61" s="20"/>
      <c r="D61" s="20"/>
      <c r="E61" s="25"/>
      <c r="F61" s="26"/>
      <c r="G61" s="11"/>
    </row>
    <row r="62" spans="1:7" x14ac:dyDescent="0.2">
      <c r="A62" s="20" t="s">
        <v>42</v>
      </c>
      <c r="B62" s="20"/>
      <c r="C62" s="20"/>
      <c r="D62" s="20"/>
      <c r="E62" s="25">
        <f>E64-(E54+E58)</f>
        <v>9742.0850826000678</v>
      </c>
      <c r="F62" s="26">
        <f>F64-(F54+F58)</f>
        <v>4.3168760388060434</v>
      </c>
      <c r="G62" s="11"/>
    </row>
    <row r="63" spans="1:7" x14ac:dyDescent="0.2">
      <c r="A63" s="20"/>
      <c r="B63" s="20"/>
      <c r="C63" s="20"/>
      <c r="D63" s="20"/>
      <c r="E63" s="25"/>
      <c r="F63" s="26"/>
      <c r="G63" s="11"/>
    </row>
    <row r="64" spans="1:7" x14ac:dyDescent="0.2">
      <c r="A64" s="27" t="s">
        <v>41</v>
      </c>
      <c r="B64" s="27"/>
      <c r="C64" s="27"/>
      <c r="D64" s="27"/>
      <c r="E64" s="28">
        <v>225674.4227776</v>
      </c>
      <c r="F64" s="29">
        <v>100</v>
      </c>
      <c r="G64" s="11"/>
    </row>
    <row r="66" spans="1:4" x14ac:dyDescent="0.2">
      <c r="A66" s="11" t="s">
        <v>44</v>
      </c>
    </row>
    <row r="67" spans="1:4" x14ac:dyDescent="0.2">
      <c r="A67" s="11" t="s">
        <v>45</v>
      </c>
    </row>
    <row r="68" spans="1:4" x14ac:dyDescent="0.2">
      <c r="A68" s="11" t="s">
        <v>46</v>
      </c>
      <c r="B68" s="11"/>
      <c r="C68" s="30" t="s">
        <v>1022</v>
      </c>
      <c r="D68" s="11" t="s">
        <v>47</v>
      </c>
    </row>
    <row r="69" spans="1:4" x14ac:dyDescent="0.2">
      <c r="A69" s="6" t="s">
        <v>56</v>
      </c>
      <c r="C69" s="31">
        <v>696.60559999999998</v>
      </c>
      <c r="D69" s="31">
        <v>729.23230000000001</v>
      </c>
    </row>
    <row r="70" spans="1:4" x14ac:dyDescent="0.2">
      <c r="A70" s="6" t="s">
        <v>116</v>
      </c>
      <c r="C70" s="31">
        <v>99.693700000000007</v>
      </c>
      <c r="D70" s="31">
        <v>96.0197</v>
      </c>
    </row>
    <row r="71" spans="1:4" x14ac:dyDescent="0.2">
      <c r="A71" s="6" t="s">
        <v>57</v>
      </c>
      <c r="C71" s="31">
        <v>777.99670000000003</v>
      </c>
      <c r="D71" s="31">
        <v>819.13329999999996</v>
      </c>
    </row>
    <row r="72" spans="1:4" x14ac:dyDescent="0.2">
      <c r="A72" s="6" t="s">
        <v>117</v>
      </c>
      <c r="C72" s="31">
        <v>114.87350000000001</v>
      </c>
      <c r="D72" s="31">
        <v>111.10769999999999</v>
      </c>
    </row>
    <row r="74" spans="1:4" x14ac:dyDescent="0.2">
      <c r="A74" s="11" t="s">
        <v>48</v>
      </c>
    </row>
    <row r="75" spans="1:4" x14ac:dyDescent="0.2">
      <c r="A75" s="102" t="s">
        <v>49</v>
      </c>
      <c r="B75" s="103"/>
      <c r="C75" s="32" t="s">
        <v>50</v>
      </c>
    </row>
    <row r="76" spans="1:4" x14ac:dyDescent="0.2">
      <c r="A76" s="98" t="s">
        <v>116</v>
      </c>
      <c r="B76" s="99"/>
      <c r="C76" s="33">
        <v>8.5</v>
      </c>
    </row>
    <row r="77" spans="1:4" x14ac:dyDescent="0.2">
      <c r="A77" s="98" t="s">
        <v>117</v>
      </c>
      <c r="B77" s="99"/>
      <c r="C77" s="33">
        <v>10</v>
      </c>
    </row>
    <row r="78" spans="1:4" x14ac:dyDescent="0.2">
      <c r="A78" s="6" t="s">
        <v>51</v>
      </c>
    </row>
    <row r="79" spans="1:4" x14ac:dyDescent="0.2">
      <c r="A79" s="6" t="s">
        <v>52</v>
      </c>
    </row>
    <row r="81" spans="1:9" x14ac:dyDescent="0.2">
      <c r="A81" s="11" t="s">
        <v>296</v>
      </c>
      <c r="D81" s="35">
        <v>0.110481187491552</v>
      </c>
    </row>
    <row r="83" spans="1:9" x14ac:dyDescent="0.2">
      <c r="A83" s="11" t="s">
        <v>54</v>
      </c>
      <c r="D83" s="30" t="s">
        <v>55</v>
      </c>
    </row>
    <row r="85" spans="1:9" x14ac:dyDescent="0.2">
      <c r="A85" s="69" t="s">
        <v>1040</v>
      </c>
      <c r="B85" s="70"/>
      <c r="C85" s="70"/>
      <c r="D85" s="70"/>
      <c r="E85" s="10"/>
      <c r="G85" s="70"/>
      <c r="H85" s="70"/>
      <c r="I85" s="70"/>
    </row>
    <row r="86" spans="1:9" x14ac:dyDescent="0.2">
      <c r="A86" s="71"/>
      <c r="B86" s="70"/>
      <c r="C86" s="70"/>
      <c r="D86" s="70"/>
      <c r="E86" s="10"/>
      <c r="G86" s="70"/>
      <c r="H86" s="70"/>
      <c r="I86" s="70"/>
    </row>
    <row r="87" spans="1:9" x14ac:dyDescent="0.2">
      <c r="A87" s="69" t="s">
        <v>1031</v>
      </c>
      <c r="B87" s="70"/>
      <c r="C87" s="70"/>
      <c r="D87" s="70"/>
      <c r="E87" s="10"/>
      <c r="G87" s="70"/>
      <c r="H87" s="70"/>
      <c r="I87" s="70"/>
    </row>
    <row r="88" spans="1:9" x14ac:dyDescent="0.2">
      <c r="A88" s="71"/>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69" t="s">
        <v>1041</v>
      </c>
      <c r="B106" s="70"/>
      <c r="C106" s="70"/>
      <c r="D106" s="70"/>
      <c r="E106" s="10"/>
      <c r="G106" s="70"/>
      <c r="H106" s="70"/>
      <c r="I106" s="70"/>
    </row>
    <row r="107" spans="1:9" x14ac:dyDescent="0.2">
      <c r="A107" s="70"/>
      <c r="B107" s="70"/>
      <c r="C107" s="70"/>
      <c r="D107" s="70"/>
      <c r="E107" s="10"/>
      <c r="G107" s="70"/>
      <c r="H107" s="70"/>
      <c r="I107" s="70"/>
    </row>
    <row r="108" spans="1:9" x14ac:dyDescent="0.2">
      <c r="A108" s="69" t="s">
        <v>1072</v>
      </c>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69" t="s">
        <v>1042</v>
      </c>
      <c r="B127" s="70"/>
      <c r="C127" s="70"/>
      <c r="D127" s="70"/>
      <c r="E127" s="10"/>
      <c r="G127" s="70"/>
      <c r="H127" s="70"/>
      <c r="I127" s="70"/>
    </row>
    <row r="128" spans="1:9" x14ac:dyDescent="0.2">
      <c r="A128" s="70"/>
      <c r="B128" s="70"/>
      <c r="C128" s="70"/>
      <c r="D128" s="70"/>
      <c r="E128" s="10"/>
      <c r="G128" s="70"/>
      <c r="H128" s="70"/>
      <c r="I128" s="70"/>
    </row>
    <row r="129" spans="1:9" x14ac:dyDescent="0.2">
      <c r="A129" s="69" t="s">
        <v>1073</v>
      </c>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t="s">
        <v>1030</v>
      </c>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row r="229" spans="1:9" x14ac:dyDescent="0.2">
      <c r="A229" s="70"/>
      <c r="B229" s="70"/>
      <c r="C229" s="70"/>
      <c r="D229" s="70"/>
      <c r="E229" s="10"/>
      <c r="G229" s="70"/>
      <c r="H229" s="70"/>
      <c r="I229" s="70"/>
    </row>
    <row r="230" spans="1:9" x14ac:dyDescent="0.2">
      <c r="A230" s="70"/>
      <c r="B230" s="70"/>
      <c r="C230" s="70"/>
      <c r="D230" s="70"/>
      <c r="E230" s="10"/>
      <c r="G230" s="70"/>
      <c r="H230" s="70"/>
      <c r="I230" s="70"/>
    </row>
    <row r="231" spans="1:9" x14ac:dyDescent="0.2">
      <c r="A231" s="70"/>
      <c r="B231" s="70"/>
      <c r="C231" s="70"/>
      <c r="D231" s="70"/>
      <c r="E231" s="10"/>
      <c r="G231" s="70"/>
      <c r="H231" s="70"/>
      <c r="I231" s="70"/>
    </row>
    <row r="232" spans="1:9" x14ac:dyDescent="0.2">
      <c r="A232" s="70"/>
      <c r="B232" s="70"/>
      <c r="C232" s="70"/>
      <c r="D232" s="70"/>
      <c r="E232" s="10"/>
      <c r="G232" s="70"/>
      <c r="H232" s="70"/>
      <c r="I232" s="70"/>
    </row>
    <row r="233" spans="1:9" x14ac:dyDescent="0.2">
      <c r="A233" s="70"/>
      <c r="B233" s="70"/>
      <c r="C233" s="70"/>
      <c r="D233" s="70"/>
      <c r="E233" s="10"/>
      <c r="G233" s="70"/>
      <c r="H233" s="70"/>
      <c r="I233" s="70"/>
    </row>
    <row r="234" spans="1:9" x14ac:dyDescent="0.2">
      <c r="A234" s="70"/>
      <c r="B234" s="70"/>
      <c r="C234" s="70"/>
      <c r="D234" s="70"/>
      <c r="E234" s="10"/>
      <c r="G234" s="70"/>
      <c r="H234" s="70"/>
      <c r="I234" s="70"/>
    </row>
    <row r="235" spans="1:9" x14ac:dyDescent="0.2">
      <c r="A235" s="70"/>
      <c r="B235" s="70"/>
      <c r="C235" s="70"/>
      <c r="D235" s="70"/>
      <c r="E235" s="10"/>
      <c r="G235" s="70"/>
      <c r="H235" s="70"/>
      <c r="I235" s="70"/>
    </row>
    <row r="236" spans="1:9" x14ac:dyDescent="0.2">
      <c r="A236" s="70"/>
      <c r="B236" s="70"/>
      <c r="C236" s="70"/>
      <c r="D236" s="70"/>
      <c r="E236" s="10"/>
      <c r="G236" s="70"/>
      <c r="H236" s="70"/>
      <c r="I236" s="70"/>
    </row>
    <row r="237" spans="1:9" x14ac:dyDescent="0.2">
      <c r="A237" s="70"/>
      <c r="B237" s="70"/>
      <c r="C237" s="70"/>
      <c r="D237" s="70"/>
      <c r="E237" s="10"/>
      <c r="G237" s="70"/>
      <c r="H237" s="70"/>
      <c r="I237" s="70"/>
    </row>
    <row r="238" spans="1:9" x14ac:dyDescent="0.2">
      <c r="A238" s="70"/>
      <c r="B238" s="70"/>
      <c r="C238" s="70"/>
      <c r="D238" s="70"/>
      <c r="E238" s="10"/>
      <c r="G238" s="70"/>
      <c r="H238" s="70"/>
      <c r="I238" s="70"/>
    </row>
    <row r="239" spans="1:9" x14ac:dyDescent="0.2">
      <c r="A239" s="70"/>
      <c r="B239" s="70"/>
      <c r="C239" s="70"/>
      <c r="D239" s="70"/>
      <c r="E239" s="10"/>
      <c r="G239" s="70"/>
      <c r="H239" s="70"/>
      <c r="I239" s="70"/>
    </row>
    <row r="240" spans="1:9" x14ac:dyDescent="0.2">
      <c r="A240" s="70"/>
      <c r="B240" s="70"/>
      <c r="C240" s="70"/>
      <c r="D240" s="70"/>
      <c r="E240" s="10"/>
      <c r="G240" s="70"/>
      <c r="H240" s="70"/>
      <c r="I240" s="70"/>
    </row>
    <row r="241" spans="1:9" x14ac:dyDescent="0.2">
      <c r="A241" s="70"/>
      <c r="B241" s="70"/>
      <c r="C241" s="70"/>
      <c r="D241" s="70"/>
      <c r="E241" s="10"/>
      <c r="G241" s="70"/>
      <c r="H241" s="70"/>
      <c r="I241" s="70"/>
    </row>
    <row r="242" spans="1:9" x14ac:dyDescent="0.2">
      <c r="A242" s="70"/>
      <c r="B242" s="70"/>
      <c r="C242" s="70"/>
      <c r="D242" s="70"/>
      <c r="E242" s="10"/>
      <c r="G242" s="70"/>
      <c r="H242" s="70"/>
      <c r="I242" s="70"/>
    </row>
    <row r="243" spans="1:9" x14ac:dyDescent="0.2">
      <c r="A243" s="70"/>
      <c r="B243" s="70"/>
      <c r="C243" s="70"/>
      <c r="D243" s="70"/>
      <c r="E243" s="10"/>
      <c r="G243" s="70"/>
      <c r="H243" s="70"/>
      <c r="I243" s="70"/>
    </row>
    <row r="244" spans="1:9" x14ac:dyDescent="0.2">
      <c r="A244" s="70"/>
      <c r="B244" s="70"/>
      <c r="C244" s="70"/>
      <c r="D244" s="70"/>
      <c r="E244" s="10"/>
      <c r="G244" s="70"/>
      <c r="H244" s="70"/>
      <c r="I244" s="70"/>
    </row>
    <row r="245" spans="1:9" x14ac:dyDescent="0.2">
      <c r="A245" s="70"/>
      <c r="B245" s="70"/>
      <c r="C245" s="70"/>
      <c r="D245" s="70"/>
      <c r="E245" s="10"/>
      <c r="G245" s="70"/>
      <c r="H245" s="70"/>
      <c r="I245" s="70"/>
    </row>
    <row r="246" spans="1:9" x14ac:dyDescent="0.2">
      <c r="A246" s="70"/>
      <c r="B246" s="70"/>
      <c r="C246" s="70"/>
      <c r="D246" s="70"/>
      <c r="E246" s="10"/>
      <c r="G246" s="70"/>
      <c r="H246" s="70"/>
      <c r="I246" s="70"/>
    </row>
    <row r="247" spans="1:9" x14ac:dyDescent="0.2">
      <c r="A247" s="70"/>
      <c r="B247" s="70"/>
      <c r="C247" s="70"/>
      <c r="D247" s="70"/>
      <c r="E247" s="10"/>
      <c r="G247" s="70"/>
      <c r="H247" s="70"/>
      <c r="I247" s="70"/>
    </row>
    <row r="248" spans="1:9" x14ac:dyDescent="0.2">
      <c r="A248" s="70"/>
      <c r="B248" s="70"/>
      <c r="C248" s="70"/>
      <c r="D248" s="70"/>
      <c r="E248" s="10"/>
      <c r="G248" s="70"/>
      <c r="H248" s="70"/>
      <c r="I248" s="70"/>
    </row>
  </sheetData>
  <mergeCells count="4">
    <mergeCell ref="A1:F1"/>
    <mergeCell ref="A75:B75"/>
    <mergeCell ref="A76:B76"/>
    <mergeCell ref="A77:B77"/>
  </mergeCells>
  <conditionalFormatting sqref="F2:F3">
    <cfRule type="cellIs" dxfId="69" priority="3" stopIfTrue="1" operator="between">
      <formula>0.009</formula>
      <formula>-0.009</formula>
    </cfRule>
  </conditionalFormatting>
  <conditionalFormatting sqref="F5:F145">
    <cfRule type="cellIs" dxfId="68" priority="1" stopIfTrue="1" operator="between">
      <formula>0.009</formula>
      <formula>-0.009</formula>
    </cfRule>
  </conditionalFormatting>
  <conditionalFormatting sqref="F232:F65536">
    <cfRule type="cellIs" dxfId="67" priority="2"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workbookViewId="0">
      <selection sqref="A1:G1"/>
    </sheetView>
  </sheetViews>
  <sheetFormatPr defaultColWidth="9.140625" defaultRowHeight="11.25" x14ac:dyDescent="0.2"/>
  <cols>
    <col min="1" max="1" width="35.85546875" style="6" bestFit="1" customWidth="1"/>
    <col min="2" max="2" width="20"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1172</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33</v>
      </c>
      <c r="B5" s="17"/>
      <c r="C5" s="17"/>
      <c r="D5" s="17"/>
      <c r="E5" s="18"/>
      <c r="F5" s="19"/>
      <c r="G5" s="18"/>
    </row>
    <row r="6" spans="1:7" x14ac:dyDescent="0.2">
      <c r="A6" s="20" t="s">
        <v>38</v>
      </c>
      <c r="B6" s="21"/>
      <c r="C6" s="21"/>
      <c r="D6" s="21"/>
      <c r="E6" s="22"/>
      <c r="F6" s="23"/>
      <c r="G6" s="22"/>
    </row>
    <row r="7" spans="1:7" x14ac:dyDescent="0.2">
      <c r="A7" s="21" t="s">
        <v>1173</v>
      </c>
      <c r="B7" s="21" t="s">
        <v>1174</v>
      </c>
      <c r="C7" s="21" t="s">
        <v>39</v>
      </c>
      <c r="D7" s="24">
        <v>1500000</v>
      </c>
      <c r="E7" s="22">
        <v>1497.636</v>
      </c>
      <c r="F7" s="23">
        <v>1.9748029807230101</v>
      </c>
      <c r="G7" s="22">
        <v>4.8011999999999997</v>
      </c>
    </row>
    <row r="8" spans="1:7" x14ac:dyDescent="0.2">
      <c r="A8" s="21" t="s">
        <v>1142</v>
      </c>
      <c r="B8" s="21" t="s">
        <v>1143</v>
      </c>
      <c r="C8" s="21" t="s">
        <v>39</v>
      </c>
      <c r="D8" s="24">
        <v>1000000</v>
      </c>
      <c r="E8" s="22">
        <v>997.61099999999999</v>
      </c>
      <c r="F8" s="23">
        <v>1.31546328774286</v>
      </c>
      <c r="G8" s="22">
        <v>4.6003999999999996</v>
      </c>
    </row>
    <row r="9" spans="1:7" x14ac:dyDescent="0.2">
      <c r="A9" s="21" t="s">
        <v>1175</v>
      </c>
      <c r="B9" s="21" t="s">
        <v>1176</v>
      </c>
      <c r="C9" s="21" t="s">
        <v>39</v>
      </c>
      <c r="D9" s="24">
        <v>1000000</v>
      </c>
      <c r="E9" s="22">
        <v>996.495</v>
      </c>
      <c r="F9" s="23">
        <v>1.3139917151267599</v>
      </c>
      <c r="G9" s="22">
        <v>4.7549000000000001</v>
      </c>
    </row>
    <row r="10" spans="1:7" x14ac:dyDescent="0.2">
      <c r="A10" s="21" t="s">
        <v>1144</v>
      </c>
      <c r="B10" s="21" t="s">
        <v>1145</v>
      </c>
      <c r="C10" s="21" t="s">
        <v>39</v>
      </c>
      <c r="D10" s="24">
        <v>300000</v>
      </c>
      <c r="E10" s="22">
        <v>299.52749999999997</v>
      </c>
      <c r="F10" s="23">
        <v>0.39496099172863902</v>
      </c>
      <c r="G10" s="22">
        <v>4.7996999999999996</v>
      </c>
    </row>
    <row r="11" spans="1:7" x14ac:dyDescent="0.2">
      <c r="A11" s="20" t="s">
        <v>32</v>
      </c>
      <c r="B11" s="20"/>
      <c r="C11" s="20"/>
      <c r="D11" s="20"/>
      <c r="E11" s="25">
        <f>SUM(E6:E10)</f>
        <v>3791.2694999999999</v>
      </c>
      <c r="F11" s="26">
        <f>SUM(F6:F10)</f>
        <v>4.999218975321269</v>
      </c>
      <c r="G11" s="25"/>
    </row>
    <row r="12" spans="1:7" x14ac:dyDescent="0.2">
      <c r="A12" s="21"/>
      <c r="B12" s="21"/>
      <c r="C12" s="21"/>
      <c r="D12" s="21"/>
      <c r="E12" s="22"/>
      <c r="F12" s="23"/>
      <c r="G12" s="22"/>
    </row>
    <row r="13" spans="1:7" x14ac:dyDescent="0.2">
      <c r="A13" s="20" t="s">
        <v>40</v>
      </c>
      <c r="B13" s="20"/>
      <c r="C13" s="20"/>
      <c r="D13" s="20"/>
      <c r="E13" s="25">
        <f>E11</f>
        <v>3791.2694999999999</v>
      </c>
      <c r="F13" s="26">
        <f>F11</f>
        <v>4.999218975321269</v>
      </c>
      <c r="G13" s="25"/>
    </row>
    <row r="14" spans="1:7" x14ac:dyDescent="0.2">
      <c r="A14" s="20"/>
      <c r="B14" s="20"/>
      <c r="C14" s="20"/>
      <c r="D14" s="20"/>
      <c r="E14" s="25"/>
      <c r="F14" s="26"/>
      <c r="G14" s="25"/>
    </row>
    <row r="15" spans="1:7" x14ac:dyDescent="0.2">
      <c r="A15" s="20" t="s">
        <v>42</v>
      </c>
      <c r="B15" s="20"/>
      <c r="C15" s="20"/>
      <c r="D15" s="20"/>
      <c r="E15" s="25">
        <f>E17-(E11)</f>
        <v>72045.966650600007</v>
      </c>
      <c r="F15" s="26">
        <f>F17-(F11)</f>
        <v>95.00078102467873</v>
      </c>
      <c r="G15" s="25"/>
    </row>
    <row r="16" spans="1:7" x14ac:dyDescent="0.2">
      <c r="A16" s="20"/>
      <c r="B16" s="20"/>
      <c r="C16" s="20"/>
      <c r="D16" s="20"/>
      <c r="E16" s="25"/>
      <c r="F16" s="26"/>
      <c r="G16" s="25"/>
    </row>
    <row r="17" spans="1:7" x14ac:dyDescent="0.2">
      <c r="A17" s="27" t="s">
        <v>41</v>
      </c>
      <c r="B17" s="27"/>
      <c r="C17" s="27"/>
      <c r="D17" s="27"/>
      <c r="E17" s="28">
        <v>75837.236150600002</v>
      </c>
      <c r="F17" s="29">
        <v>100</v>
      </c>
      <c r="G17" s="28"/>
    </row>
    <row r="19" spans="1:7" x14ac:dyDescent="0.2">
      <c r="A19" s="11" t="s">
        <v>44</v>
      </c>
    </row>
    <row r="20" spans="1:7" x14ac:dyDescent="0.2">
      <c r="A20" s="11" t="s">
        <v>45</v>
      </c>
    </row>
    <row r="21" spans="1:7" x14ac:dyDescent="0.2">
      <c r="A21" s="11" t="s">
        <v>46</v>
      </c>
      <c r="B21" s="11"/>
      <c r="C21" s="30" t="s">
        <v>1022</v>
      </c>
      <c r="D21" s="11" t="s">
        <v>47</v>
      </c>
    </row>
    <row r="22" spans="1:7" x14ac:dyDescent="0.2">
      <c r="A22" s="6" t="s">
        <v>56</v>
      </c>
      <c r="C22" s="31">
        <v>1357.7971</v>
      </c>
      <c r="D22" s="31">
        <v>1393.7548999999999</v>
      </c>
    </row>
    <row r="23" spans="1:7" x14ac:dyDescent="0.2">
      <c r="A23" s="6" t="s">
        <v>1177</v>
      </c>
      <c r="C23" s="31">
        <v>1000.0001</v>
      </c>
      <c r="D23" s="31">
        <v>1000.0001</v>
      </c>
    </row>
    <row r="24" spans="1:7" x14ac:dyDescent="0.2">
      <c r="A24" s="6" t="s">
        <v>1178</v>
      </c>
      <c r="C24" s="31">
        <v>1000.7338999999999</v>
      </c>
      <c r="D24" s="31">
        <v>1000.6688</v>
      </c>
    </row>
    <row r="25" spans="1:7" x14ac:dyDescent="0.2">
      <c r="A25" s="6" t="s">
        <v>57</v>
      </c>
      <c r="C25" s="31">
        <v>1362.1428000000001</v>
      </c>
      <c r="D25" s="31">
        <v>1398.4749999999999</v>
      </c>
    </row>
    <row r="26" spans="1:7" x14ac:dyDescent="0.2">
      <c r="A26" s="6" t="s">
        <v>1179</v>
      </c>
      <c r="C26" s="31">
        <v>1000.0008</v>
      </c>
      <c r="D26" s="31">
        <v>1000.0007000000001</v>
      </c>
    </row>
    <row r="27" spans="1:7" x14ac:dyDescent="0.2">
      <c r="A27" s="6" t="s">
        <v>1180</v>
      </c>
      <c r="C27" s="31">
        <v>1000.734</v>
      </c>
      <c r="D27" s="31">
        <v>1000.6712</v>
      </c>
    </row>
    <row r="28" spans="1:7" x14ac:dyDescent="0.2">
      <c r="A28" s="6" t="s">
        <v>1181</v>
      </c>
      <c r="C28" s="31">
        <v>12.363</v>
      </c>
      <c r="D28" s="31">
        <v>12.6927</v>
      </c>
    </row>
    <row r="29" spans="1:7" x14ac:dyDescent="0.2">
      <c r="A29" s="6" t="s">
        <v>1182</v>
      </c>
      <c r="C29" s="31">
        <v>12.363</v>
      </c>
      <c r="D29" s="31">
        <v>12.6927</v>
      </c>
    </row>
    <row r="30" spans="1:7" x14ac:dyDescent="0.2">
      <c r="A30" s="6" t="s">
        <v>1183</v>
      </c>
      <c r="C30" s="31">
        <v>10</v>
      </c>
      <c r="D30" s="31">
        <v>10</v>
      </c>
    </row>
    <row r="31" spans="1:7" x14ac:dyDescent="0.2">
      <c r="A31" s="6" t="s">
        <v>1184</v>
      </c>
      <c r="C31" s="31">
        <v>10</v>
      </c>
      <c r="D31" s="31">
        <v>10</v>
      </c>
    </row>
    <row r="33" spans="1:9" x14ac:dyDescent="0.2">
      <c r="A33" s="11" t="s">
        <v>48</v>
      </c>
    </row>
    <row r="34" spans="1:9" x14ac:dyDescent="0.2">
      <c r="A34" s="102" t="s">
        <v>49</v>
      </c>
      <c r="B34" s="103"/>
      <c r="C34" s="32" t="s">
        <v>50</v>
      </c>
    </row>
    <row r="35" spans="1:9" x14ac:dyDescent="0.2">
      <c r="A35" s="98" t="s">
        <v>1177</v>
      </c>
      <c r="B35" s="99"/>
      <c r="C35" s="33">
        <v>25.551290519999998</v>
      </c>
    </row>
    <row r="36" spans="1:9" x14ac:dyDescent="0.2">
      <c r="A36" s="98" t="s">
        <v>1178</v>
      </c>
      <c r="B36" s="99"/>
      <c r="C36" s="33">
        <v>25.230962949999999</v>
      </c>
    </row>
    <row r="37" spans="1:9" x14ac:dyDescent="0.2">
      <c r="A37" s="98" t="s">
        <v>1179</v>
      </c>
      <c r="B37" s="99"/>
      <c r="C37" s="33">
        <v>26.032875900000001</v>
      </c>
    </row>
    <row r="38" spans="1:9" x14ac:dyDescent="0.2">
      <c r="A38" s="98" t="s">
        <v>1180</v>
      </c>
      <c r="B38" s="99"/>
      <c r="C38" s="33">
        <v>25.396769119999998</v>
      </c>
    </row>
    <row r="39" spans="1:9" x14ac:dyDescent="0.2">
      <c r="A39" s="6" t="s">
        <v>51</v>
      </c>
    </row>
    <row r="40" spans="1:9" x14ac:dyDescent="0.2">
      <c r="A40" s="6" t="s">
        <v>52</v>
      </c>
    </row>
    <row r="42" spans="1:9" x14ac:dyDescent="0.2">
      <c r="A42" s="11" t="s">
        <v>1169</v>
      </c>
      <c r="D42" s="76">
        <v>2.5728209704185701E-3</v>
      </c>
      <c r="E42" s="9" t="s">
        <v>53</v>
      </c>
    </row>
    <row r="44" spans="1:9" x14ac:dyDescent="0.2">
      <c r="A44" s="11" t="s">
        <v>54</v>
      </c>
      <c r="D44" s="30" t="s">
        <v>55</v>
      </c>
    </row>
    <row r="46" spans="1:9" x14ac:dyDescent="0.2">
      <c r="A46" s="69" t="s">
        <v>1170</v>
      </c>
      <c r="B46" s="70"/>
      <c r="C46" s="70"/>
      <c r="D46" s="70"/>
      <c r="E46" s="10"/>
      <c r="G46" s="10"/>
      <c r="H46" s="70"/>
      <c r="I46" s="70"/>
    </row>
    <row r="47" spans="1:9" x14ac:dyDescent="0.2">
      <c r="A47" s="70"/>
      <c r="B47" s="70"/>
      <c r="C47" s="70"/>
      <c r="D47" s="70"/>
      <c r="E47" s="10"/>
      <c r="G47" s="10"/>
      <c r="H47" s="70"/>
      <c r="I47" s="70"/>
    </row>
    <row r="48" spans="1:9" x14ac:dyDescent="0.2">
      <c r="A48" s="69" t="s">
        <v>1031</v>
      </c>
      <c r="B48" s="70"/>
      <c r="C48" s="70"/>
      <c r="D48" s="70"/>
      <c r="E48" s="10"/>
      <c r="G48" s="10"/>
      <c r="H48" s="70"/>
      <c r="I48" s="70"/>
    </row>
    <row r="49" spans="1:9" x14ac:dyDescent="0.2">
      <c r="A49" s="71"/>
      <c r="B49" s="70"/>
      <c r="C49" s="70"/>
      <c r="D49" s="70"/>
      <c r="E49" s="10"/>
      <c r="G49" s="10"/>
      <c r="H49" s="70"/>
      <c r="I49" s="70"/>
    </row>
    <row r="50" spans="1:9" x14ac:dyDescent="0.2">
      <c r="A50" s="70"/>
      <c r="B50" s="70"/>
      <c r="C50" s="70"/>
      <c r="D50" s="70"/>
      <c r="E50" s="10"/>
      <c r="G50" s="10"/>
      <c r="H50" s="70"/>
      <c r="I50" s="70"/>
    </row>
    <row r="51" spans="1:9" x14ac:dyDescent="0.2">
      <c r="A51" s="70"/>
      <c r="B51" s="70"/>
      <c r="C51" s="70"/>
      <c r="D51" s="70"/>
      <c r="E51" s="10"/>
      <c r="G51" s="10"/>
      <c r="H51" s="70"/>
      <c r="I51" s="70"/>
    </row>
    <row r="52" spans="1:9" x14ac:dyDescent="0.2">
      <c r="A52" s="70"/>
      <c r="B52" s="70"/>
      <c r="C52" s="70"/>
      <c r="D52" s="70"/>
      <c r="E52" s="10"/>
      <c r="G52" s="10"/>
      <c r="H52" s="70"/>
      <c r="I52" s="70"/>
    </row>
    <row r="53" spans="1:9" x14ac:dyDescent="0.2">
      <c r="A53" s="70"/>
      <c r="B53" s="70"/>
      <c r="C53" s="70"/>
      <c r="D53" s="70"/>
      <c r="E53" s="10"/>
      <c r="G53" s="10"/>
      <c r="H53" s="70"/>
      <c r="I53" s="70"/>
    </row>
    <row r="54" spans="1:9" x14ac:dyDescent="0.2">
      <c r="A54" s="70"/>
      <c r="B54" s="70"/>
      <c r="C54" s="70"/>
      <c r="D54" s="70"/>
      <c r="E54" s="10"/>
      <c r="G54" s="10"/>
      <c r="H54" s="70"/>
      <c r="I54" s="70"/>
    </row>
    <row r="55" spans="1:9" x14ac:dyDescent="0.2">
      <c r="A55" s="70"/>
      <c r="B55" s="70"/>
      <c r="C55" s="70"/>
      <c r="D55" s="70"/>
      <c r="E55" s="10"/>
      <c r="G55" s="10"/>
      <c r="H55" s="70"/>
      <c r="I55" s="70"/>
    </row>
    <row r="56" spans="1:9" x14ac:dyDescent="0.2">
      <c r="A56" s="70"/>
      <c r="B56" s="70"/>
      <c r="C56" s="70"/>
      <c r="D56" s="70"/>
      <c r="E56" s="10"/>
      <c r="G56" s="10"/>
      <c r="H56" s="70"/>
      <c r="I56" s="70"/>
    </row>
    <row r="57" spans="1:9" x14ac:dyDescent="0.2">
      <c r="A57" s="70"/>
      <c r="B57" s="70"/>
      <c r="C57" s="70"/>
      <c r="D57" s="70"/>
      <c r="E57" s="10"/>
      <c r="G57" s="10"/>
      <c r="H57" s="70"/>
      <c r="I57" s="70"/>
    </row>
    <row r="58" spans="1:9" x14ac:dyDescent="0.2">
      <c r="A58" s="70"/>
      <c r="B58" s="70"/>
      <c r="C58" s="70"/>
      <c r="D58" s="70"/>
      <c r="E58" s="10"/>
      <c r="G58" s="10"/>
      <c r="H58" s="70"/>
      <c r="I58" s="70"/>
    </row>
    <row r="59" spans="1:9" x14ac:dyDescent="0.2">
      <c r="A59" s="70"/>
      <c r="B59" s="70"/>
      <c r="C59" s="70"/>
      <c r="D59" s="70"/>
      <c r="E59" s="10"/>
      <c r="G59" s="10"/>
      <c r="H59" s="70"/>
      <c r="I59" s="70"/>
    </row>
    <row r="60" spans="1:9" x14ac:dyDescent="0.2">
      <c r="A60" s="70"/>
      <c r="B60" s="70"/>
      <c r="C60" s="70"/>
      <c r="D60" s="70"/>
      <c r="E60" s="10"/>
      <c r="G60" s="10"/>
      <c r="H60" s="70"/>
      <c r="I60" s="70"/>
    </row>
    <row r="61" spans="1:9" x14ac:dyDescent="0.2">
      <c r="A61" s="70"/>
      <c r="B61" s="70"/>
      <c r="C61" s="70"/>
      <c r="D61" s="70"/>
      <c r="E61" s="10"/>
      <c r="G61" s="10"/>
      <c r="H61" s="70"/>
      <c r="I61" s="70"/>
    </row>
    <row r="62" spans="1:9" x14ac:dyDescent="0.2">
      <c r="A62" s="70"/>
      <c r="B62" s="70"/>
      <c r="C62" s="70"/>
      <c r="D62" s="70"/>
      <c r="E62" s="10"/>
      <c r="G62" s="10"/>
      <c r="H62" s="70"/>
      <c r="I62" s="70"/>
    </row>
    <row r="63" spans="1:9" x14ac:dyDescent="0.2">
      <c r="A63" s="70"/>
      <c r="B63" s="70"/>
      <c r="C63" s="70"/>
      <c r="D63" s="70"/>
      <c r="E63" s="10"/>
      <c r="G63" s="10"/>
      <c r="H63" s="70"/>
      <c r="I63" s="70"/>
    </row>
    <row r="64" spans="1:9" x14ac:dyDescent="0.2">
      <c r="A64" s="70"/>
      <c r="B64" s="70"/>
      <c r="C64" s="70"/>
      <c r="D64" s="70"/>
      <c r="E64" s="10"/>
      <c r="G64" s="10"/>
      <c r="H64" s="70"/>
      <c r="I64" s="70"/>
    </row>
    <row r="65" spans="1:9" x14ac:dyDescent="0.2">
      <c r="A65" s="70"/>
      <c r="B65" s="70"/>
      <c r="C65" s="70"/>
      <c r="D65" s="70"/>
      <c r="E65" s="10"/>
      <c r="G65" s="10"/>
      <c r="H65" s="70"/>
      <c r="I65" s="70"/>
    </row>
    <row r="66" spans="1:9" x14ac:dyDescent="0.2">
      <c r="A66" s="69" t="s">
        <v>1185</v>
      </c>
      <c r="B66" s="70"/>
      <c r="C66" s="70"/>
      <c r="D66" s="70"/>
      <c r="E66" s="10"/>
      <c r="G66" s="10"/>
      <c r="H66" s="70"/>
      <c r="I66" s="70"/>
    </row>
    <row r="67" spans="1:9" x14ac:dyDescent="0.2">
      <c r="A67" s="70"/>
      <c r="B67" s="70"/>
      <c r="C67" s="70"/>
      <c r="D67" s="70"/>
      <c r="E67" s="10"/>
      <c r="G67" s="10"/>
      <c r="H67" s="70"/>
      <c r="I67" s="70"/>
    </row>
    <row r="68" spans="1:9" x14ac:dyDescent="0.2">
      <c r="A68" s="69" t="s">
        <v>1032</v>
      </c>
      <c r="B68" s="70"/>
      <c r="C68" s="70"/>
      <c r="D68" s="70"/>
      <c r="E68" s="10"/>
      <c r="G68" s="10"/>
      <c r="H68" s="70"/>
      <c r="I68" s="70"/>
    </row>
    <row r="69" spans="1:9" x14ac:dyDescent="0.2">
      <c r="A69" s="70"/>
      <c r="B69" s="70"/>
      <c r="C69" s="70"/>
      <c r="D69" s="70"/>
      <c r="E69" s="10"/>
      <c r="G69" s="10"/>
      <c r="H69" s="70"/>
      <c r="I69" s="70"/>
    </row>
    <row r="70" spans="1:9" x14ac:dyDescent="0.2">
      <c r="A70" s="70"/>
      <c r="B70" s="70"/>
      <c r="C70" s="70"/>
      <c r="D70" s="70"/>
      <c r="E70" s="10"/>
      <c r="G70" s="10"/>
      <c r="H70" s="70"/>
      <c r="I70" s="70"/>
    </row>
    <row r="71" spans="1:9" x14ac:dyDescent="0.2">
      <c r="A71" s="70"/>
      <c r="B71" s="70"/>
      <c r="C71" s="70"/>
      <c r="D71" s="70"/>
      <c r="E71" s="10"/>
      <c r="G71" s="10"/>
      <c r="H71" s="70"/>
      <c r="I71" s="70"/>
    </row>
    <row r="72" spans="1:9" x14ac:dyDescent="0.2">
      <c r="A72" s="70"/>
      <c r="B72" s="70"/>
      <c r="C72" s="70"/>
      <c r="D72" s="70"/>
      <c r="E72" s="10"/>
      <c r="G72" s="10"/>
      <c r="H72" s="70"/>
      <c r="I72" s="70"/>
    </row>
    <row r="73" spans="1:9" x14ac:dyDescent="0.2">
      <c r="A73" s="70"/>
      <c r="B73" s="70"/>
      <c r="C73" s="70"/>
      <c r="D73" s="70"/>
      <c r="E73" s="10"/>
      <c r="G73" s="10"/>
      <c r="H73" s="70"/>
      <c r="I73" s="70"/>
    </row>
    <row r="74" spans="1:9" x14ac:dyDescent="0.2">
      <c r="A74" s="70"/>
      <c r="B74" s="70"/>
      <c r="C74" s="70"/>
      <c r="D74" s="70"/>
      <c r="E74" s="10"/>
      <c r="G74" s="10"/>
      <c r="H74" s="70"/>
      <c r="I74" s="70"/>
    </row>
    <row r="75" spans="1:9" x14ac:dyDescent="0.2">
      <c r="A75" s="70"/>
      <c r="B75" s="70"/>
      <c r="C75" s="70"/>
      <c r="D75" s="70"/>
      <c r="E75" s="10"/>
      <c r="G75" s="10"/>
      <c r="H75" s="70"/>
      <c r="I75" s="70"/>
    </row>
    <row r="76" spans="1:9" x14ac:dyDescent="0.2">
      <c r="A76" s="70"/>
      <c r="B76" s="70"/>
      <c r="C76" s="70"/>
      <c r="D76" s="70"/>
      <c r="E76" s="10"/>
      <c r="G76" s="10"/>
      <c r="H76" s="70"/>
      <c r="I76" s="70"/>
    </row>
    <row r="77" spans="1:9" x14ac:dyDescent="0.2">
      <c r="A77" s="70"/>
      <c r="B77" s="70"/>
      <c r="C77" s="70"/>
      <c r="D77" s="70"/>
      <c r="E77" s="10"/>
      <c r="G77" s="10"/>
      <c r="H77" s="70"/>
      <c r="I77" s="70"/>
    </row>
    <row r="78" spans="1:9" x14ac:dyDescent="0.2">
      <c r="A78" s="70"/>
      <c r="B78" s="70"/>
      <c r="C78" s="70"/>
      <c r="D78" s="70"/>
      <c r="E78" s="10"/>
      <c r="G78" s="10"/>
      <c r="H78" s="70"/>
      <c r="I78" s="70"/>
    </row>
    <row r="79" spans="1:9" x14ac:dyDescent="0.2">
      <c r="A79" s="70"/>
      <c r="B79" s="70"/>
      <c r="C79" s="70"/>
      <c r="D79" s="70"/>
      <c r="E79" s="10"/>
      <c r="G79" s="10"/>
      <c r="H79" s="70"/>
      <c r="I79" s="70"/>
    </row>
    <row r="80" spans="1:9" x14ac:dyDescent="0.2">
      <c r="A80" s="70"/>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0"/>
      <c r="B84" s="70"/>
      <c r="C84" s="70"/>
      <c r="D84" s="70"/>
      <c r="E84" s="10"/>
      <c r="G84" s="10"/>
      <c r="H84" s="70"/>
      <c r="I84" s="70"/>
    </row>
    <row r="85" spans="1:9" x14ac:dyDescent="0.2">
      <c r="A85" s="70" t="s">
        <v>1030</v>
      </c>
      <c r="B85" s="70"/>
      <c r="C85" s="70"/>
      <c r="D85" s="70"/>
      <c r="E85" s="10"/>
      <c r="G85" s="10"/>
      <c r="H85" s="70"/>
      <c r="I85" s="70"/>
    </row>
    <row r="88" spans="1:9" x14ac:dyDescent="0.2">
      <c r="A88" s="70"/>
    </row>
    <row r="89" spans="1:9" x14ac:dyDescent="0.2">
      <c r="A89" s="71"/>
    </row>
  </sheetData>
  <mergeCells count="6">
    <mergeCell ref="A38:B38"/>
    <mergeCell ref="A1:G1"/>
    <mergeCell ref="A34:B34"/>
    <mergeCell ref="A35:B35"/>
    <mergeCell ref="A36:B36"/>
    <mergeCell ref="A37:B37"/>
  </mergeCells>
  <conditionalFormatting sqref="F2:F3">
    <cfRule type="cellIs" dxfId="109" priority="2" stopIfTrue="1" operator="between">
      <formula>0.009</formula>
      <formula>-0.009</formula>
    </cfRule>
  </conditionalFormatting>
  <conditionalFormatting sqref="F5:F65536">
    <cfRule type="cellIs" dxfId="10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8"/>
  <sheetViews>
    <sheetView workbookViewId="0">
      <selection sqref="A1:F1"/>
    </sheetView>
  </sheetViews>
  <sheetFormatPr defaultColWidth="9.140625" defaultRowHeight="11.25" x14ac:dyDescent="0.2"/>
  <cols>
    <col min="1" max="1" width="38.7109375" style="6" bestFit="1" customWidth="1"/>
    <col min="2" max="2" width="33.5703125" style="6" bestFit="1" customWidth="1"/>
    <col min="3" max="3" width="25.1406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14</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137</v>
      </c>
      <c r="B7" s="21" t="s">
        <v>136</v>
      </c>
      <c r="C7" s="21" t="s">
        <v>138</v>
      </c>
      <c r="D7" s="24">
        <v>1631497</v>
      </c>
      <c r="E7" s="22">
        <v>30660.723119999999</v>
      </c>
      <c r="F7" s="23">
        <v>18.357633396102301</v>
      </c>
    </row>
    <row r="8" spans="1:6" x14ac:dyDescent="0.2">
      <c r="A8" s="21" t="s">
        <v>140</v>
      </c>
      <c r="B8" s="21" t="s">
        <v>139</v>
      </c>
      <c r="C8" s="21" t="s">
        <v>141</v>
      </c>
      <c r="D8" s="24">
        <v>2089607</v>
      </c>
      <c r="E8" s="22">
        <v>27166.980609999999</v>
      </c>
      <c r="F8" s="23">
        <v>16.265809144993199</v>
      </c>
    </row>
    <row r="9" spans="1:6" x14ac:dyDescent="0.2">
      <c r="A9" s="21" t="s">
        <v>143</v>
      </c>
      <c r="B9" s="21" t="s">
        <v>142</v>
      </c>
      <c r="C9" s="21" t="s">
        <v>141</v>
      </c>
      <c r="D9" s="24">
        <v>894643</v>
      </c>
      <c r="E9" s="22">
        <v>12427.485909999999</v>
      </c>
      <c r="F9" s="23">
        <v>7.4407648338271404</v>
      </c>
    </row>
    <row r="10" spans="1:6" x14ac:dyDescent="0.2">
      <c r="A10" s="21" t="s">
        <v>151</v>
      </c>
      <c r="B10" s="21" t="s">
        <v>150</v>
      </c>
      <c r="C10" s="21" t="s">
        <v>152</v>
      </c>
      <c r="D10" s="24">
        <v>4524577</v>
      </c>
      <c r="E10" s="22">
        <v>11144.033149999999</v>
      </c>
      <c r="F10" s="23">
        <v>6.6723173592818696</v>
      </c>
    </row>
    <row r="11" spans="1:6" x14ac:dyDescent="0.2">
      <c r="A11" s="21" t="s">
        <v>407</v>
      </c>
      <c r="B11" s="21" t="s">
        <v>406</v>
      </c>
      <c r="C11" s="21" t="s">
        <v>141</v>
      </c>
      <c r="D11" s="24">
        <v>378126</v>
      </c>
      <c r="E11" s="22">
        <v>9972.6951239999999</v>
      </c>
      <c r="F11" s="23">
        <v>5.9709968463877798</v>
      </c>
    </row>
    <row r="12" spans="1:6" x14ac:dyDescent="0.2">
      <c r="A12" s="21" t="s">
        <v>183</v>
      </c>
      <c r="B12" s="21" t="s">
        <v>182</v>
      </c>
      <c r="C12" s="21" t="s">
        <v>184</v>
      </c>
      <c r="D12" s="24">
        <v>517479</v>
      </c>
      <c r="E12" s="22">
        <v>7666.9688640000004</v>
      </c>
      <c r="F12" s="23">
        <v>4.5904789366443</v>
      </c>
    </row>
    <row r="13" spans="1:6" x14ac:dyDescent="0.2">
      <c r="A13" s="21" t="s">
        <v>537</v>
      </c>
      <c r="B13" s="21" t="s">
        <v>536</v>
      </c>
      <c r="C13" s="21" t="s">
        <v>381</v>
      </c>
      <c r="D13" s="24">
        <v>1108025</v>
      </c>
      <c r="E13" s="22">
        <v>4232.6554999999998</v>
      </c>
      <c r="F13" s="23">
        <v>2.53423696684803</v>
      </c>
    </row>
    <row r="14" spans="1:6" x14ac:dyDescent="0.2">
      <c r="A14" s="21" t="s">
        <v>539</v>
      </c>
      <c r="B14" s="21" t="s">
        <v>538</v>
      </c>
      <c r="C14" s="21" t="s">
        <v>152</v>
      </c>
      <c r="D14" s="24">
        <v>1346780</v>
      </c>
      <c r="E14" s="22">
        <v>4063.9086499999999</v>
      </c>
      <c r="F14" s="23">
        <v>2.4332024023035799</v>
      </c>
    </row>
    <row r="15" spans="1:6" x14ac:dyDescent="0.2">
      <c r="A15" s="21" t="s">
        <v>541</v>
      </c>
      <c r="B15" s="21" t="s">
        <v>540</v>
      </c>
      <c r="C15" s="21" t="s">
        <v>152</v>
      </c>
      <c r="D15" s="24">
        <v>394359</v>
      </c>
      <c r="E15" s="22">
        <v>4060.320264</v>
      </c>
      <c r="F15" s="23">
        <v>2.4310539117277399</v>
      </c>
    </row>
    <row r="16" spans="1:6" x14ac:dyDescent="0.2">
      <c r="A16" s="21" t="s">
        <v>518</v>
      </c>
      <c r="B16" s="21" t="s">
        <v>517</v>
      </c>
      <c r="C16" s="21" t="s">
        <v>152</v>
      </c>
      <c r="D16" s="24">
        <v>2421630</v>
      </c>
      <c r="E16" s="22">
        <v>3874.3658369999998</v>
      </c>
      <c r="F16" s="23">
        <v>2.3197165767964099</v>
      </c>
    </row>
    <row r="17" spans="1:7" x14ac:dyDescent="0.2">
      <c r="A17" s="21" t="s">
        <v>543</v>
      </c>
      <c r="B17" s="21" t="s">
        <v>542</v>
      </c>
      <c r="C17" s="21" t="s">
        <v>141</v>
      </c>
      <c r="D17" s="24">
        <v>642259</v>
      </c>
      <c r="E17" s="22">
        <v>3627.1577029999999</v>
      </c>
      <c r="F17" s="23">
        <v>2.1717045328943501</v>
      </c>
    </row>
    <row r="18" spans="1:7" x14ac:dyDescent="0.2">
      <c r="A18" s="21" t="s">
        <v>545</v>
      </c>
      <c r="B18" s="21" t="s">
        <v>544</v>
      </c>
      <c r="C18" s="21" t="s">
        <v>141</v>
      </c>
      <c r="D18" s="24">
        <v>451184</v>
      </c>
      <c r="E18" s="22">
        <v>3147.4595840000002</v>
      </c>
      <c r="F18" s="23">
        <v>1.8844927089939001</v>
      </c>
    </row>
    <row r="19" spans="1:7" x14ac:dyDescent="0.2">
      <c r="A19" s="21" t="s">
        <v>401</v>
      </c>
      <c r="B19" s="21" t="s">
        <v>400</v>
      </c>
      <c r="C19" s="21" t="s">
        <v>141</v>
      </c>
      <c r="D19" s="24">
        <v>135017</v>
      </c>
      <c r="E19" s="22">
        <v>3100.6654050000002</v>
      </c>
      <c r="F19" s="23">
        <v>1.8564754186060799</v>
      </c>
    </row>
    <row r="20" spans="1:7" x14ac:dyDescent="0.2">
      <c r="A20" s="21" t="s">
        <v>547</v>
      </c>
      <c r="B20" s="21" t="s">
        <v>546</v>
      </c>
      <c r="C20" s="21" t="s">
        <v>141</v>
      </c>
      <c r="D20" s="24">
        <v>391472</v>
      </c>
      <c r="E20" s="22">
        <v>1853.6199200000001</v>
      </c>
      <c r="F20" s="23">
        <v>1.10982623644894</v>
      </c>
    </row>
    <row r="21" spans="1:7" x14ac:dyDescent="0.2">
      <c r="A21" s="21" t="s">
        <v>549</v>
      </c>
      <c r="B21" s="21" t="s">
        <v>548</v>
      </c>
      <c r="C21" s="21" t="s">
        <v>381</v>
      </c>
      <c r="D21" s="24">
        <v>113723</v>
      </c>
      <c r="E21" s="22">
        <v>1566.193156</v>
      </c>
      <c r="F21" s="23">
        <v>0.93773391034530995</v>
      </c>
    </row>
    <row r="22" spans="1:7" x14ac:dyDescent="0.2">
      <c r="A22" s="21" t="s">
        <v>551</v>
      </c>
      <c r="B22" s="21" t="s">
        <v>550</v>
      </c>
      <c r="C22" s="21" t="s">
        <v>141</v>
      </c>
      <c r="D22" s="24">
        <v>120331</v>
      </c>
      <c r="E22" s="22">
        <v>1244.3428710000001</v>
      </c>
      <c r="F22" s="23">
        <v>0.74503103385617098</v>
      </c>
    </row>
    <row r="23" spans="1:7" x14ac:dyDescent="0.2">
      <c r="A23" s="20" t="s">
        <v>32</v>
      </c>
      <c r="B23" s="20"/>
      <c r="C23" s="20"/>
      <c r="D23" s="20"/>
      <c r="E23" s="25">
        <f>SUM(E7:E22)</f>
        <v>129809.57566799999</v>
      </c>
      <c r="F23" s="26">
        <f>SUM(F7:F22)</f>
        <v>77.721474216057103</v>
      </c>
      <c r="G23" s="11"/>
    </row>
    <row r="24" spans="1:7" x14ac:dyDescent="0.2">
      <c r="A24" s="21"/>
      <c r="B24" s="21"/>
      <c r="C24" s="21"/>
      <c r="D24" s="21"/>
      <c r="E24" s="22"/>
      <c r="F24" s="23"/>
    </row>
    <row r="25" spans="1:7" x14ac:dyDescent="0.2">
      <c r="A25" s="20" t="s">
        <v>552</v>
      </c>
      <c r="B25" s="21"/>
      <c r="C25" s="21"/>
      <c r="D25" s="21"/>
      <c r="E25" s="22"/>
      <c r="F25" s="23"/>
    </row>
    <row r="26" spans="1:7" x14ac:dyDescent="0.2">
      <c r="A26" s="21" t="s">
        <v>554</v>
      </c>
      <c r="B26" s="21" t="s">
        <v>553</v>
      </c>
      <c r="C26" s="21" t="s">
        <v>381</v>
      </c>
      <c r="D26" s="24">
        <v>159240</v>
      </c>
      <c r="E26" s="22">
        <v>9334.5501430000004</v>
      </c>
      <c r="F26" s="23">
        <v>5.5889174163328796</v>
      </c>
    </row>
    <row r="27" spans="1:7" x14ac:dyDescent="0.2">
      <c r="A27" s="21" t="s">
        <v>556</v>
      </c>
      <c r="B27" s="21" t="s">
        <v>555</v>
      </c>
      <c r="C27" s="21" t="s">
        <v>200</v>
      </c>
      <c r="D27" s="24">
        <v>78777</v>
      </c>
      <c r="E27" s="22">
        <v>4047.3458639999999</v>
      </c>
      <c r="F27" s="23">
        <v>2.4232856905477602</v>
      </c>
    </row>
    <row r="28" spans="1:7" x14ac:dyDescent="0.2">
      <c r="A28" s="21" t="s">
        <v>558</v>
      </c>
      <c r="B28" s="21" t="s">
        <v>557</v>
      </c>
      <c r="C28" s="21" t="s">
        <v>141</v>
      </c>
      <c r="D28" s="24">
        <v>9122</v>
      </c>
      <c r="E28" s="22">
        <v>2587.3998780000002</v>
      </c>
      <c r="F28" s="23">
        <v>1.5491656287277999</v>
      </c>
    </row>
    <row r="29" spans="1:7" x14ac:dyDescent="0.2">
      <c r="A29" s="21" t="s">
        <v>560</v>
      </c>
      <c r="B29" s="21" t="s">
        <v>559</v>
      </c>
      <c r="C29" s="21" t="s">
        <v>561</v>
      </c>
      <c r="D29" s="24">
        <v>7579</v>
      </c>
      <c r="E29" s="22">
        <v>1821.6499899999999</v>
      </c>
      <c r="F29" s="23">
        <v>1.09068473569756</v>
      </c>
    </row>
    <row r="30" spans="1:7" x14ac:dyDescent="0.2">
      <c r="A30" s="21" t="s">
        <v>563</v>
      </c>
      <c r="B30" s="21" t="s">
        <v>562</v>
      </c>
      <c r="C30" s="21" t="s">
        <v>141</v>
      </c>
      <c r="D30" s="24">
        <v>3083</v>
      </c>
      <c r="E30" s="22">
        <v>1818.118743</v>
      </c>
      <c r="F30" s="23">
        <v>1.0885704562135701</v>
      </c>
    </row>
    <row r="31" spans="1:7" x14ac:dyDescent="0.2">
      <c r="A31" s="21" t="s">
        <v>565</v>
      </c>
      <c r="B31" s="21" t="s">
        <v>564</v>
      </c>
      <c r="C31" s="21" t="s">
        <v>152</v>
      </c>
      <c r="D31" s="24">
        <v>8181</v>
      </c>
      <c r="E31" s="22">
        <v>1563.0712679999999</v>
      </c>
      <c r="F31" s="23">
        <v>0.93586472822643496</v>
      </c>
    </row>
    <row r="32" spans="1:7" x14ac:dyDescent="0.2">
      <c r="A32" s="21" t="s">
        <v>567</v>
      </c>
      <c r="B32" s="21" t="s">
        <v>566</v>
      </c>
      <c r="C32" s="21" t="s">
        <v>141</v>
      </c>
      <c r="D32" s="24">
        <v>3802</v>
      </c>
      <c r="E32" s="22">
        <v>1358.533465</v>
      </c>
      <c r="F32" s="23">
        <v>0.81340088455182402</v>
      </c>
    </row>
    <row r="33" spans="1:7" x14ac:dyDescent="0.2">
      <c r="A33" s="20" t="s">
        <v>32</v>
      </c>
      <c r="B33" s="20"/>
      <c r="C33" s="20"/>
      <c r="D33" s="20"/>
      <c r="E33" s="25">
        <f>SUM(E25:E32)</f>
        <v>22530.669350999997</v>
      </c>
      <c r="F33" s="26">
        <f>SUM(F25:F32)</f>
        <v>13.489889540297828</v>
      </c>
      <c r="G33" s="11"/>
    </row>
    <row r="34" spans="1:7" x14ac:dyDescent="0.2">
      <c r="A34" s="21"/>
      <c r="B34" s="21"/>
      <c r="C34" s="21"/>
      <c r="D34" s="21"/>
      <c r="E34" s="22"/>
      <c r="F34" s="23"/>
    </row>
    <row r="35" spans="1:7" x14ac:dyDescent="0.2">
      <c r="A35" s="20" t="s">
        <v>568</v>
      </c>
      <c r="B35" s="21"/>
      <c r="C35" s="21"/>
      <c r="D35" s="21"/>
      <c r="E35" s="22"/>
      <c r="F35" s="23"/>
    </row>
    <row r="36" spans="1:7" x14ac:dyDescent="0.2">
      <c r="A36" s="21" t="s">
        <v>570</v>
      </c>
      <c r="B36" s="21" t="s">
        <v>1489</v>
      </c>
      <c r="C36" s="21" t="s">
        <v>571</v>
      </c>
      <c r="D36" s="24">
        <v>124810.124</v>
      </c>
      <c r="E36" s="22">
        <v>10005.253779999999</v>
      </c>
      <c r="F36" s="23">
        <v>5.9904908377192498</v>
      </c>
    </row>
    <row r="37" spans="1:7" x14ac:dyDescent="0.2">
      <c r="A37" s="20" t="s">
        <v>32</v>
      </c>
      <c r="B37" s="20"/>
      <c r="C37" s="20"/>
      <c r="D37" s="20"/>
      <c r="E37" s="25">
        <f>SUM(E36:E36)</f>
        <v>10005.253779999999</v>
      </c>
      <c r="F37" s="26">
        <f>SUM(F36:F36)</f>
        <v>5.9904908377192498</v>
      </c>
      <c r="G37" s="11"/>
    </row>
    <row r="38" spans="1:7" x14ac:dyDescent="0.2">
      <c r="A38" s="21"/>
      <c r="B38" s="21"/>
      <c r="C38" s="21"/>
      <c r="D38" s="21"/>
      <c r="E38" s="22"/>
      <c r="F38" s="23"/>
    </row>
    <row r="39" spans="1:7" x14ac:dyDescent="0.2">
      <c r="A39" s="20" t="s">
        <v>40</v>
      </c>
      <c r="B39" s="20"/>
      <c r="C39" s="20"/>
      <c r="D39" s="20"/>
      <c r="E39" s="25">
        <f>E23+E33+E37</f>
        <v>162345.49879899999</v>
      </c>
      <c r="F39" s="26">
        <f>F23+F33+F37</f>
        <v>97.201854594074177</v>
      </c>
      <c r="G39" s="11"/>
    </row>
    <row r="40" spans="1:7" x14ac:dyDescent="0.2">
      <c r="A40" s="20"/>
      <c r="B40" s="20"/>
      <c r="C40" s="20"/>
      <c r="D40" s="20"/>
      <c r="E40" s="25"/>
      <c r="F40" s="26"/>
      <c r="G40" s="11"/>
    </row>
    <row r="41" spans="1:7" x14ac:dyDescent="0.2">
      <c r="A41" s="20" t="s">
        <v>42</v>
      </c>
      <c r="B41" s="20"/>
      <c r="C41" s="20"/>
      <c r="D41" s="20"/>
      <c r="E41" s="25">
        <f>E43-(E23+E33+E37)</f>
        <v>4673.4325547000044</v>
      </c>
      <c r="F41" s="26">
        <f>F43-(F23+F33+F37)</f>
        <v>2.7981454059258226</v>
      </c>
      <c r="G41" s="11"/>
    </row>
    <row r="42" spans="1:7" x14ac:dyDescent="0.2">
      <c r="A42" s="20"/>
      <c r="B42" s="20"/>
      <c r="C42" s="20"/>
      <c r="D42" s="20"/>
      <c r="E42" s="25"/>
      <c r="F42" s="26"/>
      <c r="G42" s="11"/>
    </row>
    <row r="43" spans="1:7" x14ac:dyDescent="0.2">
      <c r="A43" s="27" t="s">
        <v>41</v>
      </c>
      <c r="B43" s="27"/>
      <c r="C43" s="27"/>
      <c r="D43" s="27"/>
      <c r="E43" s="28">
        <v>167018.9313537</v>
      </c>
      <c r="F43" s="29">
        <v>100</v>
      </c>
      <c r="G43" s="11"/>
    </row>
    <row r="45" spans="1:7" x14ac:dyDescent="0.2">
      <c r="A45" s="11" t="s">
        <v>44</v>
      </c>
    </row>
    <row r="46" spans="1:7" x14ac:dyDescent="0.2">
      <c r="A46" s="11" t="s">
        <v>45</v>
      </c>
    </row>
    <row r="47" spans="1:7" x14ac:dyDescent="0.2">
      <c r="A47" s="11" t="s">
        <v>46</v>
      </c>
      <c r="B47" s="11"/>
      <c r="C47" s="30" t="s">
        <v>1022</v>
      </c>
      <c r="D47" s="11" t="s">
        <v>47</v>
      </c>
    </row>
    <row r="48" spans="1:7" x14ac:dyDescent="0.2">
      <c r="A48" s="6" t="s">
        <v>56</v>
      </c>
      <c r="C48" s="31">
        <v>507.08420000000001</v>
      </c>
      <c r="D48" s="31">
        <v>454.00959999999998</v>
      </c>
    </row>
    <row r="49" spans="1:9" x14ac:dyDescent="0.2">
      <c r="A49" s="6" t="s">
        <v>116</v>
      </c>
      <c r="C49" s="31">
        <v>47.427</v>
      </c>
      <c r="D49" s="31">
        <v>39.128100000000003</v>
      </c>
    </row>
    <row r="50" spans="1:9" x14ac:dyDescent="0.2">
      <c r="A50" s="6" t="s">
        <v>57</v>
      </c>
      <c r="C50" s="31">
        <v>558.99990000000003</v>
      </c>
      <c r="D50" s="31">
        <v>503.0566</v>
      </c>
    </row>
    <row r="51" spans="1:9" x14ac:dyDescent="0.2">
      <c r="A51" s="6" t="s">
        <v>117</v>
      </c>
      <c r="C51" s="31">
        <v>53.0246</v>
      </c>
      <c r="D51" s="31">
        <v>43.839799999999997</v>
      </c>
    </row>
    <row r="53" spans="1:9" x14ac:dyDescent="0.2">
      <c r="A53" s="11" t="s">
        <v>48</v>
      </c>
    </row>
    <row r="54" spans="1:9" x14ac:dyDescent="0.2">
      <c r="A54" s="102" t="s">
        <v>49</v>
      </c>
      <c r="B54" s="103"/>
      <c r="C54" s="32" t="s">
        <v>50</v>
      </c>
    </row>
    <row r="55" spans="1:9" x14ac:dyDescent="0.2">
      <c r="A55" s="98" t="s">
        <v>116</v>
      </c>
      <c r="B55" s="99"/>
      <c r="C55" s="33">
        <v>3.8</v>
      </c>
    </row>
    <row r="56" spans="1:9" x14ac:dyDescent="0.2">
      <c r="A56" s="98" t="s">
        <v>117</v>
      </c>
      <c r="B56" s="99"/>
      <c r="C56" s="33">
        <v>4.4000000000000004</v>
      </c>
    </row>
    <row r="57" spans="1:9" x14ac:dyDescent="0.2">
      <c r="A57" s="6" t="s">
        <v>51</v>
      </c>
    </row>
    <row r="58" spans="1:9" x14ac:dyDescent="0.2">
      <c r="A58" s="6" t="s">
        <v>52</v>
      </c>
    </row>
    <row r="60" spans="1:9" x14ac:dyDescent="0.2">
      <c r="A60" s="11" t="s">
        <v>296</v>
      </c>
      <c r="D60" s="35">
        <v>0.17618475945207701</v>
      </c>
    </row>
    <row r="62" spans="1:9" x14ac:dyDescent="0.2">
      <c r="A62" s="11" t="s">
        <v>54</v>
      </c>
      <c r="D62" s="30" t="s">
        <v>55</v>
      </c>
    </row>
    <row r="64" spans="1:9" x14ac:dyDescent="0.2">
      <c r="A64" s="69" t="s">
        <v>1040</v>
      </c>
      <c r="B64" s="70"/>
      <c r="C64" s="70"/>
      <c r="D64" s="70"/>
      <c r="E64" s="10"/>
      <c r="G64" s="70"/>
      <c r="H64" s="70"/>
      <c r="I64" s="70"/>
    </row>
    <row r="65" spans="1:9" x14ac:dyDescent="0.2">
      <c r="A65" s="69"/>
      <c r="B65" s="70"/>
      <c r="C65" s="70"/>
      <c r="D65" s="70"/>
      <c r="E65" s="10"/>
      <c r="G65" s="70"/>
      <c r="H65" s="70"/>
      <c r="I65" s="70"/>
    </row>
    <row r="66" spans="1:9" x14ac:dyDescent="0.2">
      <c r="A66" s="69" t="s">
        <v>1031</v>
      </c>
      <c r="B66" s="70"/>
      <c r="C66" s="70"/>
      <c r="D66" s="70"/>
      <c r="E66" s="10"/>
      <c r="G66" s="70"/>
      <c r="H66" s="70"/>
      <c r="I66" s="70"/>
    </row>
    <row r="67" spans="1:9" x14ac:dyDescent="0.2">
      <c r="A67" s="71"/>
      <c r="B67" s="70"/>
      <c r="C67" s="70"/>
      <c r="D67" s="70"/>
      <c r="E67" s="10"/>
      <c r="G67" s="70"/>
      <c r="H67" s="70"/>
      <c r="I67" s="70"/>
    </row>
    <row r="68" spans="1:9" x14ac:dyDescent="0.2">
      <c r="A68" s="70"/>
      <c r="B68" s="70"/>
      <c r="C68" s="70"/>
      <c r="D68" s="70"/>
      <c r="E68" s="10"/>
      <c r="G68" s="70"/>
      <c r="H68" s="70"/>
      <c r="I68" s="70"/>
    </row>
    <row r="69" spans="1:9" x14ac:dyDescent="0.2">
      <c r="A69" s="70"/>
      <c r="B69" s="70"/>
      <c r="C69" s="70"/>
      <c r="D69" s="70"/>
      <c r="E69" s="10"/>
      <c r="G69" s="70"/>
      <c r="H69" s="70"/>
      <c r="I69" s="70"/>
    </row>
    <row r="70" spans="1:9" x14ac:dyDescent="0.2">
      <c r="A70" s="70"/>
      <c r="B70" s="70"/>
      <c r="C70" s="70"/>
      <c r="D70" s="70"/>
      <c r="E70" s="10"/>
      <c r="G70" s="70"/>
      <c r="H70" s="70"/>
      <c r="I70" s="70"/>
    </row>
    <row r="71" spans="1:9" x14ac:dyDescent="0.2">
      <c r="A71" s="70"/>
      <c r="B71" s="70"/>
      <c r="C71" s="70"/>
      <c r="D71" s="70"/>
      <c r="E71" s="10"/>
      <c r="G71" s="70"/>
      <c r="H71" s="70"/>
      <c r="I71" s="70"/>
    </row>
    <row r="72" spans="1:9" x14ac:dyDescent="0.2">
      <c r="A72" s="70"/>
      <c r="B72" s="70"/>
      <c r="C72" s="70"/>
      <c r="D72" s="70"/>
      <c r="E72" s="10"/>
      <c r="G72" s="70"/>
      <c r="H72" s="70"/>
      <c r="I72" s="70"/>
    </row>
    <row r="73" spans="1:9" x14ac:dyDescent="0.2">
      <c r="A73" s="70"/>
      <c r="B73" s="70"/>
      <c r="C73" s="70"/>
      <c r="D73" s="70"/>
      <c r="E73" s="10"/>
      <c r="G73" s="70"/>
      <c r="H73" s="70"/>
      <c r="I73" s="70"/>
    </row>
    <row r="74" spans="1:9" x14ac:dyDescent="0.2">
      <c r="A74" s="70"/>
      <c r="B74" s="70"/>
      <c r="C74" s="70"/>
      <c r="D74" s="70"/>
      <c r="E74" s="10"/>
      <c r="G74" s="70"/>
      <c r="H74" s="70"/>
      <c r="I74" s="70"/>
    </row>
    <row r="75" spans="1:9" x14ac:dyDescent="0.2">
      <c r="A75" s="70"/>
      <c r="B75" s="70"/>
      <c r="C75" s="70"/>
      <c r="D75" s="70"/>
      <c r="E75" s="10"/>
      <c r="G75" s="70"/>
      <c r="H75" s="70"/>
      <c r="I75" s="70"/>
    </row>
    <row r="76" spans="1:9" x14ac:dyDescent="0.2">
      <c r="A76" s="70"/>
      <c r="B76" s="70"/>
      <c r="C76" s="70"/>
      <c r="D76" s="70"/>
      <c r="E76" s="10"/>
      <c r="G76" s="70"/>
      <c r="H76" s="70"/>
      <c r="I76" s="70"/>
    </row>
    <row r="77" spans="1:9" x14ac:dyDescent="0.2">
      <c r="A77" s="70"/>
      <c r="B77" s="70"/>
      <c r="C77" s="70"/>
      <c r="D77" s="70"/>
      <c r="E77" s="10"/>
      <c r="G77" s="70"/>
      <c r="H77" s="70"/>
      <c r="I77" s="70"/>
    </row>
    <row r="78" spans="1:9" x14ac:dyDescent="0.2">
      <c r="A78" s="70"/>
      <c r="B78" s="70"/>
      <c r="C78" s="70"/>
      <c r="D78" s="70"/>
      <c r="E78" s="10"/>
      <c r="G78" s="70"/>
      <c r="H78" s="70"/>
      <c r="I78" s="70"/>
    </row>
    <row r="79" spans="1:9" x14ac:dyDescent="0.2">
      <c r="A79" s="70"/>
      <c r="B79" s="70"/>
      <c r="C79" s="70"/>
      <c r="D79" s="70"/>
      <c r="E79" s="10"/>
      <c r="G79" s="70"/>
      <c r="H79" s="70"/>
      <c r="I79" s="70"/>
    </row>
    <row r="80" spans="1:9" x14ac:dyDescent="0.2">
      <c r="A80" s="70"/>
      <c r="B80" s="70"/>
      <c r="C80" s="70"/>
      <c r="D80" s="70"/>
      <c r="E80" s="10"/>
      <c r="G80" s="70"/>
      <c r="H80" s="70"/>
      <c r="I80" s="70"/>
    </row>
    <row r="81" spans="1:9" x14ac:dyDescent="0.2">
      <c r="A81" s="70"/>
      <c r="B81" s="70"/>
      <c r="C81" s="70"/>
      <c r="D81" s="70"/>
      <c r="E81" s="10"/>
      <c r="G81" s="70"/>
      <c r="H81" s="70"/>
      <c r="I81" s="70"/>
    </row>
    <row r="82" spans="1:9" x14ac:dyDescent="0.2">
      <c r="A82" s="70"/>
      <c r="B82" s="70"/>
      <c r="C82" s="70"/>
      <c r="D82" s="70"/>
      <c r="E82" s="10"/>
      <c r="G82" s="70"/>
      <c r="H82" s="70"/>
      <c r="I82" s="70"/>
    </row>
    <row r="83" spans="1:9" x14ac:dyDescent="0.2">
      <c r="A83" s="70"/>
      <c r="B83" s="70"/>
      <c r="C83" s="70"/>
      <c r="D83" s="70"/>
      <c r="E83" s="10"/>
      <c r="G83" s="70"/>
      <c r="H83" s="70"/>
      <c r="I83" s="70"/>
    </row>
    <row r="84" spans="1:9" x14ac:dyDescent="0.2">
      <c r="A84" s="69" t="s">
        <v>1043</v>
      </c>
      <c r="B84" s="70"/>
      <c r="C84" s="70"/>
      <c r="D84" s="70"/>
      <c r="E84" s="10"/>
      <c r="G84" s="70"/>
      <c r="H84" s="70"/>
      <c r="I84" s="70"/>
    </row>
    <row r="85" spans="1:9" x14ac:dyDescent="0.2">
      <c r="A85" s="70"/>
      <c r="B85" s="70"/>
      <c r="C85" s="70"/>
      <c r="D85" s="70"/>
      <c r="E85" s="10"/>
      <c r="G85" s="70"/>
      <c r="H85" s="70"/>
      <c r="I85" s="70"/>
    </row>
    <row r="86" spans="1:9" x14ac:dyDescent="0.2">
      <c r="A86" s="69" t="s">
        <v>1032</v>
      </c>
      <c r="B86" s="70"/>
      <c r="C86" s="70"/>
      <c r="D86" s="70"/>
      <c r="E86" s="10"/>
      <c r="G86" s="70"/>
      <c r="H86" s="70"/>
      <c r="I86" s="70"/>
    </row>
    <row r="87" spans="1:9" x14ac:dyDescent="0.2">
      <c r="A87" s="70"/>
      <c r="B87" s="70"/>
      <c r="C87" s="70"/>
      <c r="D87" s="70"/>
      <c r="E87" s="10"/>
      <c r="G87" s="70"/>
      <c r="H87" s="70"/>
      <c r="I87" s="70"/>
    </row>
    <row r="88" spans="1:9" x14ac:dyDescent="0.2">
      <c r="A88" s="70"/>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t="s">
        <v>1030</v>
      </c>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sheetData>
  <mergeCells count="4">
    <mergeCell ref="A1:F1"/>
    <mergeCell ref="A54:B54"/>
    <mergeCell ref="A55:B55"/>
    <mergeCell ref="A56:B56"/>
  </mergeCells>
  <conditionalFormatting sqref="F2:F3">
    <cfRule type="cellIs" dxfId="66" priority="3" stopIfTrue="1" operator="between">
      <formula>0.009</formula>
      <formula>-0.009</formula>
    </cfRule>
  </conditionalFormatting>
  <conditionalFormatting sqref="F5:F100">
    <cfRule type="cellIs" dxfId="65" priority="1" stopIfTrue="1" operator="between">
      <formula>0.009</formula>
      <formula>-0.009</formula>
    </cfRule>
  </conditionalFormatting>
  <conditionalFormatting sqref="F201:F65536">
    <cfRule type="cellIs" dxfId="64"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69"/>
  <sheetViews>
    <sheetView workbookViewId="0">
      <selection sqref="A1:F1"/>
    </sheetView>
  </sheetViews>
  <sheetFormatPr defaultColWidth="9.140625" defaultRowHeight="11.25" x14ac:dyDescent="0.2"/>
  <cols>
    <col min="1" max="1" width="38.7109375" style="6" bestFit="1" customWidth="1"/>
    <col min="2" max="2" width="35.42578125" style="6" bestFit="1" customWidth="1"/>
    <col min="3" max="3" width="25.5703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15</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264</v>
      </c>
      <c r="B7" s="21" t="s">
        <v>263</v>
      </c>
      <c r="C7" s="21" t="s">
        <v>265</v>
      </c>
      <c r="D7" s="24">
        <v>3895864</v>
      </c>
      <c r="E7" s="22">
        <v>32033.741740000001</v>
      </c>
      <c r="F7" s="23">
        <v>2.4766261189146501</v>
      </c>
      <c r="G7" s="23"/>
    </row>
    <row r="8" spans="1:7" x14ac:dyDescent="0.2">
      <c r="A8" s="21" t="s">
        <v>573</v>
      </c>
      <c r="B8" s="21" t="s">
        <v>572</v>
      </c>
      <c r="C8" s="21" t="s">
        <v>123</v>
      </c>
      <c r="D8" s="24">
        <v>48064081</v>
      </c>
      <c r="E8" s="22">
        <v>30938.84894</v>
      </c>
      <c r="F8" s="23">
        <v>2.3919766225211201</v>
      </c>
      <c r="G8" s="23"/>
    </row>
    <row r="9" spans="1:7" x14ac:dyDescent="0.2">
      <c r="A9" s="21" t="s">
        <v>575</v>
      </c>
      <c r="B9" s="21" t="s">
        <v>574</v>
      </c>
      <c r="C9" s="21" t="s">
        <v>158</v>
      </c>
      <c r="D9" s="24">
        <v>4675704</v>
      </c>
      <c r="E9" s="22">
        <v>30607.158380000001</v>
      </c>
      <c r="F9" s="23">
        <v>2.3663326153064501</v>
      </c>
      <c r="G9" s="23"/>
    </row>
    <row r="10" spans="1:7" x14ac:dyDescent="0.2">
      <c r="A10" s="21" t="s">
        <v>577</v>
      </c>
      <c r="B10" s="21" t="s">
        <v>576</v>
      </c>
      <c r="C10" s="21" t="s">
        <v>187</v>
      </c>
      <c r="D10" s="24">
        <v>3868691</v>
      </c>
      <c r="E10" s="22">
        <v>26850.649890000001</v>
      </c>
      <c r="F10" s="23">
        <v>2.07590550511215</v>
      </c>
      <c r="G10" s="23"/>
    </row>
    <row r="11" spans="1:7" x14ac:dyDescent="0.2">
      <c r="A11" s="21" t="s">
        <v>579</v>
      </c>
      <c r="B11" s="21" t="s">
        <v>578</v>
      </c>
      <c r="C11" s="21" t="s">
        <v>170</v>
      </c>
      <c r="D11" s="24">
        <v>2616654</v>
      </c>
      <c r="E11" s="22">
        <v>26557.729770000002</v>
      </c>
      <c r="F11" s="23">
        <v>2.0532589586726</v>
      </c>
      <c r="G11" s="23"/>
    </row>
    <row r="12" spans="1:7" x14ac:dyDescent="0.2">
      <c r="A12" s="21" t="s">
        <v>172</v>
      </c>
      <c r="B12" s="21" t="s">
        <v>171</v>
      </c>
      <c r="C12" s="21" t="s">
        <v>173</v>
      </c>
      <c r="D12" s="24">
        <v>1850935</v>
      </c>
      <c r="E12" s="22">
        <v>25787.226419999999</v>
      </c>
      <c r="F12" s="23">
        <v>1.9936889984472399</v>
      </c>
      <c r="G12" s="23"/>
    </row>
    <row r="13" spans="1:7" x14ac:dyDescent="0.2">
      <c r="A13" s="21" t="s">
        <v>207</v>
      </c>
      <c r="B13" s="21" t="s">
        <v>206</v>
      </c>
      <c r="C13" s="21" t="s">
        <v>167</v>
      </c>
      <c r="D13" s="24">
        <v>1866828</v>
      </c>
      <c r="E13" s="22">
        <v>25357.12472</v>
      </c>
      <c r="F13" s="23">
        <v>1.9604365263303301</v>
      </c>
      <c r="G13" s="23"/>
    </row>
    <row r="14" spans="1:7" x14ac:dyDescent="0.2">
      <c r="A14" s="21" t="s">
        <v>581</v>
      </c>
      <c r="B14" s="21" t="s">
        <v>580</v>
      </c>
      <c r="C14" s="21" t="s">
        <v>176</v>
      </c>
      <c r="D14" s="24">
        <v>2499656</v>
      </c>
      <c r="E14" s="22">
        <v>23924.207579999998</v>
      </c>
      <c r="F14" s="23">
        <v>1.8496533389035199</v>
      </c>
      <c r="G14" s="23"/>
    </row>
    <row r="15" spans="1:7" x14ac:dyDescent="0.2">
      <c r="A15" s="21" t="s">
        <v>514</v>
      </c>
      <c r="B15" s="21" t="s">
        <v>513</v>
      </c>
      <c r="C15" s="21" t="s">
        <v>123</v>
      </c>
      <c r="D15" s="24">
        <v>12199095</v>
      </c>
      <c r="E15" s="22">
        <v>22636.64068</v>
      </c>
      <c r="F15" s="23">
        <v>1.7501076211327999</v>
      </c>
      <c r="G15" s="23"/>
    </row>
    <row r="16" spans="1:7" x14ac:dyDescent="0.2">
      <c r="A16" s="21" t="s">
        <v>583</v>
      </c>
      <c r="B16" s="21" t="s">
        <v>582</v>
      </c>
      <c r="C16" s="21" t="s">
        <v>416</v>
      </c>
      <c r="D16" s="24">
        <v>1387967</v>
      </c>
      <c r="E16" s="22">
        <v>21939.594369999999</v>
      </c>
      <c r="F16" s="23">
        <v>1.69621684835169</v>
      </c>
      <c r="G16" s="23"/>
    </row>
    <row r="17" spans="1:7" x14ac:dyDescent="0.2">
      <c r="A17" s="21" t="s">
        <v>178</v>
      </c>
      <c r="B17" s="21" t="s">
        <v>177</v>
      </c>
      <c r="C17" s="21" t="s">
        <v>146</v>
      </c>
      <c r="D17" s="24">
        <v>13401420</v>
      </c>
      <c r="E17" s="22">
        <v>21194.345730000001</v>
      </c>
      <c r="F17" s="23">
        <v>1.6385994066588001</v>
      </c>
      <c r="G17" s="23"/>
    </row>
    <row r="18" spans="1:7" x14ac:dyDescent="0.2">
      <c r="A18" s="21" t="s">
        <v>585</v>
      </c>
      <c r="B18" s="21" t="s">
        <v>584</v>
      </c>
      <c r="C18" s="21" t="s">
        <v>187</v>
      </c>
      <c r="D18" s="24">
        <v>1513099</v>
      </c>
      <c r="E18" s="22">
        <v>21109.244149999999</v>
      </c>
      <c r="F18" s="23">
        <v>1.63201994436871</v>
      </c>
      <c r="G18" s="23"/>
    </row>
    <row r="19" spans="1:7" x14ac:dyDescent="0.2">
      <c r="A19" s="21" t="s">
        <v>587</v>
      </c>
      <c r="B19" s="21" t="s">
        <v>586</v>
      </c>
      <c r="C19" s="21" t="s">
        <v>123</v>
      </c>
      <c r="D19" s="24">
        <v>6334418</v>
      </c>
      <c r="E19" s="22">
        <v>20662.871520000001</v>
      </c>
      <c r="F19" s="23">
        <v>1.5975095171073701</v>
      </c>
      <c r="G19" s="23"/>
    </row>
    <row r="20" spans="1:7" x14ac:dyDescent="0.2">
      <c r="A20" s="21" t="s">
        <v>543</v>
      </c>
      <c r="B20" s="21" t="s">
        <v>542</v>
      </c>
      <c r="C20" s="21" t="s">
        <v>141</v>
      </c>
      <c r="D20" s="24">
        <v>3640478</v>
      </c>
      <c r="E20" s="22">
        <v>20559.59951</v>
      </c>
      <c r="F20" s="23">
        <v>1.5895252435437499</v>
      </c>
      <c r="G20" s="23"/>
    </row>
    <row r="21" spans="1:7" x14ac:dyDescent="0.2">
      <c r="A21" s="21" t="s">
        <v>589</v>
      </c>
      <c r="B21" s="21" t="s">
        <v>588</v>
      </c>
      <c r="C21" s="21" t="s">
        <v>181</v>
      </c>
      <c r="D21" s="24">
        <v>538868</v>
      </c>
      <c r="E21" s="22">
        <v>20513.62702</v>
      </c>
      <c r="F21" s="23">
        <v>1.5859709703523801</v>
      </c>
      <c r="G21" s="23"/>
    </row>
    <row r="22" spans="1:7" x14ac:dyDescent="0.2">
      <c r="A22" s="21" t="s">
        <v>462</v>
      </c>
      <c r="B22" s="21" t="s">
        <v>461</v>
      </c>
      <c r="C22" s="21" t="s">
        <v>176</v>
      </c>
      <c r="D22" s="24">
        <v>4963469</v>
      </c>
      <c r="E22" s="22">
        <v>20355.186369999999</v>
      </c>
      <c r="F22" s="23">
        <v>1.5737214412379701</v>
      </c>
      <c r="G22" s="23"/>
    </row>
    <row r="23" spans="1:7" x14ac:dyDescent="0.2">
      <c r="A23" s="21" t="s">
        <v>260</v>
      </c>
      <c r="B23" s="21" t="s">
        <v>259</v>
      </c>
      <c r="C23" s="21" t="s">
        <v>152</v>
      </c>
      <c r="D23" s="24">
        <v>2365629</v>
      </c>
      <c r="E23" s="22">
        <v>20051.071400000001</v>
      </c>
      <c r="F23" s="23">
        <v>1.55020938685581</v>
      </c>
      <c r="G23" s="23"/>
    </row>
    <row r="24" spans="1:7" x14ac:dyDescent="0.2">
      <c r="A24" s="21" t="s">
        <v>251</v>
      </c>
      <c r="B24" s="21" t="s">
        <v>250</v>
      </c>
      <c r="C24" s="21" t="s">
        <v>176</v>
      </c>
      <c r="D24" s="24">
        <v>3160463</v>
      </c>
      <c r="E24" s="22">
        <v>19844.547180000001</v>
      </c>
      <c r="F24" s="23">
        <v>1.53424237052684</v>
      </c>
      <c r="G24" s="23"/>
    </row>
    <row r="25" spans="1:7" x14ac:dyDescent="0.2">
      <c r="A25" s="21" t="s">
        <v>591</v>
      </c>
      <c r="B25" s="21" t="s">
        <v>590</v>
      </c>
      <c r="C25" s="21" t="s">
        <v>123</v>
      </c>
      <c r="D25" s="24">
        <v>34002065</v>
      </c>
      <c r="E25" s="22">
        <v>19741.59894</v>
      </c>
      <c r="F25" s="23">
        <v>1.52628312860781</v>
      </c>
      <c r="G25" s="23"/>
    </row>
    <row r="26" spans="1:7" x14ac:dyDescent="0.2">
      <c r="A26" s="21" t="s">
        <v>229</v>
      </c>
      <c r="B26" s="21" t="s">
        <v>228</v>
      </c>
      <c r="C26" s="21" t="s">
        <v>210</v>
      </c>
      <c r="D26" s="24">
        <v>2256472</v>
      </c>
      <c r="E26" s="22">
        <v>18610.252820000002</v>
      </c>
      <c r="F26" s="23">
        <v>1.4388153150421501</v>
      </c>
      <c r="G26" s="23"/>
    </row>
    <row r="27" spans="1:7" x14ac:dyDescent="0.2">
      <c r="A27" s="21" t="s">
        <v>593</v>
      </c>
      <c r="B27" s="21" t="s">
        <v>592</v>
      </c>
      <c r="C27" s="21" t="s">
        <v>167</v>
      </c>
      <c r="D27" s="24">
        <v>891741</v>
      </c>
      <c r="E27" s="22">
        <v>18311.901440000001</v>
      </c>
      <c r="F27" s="23">
        <v>1.4157488613534299</v>
      </c>
      <c r="G27" s="23"/>
    </row>
    <row r="28" spans="1:7" x14ac:dyDescent="0.2">
      <c r="A28" s="21" t="s">
        <v>135</v>
      </c>
      <c r="B28" s="21" t="s">
        <v>134</v>
      </c>
      <c r="C28" s="21" t="s">
        <v>123</v>
      </c>
      <c r="D28" s="24">
        <v>1306287</v>
      </c>
      <c r="E28" s="22">
        <v>18077.70579</v>
      </c>
      <c r="F28" s="23">
        <v>1.39764248250972</v>
      </c>
      <c r="G28" s="23"/>
    </row>
    <row r="29" spans="1:7" x14ac:dyDescent="0.2">
      <c r="A29" s="21" t="s">
        <v>495</v>
      </c>
      <c r="B29" s="21" t="s">
        <v>494</v>
      </c>
      <c r="C29" s="21" t="s">
        <v>496</v>
      </c>
      <c r="D29" s="24">
        <v>3876597</v>
      </c>
      <c r="E29" s="22">
        <v>17933.137719999999</v>
      </c>
      <c r="F29" s="23">
        <v>1.38646548479808</v>
      </c>
      <c r="G29" s="23"/>
    </row>
    <row r="30" spans="1:7" x14ac:dyDescent="0.2">
      <c r="A30" s="21" t="s">
        <v>270</v>
      </c>
      <c r="B30" s="21" t="s">
        <v>269</v>
      </c>
      <c r="C30" s="21" t="s">
        <v>176</v>
      </c>
      <c r="D30" s="24">
        <v>6900000</v>
      </c>
      <c r="E30" s="22">
        <v>17791.650000000001</v>
      </c>
      <c r="F30" s="23">
        <v>1.3755266383248299</v>
      </c>
      <c r="G30" s="23"/>
    </row>
    <row r="31" spans="1:7" x14ac:dyDescent="0.2">
      <c r="A31" s="21" t="s">
        <v>595</v>
      </c>
      <c r="B31" s="21" t="s">
        <v>594</v>
      </c>
      <c r="C31" s="21" t="s">
        <v>596</v>
      </c>
      <c r="D31" s="24">
        <v>1917001</v>
      </c>
      <c r="E31" s="22">
        <v>17210.83498</v>
      </c>
      <c r="F31" s="23">
        <v>1.3306220605060699</v>
      </c>
      <c r="G31" s="23"/>
    </row>
    <row r="32" spans="1:7" x14ac:dyDescent="0.2">
      <c r="A32" s="21" t="s">
        <v>221</v>
      </c>
      <c r="B32" s="21" t="s">
        <v>220</v>
      </c>
      <c r="C32" s="21" t="s">
        <v>222</v>
      </c>
      <c r="D32" s="24">
        <v>2029179</v>
      </c>
      <c r="E32" s="22">
        <v>17145.54796</v>
      </c>
      <c r="F32" s="23">
        <v>1.3255745221863</v>
      </c>
      <c r="G32" s="23"/>
    </row>
    <row r="33" spans="1:7" x14ac:dyDescent="0.2">
      <c r="A33" s="21" t="s">
        <v>235</v>
      </c>
      <c r="B33" s="21" t="s">
        <v>234</v>
      </c>
      <c r="C33" s="21" t="s">
        <v>236</v>
      </c>
      <c r="D33" s="24">
        <v>7239640</v>
      </c>
      <c r="E33" s="22">
        <v>16882.840479999999</v>
      </c>
      <c r="F33" s="23">
        <v>1.30526380694476</v>
      </c>
      <c r="G33" s="23"/>
    </row>
    <row r="34" spans="1:7" x14ac:dyDescent="0.2">
      <c r="A34" s="21" t="s">
        <v>253</v>
      </c>
      <c r="B34" s="21" t="s">
        <v>252</v>
      </c>
      <c r="C34" s="21" t="s">
        <v>181</v>
      </c>
      <c r="D34" s="24">
        <v>523732</v>
      </c>
      <c r="E34" s="22">
        <v>16812.844659999999</v>
      </c>
      <c r="F34" s="23">
        <v>1.2998522169583699</v>
      </c>
      <c r="G34" s="23"/>
    </row>
    <row r="35" spans="1:7" x14ac:dyDescent="0.2">
      <c r="A35" s="21" t="s">
        <v>512</v>
      </c>
      <c r="B35" s="21" t="s">
        <v>511</v>
      </c>
      <c r="C35" s="21" t="s">
        <v>173</v>
      </c>
      <c r="D35" s="24">
        <v>8680309</v>
      </c>
      <c r="E35" s="22">
        <v>16080.272419999999</v>
      </c>
      <c r="F35" s="23">
        <v>1.24321482635</v>
      </c>
      <c r="G35" s="23"/>
    </row>
    <row r="36" spans="1:7" x14ac:dyDescent="0.2">
      <c r="A36" s="21" t="s">
        <v>303</v>
      </c>
      <c r="B36" s="21" t="s">
        <v>302</v>
      </c>
      <c r="C36" s="21" t="s">
        <v>123</v>
      </c>
      <c r="D36" s="24">
        <v>4959814</v>
      </c>
      <c r="E36" s="22">
        <v>15859.00527</v>
      </c>
      <c r="F36" s="23">
        <v>1.2261079892094799</v>
      </c>
      <c r="G36" s="23"/>
    </row>
    <row r="37" spans="1:7" x14ac:dyDescent="0.2">
      <c r="A37" s="21" t="s">
        <v>452</v>
      </c>
      <c r="B37" s="21" t="s">
        <v>451</v>
      </c>
      <c r="C37" s="21" t="s">
        <v>236</v>
      </c>
      <c r="D37" s="24">
        <v>647495</v>
      </c>
      <c r="E37" s="22">
        <v>15820.245339999999</v>
      </c>
      <c r="F37" s="23">
        <v>1.2231113409944701</v>
      </c>
      <c r="G37" s="23"/>
    </row>
    <row r="38" spans="1:7" x14ac:dyDescent="0.2">
      <c r="A38" s="21" t="s">
        <v>598</v>
      </c>
      <c r="B38" s="21" t="s">
        <v>597</v>
      </c>
      <c r="C38" s="21" t="s">
        <v>222</v>
      </c>
      <c r="D38" s="24">
        <v>2518981</v>
      </c>
      <c r="E38" s="22">
        <v>15184.41747</v>
      </c>
      <c r="F38" s="23">
        <v>1.1739535522242099</v>
      </c>
      <c r="G38" s="23"/>
    </row>
    <row r="39" spans="1:7" x14ac:dyDescent="0.2">
      <c r="A39" s="21" t="s">
        <v>600</v>
      </c>
      <c r="B39" s="21" t="s">
        <v>599</v>
      </c>
      <c r="C39" s="21" t="s">
        <v>173</v>
      </c>
      <c r="D39" s="24">
        <v>1657212</v>
      </c>
      <c r="E39" s="22">
        <v>15141.946040000001</v>
      </c>
      <c r="F39" s="23">
        <v>1.1706699566424199</v>
      </c>
      <c r="G39" s="23"/>
    </row>
    <row r="40" spans="1:7" x14ac:dyDescent="0.2">
      <c r="A40" s="21" t="s">
        <v>233</v>
      </c>
      <c r="B40" s="21" t="s">
        <v>232</v>
      </c>
      <c r="C40" s="21" t="s">
        <v>222</v>
      </c>
      <c r="D40" s="24">
        <v>98937</v>
      </c>
      <c r="E40" s="22">
        <v>15002.80668</v>
      </c>
      <c r="F40" s="23">
        <v>1.1599126690316901</v>
      </c>
      <c r="G40" s="23"/>
    </row>
    <row r="41" spans="1:7" x14ac:dyDescent="0.2">
      <c r="A41" s="21" t="s">
        <v>163</v>
      </c>
      <c r="B41" s="21" t="s">
        <v>162</v>
      </c>
      <c r="C41" s="21" t="s">
        <v>164</v>
      </c>
      <c r="D41" s="24">
        <v>7000000</v>
      </c>
      <c r="E41" s="22">
        <v>14863.1</v>
      </c>
      <c r="F41" s="23">
        <v>1.1491115201842299</v>
      </c>
      <c r="G41" s="23"/>
    </row>
    <row r="42" spans="1:7" x14ac:dyDescent="0.2">
      <c r="A42" s="21" t="s">
        <v>602</v>
      </c>
      <c r="B42" s="21" t="s">
        <v>601</v>
      </c>
      <c r="C42" s="21" t="s">
        <v>149</v>
      </c>
      <c r="D42" s="24">
        <v>1306390</v>
      </c>
      <c r="E42" s="22">
        <v>14759.594220000001</v>
      </c>
      <c r="F42" s="23">
        <v>1.14110917315005</v>
      </c>
      <c r="G42" s="23"/>
    </row>
    <row r="43" spans="1:7" x14ac:dyDescent="0.2">
      <c r="A43" s="21" t="s">
        <v>604</v>
      </c>
      <c r="B43" s="21" t="s">
        <v>603</v>
      </c>
      <c r="C43" s="21" t="s">
        <v>222</v>
      </c>
      <c r="D43" s="24">
        <v>2718807</v>
      </c>
      <c r="E43" s="22">
        <v>14532.02342</v>
      </c>
      <c r="F43" s="23">
        <v>1.1235149816329699</v>
      </c>
      <c r="G43" s="23"/>
    </row>
    <row r="44" spans="1:7" x14ac:dyDescent="0.2">
      <c r="A44" s="21" t="s">
        <v>606</v>
      </c>
      <c r="B44" s="21" t="s">
        <v>605</v>
      </c>
      <c r="C44" s="21" t="s">
        <v>176</v>
      </c>
      <c r="D44" s="24">
        <v>1575000</v>
      </c>
      <c r="E44" s="22">
        <v>14519.137500000001</v>
      </c>
      <c r="F44" s="23">
        <v>1.12251873191924</v>
      </c>
      <c r="G44" s="23"/>
    </row>
    <row r="45" spans="1:7" x14ac:dyDescent="0.2">
      <c r="A45" s="21" t="s">
        <v>227</v>
      </c>
      <c r="B45" s="21" t="s">
        <v>226</v>
      </c>
      <c r="C45" s="21" t="s">
        <v>200</v>
      </c>
      <c r="D45" s="24">
        <v>12487886</v>
      </c>
      <c r="E45" s="22">
        <v>14194.980020000001</v>
      </c>
      <c r="F45" s="23">
        <v>1.0974571300581299</v>
      </c>
      <c r="G45" s="23"/>
    </row>
    <row r="46" spans="1:7" x14ac:dyDescent="0.2">
      <c r="A46" s="21" t="s">
        <v>215</v>
      </c>
      <c r="B46" s="21" t="s">
        <v>214</v>
      </c>
      <c r="C46" s="21" t="s">
        <v>181</v>
      </c>
      <c r="D46" s="24">
        <v>360000</v>
      </c>
      <c r="E46" s="22">
        <v>14087.52</v>
      </c>
      <c r="F46" s="23">
        <v>1.0891490686886101</v>
      </c>
      <c r="G46" s="23"/>
    </row>
    <row r="47" spans="1:7" x14ac:dyDescent="0.2">
      <c r="A47" s="21" t="s">
        <v>192</v>
      </c>
      <c r="B47" s="21" t="s">
        <v>191</v>
      </c>
      <c r="C47" s="21" t="s">
        <v>158</v>
      </c>
      <c r="D47" s="24">
        <v>715459</v>
      </c>
      <c r="E47" s="22">
        <v>13620.908439999999</v>
      </c>
      <c r="F47" s="23">
        <v>1.05307390812002</v>
      </c>
      <c r="G47" s="23"/>
    </row>
    <row r="48" spans="1:7" x14ac:dyDescent="0.2">
      <c r="A48" s="21" t="s">
        <v>506</v>
      </c>
      <c r="B48" s="21" t="s">
        <v>505</v>
      </c>
      <c r="C48" s="21" t="s">
        <v>123</v>
      </c>
      <c r="D48" s="24">
        <v>4748860</v>
      </c>
      <c r="E48" s="22">
        <v>13441.648230000001</v>
      </c>
      <c r="F48" s="23">
        <v>1.03921475542498</v>
      </c>
      <c r="G48" s="23"/>
    </row>
    <row r="49" spans="1:7" x14ac:dyDescent="0.2">
      <c r="A49" s="21" t="s">
        <v>247</v>
      </c>
      <c r="B49" s="21" t="s">
        <v>246</v>
      </c>
      <c r="C49" s="21" t="s">
        <v>146</v>
      </c>
      <c r="D49" s="24">
        <v>3550000</v>
      </c>
      <c r="E49" s="22">
        <v>13403.025</v>
      </c>
      <c r="F49" s="23">
        <v>1.03622867590323</v>
      </c>
      <c r="G49" s="23"/>
    </row>
    <row r="50" spans="1:7" x14ac:dyDescent="0.2">
      <c r="A50" s="21" t="s">
        <v>608</v>
      </c>
      <c r="B50" s="21" t="s">
        <v>607</v>
      </c>
      <c r="C50" s="21" t="s">
        <v>222</v>
      </c>
      <c r="D50" s="24">
        <v>2300000</v>
      </c>
      <c r="E50" s="22">
        <v>13369.9</v>
      </c>
      <c r="F50" s="23">
        <v>1.0336676812852701</v>
      </c>
      <c r="G50" s="23"/>
    </row>
    <row r="51" spans="1:7" x14ac:dyDescent="0.2">
      <c r="A51" s="21" t="s">
        <v>610</v>
      </c>
      <c r="B51" s="21" t="s">
        <v>609</v>
      </c>
      <c r="C51" s="21" t="s">
        <v>222</v>
      </c>
      <c r="D51" s="24">
        <v>716365</v>
      </c>
      <c r="E51" s="22">
        <v>12605.87491</v>
      </c>
      <c r="F51" s="23">
        <v>0.97459857506726999</v>
      </c>
      <c r="G51" s="23"/>
    </row>
    <row r="52" spans="1:7" x14ac:dyDescent="0.2">
      <c r="A52" s="21" t="s">
        <v>301</v>
      </c>
      <c r="B52" s="21" t="s">
        <v>300</v>
      </c>
      <c r="C52" s="21" t="s">
        <v>123</v>
      </c>
      <c r="D52" s="24">
        <v>3000000</v>
      </c>
      <c r="E52" s="22">
        <v>12456</v>
      </c>
      <c r="F52" s="23">
        <v>0.96301128939553404</v>
      </c>
      <c r="G52" s="23"/>
    </row>
    <row r="53" spans="1:7" x14ac:dyDescent="0.2">
      <c r="A53" s="21" t="s">
        <v>545</v>
      </c>
      <c r="B53" s="21" t="s">
        <v>544</v>
      </c>
      <c r="C53" s="21" t="s">
        <v>141</v>
      </c>
      <c r="D53" s="24">
        <v>1756444</v>
      </c>
      <c r="E53" s="22">
        <v>12252.95334</v>
      </c>
      <c r="F53" s="23">
        <v>0.94731313381958204</v>
      </c>
      <c r="G53" s="23"/>
    </row>
    <row r="54" spans="1:7" x14ac:dyDescent="0.2">
      <c r="A54" s="21" t="s">
        <v>122</v>
      </c>
      <c r="B54" s="21" t="s">
        <v>121</v>
      </c>
      <c r="C54" s="21" t="s">
        <v>123</v>
      </c>
      <c r="D54" s="24">
        <v>1372250</v>
      </c>
      <c r="E54" s="22">
        <v>12182.149380000001</v>
      </c>
      <c r="F54" s="23">
        <v>0.94183906406894702</v>
      </c>
      <c r="G54" s="23"/>
    </row>
    <row r="55" spans="1:7" x14ac:dyDescent="0.2">
      <c r="A55" s="21" t="s">
        <v>219</v>
      </c>
      <c r="B55" s="21" t="s">
        <v>218</v>
      </c>
      <c r="C55" s="21" t="s">
        <v>152</v>
      </c>
      <c r="D55" s="24">
        <v>2068328</v>
      </c>
      <c r="E55" s="22">
        <v>11454.400460000001</v>
      </c>
      <c r="F55" s="23">
        <v>0.88557457901713199</v>
      </c>
      <c r="G55" s="23"/>
    </row>
    <row r="56" spans="1:7" x14ac:dyDescent="0.2">
      <c r="A56" s="21" t="s">
        <v>526</v>
      </c>
      <c r="B56" s="21" t="s">
        <v>525</v>
      </c>
      <c r="C56" s="21" t="s">
        <v>356</v>
      </c>
      <c r="D56" s="24">
        <v>2667776</v>
      </c>
      <c r="E56" s="22">
        <v>11093.9465</v>
      </c>
      <c r="F56" s="23">
        <v>0.85770678576188797</v>
      </c>
      <c r="G56" s="23"/>
    </row>
    <row r="57" spans="1:7" x14ac:dyDescent="0.2">
      <c r="A57" s="21" t="s">
        <v>612</v>
      </c>
      <c r="B57" s="21" t="s">
        <v>611</v>
      </c>
      <c r="C57" s="21" t="s">
        <v>416</v>
      </c>
      <c r="D57" s="24">
        <v>165000</v>
      </c>
      <c r="E57" s="22">
        <v>11012.1</v>
      </c>
      <c r="F57" s="23">
        <v>0.85137898361854203</v>
      </c>
      <c r="G57" s="23"/>
    </row>
    <row r="58" spans="1:7" x14ac:dyDescent="0.2">
      <c r="A58" s="21" t="s">
        <v>614</v>
      </c>
      <c r="B58" s="21" t="s">
        <v>613</v>
      </c>
      <c r="C58" s="21" t="s">
        <v>210</v>
      </c>
      <c r="D58" s="24">
        <v>2215407</v>
      </c>
      <c r="E58" s="22">
        <v>10992.84953</v>
      </c>
      <c r="F58" s="23">
        <v>0.84989067116380801</v>
      </c>
      <c r="G58" s="23"/>
    </row>
    <row r="59" spans="1:7" x14ac:dyDescent="0.2">
      <c r="A59" s="21" t="s">
        <v>616</v>
      </c>
      <c r="B59" s="21" t="s">
        <v>615</v>
      </c>
      <c r="C59" s="21" t="s">
        <v>225</v>
      </c>
      <c r="D59" s="24">
        <v>1130373</v>
      </c>
      <c r="E59" s="22">
        <v>10953.879559999999</v>
      </c>
      <c r="F59" s="23">
        <v>0.84687778411681003</v>
      </c>
      <c r="G59" s="23"/>
    </row>
    <row r="60" spans="1:7" x14ac:dyDescent="0.2">
      <c r="A60" s="21" t="s">
        <v>500</v>
      </c>
      <c r="B60" s="21" t="s">
        <v>499</v>
      </c>
      <c r="C60" s="21" t="s">
        <v>167</v>
      </c>
      <c r="D60" s="24">
        <v>2230054</v>
      </c>
      <c r="E60" s="22">
        <v>10886.008599999999</v>
      </c>
      <c r="F60" s="23">
        <v>0.84163047352736597</v>
      </c>
      <c r="G60" s="23"/>
    </row>
    <row r="61" spans="1:7" x14ac:dyDescent="0.2">
      <c r="A61" s="21" t="s">
        <v>618</v>
      </c>
      <c r="B61" s="21" t="s">
        <v>617</v>
      </c>
      <c r="C61" s="21" t="s">
        <v>416</v>
      </c>
      <c r="D61" s="24">
        <v>1819712</v>
      </c>
      <c r="E61" s="22">
        <v>10652.59405</v>
      </c>
      <c r="F61" s="23">
        <v>0.82358448390315497</v>
      </c>
      <c r="G61" s="23"/>
    </row>
    <row r="62" spans="1:7" x14ac:dyDescent="0.2">
      <c r="A62" s="21" t="s">
        <v>516</v>
      </c>
      <c r="B62" s="21" t="s">
        <v>515</v>
      </c>
      <c r="C62" s="21" t="s">
        <v>149</v>
      </c>
      <c r="D62" s="24">
        <v>1489763</v>
      </c>
      <c r="E62" s="22">
        <v>10637.652700000001</v>
      </c>
      <c r="F62" s="23">
        <v>0.82242932263719404</v>
      </c>
      <c r="G62" s="23"/>
    </row>
    <row r="63" spans="1:7" x14ac:dyDescent="0.2">
      <c r="A63" s="21" t="s">
        <v>510</v>
      </c>
      <c r="B63" s="21" t="s">
        <v>509</v>
      </c>
      <c r="C63" s="21" t="s">
        <v>200</v>
      </c>
      <c r="D63" s="24">
        <v>5126290</v>
      </c>
      <c r="E63" s="22">
        <v>10472.49784</v>
      </c>
      <c r="F63" s="23">
        <v>0.80966069750243597</v>
      </c>
      <c r="G63" s="23"/>
    </row>
    <row r="64" spans="1:7" x14ac:dyDescent="0.2">
      <c r="A64" s="21" t="s">
        <v>620</v>
      </c>
      <c r="B64" s="21" t="s">
        <v>619</v>
      </c>
      <c r="C64" s="21" t="s">
        <v>173</v>
      </c>
      <c r="D64" s="24">
        <v>901135</v>
      </c>
      <c r="E64" s="22">
        <v>10470.28757</v>
      </c>
      <c r="F64" s="23">
        <v>0.80948981479830895</v>
      </c>
      <c r="G64" s="23"/>
    </row>
    <row r="65" spans="1:7" x14ac:dyDescent="0.2">
      <c r="A65" s="21" t="s">
        <v>622</v>
      </c>
      <c r="B65" s="21" t="s">
        <v>621</v>
      </c>
      <c r="C65" s="21" t="s">
        <v>416</v>
      </c>
      <c r="D65" s="24">
        <v>4214678</v>
      </c>
      <c r="E65" s="22">
        <v>10359.678519999999</v>
      </c>
      <c r="F65" s="23">
        <v>0.80093829233047698</v>
      </c>
      <c r="G65" s="23"/>
    </row>
    <row r="66" spans="1:7" x14ac:dyDescent="0.2">
      <c r="A66" s="21" t="s">
        <v>624</v>
      </c>
      <c r="B66" s="21" t="s">
        <v>623</v>
      </c>
      <c r="C66" s="21" t="s">
        <v>222</v>
      </c>
      <c r="D66" s="24">
        <v>2868888</v>
      </c>
      <c r="E66" s="22">
        <v>9590.6925840000004</v>
      </c>
      <c r="F66" s="23">
        <v>0.74148564800208905</v>
      </c>
      <c r="G66" s="23"/>
    </row>
    <row r="67" spans="1:7" x14ac:dyDescent="0.2">
      <c r="A67" s="21" t="s">
        <v>508</v>
      </c>
      <c r="B67" s="21" t="s">
        <v>507</v>
      </c>
      <c r="C67" s="21" t="s">
        <v>258</v>
      </c>
      <c r="D67" s="24">
        <v>3125205</v>
      </c>
      <c r="E67" s="22">
        <v>9524.0622380000004</v>
      </c>
      <c r="F67" s="23">
        <v>0.73633425305874201</v>
      </c>
      <c r="G67" s="23"/>
    </row>
    <row r="68" spans="1:7" x14ac:dyDescent="0.2">
      <c r="A68" s="21" t="s">
        <v>224</v>
      </c>
      <c r="B68" s="21" t="s">
        <v>223</v>
      </c>
      <c r="C68" s="21" t="s">
        <v>225</v>
      </c>
      <c r="D68" s="24">
        <v>739618</v>
      </c>
      <c r="E68" s="22">
        <v>9018.9018919999999</v>
      </c>
      <c r="F68" s="23">
        <v>0.69727876846072101</v>
      </c>
      <c r="G68" s="23"/>
    </row>
    <row r="69" spans="1:7" x14ac:dyDescent="0.2">
      <c r="A69" s="21" t="s">
        <v>626</v>
      </c>
      <c r="B69" s="21" t="s">
        <v>625</v>
      </c>
      <c r="C69" s="21" t="s">
        <v>195</v>
      </c>
      <c r="D69" s="24">
        <v>2000000</v>
      </c>
      <c r="E69" s="22">
        <v>8668</v>
      </c>
      <c r="F69" s="23">
        <v>0.67014947466927499</v>
      </c>
      <c r="G69" s="23"/>
    </row>
    <row r="70" spans="1:7" x14ac:dyDescent="0.2">
      <c r="A70" s="21" t="s">
        <v>628</v>
      </c>
      <c r="B70" s="21" t="s">
        <v>627</v>
      </c>
      <c r="C70" s="21" t="s">
        <v>629</v>
      </c>
      <c r="D70" s="24">
        <v>2357202</v>
      </c>
      <c r="E70" s="22">
        <v>8582.5724819999996</v>
      </c>
      <c r="F70" s="23">
        <v>0.66354481311989799</v>
      </c>
      <c r="G70" s="23"/>
    </row>
    <row r="71" spans="1:7" x14ac:dyDescent="0.2">
      <c r="A71" s="21" t="s">
        <v>631</v>
      </c>
      <c r="B71" s="21" t="s">
        <v>630</v>
      </c>
      <c r="C71" s="21" t="s">
        <v>149</v>
      </c>
      <c r="D71" s="24">
        <v>2088375</v>
      </c>
      <c r="E71" s="22">
        <v>8478.8024999999998</v>
      </c>
      <c r="F71" s="23">
        <v>0.65552203982458901</v>
      </c>
      <c r="G71" s="23"/>
    </row>
    <row r="72" spans="1:7" x14ac:dyDescent="0.2">
      <c r="A72" s="21" t="s">
        <v>633</v>
      </c>
      <c r="B72" s="21" t="s">
        <v>632</v>
      </c>
      <c r="C72" s="21" t="s">
        <v>381</v>
      </c>
      <c r="D72" s="24">
        <v>910911</v>
      </c>
      <c r="E72" s="22">
        <v>8332.1029170000002</v>
      </c>
      <c r="F72" s="23">
        <v>0.64418024835231702</v>
      </c>
      <c r="G72" s="23"/>
    </row>
    <row r="73" spans="1:7" x14ac:dyDescent="0.2">
      <c r="A73" s="21" t="s">
        <v>635</v>
      </c>
      <c r="B73" s="21" t="s">
        <v>634</v>
      </c>
      <c r="C73" s="21" t="s">
        <v>416</v>
      </c>
      <c r="D73" s="24">
        <v>1659420</v>
      </c>
      <c r="E73" s="22">
        <v>8324.4804299999996</v>
      </c>
      <c r="F73" s="23">
        <v>0.64359093067133799</v>
      </c>
      <c r="G73" s="23"/>
    </row>
    <row r="74" spans="1:7" x14ac:dyDescent="0.2">
      <c r="A74" s="21" t="s">
        <v>530</v>
      </c>
      <c r="B74" s="21" t="s">
        <v>529</v>
      </c>
      <c r="C74" s="21" t="s">
        <v>195</v>
      </c>
      <c r="D74" s="24">
        <v>13793660</v>
      </c>
      <c r="E74" s="22">
        <v>8116.1895439999998</v>
      </c>
      <c r="F74" s="23">
        <v>0.62748732801428997</v>
      </c>
      <c r="G74" s="23"/>
    </row>
    <row r="75" spans="1:7" x14ac:dyDescent="0.2">
      <c r="A75" s="21" t="s">
        <v>637</v>
      </c>
      <c r="B75" s="21" t="s">
        <v>636</v>
      </c>
      <c r="C75" s="21" t="s">
        <v>173</v>
      </c>
      <c r="D75" s="24">
        <v>312695</v>
      </c>
      <c r="E75" s="22">
        <v>7679.7892000000002</v>
      </c>
      <c r="F75" s="23">
        <v>0.59374788854992799</v>
      </c>
      <c r="G75" s="23"/>
    </row>
    <row r="76" spans="1:7" x14ac:dyDescent="0.2">
      <c r="A76" s="21" t="s">
        <v>639</v>
      </c>
      <c r="B76" s="21" t="s">
        <v>638</v>
      </c>
      <c r="C76" s="21" t="s">
        <v>222</v>
      </c>
      <c r="D76" s="24">
        <v>5500000</v>
      </c>
      <c r="E76" s="22">
        <v>7398.05</v>
      </c>
      <c r="F76" s="23">
        <v>0.57196577308226004</v>
      </c>
      <c r="G76" s="23"/>
    </row>
    <row r="77" spans="1:7" x14ac:dyDescent="0.2">
      <c r="A77" s="21" t="s">
        <v>641</v>
      </c>
      <c r="B77" s="21" t="s">
        <v>640</v>
      </c>
      <c r="C77" s="21" t="s">
        <v>152</v>
      </c>
      <c r="D77" s="24">
        <v>7210492</v>
      </c>
      <c r="E77" s="22">
        <v>7245.1023619999996</v>
      </c>
      <c r="F77" s="23">
        <v>0.56014092545217198</v>
      </c>
      <c r="G77" s="23"/>
    </row>
    <row r="78" spans="1:7" x14ac:dyDescent="0.2">
      <c r="A78" s="21" t="s">
        <v>643</v>
      </c>
      <c r="B78" s="21" t="s">
        <v>642</v>
      </c>
      <c r="C78" s="21" t="s">
        <v>173</v>
      </c>
      <c r="D78" s="24">
        <v>2023000</v>
      </c>
      <c r="E78" s="22">
        <v>7242.34</v>
      </c>
      <c r="F78" s="23">
        <v>0.55992735883436495</v>
      </c>
      <c r="G78" s="23"/>
    </row>
    <row r="79" spans="1:7" x14ac:dyDescent="0.2">
      <c r="A79" s="21" t="s">
        <v>645</v>
      </c>
      <c r="B79" s="21" t="s">
        <v>644</v>
      </c>
      <c r="C79" s="21" t="s">
        <v>176</v>
      </c>
      <c r="D79" s="24">
        <v>3507931</v>
      </c>
      <c r="E79" s="22">
        <v>7216.866446</v>
      </c>
      <c r="F79" s="23">
        <v>0.55795792080586304</v>
      </c>
      <c r="G79" s="23"/>
    </row>
    <row r="80" spans="1:7" x14ac:dyDescent="0.2">
      <c r="A80" s="21" t="s">
        <v>647</v>
      </c>
      <c r="B80" s="21" t="s">
        <v>646</v>
      </c>
      <c r="C80" s="21" t="s">
        <v>184</v>
      </c>
      <c r="D80" s="24">
        <v>3763252</v>
      </c>
      <c r="E80" s="22">
        <v>7158.0816290000002</v>
      </c>
      <c r="F80" s="23">
        <v>0.55341308759969299</v>
      </c>
      <c r="G80" s="23"/>
    </row>
    <row r="81" spans="1:7" x14ac:dyDescent="0.2">
      <c r="A81" s="21" t="s">
        <v>649</v>
      </c>
      <c r="B81" s="21" t="s">
        <v>648</v>
      </c>
      <c r="C81" s="21" t="s">
        <v>210</v>
      </c>
      <c r="D81" s="24">
        <v>7568492</v>
      </c>
      <c r="E81" s="22">
        <v>7045.5092029999996</v>
      </c>
      <c r="F81" s="23">
        <v>0.54470977055468295</v>
      </c>
      <c r="G81" s="23"/>
    </row>
    <row r="82" spans="1:7" x14ac:dyDescent="0.2">
      <c r="A82" s="21" t="s">
        <v>274</v>
      </c>
      <c r="B82" s="21" t="s">
        <v>273</v>
      </c>
      <c r="C82" s="21" t="s">
        <v>158</v>
      </c>
      <c r="D82" s="24">
        <v>1365476</v>
      </c>
      <c r="E82" s="22">
        <v>5765.0396719999999</v>
      </c>
      <c r="F82" s="23">
        <v>0.44571277199334702</v>
      </c>
      <c r="G82" s="23"/>
    </row>
    <row r="83" spans="1:7" x14ac:dyDescent="0.2">
      <c r="A83" s="21" t="s">
        <v>651</v>
      </c>
      <c r="B83" s="21" t="s">
        <v>650</v>
      </c>
      <c r="C83" s="21" t="s">
        <v>200</v>
      </c>
      <c r="D83" s="24">
        <v>9255068</v>
      </c>
      <c r="E83" s="22">
        <v>5622.45381</v>
      </c>
      <c r="F83" s="23">
        <v>0.43468902481815502</v>
      </c>
      <c r="G83" s="23"/>
    </row>
    <row r="84" spans="1:7" x14ac:dyDescent="0.2">
      <c r="A84" s="21" t="s">
        <v>653</v>
      </c>
      <c r="B84" s="21" t="s">
        <v>652</v>
      </c>
      <c r="C84" s="21" t="s">
        <v>416</v>
      </c>
      <c r="D84" s="24">
        <v>1159493</v>
      </c>
      <c r="E84" s="22">
        <v>5556.2904559999997</v>
      </c>
      <c r="F84" s="23">
        <v>0.42957373444835101</v>
      </c>
      <c r="G84" s="23"/>
    </row>
    <row r="85" spans="1:7" x14ac:dyDescent="0.2">
      <c r="A85" s="21" t="s">
        <v>655</v>
      </c>
      <c r="B85" s="21" t="s">
        <v>654</v>
      </c>
      <c r="C85" s="21" t="s">
        <v>141</v>
      </c>
      <c r="D85" s="24">
        <v>1231772</v>
      </c>
      <c r="E85" s="22">
        <v>4805.1425719999997</v>
      </c>
      <c r="F85" s="23">
        <v>0.37150020423820601</v>
      </c>
      <c r="G85" s="23"/>
    </row>
    <row r="86" spans="1:7" x14ac:dyDescent="0.2">
      <c r="A86" s="21" t="s">
        <v>657</v>
      </c>
      <c r="B86" s="21" t="s">
        <v>656</v>
      </c>
      <c r="C86" s="21" t="s">
        <v>173</v>
      </c>
      <c r="D86" s="24">
        <v>1031193</v>
      </c>
      <c r="E86" s="22">
        <v>4627.4785879999999</v>
      </c>
      <c r="F86" s="23">
        <v>0.35776446063584699</v>
      </c>
      <c r="G86" s="23"/>
    </row>
    <row r="87" spans="1:7" x14ac:dyDescent="0.2">
      <c r="A87" s="21" t="s">
        <v>659</v>
      </c>
      <c r="B87" s="21" t="s">
        <v>658</v>
      </c>
      <c r="C87" s="21" t="s">
        <v>141</v>
      </c>
      <c r="D87" s="24">
        <v>597610</v>
      </c>
      <c r="E87" s="22">
        <v>4608.1707100000003</v>
      </c>
      <c r="F87" s="23">
        <v>0.356271709793821</v>
      </c>
      <c r="G87" s="23"/>
    </row>
    <row r="88" spans="1:7" x14ac:dyDescent="0.2">
      <c r="A88" s="21" t="s">
        <v>532</v>
      </c>
      <c r="B88" s="21" t="s">
        <v>531</v>
      </c>
      <c r="C88" s="21" t="s">
        <v>152</v>
      </c>
      <c r="D88" s="24">
        <v>1477466</v>
      </c>
      <c r="E88" s="22">
        <v>4573.4960030000002</v>
      </c>
      <c r="F88" s="23">
        <v>0.35359090260873099</v>
      </c>
      <c r="G88" s="23"/>
    </row>
    <row r="89" spans="1:7" x14ac:dyDescent="0.2">
      <c r="A89" s="21" t="s">
        <v>661</v>
      </c>
      <c r="B89" s="21" t="s">
        <v>660</v>
      </c>
      <c r="C89" s="21" t="s">
        <v>222</v>
      </c>
      <c r="D89" s="24">
        <v>10576724</v>
      </c>
      <c r="E89" s="22">
        <v>4569.1447680000001</v>
      </c>
      <c r="F89" s="23">
        <v>0.35325449538106402</v>
      </c>
      <c r="G89" s="23"/>
    </row>
    <row r="90" spans="1:7" x14ac:dyDescent="0.2">
      <c r="A90" s="21" t="s">
        <v>663</v>
      </c>
      <c r="B90" s="21" t="s">
        <v>662</v>
      </c>
      <c r="C90" s="21" t="s">
        <v>152</v>
      </c>
      <c r="D90" s="24">
        <v>923838</v>
      </c>
      <c r="E90" s="22">
        <v>4466.2948109999998</v>
      </c>
      <c r="F90" s="23">
        <v>0.34530285202004601</v>
      </c>
      <c r="G90" s="23"/>
    </row>
    <row r="91" spans="1:7" x14ac:dyDescent="0.2">
      <c r="A91" s="21" t="s">
        <v>665</v>
      </c>
      <c r="B91" s="21" t="s">
        <v>664</v>
      </c>
      <c r="C91" s="21" t="s">
        <v>176</v>
      </c>
      <c r="D91" s="24">
        <v>804108</v>
      </c>
      <c r="E91" s="22">
        <v>4203.0725160000002</v>
      </c>
      <c r="F91" s="23">
        <v>0.32495233486320602</v>
      </c>
      <c r="G91" s="23"/>
    </row>
    <row r="92" spans="1:7" x14ac:dyDescent="0.2">
      <c r="A92" s="21" t="s">
        <v>667</v>
      </c>
      <c r="B92" s="21" t="s">
        <v>666</v>
      </c>
      <c r="C92" s="21" t="s">
        <v>167</v>
      </c>
      <c r="D92" s="24">
        <v>2025592</v>
      </c>
      <c r="E92" s="22">
        <v>4097.3674979999996</v>
      </c>
      <c r="F92" s="23">
        <v>0.31677995804241599</v>
      </c>
      <c r="G92" s="23"/>
    </row>
    <row r="93" spans="1:7" x14ac:dyDescent="0.2">
      <c r="A93" s="21" t="s">
        <v>669</v>
      </c>
      <c r="B93" s="21" t="s">
        <v>668</v>
      </c>
      <c r="C93" s="21" t="s">
        <v>152</v>
      </c>
      <c r="D93" s="24">
        <v>900730</v>
      </c>
      <c r="E93" s="22">
        <v>3512.3966350000001</v>
      </c>
      <c r="F93" s="23">
        <v>0.27155407934649001</v>
      </c>
      <c r="G93" s="23"/>
    </row>
    <row r="94" spans="1:7" x14ac:dyDescent="0.2">
      <c r="A94" s="21" t="s">
        <v>671</v>
      </c>
      <c r="B94" s="21" t="s">
        <v>670</v>
      </c>
      <c r="C94" s="21" t="s">
        <v>356</v>
      </c>
      <c r="D94" s="24">
        <v>2000000</v>
      </c>
      <c r="E94" s="22">
        <v>3477.8</v>
      </c>
      <c r="F94" s="23">
        <v>0.26887930814545502</v>
      </c>
      <c r="G94" s="23"/>
    </row>
    <row r="95" spans="1:7" x14ac:dyDescent="0.2">
      <c r="A95" s="21" t="s">
        <v>673</v>
      </c>
      <c r="B95" s="21" t="s">
        <v>672</v>
      </c>
      <c r="C95" s="21" t="s">
        <v>200</v>
      </c>
      <c r="D95" s="24">
        <v>2500000</v>
      </c>
      <c r="E95" s="22">
        <v>3186</v>
      </c>
      <c r="F95" s="23">
        <v>0.24631936159394399</v>
      </c>
      <c r="G95" s="23"/>
    </row>
    <row r="96" spans="1:7" x14ac:dyDescent="0.2">
      <c r="A96" s="21" t="s">
        <v>675</v>
      </c>
      <c r="B96" s="21" t="s">
        <v>674</v>
      </c>
      <c r="C96" s="21" t="s">
        <v>265</v>
      </c>
      <c r="D96" s="24">
        <v>237080</v>
      </c>
      <c r="E96" s="22">
        <v>2157.5465399999998</v>
      </c>
      <c r="F96" s="23">
        <v>0.16680649288826899</v>
      </c>
      <c r="G96" s="23"/>
    </row>
    <row r="97" spans="1:7" x14ac:dyDescent="0.2">
      <c r="A97" s="21" t="s">
        <v>677</v>
      </c>
      <c r="B97" s="21" t="s">
        <v>676</v>
      </c>
      <c r="C97" s="21" t="s">
        <v>222</v>
      </c>
      <c r="D97" s="24">
        <v>22379</v>
      </c>
      <c r="E97" s="22">
        <v>790.29200600000001</v>
      </c>
      <c r="F97" s="23">
        <v>6.1099881478567999E-2</v>
      </c>
      <c r="G97" s="23"/>
    </row>
    <row r="98" spans="1:7" x14ac:dyDescent="0.2">
      <c r="A98" s="20" t="s">
        <v>32</v>
      </c>
      <c r="B98" s="20"/>
      <c r="C98" s="20"/>
      <c r="D98" s="20"/>
      <c r="E98" s="25">
        <f>SUM(E7:E97)</f>
        <v>1207444.6631819995</v>
      </c>
      <c r="F98" s="26">
        <f>SUM(F7:F97)</f>
        <v>93.351223664471277</v>
      </c>
      <c r="G98" s="23"/>
    </row>
    <row r="99" spans="1:7" x14ac:dyDescent="0.2">
      <c r="A99" s="21"/>
      <c r="B99" s="21"/>
      <c r="C99" s="21"/>
      <c r="D99" s="21"/>
      <c r="E99" s="22"/>
      <c r="F99" s="23"/>
      <c r="G99" s="23"/>
    </row>
    <row r="100" spans="1:7" x14ac:dyDescent="0.2">
      <c r="A100" s="20" t="s">
        <v>33</v>
      </c>
      <c r="B100" s="21"/>
      <c r="C100" s="21"/>
      <c r="D100" s="21"/>
      <c r="E100" s="22"/>
      <c r="F100" s="23"/>
      <c r="G100" s="23"/>
    </row>
    <row r="101" spans="1:7" x14ac:dyDescent="0.2">
      <c r="A101" s="20" t="s">
        <v>38</v>
      </c>
      <c r="B101" s="21"/>
      <c r="C101" s="21"/>
      <c r="D101" s="21"/>
      <c r="E101" s="22"/>
      <c r="F101" s="23"/>
      <c r="G101" s="23"/>
    </row>
    <row r="102" spans="1:7" x14ac:dyDescent="0.2">
      <c r="A102" s="21" t="s">
        <v>679</v>
      </c>
      <c r="B102" s="21" t="s">
        <v>678</v>
      </c>
      <c r="C102" s="21" t="s">
        <v>39</v>
      </c>
      <c r="D102" s="24">
        <v>2552400</v>
      </c>
      <c r="E102" s="22">
        <v>2520.1708450000001</v>
      </c>
      <c r="F102" s="23">
        <v>0.194842082124316</v>
      </c>
      <c r="G102" s="23">
        <v>5.2449000000000003</v>
      </c>
    </row>
    <row r="103" spans="1:7" x14ac:dyDescent="0.2">
      <c r="A103" s="21" t="s">
        <v>287</v>
      </c>
      <c r="B103" s="21" t="s">
        <v>286</v>
      </c>
      <c r="C103" s="21" t="s">
        <v>39</v>
      </c>
      <c r="D103" s="24">
        <v>2500000</v>
      </c>
      <c r="E103" s="22">
        <v>2482.94</v>
      </c>
      <c r="F103" s="23">
        <v>0.19196365212682601</v>
      </c>
      <c r="G103" s="23">
        <v>5.2251000000000003</v>
      </c>
    </row>
    <row r="104" spans="1:7" x14ac:dyDescent="0.2">
      <c r="A104" s="20" t="s">
        <v>32</v>
      </c>
      <c r="B104" s="20"/>
      <c r="C104" s="20"/>
      <c r="D104" s="20"/>
      <c r="E104" s="25">
        <f>SUM(E101:E103)</f>
        <v>5003.1108450000002</v>
      </c>
      <c r="F104" s="26">
        <f>SUM(F101:F103)</f>
        <v>0.38680573425114201</v>
      </c>
      <c r="G104" s="23"/>
    </row>
    <row r="105" spans="1:7" x14ac:dyDescent="0.2">
      <c r="A105" s="21"/>
      <c r="B105" s="21"/>
      <c r="C105" s="21"/>
      <c r="D105" s="21"/>
      <c r="E105" s="22"/>
      <c r="F105" s="23"/>
      <c r="G105" s="23"/>
    </row>
    <row r="106" spans="1:7" x14ac:dyDescent="0.2">
      <c r="A106" s="20" t="s">
        <v>40</v>
      </c>
      <c r="B106" s="20"/>
      <c r="C106" s="20"/>
      <c r="D106" s="20"/>
      <c r="E106" s="25">
        <f>E98+E104</f>
        <v>1212447.7740269995</v>
      </c>
      <c r="F106" s="26">
        <f>F98+F104</f>
        <v>93.738029398722418</v>
      </c>
      <c r="G106" s="23"/>
    </row>
    <row r="107" spans="1:7" x14ac:dyDescent="0.2">
      <c r="A107" s="20"/>
      <c r="B107" s="20"/>
      <c r="C107" s="20"/>
      <c r="D107" s="20"/>
      <c r="E107" s="25"/>
      <c r="F107" s="26"/>
      <c r="G107" s="23"/>
    </row>
    <row r="108" spans="1:7" x14ac:dyDescent="0.2">
      <c r="A108" s="20" t="s">
        <v>42</v>
      </c>
      <c r="B108" s="20"/>
      <c r="C108" s="20"/>
      <c r="D108" s="20"/>
      <c r="E108" s="25">
        <f>E110-(E98+E104)</f>
        <v>80995.006671700627</v>
      </c>
      <c r="F108" s="26">
        <f>F110-(F98+F104)</f>
        <v>6.2619706012775822</v>
      </c>
      <c r="G108" s="23"/>
    </row>
    <row r="109" spans="1:7" x14ac:dyDescent="0.2">
      <c r="A109" s="20"/>
      <c r="B109" s="20"/>
      <c r="C109" s="20"/>
      <c r="D109" s="20"/>
      <c r="E109" s="25"/>
      <c r="F109" s="26"/>
      <c r="G109" s="23"/>
    </row>
    <row r="110" spans="1:7" x14ac:dyDescent="0.2">
      <c r="A110" s="27" t="s">
        <v>41</v>
      </c>
      <c r="B110" s="27"/>
      <c r="C110" s="27"/>
      <c r="D110" s="27"/>
      <c r="E110" s="28">
        <v>1293442.7806987001</v>
      </c>
      <c r="F110" s="29">
        <v>100</v>
      </c>
      <c r="G110" s="23"/>
    </row>
    <row r="111" spans="1:7" x14ac:dyDescent="0.2">
      <c r="G111" s="59"/>
    </row>
    <row r="112" spans="1:7" x14ac:dyDescent="0.2">
      <c r="A112" s="11" t="s">
        <v>44</v>
      </c>
      <c r="G112" s="10"/>
    </row>
    <row r="113" spans="1:7" x14ac:dyDescent="0.2">
      <c r="A113" s="11" t="s">
        <v>45</v>
      </c>
      <c r="G113" s="11"/>
    </row>
    <row r="114" spans="1:7" x14ac:dyDescent="0.2">
      <c r="A114" s="11" t="s">
        <v>46</v>
      </c>
      <c r="B114" s="11"/>
      <c r="C114" s="30" t="s">
        <v>1022</v>
      </c>
      <c r="D114" s="11" t="s">
        <v>47</v>
      </c>
      <c r="G114" s="11"/>
    </row>
    <row r="115" spans="1:7" x14ac:dyDescent="0.2">
      <c r="A115" s="6" t="s">
        <v>56</v>
      </c>
      <c r="C115" s="31">
        <v>165.63</v>
      </c>
      <c r="D115" s="31">
        <v>160.43600000000001</v>
      </c>
    </row>
    <row r="116" spans="1:7" x14ac:dyDescent="0.2">
      <c r="A116" s="6" t="s">
        <v>116</v>
      </c>
      <c r="C116" s="31">
        <v>45.972900000000003</v>
      </c>
      <c r="D116" s="31">
        <v>40.1051</v>
      </c>
    </row>
    <row r="117" spans="1:7" x14ac:dyDescent="0.2">
      <c r="A117" s="6" t="s">
        <v>57</v>
      </c>
      <c r="C117" s="31">
        <v>187.6464</v>
      </c>
      <c r="D117" s="31">
        <v>182.50989999999999</v>
      </c>
    </row>
    <row r="118" spans="1:7" x14ac:dyDescent="0.2">
      <c r="A118" s="6" t="s">
        <v>117</v>
      </c>
      <c r="C118" s="31">
        <v>54.332999999999998</v>
      </c>
      <c r="D118" s="31">
        <v>47.434199999999997</v>
      </c>
    </row>
    <row r="120" spans="1:7" x14ac:dyDescent="0.2">
      <c r="A120" s="11" t="s">
        <v>48</v>
      </c>
    </row>
    <row r="121" spans="1:7" x14ac:dyDescent="0.2">
      <c r="A121" s="102" t="s">
        <v>49</v>
      </c>
      <c r="B121" s="103"/>
      <c r="C121" s="32" t="s">
        <v>50</v>
      </c>
    </row>
    <row r="122" spans="1:7" x14ac:dyDescent="0.2">
      <c r="A122" s="98" t="s">
        <v>116</v>
      </c>
      <c r="B122" s="99"/>
      <c r="C122" s="33">
        <v>4.5</v>
      </c>
    </row>
    <row r="123" spans="1:7" x14ac:dyDescent="0.2">
      <c r="A123" s="98" t="s">
        <v>117</v>
      </c>
      <c r="B123" s="99"/>
      <c r="C123" s="33">
        <v>5.5</v>
      </c>
    </row>
    <row r="124" spans="1:7" x14ac:dyDescent="0.2">
      <c r="A124" s="6" t="s">
        <v>51</v>
      </c>
    </row>
    <row r="125" spans="1:7" x14ac:dyDescent="0.2">
      <c r="A125" s="6" t="s">
        <v>52</v>
      </c>
    </row>
    <row r="127" spans="1:7" x14ac:dyDescent="0.2">
      <c r="A127" s="11" t="s">
        <v>296</v>
      </c>
      <c r="D127" s="35">
        <v>0.17257633677242301</v>
      </c>
    </row>
    <row r="129" spans="1:9" x14ac:dyDescent="0.2">
      <c r="A129" s="11" t="s">
        <v>54</v>
      </c>
      <c r="D129" s="30" t="s">
        <v>55</v>
      </c>
    </row>
    <row r="131" spans="1:9" x14ac:dyDescent="0.2">
      <c r="A131" s="69" t="s">
        <v>1040</v>
      </c>
      <c r="B131" s="69"/>
      <c r="C131" s="69"/>
      <c r="D131" s="69"/>
      <c r="E131" s="69"/>
      <c r="F131" s="69"/>
      <c r="G131" s="70"/>
      <c r="H131" s="69"/>
      <c r="I131" s="69"/>
    </row>
    <row r="132" spans="1:9" x14ac:dyDescent="0.2">
      <c r="A132" s="71"/>
      <c r="B132" s="70"/>
      <c r="C132" s="70"/>
      <c r="D132" s="70"/>
      <c r="E132" s="10"/>
      <c r="G132" s="10"/>
      <c r="H132" s="70"/>
      <c r="I132" s="70"/>
    </row>
    <row r="133" spans="1:9" x14ac:dyDescent="0.2">
      <c r="A133" s="69" t="s">
        <v>1031</v>
      </c>
      <c r="B133" s="70"/>
      <c r="C133" s="70"/>
      <c r="D133" s="70"/>
      <c r="E133" s="10"/>
      <c r="G133" s="10"/>
      <c r="H133" s="70"/>
      <c r="I133" s="70"/>
    </row>
    <row r="134" spans="1:9" x14ac:dyDescent="0.2">
      <c r="A134" s="71"/>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70"/>
      <c r="B141" s="70"/>
      <c r="C141" s="70"/>
      <c r="D141" s="70"/>
      <c r="E141" s="10"/>
      <c r="G141" s="10"/>
      <c r="H141" s="70"/>
      <c r="I141" s="70"/>
    </row>
    <row r="142" spans="1:9" x14ac:dyDescent="0.2">
      <c r="A142" s="70"/>
      <c r="B142" s="70"/>
      <c r="C142" s="70"/>
      <c r="D142" s="70"/>
      <c r="E142" s="10"/>
      <c r="G142" s="10"/>
      <c r="H142" s="70"/>
      <c r="I142" s="70"/>
    </row>
    <row r="143" spans="1:9" x14ac:dyDescent="0.2">
      <c r="A143" s="70"/>
      <c r="B143" s="70"/>
      <c r="C143" s="70"/>
      <c r="D143" s="70"/>
      <c r="E143" s="10"/>
      <c r="G143" s="10"/>
      <c r="H143" s="70"/>
      <c r="I143" s="70"/>
    </row>
    <row r="144" spans="1:9" x14ac:dyDescent="0.2">
      <c r="A144" s="70"/>
      <c r="B144" s="70"/>
      <c r="C144" s="70"/>
      <c r="D144" s="70"/>
      <c r="E144" s="10"/>
      <c r="G144" s="10"/>
      <c r="H144" s="70"/>
      <c r="I144" s="70"/>
    </row>
    <row r="145" spans="1:9" x14ac:dyDescent="0.2">
      <c r="A145" s="70"/>
      <c r="B145" s="70"/>
      <c r="C145" s="70"/>
      <c r="D145" s="70"/>
      <c r="E145" s="10"/>
      <c r="G145" s="10"/>
      <c r="H145" s="70"/>
      <c r="I145" s="70"/>
    </row>
    <row r="146" spans="1:9" x14ac:dyDescent="0.2">
      <c r="A146" s="70"/>
      <c r="B146" s="70"/>
      <c r="C146" s="70"/>
      <c r="D146" s="70"/>
      <c r="E146" s="10"/>
      <c r="G146" s="10"/>
      <c r="H146" s="70"/>
      <c r="I146" s="70"/>
    </row>
    <row r="147" spans="1:9" x14ac:dyDescent="0.2">
      <c r="A147" s="70"/>
      <c r="B147" s="70"/>
      <c r="C147" s="70"/>
      <c r="D147" s="70"/>
      <c r="E147" s="10"/>
      <c r="G147" s="10"/>
      <c r="H147" s="70"/>
      <c r="I147" s="70"/>
    </row>
    <row r="148" spans="1:9" x14ac:dyDescent="0.2">
      <c r="A148" s="70"/>
      <c r="B148" s="70"/>
      <c r="C148" s="70"/>
      <c r="D148" s="70"/>
      <c r="E148" s="10"/>
      <c r="G148" s="10"/>
      <c r="H148" s="70"/>
      <c r="I148" s="70"/>
    </row>
    <row r="149" spans="1:9" x14ac:dyDescent="0.2">
      <c r="A149" s="70"/>
      <c r="B149" s="70"/>
      <c r="C149" s="70"/>
      <c r="D149" s="70"/>
      <c r="E149" s="10"/>
      <c r="G149" s="10"/>
      <c r="H149" s="70"/>
      <c r="I149" s="70"/>
    </row>
    <row r="150" spans="1:9" x14ac:dyDescent="0.2">
      <c r="A150" s="70"/>
      <c r="B150" s="70"/>
      <c r="C150" s="70"/>
      <c r="D150" s="70"/>
      <c r="E150" s="10"/>
      <c r="G150" s="10"/>
      <c r="H150" s="70"/>
      <c r="I150" s="70"/>
    </row>
    <row r="151" spans="1:9" x14ac:dyDescent="0.2">
      <c r="A151" s="69" t="s">
        <v>1044</v>
      </c>
      <c r="B151" s="70"/>
      <c r="C151" s="70"/>
      <c r="D151" s="70"/>
      <c r="E151" s="10"/>
      <c r="G151" s="10"/>
      <c r="H151" s="70"/>
      <c r="I151" s="70"/>
    </row>
    <row r="152" spans="1:9" x14ac:dyDescent="0.2">
      <c r="A152" s="70"/>
      <c r="B152" s="70"/>
      <c r="C152" s="70"/>
      <c r="D152" s="70"/>
      <c r="E152" s="10"/>
      <c r="G152" s="10"/>
      <c r="H152" s="70"/>
      <c r="I152" s="70"/>
    </row>
    <row r="153" spans="1:9" x14ac:dyDescent="0.2">
      <c r="A153" s="69" t="s">
        <v>1032</v>
      </c>
      <c r="B153" s="70"/>
      <c r="C153" s="70"/>
      <c r="D153" s="70"/>
      <c r="E153" s="10"/>
      <c r="G153" s="10"/>
      <c r="H153" s="70"/>
      <c r="I153" s="70"/>
    </row>
    <row r="154" spans="1:9" x14ac:dyDescent="0.2">
      <c r="A154" s="70"/>
      <c r="B154" s="70"/>
      <c r="C154" s="70"/>
      <c r="D154" s="70"/>
      <c r="E154" s="10"/>
      <c r="G154" s="10"/>
      <c r="H154" s="70"/>
      <c r="I154" s="70"/>
    </row>
    <row r="155" spans="1:9" x14ac:dyDescent="0.2">
      <c r="A155" s="70"/>
      <c r="B155" s="70"/>
      <c r="C155" s="70"/>
      <c r="D155" s="70"/>
      <c r="E155" s="10"/>
      <c r="G155" s="10"/>
      <c r="H155" s="70"/>
      <c r="I155" s="70"/>
    </row>
    <row r="156" spans="1:9" x14ac:dyDescent="0.2">
      <c r="A156" s="70"/>
      <c r="B156" s="70"/>
      <c r="C156" s="70"/>
      <c r="D156" s="70"/>
      <c r="E156" s="10"/>
      <c r="G156" s="10"/>
      <c r="H156" s="70"/>
      <c r="I156" s="70"/>
    </row>
    <row r="157" spans="1:9" x14ac:dyDescent="0.2">
      <c r="A157" s="70"/>
      <c r="B157" s="70"/>
      <c r="C157" s="70"/>
      <c r="D157" s="70"/>
      <c r="E157" s="10"/>
      <c r="G157" s="10"/>
      <c r="H157" s="70"/>
      <c r="I157" s="70"/>
    </row>
    <row r="158" spans="1:9" x14ac:dyDescent="0.2">
      <c r="A158" s="70"/>
      <c r="B158" s="70"/>
      <c r="C158" s="70"/>
      <c r="D158" s="70"/>
      <c r="E158" s="10"/>
      <c r="G158" s="10"/>
      <c r="H158" s="70"/>
      <c r="I158" s="70"/>
    </row>
    <row r="159" spans="1:9" x14ac:dyDescent="0.2">
      <c r="A159" s="70"/>
      <c r="B159" s="70"/>
      <c r="C159" s="70"/>
      <c r="D159" s="70"/>
      <c r="E159" s="10"/>
      <c r="G159" s="10"/>
      <c r="H159" s="70"/>
      <c r="I159" s="70"/>
    </row>
    <row r="160" spans="1:9" x14ac:dyDescent="0.2">
      <c r="A160" s="70"/>
      <c r="B160" s="70"/>
      <c r="C160" s="70"/>
      <c r="D160" s="70"/>
      <c r="E160" s="10"/>
      <c r="G160" s="10"/>
      <c r="H160" s="70"/>
      <c r="I160" s="70"/>
    </row>
    <row r="161" spans="1:9" x14ac:dyDescent="0.2">
      <c r="A161" s="70"/>
      <c r="B161" s="70"/>
      <c r="C161" s="70"/>
      <c r="D161" s="70"/>
      <c r="E161" s="10"/>
      <c r="G161" s="10"/>
      <c r="H161" s="70"/>
      <c r="I161" s="70"/>
    </row>
    <row r="162" spans="1:9" x14ac:dyDescent="0.2">
      <c r="A162" s="70"/>
      <c r="B162" s="70"/>
      <c r="C162" s="70"/>
      <c r="D162" s="70"/>
      <c r="E162" s="10"/>
      <c r="G162" s="10"/>
      <c r="H162" s="70"/>
      <c r="I162" s="70"/>
    </row>
    <row r="163" spans="1:9" x14ac:dyDescent="0.2">
      <c r="A163" s="70"/>
      <c r="B163" s="70"/>
      <c r="C163" s="70"/>
      <c r="D163" s="70"/>
      <c r="E163" s="10"/>
      <c r="G163" s="10"/>
      <c r="H163" s="70"/>
      <c r="I163" s="70"/>
    </row>
    <row r="164" spans="1:9" x14ac:dyDescent="0.2">
      <c r="A164" s="70"/>
      <c r="B164" s="70"/>
      <c r="C164" s="70"/>
      <c r="D164" s="70"/>
      <c r="E164" s="10"/>
      <c r="G164" s="10"/>
      <c r="H164" s="70"/>
      <c r="I164" s="70"/>
    </row>
    <row r="165" spans="1:9" x14ac:dyDescent="0.2">
      <c r="A165" s="70"/>
      <c r="B165" s="70"/>
      <c r="C165" s="70"/>
      <c r="D165" s="70"/>
      <c r="E165" s="10"/>
      <c r="G165" s="10"/>
      <c r="H165" s="70"/>
      <c r="I165" s="70"/>
    </row>
    <row r="166" spans="1:9" x14ac:dyDescent="0.2">
      <c r="A166" s="70"/>
      <c r="B166" s="70"/>
      <c r="C166" s="70"/>
      <c r="D166" s="70"/>
      <c r="E166" s="10"/>
      <c r="G166" s="10"/>
      <c r="H166" s="70"/>
      <c r="I166" s="70"/>
    </row>
    <row r="167" spans="1:9" x14ac:dyDescent="0.2">
      <c r="A167" s="70"/>
      <c r="B167" s="70"/>
      <c r="C167" s="70"/>
      <c r="D167" s="70"/>
      <c r="E167" s="10"/>
      <c r="G167" s="10"/>
      <c r="H167" s="70"/>
      <c r="I167" s="70"/>
    </row>
    <row r="168" spans="1:9" x14ac:dyDescent="0.2">
      <c r="A168" s="70"/>
      <c r="B168" s="70"/>
      <c r="C168" s="70"/>
      <c r="D168" s="70"/>
      <c r="E168" s="10"/>
      <c r="G168" s="10"/>
      <c r="H168" s="70"/>
      <c r="I168" s="70"/>
    </row>
    <row r="169" spans="1:9" x14ac:dyDescent="0.2">
      <c r="A169" s="70"/>
      <c r="B169" s="70"/>
      <c r="C169" s="70"/>
      <c r="D169" s="70"/>
      <c r="E169" s="10"/>
      <c r="G169" s="10"/>
      <c r="H169" s="70"/>
      <c r="I169" s="70"/>
    </row>
    <row r="170" spans="1:9" x14ac:dyDescent="0.2">
      <c r="A170" s="70"/>
      <c r="B170" s="70"/>
      <c r="C170" s="70"/>
      <c r="D170" s="70"/>
      <c r="E170" s="10"/>
      <c r="G170" s="10"/>
      <c r="H170" s="70"/>
      <c r="I170" s="70"/>
    </row>
    <row r="171" spans="1:9" x14ac:dyDescent="0.2">
      <c r="A171" s="6" t="s">
        <v>1045</v>
      </c>
      <c r="B171" s="70"/>
      <c r="C171" s="70"/>
      <c r="D171" s="70"/>
      <c r="E171" s="10"/>
      <c r="G171" s="10"/>
      <c r="H171" s="70"/>
      <c r="I171" s="70"/>
    </row>
    <row r="172" spans="1:9" x14ac:dyDescent="0.2">
      <c r="A172" s="70"/>
      <c r="B172" s="70"/>
      <c r="C172" s="70"/>
      <c r="D172" s="70"/>
      <c r="E172" s="10"/>
      <c r="G172" s="10"/>
      <c r="H172" s="70"/>
      <c r="I172" s="70"/>
    </row>
    <row r="173" spans="1:9" x14ac:dyDescent="0.2">
      <c r="A173" s="70" t="s">
        <v>1030</v>
      </c>
      <c r="B173" s="70"/>
      <c r="C173" s="70"/>
      <c r="D173" s="70"/>
      <c r="E173" s="10"/>
      <c r="G173" s="10"/>
      <c r="H173" s="70"/>
      <c r="I173" s="70"/>
    </row>
    <row r="174" spans="1:9" x14ac:dyDescent="0.2">
      <c r="A174" s="70"/>
      <c r="B174" s="70"/>
      <c r="C174" s="70"/>
      <c r="D174" s="70"/>
      <c r="E174" s="10"/>
      <c r="G174" s="10"/>
      <c r="H174" s="70"/>
      <c r="I174" s="70"/>
    </row>
    <row r="175" spans="1:9" x14ac:dyDescent="0.2">
      <c r="A175" s="70"/>
      <c r="B175" s="70"/>
      <c r="C175" s="70"/>
      <c r="D175" s="70"/>
      <c r="E175" s="10"/>
      <c r="G175" s="10"/>
      <c r="H175" s="70"/>
      <c r="I175" s="70"/>
    </row>
    <row r="176" spans="1:9" x14ac:dyDescent="0.2">
      <c r="A176" s="70"/>
      <c r="B176" s="70"/>
      <c r="C176" s="70"/>
      <c r="D176" s="70"/>
      <c r="E176" s="10"/>
      <c r="G176" s="10"/>
      <c r="H176" s="70"/>
      <c r="I176" s="70"/>
    </row>
    <row r="177" spans="1:9" x14ac:dyDescent="0.2">
      <c r="A177" s="70"/>
      <c r="B177" s="70"/>
      <c r="C177" s="70"/>
      <c r="D177" s="70"/>
      <c r="E177" s="10"/>
      <c r="G177" s="10"/>
      <c r="H177" s="70"/>
      <c r="I177" s="70"/>
    </row>
    <row r="178" spans="1:9" x14ac:dyDescent="0.2">
      <c r="A178" s="70"/>
      <c r="B178" s="70"/>
      <c r="C178" s="70"/>
      <c r="D178" s="70"/>
      <c r="E178" s="10"/>
      <c r="G178" s="10"/>
      <c r="H178" s="70"/>
      <c r="I178" s="70"/>
    </row>
    <row r="179" spans="1:9" x14ac:dyDescent="0.2">
      <c r="A179" s="70"/>
      <c r="B179" s="70"/>
      <c r="C179" s="70"/>
      <c r="D179" s="70"/>
      <c r="E179" s="10"/>
      <c r="G179" s="10"/>
      <c r="H179" s="70"/>
      <c r="I179" s="70"/>
    </row>
    <row r="180" spans="1:9" x14ac:dyDescent="0.2">
      <c r="A180" s="70"/>
      <c r="B180" s="70"/>
      <c r="C180" s="70"/>
      <c r="D180" s="70"/>
      <c r="E180" s="10"/>
      <c r="G180" s="10"/>
      <c r="H180" s="70"/>
      <c r="I180" s="70"/>
    </row>
    <row r="181" spans="1:9" x14ac:dyDescent="0.2">
      <c r="A181" s="70"/>
      <c r="B181" s="70"/>
      <c r="C181" s="70"/>
      <c r="D181" s="70"/>
      <c r="E181" s="10"/>
      <c r="G181" s="10"/>
      <c r="H181" s="70"/>
      <c r="I181" s="70"/>
    </row>
    <row r="182" spans="1:9" x14ac:dyDescent="0.2">
      <c r="A182" s="70"/>
      <c r="B182" s="70"/>
      <c r="C182" s="70"/>
      <c r="D182" s="70"/>
      <c r="E182" s="10"/>
      <c r="G182" s="10"/>
      <c r="H182" s="70"/>
      <c r="I182" s="70"/>
    </row>
    <row r="183" spans="1:9" x14ac:dyDescent="0.2">
      <c r="A183" s="70"/>
      <c r="B183" s="70"/>
      <c r="C183" s="70"/>
      <c r="D183" s="70"/>
      <c r="E183" s="10"/>
      <c r="G183" s="10"/>
      <c r="H183" s="70"/>
      <c r="I183" s="70"/>
    </row>
    <row r="184" spans="1:9" x14ac:dyDescent="0.2">
      <c r="A184" s="70"/>
      <c r="B184" s="70"/>
      <c r="C184" s="70"/>
      <c r="D184" s="70"/>
      <c r="E184" s="10"/>
      <c r="G184" s="10"/>
      <c r="H184" s="70"/>
      <c r="I184" s="70"/>
    </row>
    <row r="185" spans="1:9" x14ac:dyDescent="0.2">
      <c r="A185" s="70"/>
      <c r="B185" s="70"/>
      <c r="C185" s="70"/>
      <c r="D185" s="70"/>
      <c r="E185" s="10"/>
      <c r="G185" s="10"/>
      <c r="H185" s="70"/>
      <c r="I185" s="70"/>
    </row>
    <row r="186" spans="1:9" x14ac:dyDescent="0.2">
      <c r="A186" s="70"/>
      <c r="B186" s="70"/>
      <c r="C186" s="70"/>
      <c r="D186" s="70"/>
      <c r="E186" s="10"/>
      <c r="G186" s="10"/>
      <c r="H186" s="70"/>
      <c r="I186" s="70"/>
    </row>
    <row r="187" spans="1:9" x14ac:dyDescent="0.2">
      <c r="A187" s="70"/>
      <c r="B187" s="70"/>
      <c r="C187" s="70"/>
      <c r="D187" s="70"/>
      <c r="E187" s="10"/>
      <c r="G187" s="10"/>
      <c r="H187" s="70"/>
      <c r="I187" s="70"/>
    </row>
    <row r="188" spans="1:9" x14ac:dyDescent="0.2">
      <c r="A188" s="70"/>
      <c r="B188" s="70"/>
      <c r="C188" s="70"/>
      <c r="D188" s="70"/>
      <c r="E188" s="10"/>
      <c r="G188" s="10"/>
      <c r="H188" s="70"/>
      <c r="I188" s="70"/>
    </row>
    <row r="189" spans="1:9" x14ac:dyDescent="0.2">
      <c r="A189" s="70"/>
      <c r="B189" s="70"/>
      <c r="C189" s="70"/>
      <c r="D189" s="70"/>
      <c r="E189" s="10"/>
      <c r="G189" s="10"/>
      <c r="H189" s="70"/>
      <c r="I189" s="70"/>
    </row>
    <row r="190" spans="1:9" x14ac:dyDescent="0.2">
      <c r="A190" s="70"/>
      <c r="B190" s="70"/>
      <c r="C190" s="70"/>
      <c r="D190" s="70"/>
      <c r="E190" s="10"/>
      <c r="G190" s="10"/>
      <c r="H190" s="70"/>
      <c r="I190" s="70"/>
    </row>
    <row r="191" spans="1:9" x14ac:dyDescent="0.2">
      <c r="A191" s="70"/>
      <c r="B191" s="70"/>
      <c r="C191" s="70"/>
      <c r="D191" s="70"/>
      <c r="E191" s="10"/>
      <c r="G191" s="10"/>
      <c r="H191" s="70"/>
      <c r="I191" s="70"/>
    </row>
    <row r="192" spans="1:9" x14ac:dyDescent="0.2">
      <c r="A192" s="70"/>
      <c r="B192" s="70"/>
      <c r="C192" s="70"/>
      <c r="D192" s="70"/>
      <c r="E192" s="10"/>
      <c r="G192" s="10"/>
      <c r="H192" s="70"/>
      <c r="I192" s="70"/>
    </row>
    <row r="193" spans="1:9" x14ac:dyDescent="0.2">
      <c r="A193" s="70"/>
      <c r="B193" s="70"/>
      <c r="C193" s="70"/>
      <c r="D193" s="70"/>
      <c r="E193" s="10"/>
      <c r="G193" s="10"/>
      <c r="H193" s="70"/>
      <c r="I193" s="70"/>
    </row>
    <row r="194" spans="1:9" x14ac:dyDescent="0.2">
      <c r="A194" s="70"/>
      <c r="B194" s="70"/>
      <c r="C194" s="70"/>
      <c r="D194" s="70"/>
      <c r="E194" s="10"/>
      <c r="G194" s="10"/>
      <c r="H194" s="70"/>
      <c r="I194" s="70"/>
    </row>
    <row r="195" spans="1:9" x14ac:dyDescent="0.2">
      <c r="A195" s="70"/>
      <c r="B195" s="70"/>
      <c r="C195" s="70"/>
      <c r="D195" s="70"/>
      <c r="E195" s="10"/>
      <c r="G195" s="10"/>
      <c r="H195" s="70"/>
      <c r="I195" s="70"/>
    </row>
    <row r="196" spans="1:9" x14ac:dyDescent="0.2">
      <c r="A196" s="70"/>
      <c r="B196" s="70"/>
      <c r="C196" s="70"/>
      <c r="D196" s="70"/>
      <c r="E196" s="10"/>
      <c r="G196" s="10"/>
      <c r="H196" s="70"/>
      <c r="I196" s="70"/>
    </row>
    <row r="197" spans="1:9" x14ac:dyDescent="0.2">
      <c r="A197" s="70"/>
      <c r="B197" s="70"/>
      <c r="C197" s="70"/>
      <c r="D197" s="70"/>
      <c r="E197" s="10"/>
      <c r="G197" s="10"/>
      <c r="H197" s="70"/>
      <c r="I197" s="70"/>
    </row>
    <row r="198" spans="1:9" x14ac:dyDescent="0.2">
      <c r="A198" s="70"/>
      <c r="B198" s="70"/>
      <c r="C198" s="70"/>
      <c r="D198" s="70"/>
      <c r="E198" s="10"/>
      <c r="G198" s="10"/>
      <c r="H198" s="70"/>
      <c r="I198" s="70"/>
    </row>
    <row r="199" spans="1:9" x14ac:dyDescent="0.2">
      <c r="A199" s="70"/>
      <c r="B199" s="70"/>
      <c r="C199" s="70"/>
      <c r="D199" s="70"/>
      <c r="E199" s="10"/>
      <c r="G199" s="10"/>
      <c r="H199" s="70"/>
      <c r="I199" s="70"/>
    </row>
    <row r="200" spans="1:9" x14ac:dyDescent="0.2">
      <c r="A200" s="70"/>
      <c r="B200" s="70"/>
      <c r="C200" s="70"/>
      <c r="D200" s="70"/>
      <c r="E200" s="10"/>
      <c r="G200" s="10"/>
      <c r="H200" s="70"/>
      <c r="I200" s="70"/>
    </row>
    <row r="201" spans="1:9" x14ac:dyDescent="0.2">
      <c r="A201" s="70"/>
      <c r="B201" s="70"/>
      <c r="C201" s="70"/>
      <c r="D201" s="70"/>
      <c r="E201" s="10"/>
      <c r="G201" s="10"/>
      <c r="H201" s="70"/>
      <c r="I201" s="70"/>
    </row>
    <row r="202" spans="1:9" x14ac:dyDescent="0.2">
      <c r="A202" s="70"/>
      <c r="B202" s="70"/>
      <c r="C202" s="70"/>
      <c r="D202" s="70"/>
      <c r="E202" s="10"/>
      <c r="G202" s="10"/>
      <c r="H202" s="70"/>
      <c r="I202" s="70"/>
    </row>
    <row r="203" spans="1:9" x14ac:dyDescent="0.2">
      <c r="A203" s="70"/>
      <c r="B203" s="70"/>
      <c r="C203" s="70"/>
      <c r="D203" s="70"/>
      <c r="E203" s="10"/>
      <c r="G203" s="10"/>
      <c r="H203" s="70"/>
      <c r="I203" s="70"/>
    </row>
    <row r="204" spans="1:9" x14ac:dyDescent="0.2">
      <c r="A204" s="70"/>
      <c r="B204" s="70"/>
      <c r="C204" s="70"/>
      <c r="D204" s="70"/>
      <c r="E204" s="10"/>
      <c r="G204" s="10"/>
      <c r="H204" s="70"/>
      <c r="I204" s="70"/>
    </row>
    <row r="205" spans="1:9" x14ac:dyDescent="0.2">
      <c r="A205" s="70"/>
      <c r="B205" s="70"/>
      <c r="C205" s="70"/>
      <c r="D205" s="70"/>
      <c r="E205" s="10"/>
      <c r="G205" s="10"/>
      <c r="H205" s="70"/>
      <c r="I205" s="70"/>
    </row>
    <row r="206" spans="1:9" x14ac:dyDescent="0.2">
      <c r="A206" s="70"/>
      <c r="B206" s="70"/>
      <c r="C206" s="70"/>
      <c r="D206" s="70"/>
      <c r="E206" s="10"/>
      <c r="G206" s="10"/>
      <c r="H206" s="70"/>
      <c r="I206" s="70"/>
    </row>
    <row r="207" spans="1:9" x14ac:dyDescent="0.2">
      <c r="A207" s="70"/>
      <c r="B207" s="70"/>
      <c r="C207" s="70"/>
      <c r="D207" s="70"/>
      <c r="E207" s="10"/>
      <c r="G207" s="10"/>
      <c r="H207" s="70"/>
      <c r="I207" s="70"/>
    </row>
    <row r="208" spans="1:9" x14ac:dyDescent="0.2">
      <c r="A208" s="70"/>
      <c r="B208" s="70"/>
      <c r="C208" s="70"/>
      <c r="D208" s="70"/>
      <c r="E208" s="10"/>
      <c r="G208" s="10"/>
      <c r="H208" s="70"/>
      <c r="I208" s="70"/>
    </row>
    <row r="209" spans="1:9" x14ac:dyDescent="0.2">
      <c r="A209" s="70"/>
      <c r="B209" s="70"/>
      <c r="C209" s="70"/>
      <c r="D209" s="70"/>
      <c r="E209" s="10"/>
      <c r="G209" s="10"/>
      <c r="H209" s="70"/>
      <c r="I209" s="70"/>
    </row>
    <row r="210" spans="1:9" x14ac:dyDescent="0.2">
      <c r="A210" s="70"/>
      <c r="B210" s="70"/>
      <c r="C210" s="70"/>
      <c r="D210" s="70"/>
      <c r="E210" s="10"/>
      <c r="G210" s="10"/>
      <c r="H210" s="70"/>
      <c r="I210" s="70"/>
    </row>
    <row r="211" spans="1:9" x14ac:dyDescent="0.2">
      <c r="A211" s="70"/>
      <c r="B211" s="70"/>
      <c r="C211" s="70"/>
      <c r="D211" s="70"/>
      <c r="E211" s="10"/>
      <c r="G211" s="10"/>
      <c r="H211" s="70"/>
      <c r="I211" s="70"/>
    </row>
    <row r="212" spans="1:9" x14ac:dyDescent="0.2">
      <c r="A212" s="70"/>
      <c r="B212" s="70"/>
      <c r="C212" s="70"/>
      <c r="D212" s="70"/>
      <c r="E212" s="10"/>
      <c r="G212" s="10"/>
      <c r="H212" s="70"/>
      <c r="I212" s="70"/>
    </row>
    <row r="213" spans="1:9" x14ac:dyDescent="0.2">
      <c r="A213" s="70"/>
      <c r="B213" s="70"/>
      <c r="C213" s="70"/>
      <c r="D213" s="70"/>
      <c r="E213" s="10"/>
      <c r="G213" s="10"/>
      <c r="H213" s="70"/>
      <c r="I213" s="70"/>
    </row>
    <row r="214" spans="1:9" x14ac:dyDescent="0.2">
      <c r="A214" s="70"/>
      <c r="B214" s="70"/>
      <c r="C214" s="70"/>
      <c r="D214" s="70"/>
      <c r="E214" s="10"/>
      <c r="G214" s="10"/>
      <c r="H214" s="70"/>
      <c r="I214" s="70"/>
    </row>
    <row r="215" spans="1:9" x14ac:dyDescent="0.2">
      <c r="A215" s="70"/>
      <c r="B215" s="70"/>
      <c r="C215" s="70"/>
      <c r="D215" s="70"/>
      <c r="E215" s="10"/>
      <c r="G215" s="10"/>
      <c r="H215" s="70"/>
      <c r="I215" s="70"/>
    </row>
    <row r="216" spans="1:9" x14ac:dyDescent="0.2">
      <c r="A216" s="70"/>
      <c r="B216" s="70"/>
      <c r="C216" s="70"/>
      <c r="D216" s="70"/>
      <c r="E216" s="10"/>
      <c r="G216" s="10"/>
      <c r="H216" s="70"/>
      <c r="I216" s="70"/>
    </row>
    <row r="217" spans="1:9" x14ac:dyDescent="0.2">
      <c r="A217" s="70"/>
      <c r="B217" s="70"/>
      <c r="C217" s="70"/>
      <c r="D217" s="70"/>
      <c r="E217" s="10"/>
      <c r="G217" s="10"/>
      <c r="H217" s="70"/>
      <c r="I217" s="70"/>
    </row>
    <row r="218" spans="1:9" x14ac:dyDescent="0.2">
      <c r="A218" s="70"/>
      <c r="B218" s="70"/>
      <c r="C218" s="70"/>
      <c r="D218" s="70"/>
      <c r="E218" s="10"/>
      <c r="G218" s="10"/>
      <c r="H218" s="70"/>
      <c r="I218" s="70"/>
    </row>
    <row r="219" spans="1:9" x14ac:dyDescent="0.2">
      <c r="A219" s="70"/>
      <c r="B219" s="70"/>
      <c r="C219" s="70"/>
      <c r="D219" s="70"/>
      <c r="E219" s="10"/>
      <c r="G219" s="10"/>
      <c r="H219" s="70"/>
      <c r="I219" s="70"/>
    </row>
    <row r="220" spans="1:9" x14ac:dyDescent="0.2">
      <c r="A220" s="70"/>
      <c r="B220" s="70"/>
      <c r="C220" s="70"/>
      <c r="D220" s="70"/>
      <c r="E220" s="10"/>
      <c r="G220" s="10"/>
      <c r="H220" s="70"/>
      <c r="I220" s="70"/>
    </row>
    <row r="221" spans="1:9" x14ac:dyDescent="0.2">
      <c r="A221" s="70"/>
      <c r="B221" s="70"/>
      <c r="C221" s="70"/>
      <c r="D221" s="70"/>
      <c r="E221" s="10"/>
      <c r="G221" s="10"/>
      <c r="H221" s="70"/>
      <c r="I221" s="70"/>
    </row>
    <row r="222" spans="1:9" x14ac:dyDescent="0.2">
      <c r="A222" s="70"/>
      <c r="B222" s="70"/>
      <c r="C222" s="70"/>
      <c r="D222" s="70"/>
      <c r="E222" s="10"/>
      <c r="G222" s="10"/>
      <c r="H222" s="70"/>
      <c r="I222" s="70"/>
    </row>
    <row r="223" spans="1:9" x14ac:dyDescent="0.2">
      <c r="A223" s="70"/>
      <c r="B223" s="70"/>
      <c r="C223" s="70"/>
      <c r="D223" s="70"/>
      <c r="E223" s="10"/>
      <c r="G223" s="10"/>
      <c r="H223" s="70"/>
      <c r="I223" s="70"/>
    </row>
    <row r="224" spans="1:9" x14ac:dyDescent="0.2">
      <c r="A224" s="70"/>
      <c r="B224" s="70"/>
      <c r="C224" s="70"/>
      <c r="D224" s="70"/>
      <c r="E224" s="10"/>
      <c r="G224" s="10"/>
      <c r="H224" s="70"/>
      <c r="I224" s="70"/>
    </row>
    <row r="225" spans="1:9" x14ac:dyDescent="0.2">
      <c r="A225" s="70"/>
      <c r="B225" s="70"/>
      <c r="C225" s="70"/>
      <c r="D225" s="70"/>
      <c r="E225" s="10"/>
      <c r="G225" s="10"/>
      <c r="H225" s="70"/>
      <c r="I225" s="70"/>
    </row>
    <row r="226" spans="1:9" x14ac:dyDescent="0.2">
      <c r="A226" s="70"/>
      <c r="B226" s="70"/>
      <c r="C226" s="70"/>
      <c r="D226" s="70"/>
      <c r="E226" s="10"/>
      <c r="G226" s="10"/>
      <c r="H226" s="70"/>
      <c r="I226" s="70"/>
    </row>
    <row r="227" spans="1:9" x14ac:dyDescent="0.2">
      <c r="A227" s="70"/>
      <c r="B227" s="70"/>
      <c r="C227" s="70"/>
      <c r="D227" s="70"/>
      <c r="E227" s="10"/>
      <c r="G227" s="10"/>
      <c r="H227" s="70"/>
      <c r="I227" s="70"/>
    </row>
    <row r="228" spans="1:9" x14ac:dyDescent="0.2">
      <c r="A228" s="70"/>
      <c r="B228" s="70"/>
      <c r="C228" s="70"/>
      <c r="D228" s="70"/>
      <c r="E228" s="10"/>
      <c r="G228" s="10"/>
      <c r="H228" s="70"/>
      <c r="I228" s="70"/>
    </row>
    <row r="229" spans="1:9" x14ac:dyDescent="0.2">
      <c r="A229" s="70"/>
      <c r="B229" s="70"/>
      <c r="C229" s="70"/>
      <c r="D229" s="70"/>
      <c r="E229" s="10"/>
      <c r="G229" s="10"/>
      <c r="H229" s="70"/>
      <c r="I229" s="70"/>
    </row>
    <row r="230" spans="1:9" x14ac:dyDescent="0.2">
      <c r="A230" s="70"/>
      <c r="B230" s="70"/>
      <c r="C230" s="70"/>
      <c r="D230" s="70"/>
      <c r="E230" s="10"/>
      <c r="G230" s="10"/>
      <c r="H230" s="70"/>
      <c r="I230" s="70"/>
    </row>
    <row r="231" spans="1:9" x14ac:dyDescent="0.2">
      <c r="A231" s="70"/>
      <c r="B231" s="70"/>
      <c r="C231" s="70"/>
      <c r="D231" s="70"/>
      <c r="E231" s="10"/>
      <c r="G231" s="10"/>
      <c r="H231" s="70"/>
      <c r="I231" s="70"/>
    </row>
    <row r="232" spans="1:9" x14ac:dyDescent="0.2">
      <c r="A232" s="70"/>
      <c r="B232" s="70"/>
      <c r="C232" s="70"/>
      <c r="D232" s="70"/>
      <c r="E232" s="10"/>
      <c r="G232" s="10"/>
      <c r="H232" s="70"/>
      <c r="I232" s="70"/>
    </row>
    <row r="233" spans="1:9" x14ac:dyDescent="0.2">
      <c r="A233" s="70"/>
      <c r="B233" s="70"/>
      <c r="C233" s="70"/>
      <c r="D233" s="70"/>
      <c r="E233" s="10"/>
      <c r="G233" s="10"/>
      <c r="H233" s="70"/>
      <c r="I233" s="70"/>
    </row>
    <row r="234" spans="1:9" x14ac:dyDescent="0.2">
      <c r="A234" s="70"/>
      <c r="B234" s="70"/>
      <c r="C234" s="70"/>
      <c r="D234" s="70"/>
      <c r="E234" s="10"/>
      <c r="G234" s="10"/>
      <c r="H234" s="70"/>
      <c r="I234" s="70"/>
    </row>
    <row r="235" spans="1:9" x14ac:dyDescent="0.2">
      <c r="A235" s="70"/>
      <c r="B235" s="70"/>
      <c r="C235" s="70"/>
      <c r="D235" s="70"/>
      <c r="E235" s="10"/>
      <c r="G235" s="10"/>
      <c r="H235" s="70"/>
      <c r="I235" s="70"/>
    </row>
    <row r="236" spans="1:9" x14ac:dyDescent="0.2">
      <c r="A236" s="70"/>
      <c r="B236" s="70"/>
      <c r="C236" s="70"/>
      <c r="D236" s="70"/>
      <c r="E236" s="10"/>
      <c r="G236" s="10"/>
      <c r="H236" s="70"/>
      <c r="I236" s="70"/>
    </row>
    <row r="237" spans="1:9" x14ac:dyDescent="0.2">
      <c r="A237" s="70"/>
      <c r="B237" s="70"/>
      <c r="C237" s="70"/>
      <c r="D237" s="70"/>
      <c r="E237" s="10"/>
      <c r="G237" s="10"/>
      <c r="H237" s="70"/>
      <c r="I237" s="70"/>
    </row>
    <row r="238" spans="1:9" x14ac:dyDescent="0.2">
      <c r="A238" s="70"/>
      <c r="B238" s="70"/>
      <c r="C238" s="70"/>
      <c r="D238" s="70"/>
      <c r="E238" s="10"/>
      <c r="G238" s="10"/>
      <c r="H238" s="70"/>
      <c r="I238" s="70"/>
    </row>
    <row r="239" spans="1:9" x14ac:dyDescent="0.2">
      <c r="A239" s="70"/>
      <c r="B239" s="70"/>
      <c r="C239" s="70"/>
      <c r="D239" s="70"/>
      <c r="E239" s="10"/>
      <c r="G239" s="10"/>
      <c r="H239" s="70"/>
      <c r="I239" s="70"/>
    </row>
    <row r="240" spans="1:9" x14ac:dyDescent="0.2">
      <c r="A240" s="70"/>
      <c r="B240" s="70"/>
      <c r="C240" s="70"/>
      <c r="D240" s="70"/>
      <c r="E240" s="10"/>
      <c r="G240" s="10"/>
      <c r="H240" s="70"/>
      <c r="I240" s="70"/>
    </row>
    <row r="241" spans="1:9" x14ac:dyDescent="0.2">
      <c r="A241" s="70"/>
      <c r="B241" s="70"/>
      <c r="C241" s="70"/>
      <c r="D241" s="70"/>
      <c r="E241" s="10"/>
      <c r="G241" s="10"/>
      <c r="H241" s="70"/>
      <c r="I241" s="70"/>
    </row>
    <row r="242" spans="1:9" x14ac:dyDescent="0.2">
      <c r="A242" s="70"/>
      <c r="B242" s="70"/>
      <c r="C242" s="70"/>
      <c r="D242" s="70"/>
      <c r="E242" s="10"/>
      <c r="G242" s="10"/>
      <c r="H242" s="70"/>
      <c r="I242" s="70"/>
    </row>
    <row r="243" spans="1:9" x14ac:dyDescent="0.2">
      <c r="A243" s="70"/>
      <c r="B243" s="70"/>
      <c r="C243" s="70"/>
      <c r="D243" s="70"/>
      <c r="E243" s="10"/>
      <c r="G243" s="10"/>
      <c r="H243" s="70"/>
      <c r="I243" s="70"/>
    </row>
    <row r="244" spans="1:9" x14ac:dyDescent="0.2">
      <c r="A244" s="70"/>
      <c r="B244" s="70"/>
      <c r="C244" s="70"/>
      <c r="D244" s="70"/>
      <c r="E244" s="10"/>
      <c r="G244" s="10"/>
      <c r="H244" s="70"/>
      <c r="I244" s="70"/>
    </row>
    <row r="245" spans="1:9" x14ac:dyDescent="0.2">
      <c r="A245" s="70"/>
      <c r="B245" s="70"/>
      <c r="C245" s="70"/>
      <c r="D245" s="70"/>
      <c r="E245" s="10"/>
      <c r="G245" s="10"/>
      <c r="H245" s="70"/>
      <c r="I245" s="70"/>
    </row>
    <row r="246" spans="1:9" x14ac:dyDescent="0.2">
      <c r="A246" s="70"/>
      <c r="B246" s="70"/>
      <c r="C246" s="70"/>
      <c r="D246" s="70"/>
      <c r="E246" s="10"/>
      <c r="G246" s="10"/>
      <c r="H246" s="70"/>
      <c r="I246" s="70"/>
    </row>
    <row r="247" spans="1:9" x14ac:dyDescent="0.2">
      <c r="A247" s="70"/>
      <c r="B247" s="70"/>
      <c r="C247" s="70"/>
      <c r="D247" s="70"/>
      <c r="E247" s="10"/>
      <c r="G247" s="10"/>
      <c r="H247" s="70"/>
      <c r="I247" s="70"/>
    </row>
    <row r="248" spans="1:9" x14ac:dyDescent="0.2">
      <c r="A248" s="70"/>
      <c r="B248" s="70"/>
      <c r="C248" s="70"/>
      <c r="D248" s="70"/>
      <c r="E248" s="10"/>
      <c r="G248" s="10"/>
      <c r="H248" s="70"/>
      <c r="I248" s="70"/>
    </row>
    <row r="249" spans="1:9" x14ac:dyDescent="0.2">
      <c r="A249" s="70"/>
      <c r="B249" s="70"/>
      <c r="C249" s="70"/>
      <c r="D249" s="70"/>
      <c r="E249" s="10"/>
      <c r="G249" s="10"/>
      <c r="H249" s="70"/>
      <c r="I249" s="70"/>
    </row>
    <row r="250" spans="1:9" x14ac:dyDescent="0.2">
      <c r="A250" s="70"/>
      <c r="B250" s="70"/>
      <c r="C250" s="70"/>
      <c r="D250" s="70"/>
      <c r="E250" s="10"/>
      <c r="G250" s="10"/>
      <c r="H250" s="70"/>
      <c r="I250" s="70"/>
    </row>
    <row r="251" spans="1:9" x14ac:dyDescent="0.2">
      <c r="A251" s="70"/>
      <c r="B251" s="70"/>
      <c r="C251" s="70"/>
      <c r="D251" s="70"/>
      <c r="E251" s="10"/>
      <c r="G251" s="10"/>
      <c r="H251" s="70"/>
      <c r="I251" s="70"/>
    </row>
    <row r="252" spans="1:9" x14ac:dyDescent="0.2">
      <c r="A252" s="70"/>
      <c r="B252" s="70"/>
      <c r="C252" s="70"/>
      <c r="D252" s="70"/>
      <c r="E252" s="10"/>
      <c r="G252" s="10"/>
      <c r="H252" s="70"/>
      <c r="I252" s="70"/>
    </row>
    <row r="253" spans="1:9" x14ac:dyDescent="0.2">
      <c r="A253" s="70"/>
      <c r="B253" s="70"/>
      <c r="C253" s="70"/>
      <c r="D253" s="70"/>
      <c r="E253" s="10"/>
      <c r="G253" s="10"/>
      <c r="H253" s="70"/>
      <c r="I253" s="70"/>
    </row>
    <row r="254" spans="1:9" x14ac:dyDescent="0.2">
      <c r="A254" s="70"/>
      <c r="B254" s="70"/>
      <c r="C254" s="70"/>
      <c r="D254" s="70"/>
      <c r="E254" s="10"/>
      <c r="G254" s="10"/>
      <c r="H254" s="70"/>
      <c r="I254" s="70"/>
    </row>
    <row r="255" spans="1:9" x14ac:dyDescent="0.2">
      <c r="A255" s="70"/>
      <c r="B255" s="70"/>
      <c r="C255" s="70"/>
      <c r="D255" s="70"/>
      <c r="E255" s="10"/>
      <c r="G255" s="10"/>
      <c r="H255" s="70"/>
      <c r="I255" s="70"/>
    </row>
    <row r="256" spans="1:9" x14ac:dyDescent="0.2">
      <c r="A256" s="70"/>
      <c r="B256" s="70"/>
      <c r="C256" s="70"/>
      <c r="D256" s="70"/>
      <c r="E256" s="10"/>
      <c r="G256" s="10"/>
      <c r="H256" s="70"/>
      <c r="I256" s="70"/>
    </row>
    <row r="257" spans="1:9" x14ac:dyDescent="0.2">
      <c r="A257" s="70"/>
      <c r="B257" s="70"/>
      <c r="C257" s="70"/>
      <c r="D257" s="70"/>
      <c r="E257" s="10"/>
      <c r="G257" s="10"/>
      <c r="H257" s="70"/>
      <c r="I257" s="70"/>
    </row>
    <row r="258" spans="1:9" x14ac:dyDescent="0.2">
      <c r="A258" s="70"/>
      <c r="B258" s="70"/>
      <c r="C258" s="70"/>
      <c r="D258" s="70"/>
      <c r="E258" s="10"/>
      <c r="G258" s="10"/>
      <c r="H258" s="70"/>
      <c r="I258" s="70"/>
    </row>
    <row r="259" spans="1:9" x14ac:dyDescent="0.2">
      <c r="A259" s="70"/>
      <c r="B259" s="70"/>
      <c r="C259" s="70"/>
      <c r="D259" s="70"/>
      <c r="E259" s="10"/>
      <c r="G259" s="10"/>
      <c r="H259" s="70"/>
      <c r="I259" s="70"/>
    </row>
    <row r="260" spans="1:9" x14ac:dyDescent="0.2">
      <c r="A260" s="70"/>
      <c r="B260" s="70"/>
      <c r="C260" s="70"/>
      <c r="D260" s="70"/>
      <c r="E260" s="10"/>
      <c r="G260" s="10"/>
      <c r="H260" s="70"/>
      <c r="I260" s="70"/>
    </row>
    <row r="261" spans="1:9" x14ac:dyDescent="0.2">
      <c r="A261" s="70"/>
      <c r="B261" s="70"/>
      <c r="C261" s="70"/>
      <c r="D261" s="70"/>
      <c r="E261" s="10"/>
      <c r="G261" s="10"/>
      <c r="H261" s="70"/>
      <c r="I261" s="70"/>
    </row>
    <row r="262" spans="1:9" x14ac:dyDescent="0.2">
      <c r="A262" s="70"/>
      <c r="B262" s="70"/>
      <c r="C262" s="70"/>
      <c r="D262" s="70"/>
      <c r="E262" s="10"/>
      <c r="G262" s="10"/>
      <c r="H262" s="70"/>
      <c r="I262" s="70"/>
    </row>
    <row r="263" spans="1:9" x14ac:dyDescent="0.2">
      <c r="A263" s="70"/>
      <c r="B263" s="70"/>
      <c r="C263" s="70"/>
      <c r="D263" s="70"/>
      <c r="E263" s="10"/>
      <c r="G263" s="10"/>
      <c r="H263" s="70"/>
      <c r="I263" s="70"/>
    </row>
    <row r="264" spans="1:9" x14ac:dyDescent="0.2">
      <c r="A264" s="70"/>
      <c r="B264" s="70"/>
      <c r="C264" s="70"/>
      <c r="D264" s="70"/>
      <c r="E264" s="10"/>
      <c r="G264" s="10"/>
      <c r="H264" s="70"/>
      <c r="I264" s="70"/>
    </row>
    <row r="265" spans="1:9" x14ac:dyDescent="0.2">
      <c r="A265" s="70"/>
      <c r="B265" s="70"/>
      <c r="C265" s="70"/>
      <c r="D265" s="70"/>
      <c r="E265" s="10"/>
      <c r="G265" s="10"/>
      <c r="H265" s="70"/>
      <c r="I265" s="70"/>
    </row>
    <row r="266" spans="1:9" x14ac:dyDescent="0.2">
      <c r="A266" s="70"/>
      <c r="B266" s="70"/>
      <c r="C266" s="70"/>
      <c r="D266" s="70"/>
      <c r="E266" s="10"/>
      <c r="G266" s="10"/>
      <c r="H266" s="70"/>
      <c r="I266" s="70"/>
    </row>
    <row r="267" spans="1:9" x14ac:dyDescent="0.2">
      <c r="A267" s="70"/>
      <c r="B267" s="70"/>
      <c r="C267" s="70"/>
      <c r="D267" s="70"/>
      <c r="E267" s="10"/>
      <c r="G267" s="10"/>
      <c r="H267" s="70"/>
      <c r="I267" s="70"/>
    </row>
    <row r="268" spans="1:9" x14ac:dyDescent="0.2">
      <c r="A268" s="70"/>
      <c r="B268" s="70"/>
      <c r="C268" s="70"/>
      <c r="D268" s="70"/>
      <c r="E268" s="10"/>
      <c r="G268" s="70"/>
      <c r="H268" s="70"/>
      <c r="I268" s="70"/>
    </row>
    <row r="269" spans="1:9" x14ac:dyDescent="0.2">
      <c r="A269" s="70"/>
      <c r="B269" s="70"/>
      <c r="C269" s="70"/>
      <c r="D269" s="70"/>
      <c r="E269" s="10"/>
      <c r="G269" s="70"/>
      <c r="H269" s="70"/>
      <c r="I269" s="70"/>
    </row>
    <row r="270" spans="1:9" x14ac:dyDescent="0.2">
      <c r="A270" s="70"/>
      <c r="B270" s="70"/>
      <c r="C270" s="70"/>
      <c r="D270" s="70"/>
      <c r="E270" s="10"/>
      <c r="G270" s="70"/>
      <c r="H270" s="70"/>
      <c r="I270" s="70"/>
    </row>
    <row r="271" spans="1:9" x14ac:dyDescent="0.2">
      <c r="A271" s="70"/>
      <c r="B271" s="70"/>
      <c r="C271" s="70"/>
      <c r="D271" s="70"/>
      <c r="E271" s="10"/>
      <c r="G271" s="70"/>
      <c r="H271" s="70"/>
      <c r="I271" s="70"/>
    </row>
    <row r="272" spans="1:9" x14ac:dyDescent="0.2">
      <c r="A272" s="70"/>
      <c r="B272" s="70"/>
      <c r="C272" s="70"/>
      <c r="D272" s="70"/>
      <c r="E272" s="10"/>
      <c r="G272" s="70"/>
      <c r="H272" s="70"/>
      <c r="I272" s="70"/>
    </row>
    <row r="273" spans="1:9" x14ac:dyDescent="0.2">
      <c r="A273" s="70"/>
      <c r="B273" s="70"/>
      <c r="C273" s="70"/>
      <c r="D273" s="70"/>
      <c r="E273" s="10"/>
      <c r="G273" s="70"/>
      <c r="H273" s="70"/>
      <c r="I273" s="70"/>
    </row>
    <row r="274" spans="1:9" x14ac:dyDescent="0.2">
      <c r="A274" s="70"/>
      <c r="B274" s="70"/>
      <c r="C274" s="70"/>
      <c r="D274" s="70"/>
      <c r="E274" s="10"/>
      <c r="G274" s="70"/>
      <c r="H274" s="70"/>
      <c r="I274" s="70"/>
    </row>
    <row r="275" spans="1:9" x14ac:dyDescent="0.2">
      <c r="A275" s="70"/>
      <c r="B275" s="70"/>
      <c r="C275" s="70"/>
      <c r="D275" s="70"/>
      <c r="E275" s="10"/>
      <c r="G275" s="70"/>
      <c r="H275" s="70"/>
      <c r="I275" s="70"/>
    </row>
    <row r="276" spans="1:9" x14ac:dyDescent="0.2">
      <c r="A276" s="70"/>
      <c r="B276" s="70"/>
      <c r="C276" s="70"/>
      <c r="D276" s="70"/>
      <c r="E276" s="10"/>
      <c r="G276" s="70"/>
      <c r="H276" s="70"/>
      <c r="I276" s="70"/>
    </row>
    <row r="277" spans="1:9" x14ac:dyDescent="0.2">
      <c r="A277" s="70"/>
      <c r="B277" s="70"/>
      <c r="C277" s="70"/>
      <c r="D277" s="70"/>
      <c r="E277" s="10"/>
      <c r="G277" s="70"/>
      <c r="H277" s="70"/>
      <c r="I277" s="70"/>
    </row>
    <row r="278" spans="1:9" x14ac:dyDescent="0.2">
      <c r="A278" s="70"/>
      <c r="B278" s="70"/>
      <c r="C278" s="70"/>
      <c r="D278" s="70"/>
      <c r="E278" s="10"/>
      <c r="G278" s="70"/>
      <c r="H278" s="70"/>
      <c r="I278" s="70"/>
    </row>
    <row r="279" spans="1:9" x14ac:dyDescent="0.2">
      <c r="A279" s="70"/>
      <c r="B279" s="70"/>
      <c r="C279" s="70"/>
      <c r="D279" s="70"/>
      <c r="E279" s="10"/>
      <c r="G279" s="70"/>
      <c r="H279" s="70"/>
      <c r="I279" s="70"/>
    </row>
    <row r="280" spans="1:9" x14ac:dyDescent="0.2">
      <c r="A280" s="70"/>
      <c r="B280" s="70"/>
      <c r="C280" s="70"/>
      <c r="D280" s="70"/>
      <c r="E280" s="10"/>
      <c r="G280" s="70"/>
      <c r="H280" s="70"/>
      <c r="I280" s="70"/>
    </row>
    <row r="281" spans="1:9" x14ac:dyDescent="0.2">
      <c r="A281" s="70"/>
      <c r="B281" s="70"/>
      <c r="C281" s="70"/>
      <c r="D281" s="70"/>
      <c r="E281" s="10"/>
      <c r="G281" s="70"/>
      <c r="H281" s="70"/>
      <c r="I281" s="70"/>
    </row>
    <row r="282" spans="1:9" x14ac:dyDescent="0.2">
      <c r="A282" s="70"/>
      <c r="B282" s="70"/>
      <c r="C282" s="70"/>
      <c r="D282" s="70"/>
      <c r="E282" s="10"/>
      <c r="G282" s="70"/>
      <c r="H282" s="70"/>
      <c r="I282" s="70"/>
    </row>
    <row r="283" spans="1:9" x14ac:dyDescent="0.2">
      <c r="A283" s="70"/>
      <c r="B283" s="70"/>
      <c r="C283" s="70"/>
      <c r="D283" s="70"/>
      <c r="E283" s="10"/>
      <c r="G283" s="70"/>
      <c r="H283" s="70"/>
      <c r="I283" s="70"/>
    </row>
    <row r="284" spans="1:9" x14ac:dyDescent="0.2">
      <c r="A284" s="70"/>
      <c r="B284" s="70"/>
      <c r="C284" s="70"/>
      <c r="D284" s="70"/>
      <c r="E284" s="10"/>
      <c r="G284" s="70"/>
      <c r="H284" s="70"/>
      <c r="I284" s="70"/>
    </row>
    <row r="285" spans="1:9" x14ac:dyDescent="0.2">
      <c r="A285" s="70"/>
      <c r="B285" s="70"/>
      <c r="C285" s="70"/>
      <c r="D285" s="70"/>
      <c r="E285" s="10"/>
      <c r="G285" s="70"/>
      <c r="H285" s="70"/>
      <c r="I285" s="70"/>
    </row>
    <row r="286" spans="1:9" x14ac:dyDescent="0.2">
      <c r="A286" s="70"/>
      <c r="B286" s="70"/>
      <c r="C286" s="70"/>
      <c r="D286" s="70"/>
      <c r="E286" s="10"/>
      <c r="G286" s="70"/>
      <c r="H286" s="70"/>
      <c r="I286" s="70"/>
    </row>
    <row r="287" spans="1:9" x14ac:dyDescent="0.2">
      <c r="A287" s="70"/>
      <c r="B287" s="70"/>
      <c r="C287" s="70"/>
      <c r="D287" s="70"/>
      <c r="E287" s="10"/>
      <c r="G287" s="70"/>
      <c r="H287" s="70"/>
      <c r="I287" s="70"/>
    </row>
    <row r="288" spans="1:9" x14ac:dyDescent="0.2">
      <c r="A288" s="70"/>
      <c r="B288" s="70"/>
      <c r="C288" s="70"/>
      <c r="D288" s="70"/>
      <c r="E288" s="10"/>
      <c r="G288" s="70"/>
      <c r="H288" s="70"/>
      <c r="I288" s="70"/>
    </row>
    <row r="289" spans="1:9" x14ac:dyDescent="0.2">
      <c r="A289" s="70"/>
      <c r="B289" s="70"/>
      <c r="C289" s="70"/>
      <c r="D289" s="70"/>
      <c r="E289" s="10"/>
      <c r="G289" s="70"/>
      <c r="H289" s="70"/>
      <c r="I289" s="70"/>
    </row>
    <row r="290" spans="1:9" x14ac:dyDescent="0.2">
      <c r="A290" s="70"/>
      <c r="B290" s="70"/>
      <c r="C290" s="70"/>
      <c r="D290" s="70"/>
      <c r="E290" s="10"/>
      <c r="G290" s="70"/>
      <c r="H290" s="70"/>
      <c r="I290" s="70"/>
    </row>
    <row r="291" spans="1:9" x14ac:dyDescent="0.2">
      <c r="A291" s="70"/>
      <c r="B291" s="70"/>
      <c r="C291" s="70"/>
      <c r="D291" s="70"/>
      <c r="E291" s="10"/>
      <c r="G291" s="70"/>
      <c r="H291" s="70"/>
      <c r="I291" s="70"/>
    </row>
    <row r="292" spans="1:9" x14ac:dyDescent="0.2">
      <c r="A292" s="70"/>
      <c r="B292" s="70"/>
      <c r="C292" s="70"/>
      <c r="D292" s="70"/>
      <c r="E292" s="10"/>
      <c r="G292" s="70"/>
      <c r="H292" s="70"/>
      <c r="I292" s="70"/>
    </row>
    <row r="293" spans="1:9" x14ac:dyDescent="0.2">
      <c r="A293" s="70"/>
      <c r="B293" s="70"/>
      <c r="C293" s="70"/>
      <c r="D293" s="70"/>
      <c r="E293" s="10"/>
      <c r="G293" s="70"/>
      <c r="H293" s="70"/>
      <c r="I293" s="70"/>
    </row>
    <row r="294" spans="1:9" x14ac:dyDescent="0.2">
      <c r="A294" s="70"/>
      <c r="B294" s="70"/>
      <c r="C294" s="70"/>
      <c r="D294" s="70"/>
      <c r="E294" s="10"/>
      <c r="G294" s="70"/>
      <c r="H294" s="70"/>
      <c r="I294" s="70"/>
    </row>
    <row r="295" spans="1:9" x14ac:dyDescent="0.2">
      <c r="A295" s="70"/>
      <c r="B295" s="70"/>
      <c r="C295" s="70"/>
      <c r="D295" s="70"/>
      <c r="E295" s="10"/>
      <c r="G295" s="70"/>
      <c r="H295" s="70"/>
      <c r="I295" s="70"/>
    </row>
    <row r="296" spans="1:9" x14ac:dyDescent="0.2">
      <c r="A296" s="70"/>
      <c r="B296" s="70"/>
      <c r="C296" s="70"/>
      <c r="D296" s="70"/>
      <c r="E296" s="10"/>
      <c r="G296" s="70"/>
      <c r="H296" s="70"/>
      <c r="I296" s="70"/>
    </row>
    <row r="297" spans="1:9" x14ac:dyDescent="0.2">
      <c r="A297" s="70"/>
      <c r="B297" s="70"/>
      <c r="C297" s="70"/>
      <c r="D297" s="70"/>
      <c r="E297" s="10"/>
      <c r="G297" s="70"/>
      <c r="H297" s="70"/>
      <c r="I297" s="70"/>
    </row>
    <row r="298" spans="1:9" x14ac:dyDescent="0.2">
      <c r="A298" s="70"/>
      <c r="B298" s="70"/>
      <c r="C298" s="70"/>
      <c r="D298" s="70"/>
      <c r="E298" s="10"/>
      <c r="G298" s="70"/>
      <c r="H298" s="70"/>
      <c r="I298" s="70"/>
    </row>
    <row r="299" spans="1:9" x14ac:dyDescent="0.2">
      <c r="A299" s="70"/>
      <c r="B299" s="70"/>
      <c r="C299" s="70"/>
      <c r="D299" s="70"/>
      <c r="E299" s="10"/>
      <c r="G299" s="70"/>
      <c r="H299" s="70"/>
      <c r="I299" s="70"/>
    </row>
    <row r="300" spans="1:9" x14ac:dyDescent="0.2">
      <c r="A300" s="70"/>
      <c r="B300" s="70"/>
      <c r="C300" s="70"/>
      <c r="D300" s="70"/>
      <c r="E300" s="10"/>
      <c r="G300" s="70"/>
      <c r="H300" s="70"/>
      <c r="I300" s="70"/>
    </row>
    <row r="301" spans="1:9" x14ac:dyDescent="0.2">
      <c r="A301" s="70"/>
      <c r="B301" s="70"/>
      <c r="C301" s="70"/>
      <c r="D301" s="70"/>
      <c r="E301" s="10"/>
      <c r="G301" s="70"/>
      <c r="H301" s="70"/>
      <c r="I301" s="70"/>
    </row>
    <row r="302" spans="1:9" x14ac:dyDescent="0.2">
      <c r="A302" s="70"/>
      <c r="B302" s="70"/>
      <c r="C302" s="70"/>
      <c r="D302" s="70"/>
      <c r="E302" s="10"/>
      <c r="G302" s="70"/>
      <c r="H302" s="70"/>
      <c r="I302" s="70"/>
    </row>
    <row r="303" spans="1:9" x14ac:dyDescent="0.2">
      <c r="A303" s="70"/>
      <c r="B303" s="70"/>
      <c r="C303" s="70"/>
      <c r="D303" s="70"/>
      <c r="E303" s="10"/>
      <c r="G303" s="70"/>
      <c r="H303" s="70"/>
      <c r="I303" s="70"/>
    </row>
    <row r="304" spans="1:9" x14ac:dyDescent="0.2">
      <c r="A304" s="70"/>
      <c r="B304" s="70"/>
      <c r="C304" s="70"/>
      <c r="D304" s="70"/>
      <c r="E304" s="10"/>
      <c r="G304" s="70"/>
      <c r="H304" s="70"/>
      <c r="I304" s="70"/>
    </row>
    <row r="305" spans="1:9" x14ac:dyDescent="0.2">
      <c r="A305" s="70"/>
      <c r="B305" s="70"/>
      <c r="C305" s="70"/>
      <c r="D305" s="70"/>
      <c r="E305" s="10"/>
      <c r="G305" s="70"/>
      <c r="H305" s="70"/>
      <c r="I305" s="70"/>
    </row>
    <row r="306" spans="1:9" x14ac:dyDescent="0.2">
      <c r="A306" s="70"/>
      <c r="B306" s="70"/>
      <c r="C306" s="70"/>
      <c r="D306" s="70"/>
      <c r="E306" s="10"/>
      <c r="G306" s="70"/>
      <c r="H306" s="70"/>
      <c r="I306" s="70"/>
    </row>
    <row r="307" spans="1:9" x14ac:dyDescent="0.2">
      <c r="A307" s="70"/>
      <c r="B307" s="70"/>
      <c r="C307" s="70"/>
      <c r="D307" s="70"/>
      <c r="E307" s="10"/>
      <c r="G307" s="70"/>
      <c r="H307" s="70"/>
      <c r="I307" s="70"/>
    </row>
    <row r="308" spans="1:9" x14ac:dyDescent="0.2">
      <c r="A308" s="70"/>
      <c r="B308" s="70"/>
      <c r="C308" s="70"/>
      <c r="D308" s="70"/>
      <c r="E308" s="10"/>
      <c r="G308" s="70"/>
      <c r="H308" s="70"/>
      <c r="I308" s="70"/>
    </row>
    <row r="309" spans="1:9" x14ac:dyDescent="0.2">
      <c r="A309" s="70"/>
      <c r="B309" s="70"/>
      <c r="C309" s="70"/>
      <c r="D309" s="70"/>
      <c r="E309" s="10"/>
      <c r="G309" s="70"/>
      <c r="H309" s="70"/>
      <c r="I309" s="70"/>
    </row>
    <row r="310" spans="1:9" x14ac:dyDescent="0.2">
      <c r="A310" s="70"/>
      <c r="B310" s="70"/>
      <c r="C310" s="70"/>
      <c r="D310" s="70"/>
      <c r="E310" s="10"/>
      <c r="G310" s="70"/>
      <c r="H310" s="70"/>
      <c r="I310" s="70"/>
    </row>
    <row r="311" spans="1:9" x14ac:dyDescent="0.2">
      <c r="A311" s="70"/>
      <c r="B311" s="70"/>
      <c r="C311" s="70"/>
      <c r="D311" s="70"/>
      <c r="E311" s="10"/>
      <c r="G311" s="70"/>
      <c r="H311" s="70"/>
      <c r="I311" s="70"/>
    </row>
    <row r="312" spans="1:9" x14ac:dyDescent="0.2">
      <c r="A312" s="70"/>
      <c r="B312" s="70"/>
      <c r="C312" s="70"/>
      <c r="D312" s="70"/>
      <c r="E312" s="10"/>
      <c r="G312" s="70"/>
      <c r="H312" s="70"/>
      <c r="I312" s="70"/>
    </row>
    <row r="313" spans="1:9" x14ac:dyDescent="0.2">
      <c r="A313" s="70"/>
      <c r="B313" s="70"/>
      <c r="C313" s="70"/>
      <c r="D313" s="70"/>
      <c r="E313" s="10"/>
      <c r="G313" s="70"/>
      <c r="H313" s="70"/>
      <c r="I313" s="70"/>
    </row>
    <row r="314" spans="1:9" x14ac:dyDescent="0.2">
      <c r="A314" s="70"/>
      <c r="B314" s="70"/>
      <c r="C314" s="70"/>
      <c r="D314" s="70"/>
      <c r="E314" s="10"/>
      <c r="G314" s="70"/>
      <c r="H314" s="70"/>
      <c r="I314" s="70"/>
    </row>
    <row r="315" spans="1:9" x14ac:dyDescent="0.2">
      <c r="A315" s="70"/>
      <c r="B315" s="70"/>
      <c r="C315" s="70"/>
      <c r="D315" s="70"/>
      <c r="E315" s="10"/>
      <c r="G315" s="70"/>
      <c r="H315" s="70"/>
      <c r="I315" s="70"/>
    </row>
    <row r="316" spans="1:9" x14ac:dyDescent="0.2">
      <c r="A316" s="70"/>
      <c r="B316" s="70"/>
      <c r="C316" s="70"/>
      <c r="D316" s="70"/>
      <c r="E316" s="10"/>
      <c r="G316" s="70"/>
      <c r="H316" s="70"/>
      <c r="I316" s="70"/>
    </row>
    <row r="317" spans="1:9" x14ac:dyDescent="0.2">
      <c r="A317" s="70"/>
      <c r="B317" s="70"/>
      <c r="C317" s="70"/>
      <c r="D317" s="70"/>
      <c r="E317" s="10"/>
      <c r="G317" s="70"/>
      <c r="H317" s="70"/>
      <c r="I317" s="70"/>
    </row>
    <row r="318" spans="1:9" x14ac:dyDescent="0.2">
      <c r="A318" s="70"/>
      <c r="B318" s="70"/>
      <c r="C318" s="70"/>
      <c r="D318" s="70"/>
      <c r="E318" s="10"/>
      <c r="G318" s="70"/>
      <c r="H318" s="70"/>
      <c r="I318" s="70"/>
    </row>
    <row r="319" spans="1:9" x14ac:dyDescent="0.2">
      <c r="A319" s="70"/>
      <c r="B319" s="70"/>
      <c r="C319" s="70"/>
      <c r="D319" s="70"/>
      <c r="E319" s="10"/>
      <c r="G319" s="70"/>
      <c r="H319" s="70"/>
      <c r="I319" s="70"/>
    </row>
    <row r="320" spans="1:9" x14ac:dyDescent="0.2">
      <c r="A320" s="70"/>
      <c r="B320" s="70"/>
      <c r="C320" s="70"/>
      <c r="D320" s="70"/>
      <c r="E320" s="10"/>
      <c r="G320" s="70"/>
      <c r="H320" s="70"/>
      <c r="I320" s="70"/>
    </row>
    <row r="321" spans="1:9" x14ac:dyDescent="0.2">
      <c r="A321" s="70"/>
      <c r="B321" s="70"/>
      <c r="C321" s="70"/>
      <c r="D321" s="70"/>
      <c r="E321" s="10"/>
      <c r="G321" s="70"/>
      <c r="H321" s="70"/>
      <c r="I321" s="70"/>
    </row>
    <row r="322" spans="1:9" x14ac:dyDescent="0.2">
      <c r="A322" s="70"/>
      <c r="B322" s="70"/>
      <c r="C322" s="70"/>
      <c r="D322" s="70"/>
      <c r="E322" s="10"/>
      <c r="G322" s="70"/>
      <c r="H322" s="70"/>
      <c r="I322" s="70"/>
    </row>
    <row r="323" spans="1:9" x14ac:dyDescent="0.2">
      <c r="A323" s="70"/>
      <c r="B323" s="70"/>
      <c r="C323" s="70"/>
      <c r="D323" s="70"/>
      <c r="E323" s="10"/>
      <c r="G323" s="70"/>
      <c r="H323" s="70"/>
      <c r="I323" s="70"/>
    </row>
    <row r="324" spans="1:9" x14ac:dyDescent="0.2">
      <c r="A324" s="70"/>
      <c r="B324" s="70"/>
      <c r="C324" s="70"/>
      <c r="D324" s="70"/>
      <c r="E324" s="10"/>
      <c r="G324" s="70"/>
      <c r="H324" s="70"/>
      <c r="I324" s="70"/>
    </row>
    <row r="325" spans="1:9" x14ac:dyDescent="0.2">
      <c r="A325" s="70"/>
      <c r="B325" s="70"/>
      <c r="C325" s="70"/>
      <c r="D325" s="70"/>
      <c r="E325" s="10"/>
      <c r="G325" s="70"/>
      <c r="H325" s="70"/>
      <c r="I325" s="70"/>
    </row>
    <row r="326" spans="1:9" x14ac:dyDescent="0.2">
      <c r="A326" s="70"/>
      <c r="B326" s="70"/>
      <c r="C326" s="70"/>
      <c r="D326" s="70"/>
      <c r="E326" s="10"/>
      <c r="G326" s="70"/>
      <c r="H326" s="70"/>
      <c r="I326" s="70"/>
    </row>
    <row r="327" spans="1:9" x14ac:dyDescent="0.2">
      <c r="A327" s="70"/>
      <c r="B327" s="70"/>
      <c r="C327" s="70"/>
      <c r="D327" s="70"/>
      <c r="E327" s="10"/>
      <c r="G327" s="70"/>
      <c r="H327" s="70"/>
      <c r="I327" s="70"/>
    </row>
    <row r="328" spans="1:9" x14ac:dyDescent="0.2">
      <c r="A328" s="70"/>
      <c r="B328" s="70"/>
      <c r="C328" s="70"/>
      <c r="D328" s="70"/>
      <c r="E328" s="10"/>
      <c r="G328" s="70"/>
      <c r="H328" s="70"/>
      <c r="I328" s="70"/>
    </row>
    <row r="329" spans="1:9" x14ac:dyDescent="0.2">
      <c r="A329" s="70"/>
      <c r="B329" s="70"/>
      <c r="C329" s="70"/>
      <c r="D329" s="70"/>
      <c r="E329" s="10"/>
      <c r="G329" s="70"/>
      <c r="H329" s="70"/>
      <c r="I329" s="70"/>
    </row>
    <row r="330" spans="1:9" x14ac:dyDescent="0.2">
      <c r="A330" s="70"/>
      <c r="B330" s="70"/>
      <c r="C330" s="70"/>
      <c r="D330" s="70"/>
      <c r="E330" s="10"/>
      <c r="G330" s="70"/>
      <c r="H330" s="70"/>
      <c r="I330" s="70"/>
    </row>
    <row r="331" spans="1:9" x14ac:dyDescent="0.2">
      <c r="A331" s="70"/>
      <c r="B331" s="70"/>
      <c r="C331" s="70"/>
      <c r="D331" s="70"/>
      <c r="E331" s="10"/>
      <c r="G331" s="70"/>
      <c r="H331" s="70"/>
      <c r="I331" s="70"/>
    </row>
    <row r="332" spans="1:9" x14ac:dyDescent="0.2">
      <c r="A332" s="70"/>
      <c r="B332" s="70"/>
      <c r="C332" s="70"/>
      <c r="D332" s="70"/>
      <c r="E332" s="10"/>
      <c r="G332" s="70"/>
      <c r="H332" s="70"/>
      <c r="I332" s="70"/>
    </row>
    <row r="333" spans="1:9" x14ac:dyDescent="0.2">
      <c r="A333" s="70"/>
      <c r="B333" s="70"/>
      <c r="C333" s="70"/>
      <c r="D333" s="70"/>
      <c r="E333" s="10"/>
      <c r="G333" s="70"/>
      <c r="H333" s="70"/>
      <c r="I333" s="70"/>
    </row>
    <row r="334" spans="1:9" x14ac:dyDescent="0.2">
      <c r="A334" s="70"/>
      <c r="B334" s="70"/>
      <c r="C334" s="70"/>
      <c r="D334" s="70"/>
      <c r="E334" s="10"/>
      <c r="G334" s="70"/>
      <c r="H334" s="70"/>
      <c r="I334" s="70"/>
    </row>
    <row r="335" spans="1:9" x14ac:dyDescent="0.2">
      <c r="A335" s="70"/>
      <c r="B335" s="70"/>
      <c r="C335" s="70"/>
      <c r="D335" s="70"/>
      <c r="E335" s="10"/>
      <c r="G335" s="70"/>
      <c r="H335" s="70"/>
      <c r="I335" s="70"/>
    </row>
    <row r="336" spans="1:9" x14ac:dyDescent="0.2">
      <c r="A336" s="70"/>
      <c r="B336" s="70"/>
      <c r="C336" s="70"/>
      <c r="D336" s="70"/>
      <c r="E336" s="10"/>
      <c r="G336" s="70"/>
      <c r="H336" s="70"/>
      <c r="I336" s="70"/>
    </row>
    <row r="337" spans="1:9" x14ac:dyDescent="0.2">
      <c r="A337" s="70"/>
      <c r="B337" s="70"/>
      <c r="C337" s="70"/>
      <c r="D337" s="70"/>
      <c r="E337" s="10"/>
      <c r="G337" s="70"/>
      <c r="H337" s="70"/>
      <c r="I337" s="70"/>
    </row>
    <row r="338" spans="1:9" x14ac:dyDescent="0.2">
      <c r="A338" s="70"/>
      <c r="B338" s="70"/>
      <c r="C338" s="70"/>
      <c r="D338" s="70"/>
      <c r="E338" s="10"/>
      <c r="G338" s="70"/>
      <c r="H338" s="70"/>
      <c r="I338" s="70"/>
    </row>
    <row r="339" spans="1:9" x14ac:dyDescent="0.2">
      <c r="A339" s="70"/>
      <c r="B339" s="70"/>
      <c r="C339" s="70"/>
      <c r="D339" s="70"/>
      <c r="E339" s="10"/>
      <c r="G339" s="70"/>
      <c r="H339" s="70"/>
      <c r="I339" s="70"/>
    </row>
    <row r="340" spans="1:9" x14ac:dyDescent="0.2">
      <c r="A340" s="70"/>
      <c r="B340" s="70"/>
      <c r="C340" s="70"/>
      <c r="D340" s="70"/>
      <c r="E340" s="10"/>
      <c r="G340" s="70"/>
      <c r="H340" s="70"/>
      <c r="I340" s="70"/>
    </row>
    <row r="341" spans="1:9" x14ac:dyDescent="0.2">
      <c r="A341" s="70"/>
      <c r="B341" s="70"/>
      <c r="C341" s="70"/>
      <c r="D341" s="70"/>
      <c r="E341" s="10"/>
      <c r="G341" s="70"/>
      <c r="H341" s="70"/>
      <c r="I341" s="70"/>
    </row>
    <row r="342" spans="1:9" x14ac:dyDescent="0.2">
      <c r="A342" s="70"/>
      <c r="B342" s="70"/>
      <c r="C342" s="70"/>
      <c r="D342" s="70"/>
      <c r="E342" s="10"/>
      <c r="G342" s="70"/>
      <c r="H342" s="70"/>
      <c r="I342" s="70"/>
    </row>
    <row r="343" spans="1:9" x14ac:dyDescent="0.2">
      <c r="A343" s="70"/>
      <c r="B343" s="70"/>
      <c r="C343" s="70"/>
      <c r="D343" s="70"/>
      <c r="E343" s="10"/>
      <c r="G343" s="70"/>
      <c r="H343" s="70"/>
      <c r="I343" s="70"/>
    </row>
    <row r="344" spans="1:9" x14ac:dyDescent="0.2">
      <c r="A344" s="70"/>
      <c r="B344" s="70"/>
      <c r="C344" s="70"/>
      <c r="D344" s="70"/>
      <c r="E344" s="10"/>
      <c r="G344" s="70"/>
      <c r="H344" s="70"/>
      <c r="I344" s="70"/>
    </row>
    <row r="345" spans="1:9" x14ac:dyDescent="0.2">
      <c r="A345" s="70"/>
      <c r="B345" s="70"/>
      <c r="C345" s="70"/>
      <c r="D345" s="70"/>
      <c r="E345" s="10"/>
      <c r="G345" s="70"/>
      <c r="H345" s="70"/>
      <c r="I345" s="70"/>
    </row>
    <row r="346" spans="1:9" x14ac:dyDescent="0.2">
      <c r="A346" s="70"/>
      <c r="B346" s="70"/>
      <c r="C346" s="70"/>
      <c r="D346" s="70"/>
      <c r="E346" s="10"/>
      <c r="G346" s="70"/>
      <c r="H346" s="70"/>
      <c r="I346" s="70"/>
    </row>
    <row r="347" spans="1:9" x14ac:dyDescent="0.2">
      <c r="A347" s="70"/>
      <c r="B347" s="70"/>
      <c r="C347" s="70"/>
      <c r="D347" s="70"/>
      <c r="E347" s="10"/>
      <c r="G347" s="70"/>
      <c r="H347" s="70"/>
      <c r="I347" s="70"/>
    </row>
    <row r="348" spans="1:9" x14ac:dyDescent="0.2">
      <c r="A348" s="70"/>
      <c r="B348" s="70"/>
      <c r="C348" s="70"/>
      <c r="D348" s="70"/>
      <c r="E348" s="10"/>
      <c r="G348" s="70"/>
      <c r="H348" s="70"/>
      <c r="I348" s="70"/>
    </row>
    <row r="349" spans="1:9" x14ac:dyDescent="0.2">
      <c r="A349" s="70"/>
      <c r="B349" s="70"/>
      <c r="C349" s="70"/>
      <c r="D349" s="70"/>
      <c r="E349" s="10"/>
      <c r="G349" s="70"/>
      <c r="H349" s="70"/>
      <c r="I349" s="70"/>
    </row>
    <row r="350" spans="1:9" x14ac:dyDescent="0.2">
      <c r="A350" s="70"/>
      <c r="B350" s="70"/>
      <c r="C350" s="70"/>
      <c r="D350" s="70"/>
      <c r="E350" s="10"/>
      <c r="G350" s="70"/>
      <c r="H350" s="70"/>
      <c r="I350" s="70"/>
    </row>
    <row r="351" spans="1:9" x14ac:dyDescent="0.2">
      <c r="A351" s="70"/>
      <c r="B351" s="70"/>
      <c r="C351" s="70"/>
      <c r="D351" s="70"/>
      <c r="E351" s="10"/>
      <c r="G351" s="70"/>
      <c r="H351" s="70"/>
      <c r="I351" s="70"/>
    </row>
    <row r="352" spans="1:9" x14ac:dyDescent="0.2">
      <c r="A352" s="70"/>
      <c r="B352" s="70"/>
      <c r="C352" s="70"/>
      <c r="D352" s="70"/>
      <c r="E352" s="10"/>
      <c r="G352" s="70"/>
      <c r="H352" s="70"/>
      <c r="I352" s="70"/>
    </row>
    <row r="353" spans="1:9" x14ac:dyDescent="0.2">
      <c r="A353" s="70"/>
      <c r="B353" s="70"/>
      <c r="C353" s="70"/>
      <c r="D353" s="70"/>
      <c r="E353" s="10"/>
      <c r="G353" s="70"/>
      <c r="H353" s="70"/>
      <c r="I353" s="70"/>
    </row>
    <row r="354" spans="1:9" x14ac:dyDescent="0.2">
      <c r="A354" s="70"/>
      <c r="B354" s="70"/>
      <c r="C354" s="70"/>
      <c r="D354" s="70"/>
      <c r="E354" s="10"/>
      <c r="G354" s="70"/>
      <c r="H354" s="70"/>
      <c r="I354" s="70"/>
    </row>
    <row r="355" spans="1:9" x14ac:dyDescent="0.2">
      <c r="A355" s="70"/>
      <c r="B355" s="70"/>
      <c r="C355" s="70"/>
      <c r="D355" s="70"/>
      <c r="E355" s="10"/>
      <c r="G355" s="70"/>
      <c r="H355" s="70"/>
      <c r="I355" s="70"/>
    </row>
    <row r="356" spans="1:9" x14ac:dyDescent="0.2">
      <c r="A356" s="70"/>
      <c r="B356" s="70"/>
      <c r="C356" s="70"/>
      <c r="D356" s="70"/>
      <c r="E356" s="10"/>
      <c r="G356" s="70"/>
      <c r="H356" s="70"/>
      <c r="I356" s="70"/>
    </row>
    <row r="357" spans="1:9" x14ac:dyDescent="0.2">
      <c r="A357" s="70"/>
      <c r="B357" s="70"/>
      <c r="C357" s="70"/>
      <c r="D357" s="70"/>
      <c r="E357" s="10"/>
      <c r="G357" s="70"/>
      <c r="H357" s="70"/>
      <c r="I357" s="70"/>
    </row>
    <row r="358" spans="1:9" x14ac:dyDescent="0.2">
      <c r="A358" s="70"/>
      <c r="B358" s="70"/>
      <c r="C358" s="70"/>
      <c r="D358" s="70"/>
      <c r="E358" s="10"/>
      <c r="G358" s="70"/>
      <c r="H358" s="70"/>
      <c r="I358" s="70"/>
    </row>
    <row r="359" spans="1:9" x14ac:dyDescent="0.2">
      <c r="A359" s="70"/>
      <c r="B359" s="70"/>
      <c r="C359" s="70"/>
      <c r="D359" s="70"/>
      <c r="E359" s="10"/>
      <c r="G359" s="70"/>
      <c r="H359" s="70"/>
      <c r="I359" s="70"/>
    </row>
    <row r="360" spans="1:9" x14ac:dyDescent="0.2">
      <c r="A360" s="70"/>
      <c r="B360" s="70"/>
      <c r="C360" s="70"/>
      <c r="D360" s="70"/>
      <c r="E360" s="10"/>
      <c r="G360" s="70"/>
      <c r="H360" s="70"/>
      <c r="I360" s="70"/>
    </row>
    <row r="361" spans="1:9" x14ac:dyDescent="0.2">
      <c r="A361" s="70"/>
      <c r="B361" s="70"/>
      <c r="C361" s="70"/>
      <c r="D361" s="70"/>
      <c r="E361" s="10"/>
      <c r="G361" s="70"/>
      <c r="H361" s="70"/>
      <c r="I361" s="70"/>
    </row>
    <row r="362" spans="1:9" x14ac:dyDescent="0.2">
      <c r="A362" s="70"/>
      <c r="B362" s="70"/>
      <c r="C362" s="70"/>
      <c r="D362" s="70"/>
      <c r="E362" s="10"/>
      <c r="G362" s="70"/>
      <c r="H362" s="70"/>
      <c r="I362" s="70"/>
    </row>
    <row r="363" spans="1:9" x14ac:dyDescent="0.2">
      <c r="A363" s="70"/>
      <c r="B363" s="70"/>
      <c r="C363" s="70"/>
      <c r="D363" s="70"/>
      <c r="E363" s="10"/>
      <c r="G363" s="70"/>
      <c r="H363" s="70"/>
      <c r="I363" s="70"/>
    </row>
    <row r="364" spans="1:9" x14ac:dyDescent="0.2">
      <c r="A364" s="70"/>
      <c r="B364" s="70"/>
      <c r="C364" s="70"/>
      <c r="D364" s="70"/>
      <c r="E364" s="10"/>
      <c r="G364" s="70"/>
      <c r="H364" s="70"/>
      <c r="I364" s="70"/>
    </row>
    <row r="365" spans="1:9" x14ac:dyDescent="0.2">
      <c r="A365" s="70"/>
      <c r="B365" s="70"/>
      <c r="C365" s="70"/>
      <c r="D365" s="70"/>
      <c r="E365" s="10"/>
      <c r="G365" s="70"/>
      <c r="H365" s="70"/>
      <c r="I365" s="70"/>
    </row>
    <row r="366" spans="1:9" x14ac:dyDescent="0.2">
      <c r="A366" s="70"/>
      <c r="B366" s="70"/>
      <c r="C366" s="70"/>
      <c r="D366" s="70"/>
      <c r="E366" s="10"/>
      <c r="G366" s="70"/>
      <c r="H366" s="70"/>
      <c r="I366" s="70"/>
    </row>
    <row r="367" spans="1:9" x14ac:dyDescent="0.2">
      <c r="A367" s="70"/>
      <c r="B367" s="70"/>
      <c r="C367" s="70"/>
      <c r="D367" s="70"/>
      <c r="E367" s="10"/>
      <c r="G367" s="70"/>
      <c r="H367" s="70"/>
      <c r="I367" s="70"/>
    </row>
    <row r="368" spans="1:9" x14ac:dyDescent="0.2">
      <c r="A368" s="70"/>
      <c r="B368" s="70"/>
      <c r="C368" s="70"/>
      <c r="D368" s="70"/>
      <c r="E368" s="10"/>
      <c r="G368" s="70"/>
      <c r="H368" s="70"/>
      <c r="I368" s="70"/>
    </row>
    <row r="369" spans="1:9" x14ac:dyDescent="0.2">
      <c r="A369" s="70"/>
      <c r="B369" s="70"/>
      <c r="C369" s="70"/>
      <c r="D369" s="70"/>
      <c r="E369" s="10"/>
      <c r="G369" s="70"/>
      <c r="H369" s="70"/>
      <c r="I369" s="70"/>
    </row>
  </sheetData>
  <mergeCells count="4">
    <mergeCell ref="A1:F1"/>
    <mergeCell ref="A121:B121"/>
    <mergeCell ref="A122:B122"/>
    <mergeCell ref="A123:B123"/>
  </mergeCells>
  <conditionalFormatting sqref="F2:F3 F5:F130">
    <cfRule type="cellIs" dxfId="63" priority="3" stopIfTrue="1" operator="between">
      <formula>0.009</formula>
      <formula>-0.009</formula>
    </cfRule>
  </conditionalFormatting>
  <conditionalFormatting sqref="F268:F65536">
    <cfRule type="cellIs" dxfId="62" priority="1" stopIfTrue="1" operator="between">
      <formula>0.009</formula>
      <formula>-0.009</formula>
    </cfRule>
  </conditionalFormatting>
  <conditionalFormatting sqref="F132:G167">
    <cfRule type="cellIs" dxfId="61" priority="2" stopIfTrue="1" operator="between">
      <formula>0.009</formula>
      <formula>-0.009</formula>
    </cfRule>
  </conditionalFormatting>
  <hyperlinks>
    <hyperlink ref="A132"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9"/>
  <sheetViews>
    <sheetView workbookViewId="0">
      <selection sqref="A1:F1"/>
    </sheetView>
  </sheetViews>
  <sheetFormatPr defaultColWidth="9.140625" defaultRowHeight="11.25" x14ac:dyDescent="0.2"/>
  <cols>
    <col min="1" max="1" width="38.7109375" style="6" bestFit="1" customWidth="1"/>
    <col min="2" max="2" width="37"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16</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135</v>
      </c>
      <c r="B7" s="21" t="s">
        <v>134</v>
      </c>
      <c r="C7" s="21" t="s">
        <v>123</v>
      </c>
      <c r="D7" s="24">
        <v>3948707</v>
      </c>
      <c r="E7" s="22">
        <v>54646.156170000002</v>
      </c>
      <c r="F7" s="23">
        <v>6.4835142436392399</v>
      </c>
      <c r="G7" s="23"/>
    </row>
    <row r="8" spans="1:7" x14ac:dyDescent="0.2">
      <c r="A8" s="21" t="s">
        <v>242</v>
      </c>
      <c r="B8" s="21" t="s">
        <v>241</v>
      </c>
      <c r="C8" s="21" t="s">
        <v>243</v>
      </c>
      <c r="D8" s="24">
        <v>13166446</v>
      </c>
      <c r="E8" s="22">
        <v>36826.549460000002</v>
      </c>
      <c r="F8" s="23">
        <v>4.3693001430002498</v>
      </c>
      <c r="G8" s="23"/>
    </row>
    <row r="9" spans="1:7" x14ac:dyDescent="0.2">
      <c r="A9" s="21" t="s">
        <v>133</v>
      </c>
      <c r="B9" s="21" t="s">
        <v>132</v>
      </c>
      <c r="C9" s="21" t="s">
        <v>123</v>
      </c>
      <c r="D9" s="24">
        <v>2969724</v>
      </c>
      <c r="E9" s="22">
        <v>35687.173309999998</v>
      </c>
      <c r="F9" s="23">
        <v>4.2341184208969196</v>
      </c>
      <c r="G9" s="23"/>
    </row>
    <row r="10" spans="1:7" x14ac:dyDescent="0.2">
      <c r="A10" s="21" t="s">
        <v>145</v>
      </c>
      <c r="B10" s="21" t="s">
        <v>144</v>
      </c>
      <c r="C10" s="21" t="s">
        <v>146</v>
      </c>
      <c r="D10" s="24">
        <v>7912811</v>
      </c>
      <c r="E10" s="22">
        <v>30219.02521</v>
      </c>
      <c r="F10" s="23">
        <v>3.5853478837270698</v>
      </c>
      <c r="G10" s="23"/>
    </row>
    <row r="11" spans="1:7" x14ac:dyDescent="0.2">
      <c r="A11" s="21" t="s">
        <v>130</v>
      </c>
      <c r="B11" s="21" t="s">
        <v>129</v>
      </c>
      <c r="C11" s="21" t="s">
        <v>131</v>
      </c>
      <c r="D11" s="24">
        <v>2107409</v>
      </c>
      <c r="E11" s="22">
        <v>29375.174050000001</v>
      </c>
      <c r="F11" s="23">
        <v>3.48522883787229</v>
      </c>
      <c r="G11" s="23"/>
    </row>
    <row r="12" spans="1:7" x14ac:dyDescent="0.2">
      <c r="A12" s="21" t="s">
        <v>681</v>
      </c>
      <c r="B12" s="21" t="s">
        <v>680</v>
      </c>
      <c r="C12" s="21" t="s">
        <v>173</v>
      </c>
      <c r="D12" s="24">
        <v>1289735</v>
      </c>
      <c r="E12" s="22">
        <v>28820.418310000001</v>
      </c>
      <c r="F12" s="23">
        <v>3.4194096294573102</v>
      </c>
      <c r="G12" s="23"/>
    </row>
    <row r="13" spans="1:7" x14ac:dyDescent="0.2">
      <c r="A13" s="21" t="s">
        <v>122</v>
      </c>
      <c r="B13" s="21" t="s">
        <v>121</v>
      </c>
      <c r="C13" s="21" t="s">
        <v>123</v>
      </c>
      <c r="D13" s="24">
        <v>2806438</v>
      </c>
      <c r="E13" s="22">
        <v>24914.153350000001</v>
      </c>
      <c r="F13" s="23">
        <v>2.95594931893153</v>
      </c>
      <c r="G13" s="23"/>
    </row>
    <row r="14" spans="1:7" x14ac:dyDescent="0.2">
      <c r="A14" s="21" t="s">
        <v>432</v>
      </c>
      <c r="B14" s="21" t="s">
        <v>431</v>
      </c>
      <c r="C14" s="21" t="s">
        <v>210</v>
      </c>
      <c r="D14" s="24">
        <v>1986897</v>
      </c>
      <c r="E14" s="22">
        <v>21446.566220000001</v>
      </c>
      <c r="F14" s="23">
        <v>2.5445361084858602</v>
      </c>
      <c r="G14" s="23"/>
    </row>
    <row r="15" spans="1:7" x14ac:dyDescent="0.2">
      <c r="A15" s="21" t="s">
        <v>251</v>
      </c>
      <c r="B15" s="21" t="s">
        <v>250</v>
      </c>
      <c r="C15" s="21" t="s">
        <v>176</v>
      </c>
      <c r="D15" s="24">
        <v>3327003</v>
      </c>
      <c r="E15" s="22">
        <v>20890.251840000001</v>
      </c>
      <c r="F15" s="23">
        <v>2.4785319746278298</v>
      </c>
      <c r="G15" s="23"/>
    </row>
    <row r="16" spans="1:7" x14ac:dyDescent="0.2">
      <c r="A16" s="21" t="s">
        <v>215</v>
      </c>
      <c r="B16" s="21" t="s">
        <v>214</v>
      </c>
      <c r="C16" s="21" t="s">
        <v>181</v>
      </c>
      <c r="D16" s="24">
        <v>531519</v>
      </c>
      <c r="E16" s="22">
        <v>20799.40151</v>
      </c>
      <c r="F16" s="23">
        <v>2.4677530022375</v>
      </c>
      <c r="G16" s="23"/>
    </row>
    <row r="17" spans="1:7" x14ac:dyDescent="0.2">
      <c r="A17" s="21" t="s">
        <v>151</v>
      </c>
      <c r="B17" s="21" t="s">
        <v>150</v>
      </c>
      <c r="C17" s="21" t="s">
        <v>152</v>
      </c>
      <c r="D17" s="24">
        <v>8429102</v>
      </c>
      <c r="E17" s="22">
        <v>20760.878229999998</v>
      </c>
      <c r="F17" s="23">
        <v>2.46318239284615</v>
      </c>
      <c r="G17" s="23"/>
    </row>
    <row r="18" spans="1:7" x14ac:dyDescent="0.2">
      <c r="A18" s="21" t="s">
        <v>683</v>
      </c>
      <c r="B18" s="21" t="s">
        <v>682</v>
      </c>
      <c r="C18" s="21" t="s">
        <v>173</v>
      </c>
      <c r="D18" s="24">
        <v>538094</v>
      </c>
      <c r="E18" s="22">
        <v>20725.228500000001</v>
      </c>
      <c r="F18" s="23">
        <v>2.4589527169011798</v>
      </c>
      <c r="G18" s="23"/>
    </row>
    <row r="19" spans="1:7" x14ac:dyDescent="0.2">
      <c r="A19" s="21" t="s">
        <v>175</v>
      </c>
      <c r="B19" s="21" t="s">
        <v>174</v>
      </c>
      <c r="C19" s="21" t="s">
        <v>176</v>
      </c>
      <c r="D19" s="24">
        <v>253035</v>
      </c>
      <c r="E19" s="22">
        <v>20177.010900000001</v>
      </c>
      <c r="F19" s="23">
        <v>2.3939092286244201</v>
      </c>
      <c r="G19" s="23"/>
    </row>
    <row r="20" spans="1:7" x14ac:dyDescent="0.2">
      <c r="A20" s="21" t="s">
        <v>403</v>
      </c>
      <c r="B20" s="21" t="s">
        <v>402</v>
      </c>
      <c r="C20" s="21" t="s">
        <v>123</v>
      </c>
      <c r="D20" s="24">
        <v>25878858</v>
      </c>
      <c r="E20" s="22">
        <v>19015.78486</v>
      </c>
      <c r="F20" s="23">
        <v>2.2561351179074101</v>
      </c>
      <c r="G20" s="23"/>
    </row>
    <row r="21" spans="1:7" x14ac:dyDescent="0.2">
      <c r="A21" s="21" t="s">
        <v>172</v>
      </c>
      <c r="B21" s="21" t="s">
        <v>171</v>
      </c>
      <c r="C21" s="21" t="s">
        <v>173</v>
      </c>
      <c r="D21" s="24">
        <v>1288353</v>
      </c>
      <c r="E21" s="22">
        <v>17949.333999999999</v>
      </c>
      <c r="F21" s="23">
        <v>2.1296056449204799</v>
      </c>
      <c r="G21" s="23"/>
    </row>
    <row r="22" spans="1:7" x14ac:dyDescent="0.2">
      <c r="A22" s="21" t="s">
        <v>685</v>
      </c>
      <c r="B22" s="21" t="s">
        <v>684</v>
      </c>
      <c r="C22" s="21" t="s">
        <v>155</v>
      </c>
      <c r="D22" s="24">
        <v>4533673</v>
      </c>
      <c r="E22" s="22">
        <v>17348.099730000002</v>
      </c>
      <c r="F22" s="23">
        <v>2.0582719734142501</v>
      </c>
      <c r="G22" s="23"/>
    </row>
    <row r="23" spans="1:7" x14ac:dyDescent="0.2">
      <c r="A23" s="21" t="s">
        <v>183</v>
      </c>
      <c r="B23" s="21" t="s">
        <v>182</v>
      </c>
      <c r="C23" s="21" t="s">
        <v>184</v>
      </c>
      <c r="D23" s="24">
        <v>1086314</v>
      </c>
      <c r="E23" s="22">
        <v>16094.828219999999</v>
      </c>
      <c r="F23" s="23">
        <v>1.90957709246134</v>
      </c>
      <c r="G23" s="23"/>
    </row>
    <row r="24" spans="1:7" x14ac:dyDescent="0.2">
      <c r="A24" s="21" t="s">
        <v>197</v>
      </c>
      <c r="B24" s="21" t="s">
        <v>196</v>
      </c>
      <c r="C24" s="21" t="s">
        <v>155</v>
      </c>
      <c r="D24" s="24">
        <v>103685</v>
      </c>
      <c r="E24" s="22">
        <v>15404.480449999999</v>
      </c>
      <c r="F24" s="23">
        <v>1.8276705154289901</v>
      </c>
      <c r="G24" s="23"/>
    </row>
    <row r="25" spans="1:7" x14ac:dyDescent="0.2">
      <c r="A25" s="21" t="s">
        <v>264</v>
      </c>
      <c r="B25" s="21" t="s">
        <v>263</v>
      </c>
      <c r="C25" s="21" t="s">
        <v>265</v>
      </c>
      <c r="D25" s="24">
        <v>1848083</v>
      </c>
      <c r="E25" s="22">
        <v>15195.86247</v>
      </c>
      <c r="F25" s="23">
        <v>1.80291895485076</v>
      </c>
      <c r="G25" s="23"/>
    </row>
    <row r="26" spans="1:7" x14ac:dyDescent="0.2">
      <c r="A26" s="21" t="s">
        <v>591</v>
      </c>
      <c r="B26" s="21" t="s">
        <v>590</v>
      </c>
      <c r="C26" s="21" t="s">
        <v>123</v>
      </c>
      <c r="D26" s="24">
        <v>25999478</v>
      </c>
      <c r="E26" s="22">
        <v>15095.29693</v>
      </c>
      <c r="F26" s="23">
        <v>1.79098731762854</v>
      </c>
      <c r="G26" s="23"/>
    </row>
    <row r="27" spans="1:7" x14ac:dyDescent="0.2">
      <c r="A27" s="21" t="s">
        <v>575</v>
      </c>
      <c r="B27" s="21" t="s">
        <v>574</v>
      </c>
      <c r="C27" s="21" t="s">
        <v>158</v>
      </c>
      <c r="D27" s="24">
        <v>2294130</v>
      </c>
      <c r="E27" s="22">
        <v>15017.374980000001</v>
      </c>
      <c r="F27" s="23">
        <v>1.7817422378621699</v>
      </c>
      <c r="G27" s="23"/>
    </row>
    <row r="28" spans="1:7" x14ac:dyDescent="0.2">
      <c r="A28" s="21" t="s">
        <v>528</v>
      </c>
      <c r="B28" s="21" t="s">
        <v>527</v>
      </c>
      <c r="C28" s="21" t="s">
        <v>205</v>
      </c>
      <c r="D28" s="24">
        <v>2895703</v>
      </c>
      <c r="E28" s="22">
        <v>14631.98726</v>
      </c>
      <c r="F28" s="23">
        <v>1.73601776340562</v>
      </c>
      <c r="G28" s="23"/>
    </row>
    <row r="29" spans="1:7" x14ac:dyDescent="0.2">
      <c r="A29" s="21" t="s">
        <v>148</v>
      </c>
      <c r="B29" s="21" t="s">
        <v>147</v>
      </c>
      <c r="C29" s="21" t="s">
        <v>149</v>
      </c>
      <c r="D29" s="24">
        <v>113843</v>
      </c>
      <c r="E29" s="22">
        <v>14431.877109999999</v>
      </c>
      <c r="F29" s="23">
        <v>1.7122756175942</v>
      </c>
      <c r="G29" s="23"/>
    </row>
    <row r="30" spans="1:7" x14ac:dyDescent="0.2">
      <c r="A30" s="21" t="s">
        <v>401</v>
      </c>
      <c r="B30" s="21" t="s">
        <v>400</v>
      </c>
      <c r="C30" s="21" t="s">
        <v>141</v>
      </c>
      <c r="D30" s="24">
        <v>605678</v>
      </c>
      <c r="E30" s="22">
        <v>13909.395270000001</v>
      </c>
      <c r="F30" s="23">
        <v>1.6502855584737699</v>
      </c>
      <c r="G30" s="23"/>
    </row>
    <row r="31" spans="1:7" x14ac:dyDescent="0.2">
      <c r="A31" s="21" t="s">
        <v>333</v>
      </c>
      <c r="B31" s="21" t="s">
        <v>332</v>
      </c>
      <c r="C31" s="21" t="s">
        <v>167</v>
      </c>
      <c r="D31" s="24">
        <v>583975</v>
      </c>
      <c r="E31" s="22">
        <v>13125.4221</v>
      </c>
      <c r="F31" s="23">
        <v>1.55727075980223</v>
      </c>
      <c r="G31" s="23"/>
    </row>
    <row r="32" spans="1:7" x14ac:dyDescent="0.2">
      <c r="A32" s="21" t="s">
        <v>687</v>
      </c>
      <c r="B32" s="21" t="s">
        <v>686</v>
      </c>
      <c r="C32" s="21" t="s">
        <v>416</v>
      </c>
      <c r="D32" s="24">
        <v>1495526</v>
      </c>
      <c r="E32" s="22">
        <v>13120.997359999999</v>
      </c>
      <c r="F32" s="23">
        <v>1.5567457848209101</v>
      </c>
      <c r="G32" s="23"/>
    </row>
    <row r="33" spans="1:7" x14ac:dyDescent="0.2">
      <c r="A33" s="21" t="s">
        <v>154</v>
      </c>
      <c r="B33" s="21" t="s">
        <v>153</v>
      </c>
      <c r="C33" s="21" t="s">
        <v>155</v>
      </c>
      <c r="D33" s="24">
        <v>365687</v>
      </c>
      <c r="E33" s="22">
        <v>12423.85014</v>
      </c>
      <c r="F33" s="23">
        <v>1.4740324844247801</v>
      </c>
      <c r="G33" s="23"/>
    </row>
    <row r="34" spans="1:7" x14ac:dyDescent="0.2">
      <c r="A34" s="21" t="s">
        <v>202</v>
      </c>
      <c r="B34" s="21" t="s">
        <v>201</v>
      </c>
      <c r="C34" s="21" t="s">
        <v>190</v>
      </c>
      <c r="D34" s="24">
        <v>1731354</v>
      </c>
      <c r="E34" s="22">
        <v>12384.37516</v>
      </c>
      <c r="F34" s="23">
        <v>1.4693489602204199</v>
      </c>
      <c r="G34" s="23"/>
    </row>
    <row r="35" spans="1:7" x14ac:dyDescent="0.2">
      <c r="A35" s="21" t="s">
        <v>500</v>
      </c>
      <c r="B35" s="21" t="s">
        <v>499</v>
      </c>
      <c r="C35" s="21" t="s">
        <v>167</v>
      </c>
      <c r="D35" s="24">
        <v>2533367</v>
      </c>
      <c r="E35" s="22">
        <v>12366.631009999999</v>
      </c>
      <c r="F35" s="23">
        <v>1.46724369871019</v>
      </c>
      <c r="G35" s="23"/>
    </row>
    <row r="36" spans="1:7" x14ac:dyDescent="0.2">
      <c r="A36" s="21" t="s">
        <v>137</v>
      </c>
      <c r="B36" s="21" t="s">
        <v>136</v>
      </c>
      <c r="C36" s="21" t="s">
        <v>138</v>
      </c>
      <c r="D36" s="24">
        <v>644360</v>
      </c>
      <c r="E36" s="22">
        <v>12109.457479999999</v>
      </c>
      <c r="F36" s="23">
        <v>1.43673124620292</v>
      </c>
      <c r="G36" s="23"/>
    </row>
    <row r="37" spans="1:7" x14ac:dyDescent="0.2">
      <c r="A37" s="21" t="s">
        <v>192</v>
      </c>
      <c r="B37" s="21" t="s">
        <v>191</v>
      </c>
      <c r="C37" s="21" t="s">
        <v>158</v>
      </c>
      <c r="D37" s="24">
        <v>630221</v>
      </c>
      <c r="E37" s="22">
        <v>11998.1474</v>
      </c>
      <c r="F37" s="23">
        <v>1.42352481889456</v>
      </c>
      <c r="G37" s="23"/>
    </row>
    <row r="38" spans="1:7" x14ac:dyDescent="0.2">
      <c r="A38" s="21" t="s">
        <v>689</v>
      </c>
      <c r="B38" s="21" t="s">
        <v>688</v>
      </c>
      <c r="C38" s="21" t="s">
        <v>138</v>
      </c>
      <c r="D38" s="24">
        <v>731054</v>
      </c>
      <c r="E38" s="22">
        <v>11678.587649999999</v>
      </c>
      <c r="F38" s="23">
        <v>1.38561052928976</v>
      </c>
      <c r="G38" s="23"/>
    </row>
    <row r="39" spans="1:7" x14ac:dyDescent="0.2">
      <c r="A39" s="21" t="s">
        <v>194</v>
      </c>
      <c r="B39" s="21" t="s">
        <v>193</v>
      </c>
      <c r="C39" s="21" t="s">
        <v>195</v>
      </c>
      <c r="D39" s="24">
        <v>236227</v>
      </c>
      <c r="E39" s="22">
        <v>11403.149740000001</v>
      </c>
      <c r="F39" s="23">
        <v>1.35293109238357</v>
      </c>
      <c r="G39" s="23"/>
    </row>
    <row r="40" spans="1:7" x14ac:dyDescent="0.2">
      <c r="A40" s="21" t="s">
        <v>691</v>
      </c>
      <c r="B40" s="21" t="s">
        <v>690</v>
      </c>
      <c r="C40" s="21" t="s">
        <v>155</v>
      </c>
      <c r="D40" s="24">
        <v>282218</v>
      </c>
      <c r="E40" s="22">
        <v>10920.989949999999</v>
      </c>
      <c r="F40" s="23">
        <v>1.29572505841386</v>
      </c>
      <c r="G40" s="23"/>
    </row>
    <row r="41" spans="1:7" x14ac:dyDescent="0.2">
      <c r="A41" s="21" t="s">
        <v>549</v>
      </c>
      <c r="B41" s="21" t="s">
        <v>548</v>
      </c>
      <c r="C41" s="21" t="s">
        <v>381</v>
      </c>
      <c r="D41" s="24">
        <v>775972</v>
      </c>
      <c r="E41" s="22">
        <v>10686.686379999999</v>
      </c>
      <c r="F41" s="23">
        <v>1.2679260211182699</v>
      </c>
      <c r="G41" s="23"/>
    </row>
    <row r="42" spans="1:7" x14ac:dyDescent="0.2">
      <c r="A42" s="21" t="s">
        <v>315</v>
      </c>
      <c r="B42" s="21" t="s">
        <v>314</v>
      </c>
      <c r="C42" s="21" t="s">
        <v>138</v>
      </c>
      <c r="D42" s="24">
        <v>2314234</v>
      </c>
      <c r="E42" s="22">
        <v>10528.60758</v>
      </c>
      <c r="F42" s="23">
        <v>1.24917070101434</v>
      </c>
      <c r="G42" s="23"/>
    </row>
    <row r="43" spans="1:7" x14ac:dyDescent="0.2">
      <c r="A43" s="21" t="s">
        <v>227</v>
      </c>
      <c r="B43" s="21" t="s">
        <v>226</v>
      </c>
      <c r="C43" s="21" t="s">
        <v>200</v>
      </c>
      <c r="D43" s="24">
        <v>9002650</v>
      </c>
      <c r="E43" s="22">
        <v>10233.312260000001</v>
      </c>
      <c r="F43" s="23">
        <v>1.21413527405139</v>
      </c>
      <c r="G43" s="23"/>
    </row>
    <row r="44" spans="1:7" x14ac:dyDescent="0.2">
      <c r="A44" s="21" t="s">
        <v>207</v>
      </c>
      <c r="B44" s="21" t="s">
        <v>206</v>
      </c>
      <c r="C44" s="21" t="s">
        <v>167</v>
      </c>
      <c r="D44" s="24">
        <v>717992</v>
      </c>
      <c r="E44" s="22">
        <v>9752.4853359999997</v>
      </c>
      <c r="F44" s="23">
        <v>1.1570873784815501</v>
      </c>
      <c r="G44" s="23"/>
    </row>
    <row r="45" spans="1:7" x14ac:dyDescent="0.2">
      <c r="A45" s="21" t="s">
        <v>693</v>
      </c>
      <c r="B45" s="21" t="s">
        <v>692</v>
      </c>
      <c r="C45" s="21" t="s">
        <v>167</v>
      </c>
      <c r="D45" s="24">
        <v>6154389</v>
      </c>
      <c r="E45" s="22">
        <v>9608.8475460000009</v>
      </c>
      <c r="F45" s="23">
        <v>1.14004541757047</v>
      </c>
      <c r="G45" s="23"/>
    </row>
    <row r="46" spans="1:7" x14ac:dyDescent="0.2">
      <c r="A46" s="21" t="s">
        <v>598</v>
      </c>
      <c r="B46" s="21" t="s">
        <v>597</v>
      </c>
      <c r="C46" s="21" t="s">
        <v>222</v>
      </c>
      <c r="D46" s="24">
        <v>1563667</v>
      </c>
      <c r="E46" s="22">
        <v>9425.7846759999993</v>
      </c>
      <c r="F46" s="23">
        <v>1.1183258528597499</v>
      </c>
      <c r="G46" s="23"/>
    </row>
    <row r="47" spans="1:7" x14ac:dyDescent="0.2">
      <c r="A47" s="21" t="s">
        <v>545</v>
      </c>
      <c r="B47" s="21" t="s">
        <v>544</v>
      </c>
      <c r="C47" s="21" t="s">
        <v>141</v>
      </c>
      <c r="D47" s="24">
        <v>1148909</v>
      </c>
      <c r="E47" s="22">
        <v>8014.7891840000002</v>
      </c>
      <c r="F47" s="23">
        <v>0.95091774932117301</v>
      </c>
      <c r="G47" s="23"/>
    </row>
    <row r="48" spans="1:7" x14ac:dyDescent="0.2">
      <c r="A48" s="21" t="s">
        <v>695</v>
      </c>
      <c r="B48" s="21" t="s">
        <v>694</v>
      </c>
      <c r="C48" s="21" t="s">
        <v>167</v>
      </c>
      <c r="D48" s="24">
        <v>1881179</v>
      </c>
      <c r="E48" s="22">
        <v>7332.8357420000002</v>
      </c>
      <c r="F48" s="23">
        <v>0.87000712056713903</v>
      </c>
      <c r="G48" s="23"/>
    </row>
    <row r="49" spans="1:7" x14ac:dyDescent="0.2">
      <c r="A49" s="21" t="s">
        <v>600</v>
      </c>
      <c r="B49" s="21" t="s">
        <v>599</v>
      </c>
      <c r="C49" s="21" t="s">
        <v>173</v>
      </c>
      <c r="D49" s="24">
        <v>775844</v>
      </c>
      <c r="E49" s="22">
        <v>7088.8866280000002</v>
      </c>
      <c r="F49" s="23">
        <v>0.84106368398906095</v>
      </c>
      <c r="G49" s="23"/>
    </row>
    <row r="50" spans="1:7" x14ac:dyDescent="0.2">
      <c r="A50" s="21" t="s">
        <v>303</v>
      </c>
      <c r="B50" s="21" t="s">
        <v>302</v>
      </c>
      <c r="C50" s="21" t="s">
        <v>123</v>
      </c>
      <c r="D50" s="24">
        <v>2165616</v>
      </c>
      <c r="E50" s="22">
        <v>6924.5571600000003</v>
      </c>
      <c r="F50" s="23">
        <v>0.82156675097307397</v>
      </c>
      <c r="G50" s="23"/>
    </row>
    <row r="51" spans="1:7" x14ac:dyDescent="0.2">
      <c r="A51" s="21" t="s">
        <v>551</v>
      </c>
      <c r="B51" s="21" t="s">
        <v>550</v>
      </c>
      <c r="C51" s="21" t="s">
        <v>141</v>
      </c>
      <c r="D51" s="24">
        <v>636067</v>
      </c>
      <c r="E51" s="22">
        <v>6577.5688469999996</v>
      </c>
      <c r="F51" s="23">
        <v>0.78039818894808499</v>
      </c>
      <c r="G51" s="23"/>
    </row>
    <row r="52" spans="1:7" x14ac:dyDescent="0.2">
      <c r="A52" s="21" t="s">
        <v>614</v>
      </c>
      <c r="B52" s="21" t="s">
        <v>613</v>
      </c>
      <c r="C52" s="21" t="s">
        <v>210</v>
      </c>
      <c r="D52" s="24">
        <v>1276510</v>
      </c>
      <c r="E52" s="22">
        <v>6334.0426200000002</v>
      </c>
      <c r="F52" s="23">
        <v>0.75150492596097995</v>
      </c>
      <c r="G52" s="23"/>
    </row>
    <row r="53" spans="1:7" x14ac:dyDescent="0.2">
      <c r="A53" s="21" t="s">
        <v>697</v>
      </c>
      <c r="B53" s="21" t="s">
        <v>696</v>
      </c>
      <c r="C53" s="21" t="s">
        <v>173</v>
      </c>
      <c r="D53" s="24">
        <v>243679</v>
      </c>
      <c r="E53" s="22">
        <v>6244.274375</v>
      </c>
      <c r="F53" s="23">
        <v>0.74085433796219402</v>
      </c>
      <c r="G53" s="23"/>
    </row>
    <row r="54" spans="1:7" x14ac:dyDescent="0.2">
      <c r="A54" s="21" t="s">
        <v>543</v>
      </c>
      <c r="B54" s="21" t="s">
        <v>542</v>
      </c>
      <c r="C54" s="21" t="s">
        <v>141</v>
      </c>
      <c r="D54" s="24">
        <v>1073957</v>
      </c>
      <c r="E54" s="22">
        <v>6065.1721580000003</v>
      </c>
      <c r="F54" s="23">
        <v>0.71960468645194997</v>
      </c>
      <c r="G54" s="23"/>
    </row>
    <row r="55" spans="1:7" x14ac:dyDescent="0.2">
      <c r="A55" s="21" t="s">
        <v>539</v>
      </c>
      <c r="B55" s="21" t="s">
        <v>538</v>
      </c>
      <c r="C55" s="21" t="s">
        <v>152</v>
      </c>
      <c r="D55" s="24">
        <v>1934058</v>
      </c>
      <c r="E55" s="22">
        <v>5836.0200150000001</v>
      </c>
      <c r="F55" s="23">
        <v>0.69241684219664701</v>
      </c>
      <c r="G55" s="23"/>
    </row>
    <row r="56" spans="1:7" x14ac:dyDescent="0.2">
      <c r="A56" s="21" t="s">
        <v>583</v>
      </c>
      <c r="B56" s="21" t="s">
        <v>582</v>
      </c>
      <c r="C56" s="21" t="s">
        <v>416</v>
      </c>
      <c r="D56" s="24">
        <v>336107</v>
      </c>
      <c r="E56" s="22">
        <v>5312.8433489999998</v>
      </c>
      <c r="F56" s="23">
        <v>0.63034434517785598</v>
      </c>
      <c r="G56" s="23"/>
    </row>
    <row r="57" spans="1:7" x14ac:dyDescent="0.2">
      <c r="A57" s="21" t="s">
        <v>699</v>
      </c>
      <c r="B57" s="21" t="s">
        <v>698</v>
      </c>
      <c r="C57" s="21" t="s">
        <v>416</v>
      </c>
      <c r="D57" s="24">
        <v>3135785</v>
      </c>
      <c r="E57" s="22">
        <v>4637.8260149999996</v>
      </c>
      <c r="F57" s="23">
        <v>0.55025665362865595</v>
      </c>
      <c r="G57" s="23"/>
    </row>
    <row r="58" spans="1:7" x14ac:dyDescent="0.2">
      <c r="A58" s="21" t="s">
        <v>647</v>
      </c>
      <c r="B58" s="21" t="s">
        <v>646</v>
      </c>
      <c r="C58" s="21" t="s">
        <v>184</v>
      </c>
      <c r="D58" s="24">
        <v>1119707</v>
      </c>
      <c r="E58" s="22">
        <v>2129.7946849999998</v>
      </c>
      <c r="F58" s="23">
        <v>0.25269031060972102</v>
      </c>
      <c r="G58" s="23"/>
    </row>
    <row r="59" spans="1:7" x14ac:dyDescent="0.2">
      <c r="A59" s="21" t="s">
        <v>701</v>
      </c>
      <c r="B59" s="21" t="s">
        <v>700</v>
      </c>
      <c r="C59" s="21" t="s">
        <v>176</v>
      </c>
      <c r="D59" s="24">
        <v>528424</v>
      </c>
      <c r="E59" s="22">
        <v>856.41677679999998</v>
      </c>
      <c r="F59" s="23">
        <v>0.101609898299173</v>
      </c>
      <c r="G59" s="23"/>
    </row>
    <row r="60" spans="1:7" x14ac:dyDescent="0.2">
      <c r="A60" s="21" t="s">
        <v>702</v>
      </c>
      <c r="B60" s="21" t="s">
        <v>1028</v>
      </c>
      <c r="C60" s="21" t="s">
        <v>155</v>
      </c>
      <c r="D60" s="24">
        <v>1128872</v>
      </c>
      <c r="E60" s="22">
        <v>115.9419276</v>
      </c>
      <c r="F60" s="23">
        <v>1.3755974650642801E-2</v>
      </c>
      <c r="G60" s="23"/>
    </row>
    <row r="61" spans="1:7" x14ac:dyDescent="0.2">
      <c r="A61" s="20" t="s">
        <v>32</v>
      </c>
      <c r="B61" s="20"/>
      <c r="C61" s="20"/>
      <c r="D61" s="20"/>
      <c r="E61" s="25">
        <f>SUM(E7:E60)</f>
        <v>794620.60959039978</v>
      </c>
      <c r="F61" s="26">
        <f>SUM(F7:F60)</f>
        <v>94.278068242190443</v>
      </c>
      <c r="G61" s="23"/>
    </row>
    <row r="62" spans="1:7" x14ac:dyDescent="0.2">
      <c r="A62" s="21"/>
      <c r="B62" s="21"/>
      <c r="C62" s="21"/>
      <c r="D62" s="21"/>
      <c r="E62" s="22"/>
      <c r="F62" s="23"/>
      <c r="G62" s="23"/>
    </row>
    <row r="63" spans="1:7" x14ac:dyDescent="0.2">
      <c r="A63" s="20" t="s">
        <v>377</v>
      </c>
      <c r="B63" s="21"/>
      <c r="C63" s="21"/>
      <c r="D63" s="21"/>
      <c r="E63" s="22"/>
      <c r="F63" s="23"/>
      <c r="G63" s="23"/>
    </row>
    <row r="64" spans="1:7" x14ac:dyDescent="0.2">
      <c r="A64" s="21"/>
      <c r="B64" s="21" t="s">
        <v>378</v>
      </c>
      <c r="C64" s="21" t="s">
        <v>210</v>
      </c>
      <c r="D64" s="24">
        <v>98000</v>
      </c>
      <c r="E64" s="22">
        <v>9.7999999999999997E-3</v>
      </c>
      <c r="F64" s="23">
        <v>1.16272477409026E-6</v>
      </c>
      <c r="G64" s="23"/>
    </row>
    <row r="65" spans="1:7" x14ac:dyDescent="0.2">
      <c r="A65" s="21"/>
      <c r="B65" s="21" t="s">
        <v>703</v>
      </c>
      <c r="C65" s="21" t="s">
        <v>381</v>
      </c>
      <c r="D65" s="24">
        <v>23815</v>
      </c>
      <c r="E65" s="22">
        <v>2.3814999999999999E-3</v>
      </c>
      <c r="F65" s="23">
        <v>2.82553984642445E-7</v>
      </c>
      <c r="G65" s="23"/>
    </row>
    <row r="66" spans="1:7" x14ac:dyDescent="0.2">
      <c r="A66" s="20" t="s">
        <v>32</v>
      </c>
      <c r="B66" s="20"/>
      <c r="C66" s="20"/>
      <c r="D66" s="20"/>
      <c r="E66" s="25">
        <f>SUM(E63:E65)</f>
        <v>1.21815E-2</v>
      </c>
      <c r="F66" s="26">
        <f>SUM(F63:F65)</f>
        <v>1.4452787587327051E-6</v>
      </c>
      <c r="G66" s="23"/>
    </row>
    <row r="67" spans="1:7" x14ac:dyDescent="0.2">
      <c r="A67" s="21"/>
      <c r="B67" s="21"/>
      <c r="C67" s="21"/>
      <c r="D67" s="21"/>
      <c r="E67" s="22"/>
      <c r="F67" s="23"/>
      <c r="G67" s="23"/>
    </row>
    <row r="68" spans="1:7" x14ac:dyDescent="0.2">
      <c r="A68" s="20" t="s">
        <v>552</v>
      </c>
      <c r="B68" s="21"/>
      <c r="C68" s="21"/>
      <c r="D68" s="21"/>
      <c r="E68" s="22"/>
      <c r="F68" s="23"/>
      <c r="G68" s="23"/>
    </row>
    <row r="69" spans="1:7" x14ac:dyDescent="0.2">
      <c r="A69" s="21" t="s">
        <v>705</v>
      </c>
      <c r="B69" s="21" t="s">
        <v>704</v>
      </c>
      <c r="C69" s="21" t="s">
        <v>265</v>
      </c>
      <c r="D69" s="24">
        <v>234384</v>
      </c>
      <c r="E69" s="22">
        <v>31146.722290000002</v>
      </c>
      <c r="F69" s="23">
        <v>3.6954148610502502</v>
      </c>
      <c r="G69" s="23"/>
    </row>
    <row r="70" spans="1:7" x14ac:dyDescent="0.2">
      <c r="A70" s="20" t="s">
        <v>32</v>
      </c>
      <c r="B70" s="20"/>
      <c r="C70" s="20"/>
      <c r="D70" s="20"/>
      <c r="E70" s="25">
        <f>SUM(E68:E69)</f>
        <v>31146.722290000002</v>
      </c>
      <c r="F70" s="26">
        <f>SUM(F68:F69)</f>
        <v>3.6954148610502502</v>
      </c>
      <c r="G70" s="23"/>
    </row>
    <row r="71" spans="1:7" x14ac:dyDescent="0.2">
      <c r="A71" s="21"/>
      <c r="B71" s="21"/>
      <c r="C71" s="21"/>
      <c r="D71" s="21"/>
      <c r="E71" s="22"/>
      <c r="F71" s="23"/>
      <c r="G71" s="23"/>
    </row>
    <row r="72" spans="1:7" x14ac:dyDescent="0.2">
      <c r="A72" s="20" t="s">
        <v>33</v>
      </c>
      <c r="B72" s="21"/>
      <c r="C72" s="21"/>
      <c r="D72" s="21"/>
      <c r="E72" s="22"/>
      <c r="F72" s="23"/>
      <c r="G72" s="23"/>
    </row>
    <row r="73" spans="1:7" x14ac:dyDescent="0.2">
      <c r="A73" s="20" t="s">
        <v>38</v>
      </c>
      <c r="B73" s="21"/>
      <c r="C73" s="21"/>
      <c r="D73" s="21"/>
      <c r="E73" s="22"/>
      <c r="F73" s="23"/>
      <c r="G73" s="23"/>
    </row>
    <row r="74" spans="1:7" x14ac:dyDescent="0.2">
      <c r="A74" s="21" t="s">
        <v>287</v>
      </c>
      <c r="B74" s="21" t="s">
        <v>286</v>
      </c>
      <c r="C74" s="21" t="s">
        <v>39</v>
      </c>
      <c r="D74" s="24">
        <v>2500000</v>
      </c>
      <c r="E74" s="22">
        <v>2482.94</v>
      </c>
      <c r="F74" s="23">
        <v>0.294589372508131</v>
      </c>
      <c r="G74" s="23">
        <v>5.2251000000000003</v>
      </c>
    </row>
    <row r="75" spans="1:7" x14ac:dyDescent="0.2">
      <c r="A75" s="20" t="s">
        <v>32</v>
      </c>
      <c r="B75" s="20"/>
      <c r="C75" s="20"/>
      <c r="D75" s="20"/>
      <c r="E75" s="25">
        <f>SUM(E73:E74)</f>
        <v>2482.94</v>
      </c>
      <c r="F75" s="26">
        <f>SUM(F73:F74)</f>
        <v>0.294589372508131</v>
      </c>
      <c r="G75" s="61"/>
    </row>
    <row r="76" spans="1:7" x14ac:dyDescent="0.2">
      <c r="A76" s="21"/>
      <c r="B76" s="21"/>
      <c r="C76" s="21"/>
      <c r="D76" s="21"/>
      <c r="E76" s="22"/>
      <c r="F76" s="23"/>
      <c r="G76" s="20"/>
    </row>
    <row r="77" spans="1:7" x14ac:dyDescent="0.2">
      <c r="A77" s="20" t="s">
        <v>40</v>
      </c>
      <c r="B77" s="20"/>
      <c r="C77" s="20"/>
      <c r="D77" s="20"/>
      <c r="E77" s="25">
        <f>E61+E66+E70+E75</f>
        <v>828250.28406189964</v>
      </c>
      <c r="F77" s="26">
        <f>F61+F66+F70+F75</f>
        <v>98.268073921027579</v>
      </c>
      <c r="G77" s="23"/>
    </row>
    <row r="78" spans="1:7" x14ac:dyDescent="0.2">
      <c r="A78" s="20"/>
      <c r="B78" s="20"/>
      <c r="C78" s="20"/>
      <c r="D78" s="20"/>
      <c r="E78" s="25"/>
      <c r="F78" s="26"/>
      <c r="G78" s="62"/>
    </row>
    <row r="79" spans="1:7" x14ac:dyDescent="0.2">
      <c r="A79" s="20" t="s">
        <v>42</v>
      </c>
      <c r="B79" s="20"/>
      <c r="C79" s="20"/>
      <c r="D79" s="20"/>
      <c r="E79" s="25">
        <f>E81-(E61+E66+E70+E75)</f>
        <v>14597.500588400406</v>
      </c>
      <c r="F79" s="26">
        <f>F81-(F61+F66+F70+F75)</f>
        <v>1.7319260789724211</v>
      </c>
      <c r="G79" s="23"/>
    </row>
    <row r="80" spans="1:7" x14ac:dyDescent="0.2">
      <c r="A80" s="20"/>
      <c r="B80" s="20"/>
      <c r="C80" s="20"/>
      <c r="D80" s="20"/>
      <c r="E80" s="25"/>
      <c r="F80" s="26"/>
      <c r="G80" s="20"/>
    </row>
    <row r="81" spans="1:7" x14ac:dyDescent="0.2">
      <c r="A81" s="27" t="s">
        <v>41</v>
      </c>
      <c r="B81" s="27"/>
      <c r="C81" s="27"/>
      <c r="D81" s="27"/>
      <c r="E81" s="28">
        <v>842847.78465030005</v>
      </c>
      <c r="F81" s="29">
        <v>100</v>
      </c>
      <c r="G81" s="27"/>
    </row>
    <row r="82" spans="1:7" x14ac:dyDescent="0.2">
      <c r="F82" s="12" t="s">
        <v>839</v>
      </c>
      <c r="G82" s="11"/>
    </row>
    <row r="83" spans="1:7" x14ac:dyDescent="0.2">
      <c r="A83" s="11" t="s">
        <v>43</v>
      </c>
      <c r="G83" s="11"/>
    </row>
    <row r="84" spans="1:7" x14ac:dyDescent="0.2">
      <c r="A84" s="11" t="s">
        <v>385</v>
      </c>
      <c r="G84" s="11"/>
    </row>
    <row r="86" spans="1:7" x14ac:dyDescent="0.2">
      <c r="A86" s="11" t="s">
        <v>44</v>
      </c>
    </row>
    <row r="87" spans="1:7" x14ac:dyDescent="0.2">
      <c r="A87" s="11" t="s">
        <v>45</v>
      </c>
    </row>
    <row r="88" spans="1:7" x14ac:dyDescent="0.2">
      <c r="A88" s="11" t="s">
        <v>46</v>
      </c>
      <c r="B88" s="11"/>
      <c r="C88" s="30" t="s">
        <v>1022</v>
      </c>
      <c r="D88" s="11" t="s">
        <v>47</v>
      </c>
    </row>
    <row r="89" spans="1:7" x14ac:dyDescent="0.2">
      <c r="A89" s="6" t="s">
        <v>56</v>
      </c>
      <c r="C89" s="31">
        <v>251.69589999999999</v>
      </c>
      <c r="D89" s="31">
        <v>253.32849999999999</v>
      </c>
    </row>
    <row r="90" spans="1:7" x14ac:dyDescent="0.2">
      <c r="A90" s="6" t="s">
        <v>116</v>
      </c>
      <c r="C90" s="31">
        <v>39.128900000000002</v>
      </c>
      <c r="D90" s="31">
        <v>36.337699999999998</v>
      </c>
    </row>
    <row r="91" spans="1:7" x14ac:dyDescent="0.2">
      <c r="A91" s="6" t="s">
        <v>57</v>
      </c>
      <c r="C91" s="31">
        <v>278.06099999999998</v>
      </c>
      <c r="D91" s="31">
        <v>281.57310000000001</v>
      </c>
    </row>
    <row r="92" spans="1:7" x14ac:dyDescent="0.2">
      <c r="A92" s="6" t="s">
        <v>117</v>
      </c>
      <c r="C92" s="31">
        <v>44.051600000000001</v>
      </c>
      <c r="D92" s="31">
        <v>41.063400000000001</v>
      </c>
    </row>
    <row r="94" spans="1:7" x14ac:dyDescent="0.2">
      <c r="A94" s="11" t="s">
        <v>48</v>
      </c>
    </row>
    <row r="95" spans="1:7" x14ac:dyDescent="0.2">
      <c r="A95" s="102" t="s">
        <v>49</v>
      </c>
      <c r="B95" s="103"/>
      <c r="C95" s="32" t="s">
        <v>50</v>
      </c>
    </row>
    <row r="96" spans="1:7" x14ac:dyDescent="0.2">
      <c r="A96" s="98" t="s">
        <v>116</v>
      </c>
      <c r="B96" s="99"/>
      <c r="C96" s="33">
        <v>3.15</v>
      </c>
    </row>
    <row r="97" spans="1:9" x14ac:dyDescent="0.2">
      <c r="A97" s="98" t="s">
        <v>117</v>
      </c>
      <c r="B97" s="99"/>
      <c r="C97" s="33">
        <v>3.65</v>
      </c>
    </row>
    <row r="98" spans="1:9" x14ac:dyDescent="0.2">
      <c r="A98" s="6" t="s">
        <v>51</v>
      </c>
    </row>
    <row r="99" spans="1:9" x14ac:dyDescent="0.2">
      <c r="A99" s="6" t="s">
        <v>52</v>
      </c>
    </row>
    <row r="101" spans="1:9" x14ac:dyDescent="0.2">
      <c r="A101" s="11" t="s">
        <v>296</v>
      </c>
      <c r="D101" s="35">
        <v>0.31856701645936097</v>
      </c>
    </row>
    <row r="103" spans="1:9" x14ac:dyDescent="0.2">
      <c r="A103" s="11" t="s">
        <v>54</v>
      </c>
      <c r="D103" s="30" t="s">
        <v>55</v>
      </c>
    </row>
    <row r="105" spans="1:9" x14ac:dyDescent="0.2">
      <c r="A105" s="69" t="s">
        <v>1040</v>
      </c>
      <c r="B105" s="70"/>
      <c r="C105" s="70"/>
      <c r="D105" s="70"/>
      <c r="E105" s="10"/>
      <c r="G105" s="70"/>
      <c r="H105" s="70"/>
      <c r="I105" s="70"/>
    </row>
    <row r="106" spans="1:9" x14ac:dyDescent="0.2">
      <c r="A106" s="69"/>
      <c r="B106" s="70"/>
      <c r="C106" s="70"/>
      <c r="D106" s="70"/>
      <c r="E106" s="10"/>
      <c r="G106" s="70"/>
      <c r="H106" s="70"/>
      <c r="I106" s="70"/>
    </row>
    <row r="107" spans="1:9" x14ac:dyDescent="0.2">
      <c r="A107" s="69" t="s">
        <v>1031</v>
      </c>
      <c r="B107" s="70"/>
      <c r="C107" s="70"/>
      <c r="D107" s="70"/>
      <c r="E107" s="10"/>
      <c r="G107" s="70"/>
      <c r="H107" s="70"/>
      <c r="I107" s="70"/>
    </row>
    <row r="108" spans="1:9" x14ac:dyDescent="0.2">
      <c r="A108" s="71"/>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69" t="s">
        <v>1046</v>
      </c>
      <c r="B126" s="70"/>
      <c r="C126" s="70"/>
      <c r="D126" s="70"/>
      <c r="E126" s="10"/>
      <c r="G126" s="70"/>
      <c r="H126" s="70"/>
      <c r="I126" s="70"/>
    </row>
    <row r="127" spans="1:9" x14ac:dyDescent="0.2">
      <c r="A127" s="70"/>
      <c r="B127" s="70"/>
      <c r="C127" s="70"/>
      <c r="D127" s="70"/>
      <c r="E127" s="10"/>
      <c r="G127" s="70"/>
      <c r="H127" s="70"/>
      <c r="I127" s="70"/>
    </row>
    <row r="128" spans="1:9" x14ac:dyDescent="0.2">
      <c r="A128" s="69" t="s">
        <v>1032</v>
      </c>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t="s">
        <v>1030</v>
      </c>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row r="229" spans="1:9" x14ac:dyDescent="0.2">
      <c r="A229" s="70"/>
      <c r="B229" s="70"/>
      <c r="C229" s="70"/>
      <c r="D229" s="70"/>
      <c r="E229" s="10"/>
      <c r="G229" s="70"/>
      <c r="H229" s="70"/>
      <c r="I229" s="70"/>
    </row>
    <row r="230" spans="1:9" x14ac:dyDescent="0.2">
      <c r="A230" s="70"/>
      <c r="B230" s="70"/>
      <c r="C230" s="70"/>
      <c r="D230" s="70"/>
      <c r="E230" s="10"/>
      <c r="G230" s="70"/>
      <c r="H230" s="70"/>
      <c r="I230" s="70"/>
    </row>
    <row r="231" spans="1:9" x14ac:dyDescent="0.2">
      <c r="A231" s="70"/>
      <c r="B231" s="70"/>
      <c r="C231" s="70"/>
      <c r="D231" s="70"/>
      <c r="E231" s="10"/>
      <c r="G231" s="70"/>
      <c r="H231" s="70"/>
      <c r="I231" s="70"/>
    </row>
    <row r="232" spans="1:9" x14ac:dyDescent="0.2">
      <c r="A232" s="70"/>
      <c r="B232" s="70"/>
      <c r="C232" s="70"/>
      <c r="D232" s="70"/>
      <c r="E232" s="10"/>
      <c r="G232" s="70"/>
      <c r="H232" s="70"/>
      <c r="I232" s="70"/>
    </row>
    <row r="233" spans="1:9" x14ac:dyDescent="0.2">
      <c r="A233" s="70"/>
      <c r="B233" s="70"/>
      <c r="C233" s="70"/>
      <c r="D233" s="70"/>
      <c r="E233" s="10"/>
      <c r="G233" s="70"/>
      <c r="H233" s="70"/>
      <c r="I233" s="70"/>
    </row>
    <row r="234" spans="1:9" x14ac:dyDescent="0.2">
      <c r="A234" s="70"/>
      <c r="B234" s="70"/>
      <c r="C234" s="70"/>
      <c r="D234" s="70"/>
      <c r="E234" s="10"/>
      <c r="G234" s="70"/>
      <c r="H234" s="70"/>
      <c r="I234" s="70"/>
    </row>
    <row r="235" spans="1:9" x14ac:dyDescent="0.2">
      <c r="A235" s="70"/>
      <c r="B235" s="70"/>
      <c r="C235" s="70"/>
      <c r="D235" s="70"/>
      <c r="E235" s="10"/>
      <c r="G235" s="70"/>
      <c r="H235" s="70"/>
      <c r="I235" s="70"/>
    </row>
    <row r="236" spans="1:9" x14ac:dyDescent="0.2">
      <c r="A236" s="70"/>
      <c r="B236" s="70"/>
      <c r="C236" s="70"/>
      <c r="D236" s="70"/>
      <c r="E236" s="10"/>
      <c r="G236" s="70"/>
      <c r="H236" s="70"/>
      <c r="I236" s="70"/>
    </row>
    <row r="237" spans="1:9" x14ac:dyDescent="0.2">
      <c r="A237" s="70"/>
      <c r="B237" s="70"/>
      <c r="C237" s="70"/>
      <c r="D237" s="70"/>
      <c r="E237" s="10"/>
      <c r="G237" s="70"/>
      <c r="H237" s="70"/>
      <c r="I237" s="70"/>
    </row>
    <row r="238" spans="1:9" x14ac:dyDescent="0.2">
      <c r="A238" s="70"/>
      <c r="B238" s="70"/>
      <c r="C238" s="70"/>
      <c r="D238" s="70"/>
      <c r="E238" s="10"/>
      <c r="G238" s="70"/>
      <c r="H238" s="70"/>
      <c r="I238" s="70"/>
    </row>
    <row r="239" spans="1:9" x14ac:dyDescent="0.2">
      <c r="A239" s="70"/>
      <c r="B239" s="70"/>
      <c r="C239" s="70"/>
      <c r="D239" s="70"/>
      <c r="E239" s="10"/>
      <c r="G239" s="70"/>
      <c r="H239" s="70"/>
      <c r="I239" s="70"/>
    </row>
    <row r="240" spans="1:9" x14ac:dyDescent="0.2">
      <c r="A240" s="70"/>
      <c r="B240" s="70"/>
      <c r="C240" s="70"/>
      <c r="D240" s="70"/>
      <c r="E240" s="10"/>
      <c r="G240" s="70"/>
      <c r="H240" s="70"/>
      <c r="I240" s="70"/>
    </row>
    <row r="241" spans="1:9" x14ac:dyDescent="0.2">
      <c r="A241" s="70"/>
      <c r="B241" s="70"/>
      <c r="C241" s="70"/>
      <c r="D241" s="70"/>
      <c r="E241" s="10"/>
      <c r="G241" s="70"/>
      <c r="H241" s="70"/>
      <c r="I241" s="70"/>
    </row>
    <row r="242" spans="1:9" x14ac:dyDescent="0.2">
      <c r="A242" s="70"/>
      <c r="B242" s="70"/>
      <c r="C242" s="70"/>
      <c r="D242" s="70"/>
      <c r="E242" s="10"/>
      <c r="G242" s="70"/>
      <c r="H242" s="70"/>
      <c r="I242" s="70"/>
    </row>
    <row r="243" spans="1:9" x14ac:dyDescent="0.2">
      <c r="A243" s="70"/>
      <c r="B243" s="70"/>
      <c r="C243" s="70"/>
      <c r="D243" s="70"/>
      <c r="E243" s="10"/>
      <c r="G243" s="70"/>
      <c r="H243" s="70"/>
      <c r="I243" s="70"/>
    </row>
    <row r="244" spans="1:9" x14ac:dyDescent="0.2">
      <c r="A244" s="70"/>
      <c r="B244" s="70"/>
      <c r="C244" s="70"/>
      <c r="D244" s="70"/>
      <c r="E244" s="10"/>
      <c r="G244" s="70"/>
      <c r="H244" s="70"/>
      <c r="I244" s="70"/>
    </row>
    <row r="245" spans="1:9" x14ac:dyDescent="0.2">
      <c r="A245" s="70"/>
      <c r="B245" s="70"/>
      <c r="C245" s="70"/>
      <c r="D245" s="70"/>
      <c r="E245" s="10"/>
      <c r="G245" s="70"/>
      <c r="H245" s="70"/>
      <c r="I245" s="70"/>
    </row>
    <row r="246" spans="1:9" x14ac:dyDescent="0.2">
      <c r="A246" s="70"/>
      <c r="B246" s="70"/>
      <c r="C246" s="70"/>
      <c r="D246" s="70"/>
      <c r="E246" s="10"/>
      <c r="G246" s="70"/>
      <c r="H246" s="70"/>
      <c r="I246" s="70"/>
    </row>
    <row r="247" spans="1:9" x14ac:dyDescent="0.2">
      <c r="A247" s="70"/>
      <c r="B247" s="70"/>
      <c r="C247" s="70"/>
      <c r="D247" s="70"/>
      <c r="E247" s="10"/>
      <c r="G247" s="70"/>
      <c r="H247" s="70"/>
      <c r="I247" s="70"/>
    </row>
    <row r="248" spans="1:9" x14ac:dyDescent="0.2">
      <c r="A248" s="70"/>
      <c r="B248" s="70"/>
      <c r="C248" s="70"/>
      <c r="D248" s="70"/>
      <c r="E248" s="10"/>
      <c r="G248" s="70"/>
      <c r="H248" s="70"/>
      <c r="I248" s="70"/>
    </row>
    <row r="249" spans="1:9" x14ac:dyDescent="0.2">
      <c r="A249" s="70"/>
      <c r="B249" s="70"/>
      <c r="C249" s="70"/>
      <c r="D249" s="70"/>
      <c r="E249" s="10"/>
      <c r="G249" s="70"/>
      <c r="H249" s="70"/>
      <c r="I249" s="70"/>
    </row>
  </sheetData>
  <mergeCells count="4">
    <mergeCell ref="A1:F1"/>
    <mergeCell ref="A95:B95"/>
    <mergeCell ref="A96:B96"/>
    <mergeCell ref="A97:B97"/>
  </mergeCells>
  <conditionalFormatting sqref="F2:F3">
    <cfRule type="cellIs" dxfId="60" priority="7" stopIfTrue="1" operator="between">
      <formula>0.009</formula>
      <formula>-0.009</formula>
    </cfRule>
  </conditionalFormatting>
  <conditionalFormatting sqref="F5:F140">
    <cfRule type="cellIs" dxfId="59" priority="1" stopIfTrue="1" operator="between">
      <formula>0.009</formula>
      <formula>-0.009</formula>
    </cfRule>
  </conditionalFormatting>
  <conditionalFormatting sqref="F241:F243">
    <cfRule type="cellIs" dxfId="58" priority="2" stopIfTrue="1" operator="between">
      <formula>0.009</formula>
      <formula>-0.009</formula>
    </cfRule>
  </conditionalFormatting>
  <conditionalFormatting sqref="F246:F65536">
    <cfRule type="cellIs" dxfId="57" priority="3" stopIfTrue="1" operator="between">
      <formula>0.009</formula>
      <formula>-0.009</formula>
    </cfRule>
  </conditionalFormatting>
  <conditionalFormatting sqref="G78">
    <cfRule type="cellIs" dxfId="56" priority="5" stopIfTrue="1" operator="between">
      <formula>0.009</formula>
      <formula>-0.009</formula>
    </cfRule>
  </conditionalFormatting>
  <conditionalFormatting sqref="G83">
    <cfRule type="cellIs" dxfId="55" priority="6"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68"/>
  <sheetViews>
    <sheetView workbookViewId="0">
      <selection sqref="A1:F1"/>
    </sheetView>
  </sheetViews>
  <sheetFormatPr defaultColWidth="9.140625" defaultRowHeight="11.25" x14ac:dyDescent="0.2"/>
  <cols>
    <col min="1" max="1" width="38.7109375" style="6" bestFit="1" customWidth="1"/>
    <col min="2" max="3" width="35.42578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17</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707</v>
      </c>
      <c r="B7" s="21" t="s">
        <v>706</v>
      </c>
      <c r="C7" s="21" t="s">
        <v>123</v>
      </c>
      <c r="D7" s="24">
        <v>11074683</v>
      </c>
      <c r="E7" s="22">
        <v>33207.436979999999</v>
      </c>
      <c r="F7" s="23">
        <v>2.6936877445207701</v>
      </c>
      <c r="G7" s="23"/>
    </row>
    <row r="8" spans="1:7" x14ac:dyDescent="0.2">
      <c r="A8" s="21" t="s">
        <v>695</v>
      </c>
      <c r="B8" s="21" t="s">
        <v>694</v>
      </c>
      <c r="C8" s="21" t="s">
        <v>167</v>
      </c>
      <c r="D8" s="24">
        <v>7219684</v>
      </c>
      <c r="E8" s="22">
        <v>28142.328229999999</v>
      </c>
      <c r="F8" s="23">
        <v>2.28282130599505</v>
      </c>
      <c r="G8" s="23"/>
    </row>
    <row r="9" spans="1:7" x14ac:dyDescent="0.2">
      <c r="A9" s="21" t="s">
        <v>709</v>
      </c>
      <c r="B9" s="21" t="s">
        <v>708</v>
      </c>
      <c r="C9" s="21" t="s">
        <v>210</v>
      </c>
      <c r="D9" s="24">
        <v>7413356</v>
      </c>
      <c r="E9" s="22">
        <v>27748.191510000001</v>
      </c>
      <c r="F9" s="23">
        <v>2.2508501167410002</v>
      </c>
      <c r="G9" s="23"/>
    </row>
    <row r="10" spans="1:7" x14ac:dyDescent="0.2">
      <c r="A10" s="21" t="s">
        <v>681</v>
      </c>
      <c r="B10" s="21" t="s">
        <v>680</v>
      </c>
      <c r="C10" s="21" t="s">
        <v>173</v>
      </c>
      <c r="D10" s="24">
        <v>1199891</v>
      </c>
      <c r="E10" s="22">
        <v>26812.764289999999</v>
      </c>
      <c r="F10" s="23">
        <v>2.1749710647104901</v>
      </c>
      <c r="G10" s="23"/>
    </row>
    <row r="11" spans="1:7" x14ac:dyDescent="0.2">
      <c r="A11" s="21" t="s">
        <v>401</v>
      </c>
      <c r="B11" s="21" t="s">
        <v>400</v>
      </c>
      <c r="C11" s="21" t="s">
        <v>141</v>
      </c>
      <c r="D11" s="24">
        <v>1152885</v>
      </c>
      <c r="E11" s="22">
        <v>26476.00403</v>
      </c>
      <c r="F11" s="23">
        <v>2.1476540818987799</v>
      </c>
      <c r="G11" s="23"/>
    </row>
    <row r="12" spans="1:7" x14ac:dyDescent="0.2">
      <c r="A12" s="21" t="s">
        <v>189</v>
      </c>
      <c r="B12" s="21" t="s">
        <v>188</v>
      </c>
      <c r="C12" s="21" t="s">
        <v>190</v>
      </c>
      <c r="D12" s="24">
        <v>1295000</v>
      </c>
      <c r="E12" s="22">
        <v>24624.424999999999</v>
      </c>
      <c r="F12" s="23">
        <v>1.9974595413166001</v>
      </c>
      <c r="G12" s="23"/>
    </row>
    <row r="13" spans="1:7" x14ac:dyDescent="0.2">
      <c r="A13" s="21" t="s">
        <v>403</v>
      </c>
      <c r="B13" s="21" t="s">
        <v>402</v>
      </c>
      <c r="C13" s="21" t="s">
        <v>123</v>
      </c>
      <c r="D13" s="24">
        <v>31393177</v>
      </c>
      <c r="E13" s="22">
        <v>23067.706460000001</v>
      </c>
      <c r="F13" s="23">
        <v>1.8711831998033499</v>
      </c>
      <c r="G13" s="23"/>
    </row>
    <row r="14" spans="1:7" x14ac:dyDescent="0.2">
      <c r="A14" s="21" t="s">
        <v>163</v>
      </c>
      <c r="B14" s="21" t="s">
        <v>162</v>
      </c>
      <c r="C14" s="21" t="s">
        <v>164</v>
      </c>
      <c r="D14" s="24">
        <v>10850000</v>
      </c>
      <c r="E14" s="22">
        <v>23037.805</v>
      </c>
      <c r="F14" s="23">
        <v>1.8687576830013899</v>
      </c>
      <c r="G14" s="23"/>
    </row>
    <row r="15" spans="1:7" x14ac:dyDescent="0.2">
      <c r="A15" s="21" t="s">
        <v>711</v>
      </c>
      <c r="B15" s="21" t="s">
        <v>710</v>
      </c>
      <c r="C15" s="21" t="s">
        <v>190</v>
      </c>
      <c r="D15" s="24">
        <v>1257487</v>
      </c>
      <c r="E15" s="22">
        <v>22803.269260000001</v>
      </c>
      <c r="F15" s="23">
        <v>1.84973284682175</v>
      </c>
      <c r="G15" s="23"/>
    </row>
    <row r="16" spans="1:7" x14ac:dyDescent="0.2">
      <c r="A16" s="21" t="s">
        <v>272</v>
      </c>
      <c r="B16" s="21" t="s">
        <v>271</v>
      </c>
      <c r="C16" s="21" t="s">
        <v>187</v>
      </c>
      <c r="D16" s="24">
        <v>1631918</v>
      </c>
      <c r="E16" s="22">
        <v>22732.617740000002</v>
      </c>
      <c r="F16" s="23">
        <v>1.8440018073058</v>
      </c>
      <c r="G16" s="23"/>
    </row>
    <row r="17" spans="1:7" x14ac:dyDescent="0.2">
      <c r="A17" s="21" t="s">
        <v>713</v>
      </c>
      <c r="B17" s="21" t="s">
        <v>712</v>
      </c>
      <c r="C17" s="21" t="s">
        <v>167</v>
      </c>
      <c r="D17" s="24">
        <v>1473633</v>
      </c>
      <c r="E17" s="22">
        <v>22530.374940000002</v>
      </c>
      <c r="F17" s="23">
        <v>1.82759647761698</v>
      </c>
      <c r="G17" s="23"/>
    </row>
    <row r="18" spans="1:7" x14ac:dyDescent="0.2">
      <c r="A18" s="21" t="s">
        <v>204</v>
      </c>
      <c r="B18" s="21" t="s">
        <v>203</v>
      </c>
      <c r="C18" s="21" t="s">
        <v>205</v>
      </c>
      <c r="D18" s="24">
        <v>10133520</v>
      </c>
      <c r="E18" s="22">
        <v>21391.860720000001</v>
      </c>
      <c r="F18" s="23">
        <v>1.73524361692425</v>
      </c>
      <c r="G18" s="23"/>
    </row>
    <row r="19" spans="1:7" x14ac:dyDescent="0.2">
      <c r="A19" s="21" t="s">
        <v>715</v>
      </c>
      <c r="B19" s="21" t="s">
        <v>714</v>
      </c>
      <c r="C19" s="21" t="s">
        <v>149</v>
      </c>
      <c r="D19" s="24">
        <v>337051</v>
      </c>
      <c r="E19" s="22">
        <v>19063.60456</v>
      </c>
      <c r="F19" s="23">
        <v>1.5463824564536499</v>
      </c>
      <c r="G19" s="23"/>
    </row>
    <row r="20" spans="1:7" x14ac:dyDescent="0.2">
      <c r="A20" s="21" t="s">
        <v>186</v>
      </c>
      <c r="B20" s="21" t="s">
        <v>185</v>
      </c>
      <c r="C20" s="21" t="s">
        <v>187</v>
      </c>
      <c r="D20" s="24">
        <v>1132124</v>
      </c>
      <c r="E20" s="22">
        <v>18777.408660000001</v>
      </c>
      <c r="F20" s="23">
        <v>1.5231671029523799</v>
      </c>
      <c r="G20" s="23"/>
    </row>
    <row r="21" spans="1:7" x14ac:dyDescent="0.2">
      <c r="A21" s="21" t="s">
        <v>717</v>
      </c>
      <c r="B21" s="21" t="s">
        <v>716</v>
      </c>
      <c r="C21" s="21" t="s">
        <v>416</v>
      </c>
      <c r="D21" s="24">
        <v>732594</v>
      </c>
      <c r="E21" s="22">
        <v>18770.52347</v>
      </c>
      <c r="F21" s="23">
        <v>1.5226085969787599</v>
      </c>
      <c r="G21" s="23"/>
    </row>
    <row r="22" spans="1:7" x14ac:dyDescent="0.2">
      <c r="A22" s="21" t="s">
        <v>474</v>
      </c>
      <c r="B22" s="21" t="s">
        <v>473</v>
      </c>
      <c r="C22" s="21" t="s">
        <v>222</v>
      </c>
      <c r="D22" s="24">
        <v>661027</v>
      </c>
      <c r="E22" s="22">
        <v>18200.717420000001</v>
      </c>
      <c r="F22" s="23">
        <v>1.47638763826511</v>
      </c>
      <c r="G22" s="23"/>
    </row>
    <row r="23" spans="1:7" x14ac:dyDescent="0.2">
      <c r="A23" s="21" t="s">
        <v>462</v>
      </c>
      <c r="B23" s="21" t="s">
        <v>461</v>
      </c>
      <c r="C23" s="21" t="s">
        <v>176</v>
      </c>
      <c r="D23" s="24">
        <v>4391895</v>
      </c>
      <c r="E23" s="22">
        <v>18011.161400000001</v>
      </c>
      <c r="F23" s="23">
        <v>1.4610114221397399</v>
      </c>
      <c r="G23" s="23"/>
    </row>
    <row r="24" spans="1:7" x14ac:dyDescent="0.2">
      <c r="A24" s="21" t="s">
        <v>719</v>
      </c>
      <c r="B24" s="21" t="s">
        <v>718</v>
      </c>
      <c r="C24" s="21" t="s">
        <v>173</v>
      </c>
      <c r="D24" s="24">
        <v>367366</v>
      </c>
      <c r="E24" s="22">
        <v>17994.68878</v>
      </c>
      <c r="F24" s="23">
        <v>1.459675212584</v>
      </c>
      <c r="G24" s="23"/>
    </row>
    <row r="25" spans="1:7" x14ac:dyDescent="0.2">
      <c r="A25" s="21" t="s">
        <v>721</v>
      </c>
      <c r="B25" s="21" t="s">
        <v>720</v>
      </c>
      <c r="C25" s="21" t="s">
        <v>149</v>
      </c>
      <c r="D25" s="24">
        <v>68318</v>
      </c>
      <c r="E25" s="22">
        <v>17813.9185</v>
      </c>
      <c r="F25" s="23">
        <v>1.4450116693511199</v>
      </c>
      <c r="G25" s="23"/>
    </row>
    <row r="26" spans="1:7" x14ac:dyDescent="0.2">
      <c r="A26" s="21" t="s">
        <v>723</v>
      </c>
      <c r="B26" s="21" t="s">
        <v>722</v>
      </c>
      <c r="C26" s="21" t="s">
        <v>205</v>
      </c>
      <c r="D26" s="24">
        <v>500909</v>
      </c>
      <c r="E26" s="22">
        <v>17624.984069999999</v>
      </c>
      <c r="F26" s="23">
        <v>1.4296858747432499</v>
      </c>
      <c r="G26" s="23"/>
    </row>
    <row r="27" spans="1:7" x14ac:dyDescent="0.2">
      <c r="A27" s="21" t="s">
        <v>583</v>
      </c>
      <c r="B27" s="21" t="s">
        <v>582</v>
      </c>
      <c r="C27" s="21" t="s">
        <v>416</v>
      </c>
      <c r="D27" s="24">
        <v>1100123</v>
      </c>
      <c r="E27" s="22">
        <v>17389.644260000001</v>
      </c>
      <c r="F27" s="23">
        <v>1.41059581481551</v>
      </c>
      <c r="G27" s="23"/>
    </row>
    <row r="28" spans="1:7" x14ac:dyDescent="0.2">
      <c r="A28" s="21" t="s">
        <v>122</v>
      </c>
      <c r="B28" s="21" t="s">
        <v>121</v>
      </c>
      <c r="C28" s="21" t="s">
        <v>123</v>
      </c>
      <c r="D28" s="24">
        <v>1946350</v>
      </c>
      <c r="E28" s="22">
        <v>17278.722129999998</v>
      </c>
      <c r="F28" s="23">
        <v>1.4015981441323799</v>
      </c>
      <c r="G28" s="23"/>
    </row>
    <row r="29" spans="1:7" x14ac:dyDescent="0.2">
      <c r="A29" s="21" t="s">
        <v>725</v>
      </c>
      <c r="B29" s="21" t="s">
        <v>724</v>
      </c>
      <c r="C29" s="21" t="s">
        <v>222</v>
      </c>
      <c r="D29" s="24">
        <v>700000</v>
      </c>
      <c r="E29" s="22">
        <v>16687.3</v>
      </c>
      <c r="F29" s="23">
        <v>1.3536237538059299</v>
      </c>
      <c r="G29" s="23"/>
    </row>
    <row r="30" spans="1:7" x14ac:dyDescent="0.2">
      <c r="A30" s="21" t="s">
        <v>270</v>
      </c>
      <c r="B30" s="21" t="s">
        <v>269</v>
      </c>
      <c r="C30" s="21" t="s">
        <v>176</v>
      </c>
      <c r="D30" s="24">
        <v>6391052</v>
      </c>
      <c r="E30" s="22">
        <v>16479.327580000001</v>
      </c>
      <c r="F30" s="23">
        <v>1.3367536545179399</v>
      </c>
      <c r="G30" s="23"/>
    </row>
    <row r="31" spans="1:7" x14ac:dyDescent="0.2">
      <c r="A31" s="21" t="s">
        <v>133</v>
      </c>
      <c r="B31" s="21" t="s">
        <v>132</v>
      </c>
      <c r="C31" s="21" t="s">
        <v>123</v>
      </c>
      <c r="D31" s="24">
        <v>1332729</v>
      </c>
      <c r="E31" s="22">
        <v>16015.40439</v>
      </c>
      <c r="F31" s="23">
        <v>1.29912159601084</v>
      </c>
      <c r="G31" s="23"/>
    </row>
    <row r="32" spans="1:7" x14ac:dyDescent="0.2">
      <c r="A32" s="21" t="s">
        <v>575</v>
      </c>
      <c r="B32" s="21" t="s">
        <v>574</v>
      </c>
      <c r="C32" s="21" t="s">
        <v>158</v>
      </c>
      <c r="D32" s="24">
        <v>2407002</v>
      </c>
      <c r="E32" s="22">
        <v>15756.23509</v>
      </c>
      <c r="F32" s="23">
        <v>1.2780985592860701</v>
      </c>
      <c r="G32" s="23"/>
    </row>
    <row r="33" spans="1:7" x14ac:dyDescent="0.2">
      <c r="A33" s="21" t="s">
        <v>315</v>
      </c>
      <c r="B33" s="21" t="s">
        <v>314</v>
      </c>
      <c r="C33" s="21" t="s">
        <v>138</v>
      </c>
      <c r="D33" s="24">
        <v>3438655</v>
      </c>
      <c r="E33" s="22">
        <v>15644.16092</v>
      </c>
      <c r="F33" s="23">
        <v>1.26900743857151</v>
      </c>
      <c r="G33" s="23"/>
    </row>
    <row r="34" spans="1:7" x14ac:dyDescent="0.2">
      <c r="A34" s="21" t="s">
        <v>727</v>
      </c>
      <c r="B34" s="21" t="s">
        <v>726</v>
      </c>
      <c r="C34" s="21" t="s">
        <v>596</v>
      </c>
      <c r="D34" s="24">
        <v>48500</v>
      </c>
      <c r="E34" s="22">
        <v>15573.35</v>
      </c>
      <c r="F34" s="23">
        <v>1.2632634690053901</v>
      </c>
      <c r="G34" s="23"/>
    </row>
    <row r="35" spans="1:7" x14ac:dyDescent="0.2">
      <c r="A35" s="21" t="s">
        <v>183</v>
      </c>
      <c r="B35" s="21" t="s">
        <v>182</v>
      </c>
      <c r="C35" s="21" t="s">
        <v>184</v>
      </c>
      <c r="D35" s="24">
        <v>1050578</v>
      </c>
      <c r="E35" s="22">
        <v>15565.363649999999</v>
      </c>
      <c r="F35" s="23">
        <v>1.2626156402334301</v>
      </c>
      <c r="G35" s="23"/>
    </row>
    <row r="36" spans="1:7" x14ac:dyDescent="0.2">
      <c r="A36" s="21" t="s">
        <v>573</v>
      </c>
      <c r="B36" s="21" t="s">
        <v>572</v>
      </c>
      <c r="C36" s="21" t="s">
        <v>123</v>
      </c>
      <c r="D36" s="24">
        <v>23580355</v>
      </c>
      <c r="E36" s="22">
        <v>15178.674510000001</v>
      </c>
      <c r="F36" s="23">
        <v>1.23124857634396</v>
      </c>
      <c r="G36" s="23"/>
    </row>
    <row r="37" spans="1:7" x14ac:dyDescent="0.2">
      <c r="A37" s="21" t="s">
        <v>180</v>
      </c>
      <c r="B37" s="21" t="s">
        <v>179</v>
      </c>
      <c r="C37" s="21" t="s">
        <v>181</v>
      </c>
      <c r="D37" s="24">
        <v>3367750</v>
      </c>
      <c r="E37" s="22">
        <v>14976.384249999999</v>
      </c>
      <c r="F37" s="23">
        <v>1.21483939684221</v>
      </c>
      <c r="G37" s="23"/>
    </row>
    <row r="38" spans="1:7" x14ac:dyDescent="0.2">
      <c r="A38" s="21" t="s">
        <v>729</v>
      </c>
      <c r="B38" s="21" t="s">
        <v>728</v>
      </c>
      <c r="C38" s="21" t="s">
        <v>187</v>
      </c>
      <c r="D38" s="24">
        <v>973135</v>
      </c>
      <c r="E38" s="22">
        <v>14818.89978</v>
      </c>
      <c r="F38" s="23">
        <v>1.2020647287145001</v>
      </c>
      <c r="G38" s="23"/>
    </row>
    <row r="39" spans="1:7" x14ac:dyDescent="0.2">
      <c r="A39" s="21" t="s">
        <v>335</v>
      </c>
      <c r="B39" s="21" t="s">
        <v>334</v>
      </c>
      <c r="C39" s="21" t="s">
        <v>141</v>
      </c>
      <c r="D39" s="24">
        <v>1214825</v>
      </c>
      <c r="E39" s="22">
        <v>14405.394850000001</v>
      </c>
      <c r="F39" s="23">
        <v>1.1685224483237899</v>
      </c>
      <c r="G39" s="23"/>
    </row>
    <row r="40" spans="1:7" x14ac:dyDescent="0.2">
      <c r="A40" s="21" t="s">
        <v>731</v>
      </c>
      <c r="B40" s="21" t="s">
        <v>730</v>
      </c>
      <c r="C40" s="21" t="s">
        <v>236</v>
      </c>
      <c r="D40" s="24">
        <v>8787892</v>
      </c>
      <c r="E40" s="22">
        <v>14367.324629999999</v>
      </c>
      <c r="F40" s="23">
        <v>1.1654343061974699</v>
      </c>
      <c r="G40" s="23"/>
    </row>
    <row r="41" spans="1:7" x14ac:dyDescent="0.2">
      <c r="A41" s="21" t="s">
        <v>733</v>
      </c>
      <c r="B41" s="21" t="s">
        <v>732</v>
      </c>
      <c r="C41" s="21" t="s">
        <v>176</v>
      </c>
      <c r="D41" s="24">
        <v>135340</v>
      </c>
      <c r="E41" s="22">
        <v>14248.5952</v>
      </c>
      <c r="F41" s="23">
        <v>1.15580333074165</v>
      </c>
      <c r="G41" s="23"/>
    </row>
    <row r="42" spans="1:7" x14ac:dyDescent="0.2">
      <c r="A42" s="21" t="s">
        <v>689</v>
      </c>
      <c r="B42" s="21" t="s">
        <v>688</v>
      </c>
      <c r="C42" s="21" t="s">
        <v>138</v>
      </c>
      <c r="D42" s="24">
        <v>884291</v>
      </c>
      <c r="E42" s="22">
        <v>14126.54873</v>
      </c>
      <c r="F42" s="23">
        <v>1.14590328694426</v>
      </c>
      <c r="G42" s="23"/>
    </row>
    <row r="43" spans="1:7" x14ac:dyDescent="0.2">
      <c r="A43" s="21" t="s">
        <v>157</v>
      </c>
      <c r="B43" s="21" t="s">
        <v>156</v>
      </c>
      <c r="C43" s="21" t="s">
        <v>158</v>
      </c>
      <c r="D43" s="24">
        <v>180000</v>
      </c>
      <c r="E43" s="22">
        <v>14078.7</v>
      </c>
      <c r="F43" s="23">
        <v>1.142021941399</v>
      </c>
      <c r="G43" s="23"/>
    </row>
    <row r="44" spans="1:7" x14ac:dyDescent="0.2">
      <c r="A44" s="21" t="s">
        <v>735</v>
      </c>
      <c r="B44" s="21" t="s">
        <v>734</v>
      </c>
      <c r="C44" s="21" t="s">
        <v>167</v>
      </c>
      <c r="D44" s="24">
        <v>52304</v>
      </c>
      <c r="E44" s="22">
        <v>13876.251200000001</v>
      </c>
      <c r="F44" s="23">
        <v>1.1255999016076901</v>
      </c>
      <c r="G44" s="23"/>
    </row>
    <row r="45" spans="1:7" x14ac:dyDescent="0.2">
      <c r="A45" s="21" t="s">
        <v>495</v>
      </c>
      <c r="B45" s="21" t="s">
        <v>494</v>
      </c>
      <c r="C45" s="21" t="s">
        <v>496</v>
      </c>
      <c r="D45" s="24">
        <v>2976225</v>
      </c>
      <c r="E45" s="22">
        <v>13768.01685</v>
      </c>
      <c r="F45" s="23">
        <v>1.1168202555812099</v>
      </c>
      <c r="G45" s="23"/>
    </row>
    <row r="46" spans="1:7" x14ac:dyDescent="0.2">
      <c r="A46" s="21" t="s">
        <v>539</v>
      </c>
      <c r="B46" s="21" t="s">
        <v>538</v>
      </c>
      <c r="C46" s="21" t="s">
        <v>152</v>
      </c>
      <c r="D46" s="24">
        <v>4555555</v>
      </c>
      <c r="E46" s="22">
        <v>13746.387210000001</v>
      </c>
      <c r="F46" s="23">
        <v>1.11506572402186</v>
      </c>
      <c r="G46" s="23"/>
    </row>
    <row r="47" spans="1:7" x14ac:dyDescent="0.2">
      <c r="A47" s="21" t="s">
        <v>323</v>
      </c>
      <c r="B47" s="21" t="s">
        <v>322</v>
      </c>
      <c r="C47" s="21" t="s">
        <v>131</v>
      </c>
      <c r="D47" s="24">
        <v>3093002</v>
      </c>
      <c r="E47" s="22">
        <v>13570.54628</v>
      </c>
      <c r="F47" s="23">
        <v>1.1008020348846499</v>
      </c>
      <c r="G47" s="23"/>
    </row>
    <row r="48" spans="1:7" x14ac:dyDescent="0.2">
      <c r="A48" s="21" t="s">
        <v>737</v>
      </c>
      <c r="B48" s="21" t="s">
        <v>736</v>
      </c>
      <c r="C48" s="21" t="s">
        <v>173</v>
      </c>
      <c r="D48" s="24">
        <v>387745</v>
      </c>
      <c r="E48" s="22">
        <v>13465.99611</v>
      </c>
      <c r="F48" s="23">
        <v>1.0923212384959999</v>
      </c>
      <c r="G48" s="23"/>
    </row>
    <row r="49" spans="1:7" x14ac:dyDescent="0.2">
      <c r="A49" s="21" t="s">
        <v>739</v>
      </c>
      <c r="B49" s="21" t="s">
        <v>738</v>
      </c>
      <c r="C49" s="21" t="s">
        <v>356</v>
      </c>
      <c r="D49" s="24">
        <v>1845695</v>
      </c>
      <c r="E49" s="22">
        <v>13384.98014</v>
      </c>
      <c r="F49" s="23">
        <v>1.08574946586474</v>
      </c>
      <c r="G49" s="23"/>
    </row>
    <row r="50" spans="1:7" x14ac:dyDescent="0.2">
      <c r="A50" s="21" t="s">
        <v>741</v>
      </c>
      <c r="B50" s="21" t="s">
        <v>740</v>
      </c>
      <c r="C50" s="21" t="s">
        <v>353</v>
      </c>
      <c r="D50" s="24">
        <v>828517</v>
      </c>
      <c r="E50" s="22">
        <v>13297.69785</v>
      </c>
      <c r="F50" s="23">
        <v>1.07866938813913</v>
      </c>
      <c r="G50" s="23"/>
    </row>
    <row r="51" spans="1:7" x14ac:dyDescent="0.2">
      <c r="A51" s="21" t="s">
        <v>743</v>
      </c>
      <c r="B51" s="21" t="s">
        <v>742</v>
      </c>
      <c r="C51" s="21" t="s">
        <v>167</v>
      </c>
      <c r="D51" s="24">
        <v>234107</v>
      </c>
      <c r="E51" s="22">
        <v>13202.46427</v>
      </c>
      <c r="F51" s="23">
        <v>1.0709443256036699</v>
      </c>
      <c r="G51" s="23"/>
    </row>
    <row r="52" spans="1:7" x14ac:dyDescent="0.2">
      <c r="A52" s="21" t="s">
        <v>745</v>
      </c>
      <c r="B52" s="21" t="s">
        <v>744</v>
      </c>
      <c r="C52" s="21" t="s">
        <v>210</v>
      </c>
      <c r="D52" s="24">
        <v>1693767</v>
      </c>
      <c r="E52" s="22">
        <v>13116.531650000001</v>
      </c>
      <c r="F52" s="23">
        <v>1.0639737290626601</v>
      </c>
      <c r="G52" s="23"/>
    </row>
    <row r="53" spans="1:7" x14ac:dyDescent="0.2">
      <c r="A53" s="21" t="s">
        <v>747</v>
      </c>
      <c r="B53" s="21" t="s">
        <v>746</v>
      </c>
      <c r="C53" s="21" t="s">
        <v>173</v>
      </c>
      <c r="D53" s="24">
        <v>775000</v>
      </c>
      <c r="E53" s="22">
        <v>12926.225</v>
      </c>
      <c r="F53" s="23">
        <v>1.0485366240817899</v>
      </c>
      <c r="G53" s="23"/>
    </row>
    <row r="54" spans="1:7" x14ac:dyDescent="0.2">
      <c r="A54" s="21" t="s">
        <v>749</v>
      </c>
      <c r="B54" s="21" t="s">
        <v>748</v>
      </c>
      <c r="C54" s="21" t="s">
        <v>176</v>
      </c>
      <c r="D54" s="24">
        <v>925000</v>
      </c>
      <c r="E54" s="22">
        <v>12923.174999999999</v>
      </c>
      <c r="F54" s="23">
        <v>1.0482892172245299</v>
      </c>
      <c r="G54" s="23"/>
    </row>
    <row r="55" spans="1:7" x14ac:dyDescent="0.2">
      <c r="A55" s="21" t="s">
        <v>751</v>
      </c>
      <c r="B55" s="21" t="s">
        <v>750</v>
      </c>
      <c r="C55" s="21" t="s">
        <v>268</v>
      </c>
      <c r="D55" s="24">
        <v>577620</v>
      </c>
      <c r="E55" s="22">
        <v>12823.164000000001</v>
      </c>
      <c r="F55" s="23">
        <v>1.0401766246995701</v>
      </c>
      <c r="G55" s="23"/>
    </row>
    <row r="56" spans="1:7" x14ac:dyDescent="0.2">
      <c r="A56" s="21" t="s">
        <v>753</v>
      </c>
      <c r="B56" s="21" t="s">
        <v>752</v>
      </c>
      <c r="C56" s="21" t="s">
        <v>356</v>
      </c>
      <c r="D56" s="24">
        <v>435482</v>
      </c>
      <c r="E56" s="22">
        <v>12763.541939999999</v>
      </c>
      <c r="F56" s="23">
        <v>1.03534026191668</v>
      </c>
      <c r="G56" s="23"/>
    </row>
    <row r="57" spans="1:7" x14ac:dyDescent="0.2">
      <c r="A57" s="21" t="s">
        <v>755</v>
      </c>
      <c r="B57" s="21" t="s">
        <v>754</v>
      </c>
      <c r="C57" s="21" t="s">
        <v>141</v>
      </c>
      <c r="D57" s="24">
        <v>267491</v>
      </c>
      <c r="E57" s="22">
        <v>12660.349029999999</v>
      </c>
      <c r="F57" s="23">
        <v>1.0269695623906701</v>
      </c>
      <c r="G57" s="23"/>
    </row>
    <row r="58" spans="1:7" x14ac:dyDescent="0.2">
      <c r="A58" s="21" t="s">
        <v>757</v>
      </c>
      <c r="B58" s="21" t="s">
        <v>756</v>
      </c>
      <c r="C58" s="21" t="s">
        <v>138</v>
      </c>
      <c r="D58" s="24">
        <v>787855</v>
      </c>
      <c r="E58" s="22">
        <v>12660.041999999999</v>
      </c>
      <c r="F58" s="23">
        <v>1.0269446570374301</v>
      </c>
      <c r="G58" s="23"/>
    </row>
    <row r="59" spans="1:7" x14ac:dyDescent="0.2">
      <c r="A59" s="21" t="s">
        <v>329</v>
      </c>
      <c r="B59" s="21" t="s">
        <v>328</v>
      </c>
      <c r="C59" s="21" t="s">
        <v>187</v>
      </c>
      <c r="D59" s="24">
        <v>725956</v>
      </c>
      <c r="E59" s="22">
        <v>12566.298360000001</v>
      </c>
      <c r="F59" s="23">
        <v>1.0193404539685</v>
      </c>
      <c r="G59" s="23"/>
    </row>
    <row r="60" spans="1:7" x14ac:dyDescent="0.2">
      <c r="A60" s="21" t="s">
        <v>602</v>
      </c>
      <c r="B60" s="21" t="s">
        <v>601</v>
      </c>
      <c r="C60" s="21" t="s">
        <v>149</v>
      </c>
      <c r="D60" s="24">
        <v>1071904</v>
      </c>
      <c r="E60" s="22">
        <v>12110.37139</v>
      </c>
      <c r="F60" s="23">
        <v>0.98235702485817</v>
      </c>
      <c r="G60" s="23"/>
    </row>
    <row r="61" spans="1:7" x14ac:dyDescent="0.2">
      <c r="A61" s="21" t="s">
        <v>247</v>
      </c>
      <c r="B61" s="21" t="s">
        <v>246</v>
      </c>
      <c r="C61" s="21" t="s">
        <v>146</v>
      </c>
      <c r="D61" s="24">
        <v>3200000</v>
      </c>
      <c r="E61" s="22">
        <v>12081.6</v>
      </c>
      <c r="F61" s="23">
        <v>0.98002317594708099</v>
      </c>
      <c r="G61" s="23"/>
    </row>
    <row r="62" spans="1:7" x14ac:dyDescent="0.2">
      <c r="A62" s="21" t="s">
        <v>759</v>
      </c>
      <c r="B62" s="21" t="s">
        <v>758</v>
      </c>
      <c r="C62" s="21" t="s">
        <v>496</v>
      </c>
      <c r="D62" s="24">
        <v>103662</v>
      </c>
      <c r="E62" s="22">
        <v>11766.67362</v>
      </c>
      <c r="F62" s="23">
        <v>0.95447729203128195</v>
      </c>
      <c r="G62" s="23"/>
    </row>
    <row r="63" spans="1:7" x14ac:dyDescent="0.2">
      <c r="A63" s="21" t="s">
        <v>267</v>
      </c>
      <c r="B63" s="21" t="s">
        <v>266</v>
      </c>
      <c r="C63" s="21" t="s">
        <v>268</v>
      </c>
      <c r="D63" s="24">
        <v>374936</v>
      </c>
      <c r="E63" s="22">
        <v>11687.879929999999</v>
      </c>
      <c r="F63" s="23">
        <v>0.94808578409206901</v>
      </c>
      <c r="G63" s="23"/>
    </row>
    <row r="64" spans="1:7" x14ac:dyDescent="0.2">
      <c r="A64" s="21" t="s">
        <v>229</v>
      </c>
      <c r="B64" s="21" t="s">
        <v>228</v>
      </c>
      <c r="C64" s="21" t="s">
        <v>210</v>
      </c>
      <c r="D64" s="24">
        <v>1400001</v>
      </c>
      <c r="E64" s="22">
        <v>11546.508250000001</v>
      </c>
      <c r="F64" s="23">
        <v>0.93661813718912801</v>
      </c>
      <c r="G64" s="23"/>
    </row>
    <row r="65" spans="1:7" x14ac:dyDescent="0.2">
      <c r="A65" s="21" t="s">
        <v>249</v>
      </c>
      <c r="B65" s="21" t="s">
        <v>248</v>
      </c>
      <c r="C65" s="21" t="s">
        <v>152</v>
      </c>
      <c r="D65" s="24">
        <v>293937</v>
      </c>
      <c r="E65" s="22">
        <v>11462.07332</v>
      </c>
      <c r="F65" s="23">
        <v>0.92976902877141299</v>
      </c>
      <c r="G65" s="23"/>
    </row>
    <row r="66" spans="1:7" x14ac:dyDescent="0.2">
      <c r="A66" s="21" t="s">
        <v>661</v>
      </c>
      <c r="B66" s="21" t="s">
        <v>660</v>
      </c>
      <c r="C66" s="21" t="s">
        <v>222</v>
      </c>
      <c r="D66" s="24">
        <v>26204805</v>
      </c>
      <c r="E66" s="22">
        <v>11320.475759999999</v>
      </c>
      <c r="F66" s="23">
        <v>0.91828305915997399</v>
      </c>
      <c r="G66" s="23"/>
    </row>
    <row r="67" spans="1:7" x14ac:dyDescent="0.2">
      <c r="A67" s="21" t="s">
        <v>761</v>
      </c>
      <c r="B67" s="21" t="s">
        <v>760</v>
      </c>
      <c r="C67" s="21" t="s">
        <v>356</v>
      </c>
      <c r="D67" s="24">
        <v>5751488</v>
      </c>
      <c r="E67" s="22">
        <v>11226.32943</v>
      </c>
      <c r="F67" s="23">
        <v>0.91064619108535105</v>
      </c>
      <c r="G67" s="23"/>
    </row>
    <row r="68" spans="1:7" x14ac:dyDescent="0.2">
      <c r="A68" s="21" t="s">
        <v>215</v>
      </c>
      <c r="B68" s="21" t="s">
        <v>214</v>
      </c>
      <c r="C68" s="21" t="s">
        <v>181</v>
      </c>
      <c r="D68" s="24">
        <v>281300</v>
      </c>
      <c r="E68" s="22">
        <v>11007.8316</v>
      </c>
      <c r="F68" s="23">
        <v>0.89292230208934498</v>
      </c>
      <c r="G68" s="23"/>
    </row>
    <row r="69" spans="1:7" x14ac:dyDescent="0.2">
      <c r="A69" s="21" t="s">
        <v>595</v>
      </c>
      <c r="B69" s="21" t="s">
        <v>594</v>
      </c>
      <c r="C69" s="21" t="s">
        <v>596</v>
      </c>
      <c r="D69" s="24">
        <v>1200000</v>
      </c>
      <c r="E69" s="22">
        <v>10773.6</v>
      </c>
      <c r="F69" s="23">
        <v>0.87392213683481201</v>
      </c>
      <c r="G69" s="23"/>
    </row>
    <row r="70" spans="1:7" x14ac:dyDescent="0.2">
      <c r="A70" s="21" t="s">
        <v>333</v>
      </c>
      <c r="B70" s="21" t="s">
        <v>332</v>
      </c>
      <c r="C70" s="21" t="s">
        <v>167</v>
      </c>
      <c r="D70" s="24">
        <v>476565</v>
      </c>
      <c r="E70" s="22">
        <v>10711.274939999999</v>
      </c>
      <c r="F70" s="23">
        <v>0.86886651479449495</v>
      </c>
      <c r="G70" s="23"/>
    </row>
    <row r="71" spans="1:7" x14ac:dyDescent="0.2">
      <c r="A71" s="21" t="s">
        <v>199</v>
      </c>
      <c r="B71" s="21" t="s">
        <v>198</v>
      </c>
      <c r="C71" s="21" t="s">
        <v>200</v>
      </c>
      <c r="D71" s="24">
        <v>1837180</v>
      </c>
      <c r="E71" s="22">
        <v>9551.4988200000007</v>
      </c>
      <c r="F71" s="23">
        <v>0.77478895250887203</v>
      </c>
      <c r="G71" s="23"/>
    </row>
    <row r="72" spans="1:7" x14ac:dyDescent="0.2">
      <c r="A72" s="21" t="s">
        <v>624</v>
      </c>
      <c r="B72" s="21" t="s">
        <v>623</v>
      </c>
      <c r="C72" s="21" t="s">
        <v>222</v>
      </c>
      <c r="D72" s="24">
        <v>2803019</v>
      </c>
      <c r="E72" s="22">
        <v>9370.4925170000006</v>
      </c>
      <c r="F72" s="23">
        <v>0.76010626379773305</v>
      </c>
      <c r="G72" s="23"/>
    </row>
    <row r="73" spans="1:7" x14ac:dyDescent="0.2">
      <c r="A73" s="21" t="s">
        <v>763</v>
      </c>
      <c r="B73" s="21" t="s">
        <v>762</v>
      </c>
      <c r="C73" s="21" t="s">
        <v>200</v>
      </c>
      <c r="D73" s="24">
        <v>5193530</v>
      </c>
      <c r="E73" s="22">
        <v>9143.7289180000007</v>
      </c>
      <c r="F73" s="23">
        <v>0.741711880398087</v>
      </c>
      <c r="G73" s="23"/>
    </row>
    <row r="74" spans="1:7" x14ac:dyDescent="0.2">
      <c r="A74" s="21" t="s">
        <v>765</v>
      </c>
      <c r="B74" s="21" t="s">
        <v>764</v>
      </c>
      <c r="C74" s="21" t="s">
        <v>152</v>
      </c>
      <c r="D74" s="24">
        <v>7741030</v>
      </c>
      <c r="E74" s="22">
        <v>9117.3851340000001</v>
      </c>
      <c r="F74" s="23">
        <v>0.73957495160867603</v>
      </c>
      <c r="G74" s="23"/>
    </row>
    <row r="75" spans="1:7" x14ac:dyDescent="0.2">
      <c r="A75" s="21" t="s">
        <v>450</v>
      </c>
      <c r="B75" s="21" t="s">
        <v>449</v>
      </c>
      <c r="C75" s="21" t="s">
        <v>158</v>
      </c>
      <c r="D75" s="24">
        <v>826886</v>
      </c>
      <c r="E75" s="22">
        <v>9029.1816770000005</v>
      </c>
      <c r="F75" s="23">
        <v>0.73242015157733498</v>
      </c>
      <c r="G75" s="23"/>
    </row>
    <row r="76" spans="1:7" x14ac:dyDescent="0.2">
      <c r="A76" s="21" t="s">
        <v>547</v>
      </c>
      <c r="B76" s="21" t="s">
        <v>546</v>
      </c>
      <c r="C76" s="21" t="s">
        <v>141</v>
      </c>
      <c r="D76" s="24">
        <v>1904070</v>
      </c>
      <c r="E76" s="22">
        <v>9015.7714500000002</v>
      </c>
      <c r="F76" s="23">
        <v>0.73133235416186704</v>
      </c>
      <c r="G76" s="23"/>
    </row>
    <row r="77" spans="1:7" x14ac:dyDescent="0.2">
      <c r="A77" s="21" t="s">
        <v>478</v>
      </c>
      <c r="B77" s="21" t="s">
        <v>477</v>
      </c>
      <c r="C77" s="21" t="s">
        <v>200</v>
      </c>
      <c r="D77" s="24">
        <v>1302118</v>
      </c>
      <c r="E77" s="22">
        <v>8685.7781190000005</v>
      </c>
      <c r="F77" s="23">
        <v>0.70456428434595098</v>
      </c>
      <c r="G77" s="23"/>
    </row>
    <row r="78" spans="1:7" x14ac:dyDescent="0.2">
      <c r="A78" s="21" t="s">
        <v>491</v>
      </c>
      <c r="B78" s="21" t="s">
        <v>490</v>
      </c>
      <c r="C78" s="21" t="s">
        <v>210</v>
      </c>
      <c r="D78" s="24">
        <v>1225000</v>
      </c>
      <c r="E78" s="22">
        <v>8639.3125</v>
      </c>
      <c r="F78" s="23">
        <v>0.70079513261896698</v>
      </c>
      <c r="G78" s="23"/>
    </row>
    <row r="79" spans="1:7" x14ac:dyDescent="0.2">
      <c r="A79" s="21" t="s">
        <v>767</v>
      </c>
      <c r="B79" s="21" t="s">
        <v>766</v>
      </c>
      <c r="C79" s="21" t="s">
        <v>210</v>
      </c>
      <c r="D79" s="24">
        <v>3000000</v>
      </c>
      <c r="E79" s="22">
        <v>8518.5</v>
      </c>
      <c r="F79" s="23">
        <v>0.69099518476900501</v>
      </c>
      <c r="G79" s="23"/>
    </row>
    <row r="80" spans="1:7" x14ac:dyDescent="0.2">
      <c r="A80" s="21" t="s">
        <v>769</v>
      </c>
      <c r="B80" s="21" t="s">
        <v>768</v>
      </c>
      <c r="C80" s="21" t="s">
        <v>195</v>
      </c>
      <c r="D80" s="24">
        <v>1512125</v>
      </c>
      <c r="E80" s="22">
        <v>7494.8475630000003</v>
      </c>
      <c r="F80" s="23">
        <v>0.60795956760118697</v>
      </c>
      <c r="G80" s="23"/>
    </row>
    <row r="81" spans="1:7" x14ac:dyDescent="0.2">
      <c r="A81" s="21" t="s">
        <v>169</v>
      </c>
      <c r="B81" s="21" t="s">
        <v>168</v>
      </c>
      <c r="C81" s="21" t="s">
        <v>170</v>
      </c>
      <c r="D81" s="24">
        <v>850000</v>
      </c>
      <c r="E81" s="22">
        <v>6703.5249999999996</v>
      </c>
      <c r="F81" s="23">
        <v>0.54376985337543504</v>
      </c>
      <c r="G81" s="23"/>
    </row>
    <row r="82" spans="1:7" x14ac:dyDescent="0.2">
      <c r="A82" s="21" t="s">
        <v>673</v>
      </c>
      <c r="B82" s="21" t="s">
        <v>672</v>
      </c>
      <c r="C82" s="21" t="s">
        <v>200</v>
      </c>
      <c r="D82" s="24">
        <v>5217419</v>
      </c>
      <c r="E82" s="22">
        <v>6649.0787739999996</v>
      </c>
      <c r="F82" s="23">
        <v>0.53935333873144298</v>
      </c>
      <c r="G82" s="23"/>
    </row>
    <row r="83" spans="1:7" x14ac:dyDescent="0.2">
      <c r="A83" s="21" t="s">
        <v>506</v>
      </c>
      <c r="B83" s="21" t="s">
        <v>505</v>
      </c>
      <c r="C83" s="21" t="s">
        <v>123</v>
      </c>
      <c r="D83" s="24">
        <v>2348208</v>
      </c>
      <c r="E83" s="22">
        <v>6646.6027439999998</v>
      </c>
      <c r="F83" s="23">
        <v>0.539152490600041</v>
      </c>
      <c r="G83" s="23"/>
    </row>
    <row r="84" spans="1:7" x14ac:dyDescent="0.2">
      <c r="A84" s="21" t="s">
        <v>771</v>
      </c>
      <c r="B84" s="21" t="s">
        <v>770</v>
      </c>
      <c r="C84" s="21" t="s">
        <v>176</v>
      </c>
      <c r="D84" s="24">
        <v>361518</v>
      </c>
      <c r="E84" s="22">
        <v>5744.5210200000001</v>
      </c>
      <c r="F84" s="23">
        <v>0.465978325247911</v>
      </c>
      <c r="G84" s="23"/>
    </row>
    <row r="85" spans="1:7" x14ac:dyDescent="0.2">
      <c r="A85" s="21" t="s">
        <v>581</v>
      </c>
      <c r="B85" s="21" t="s">
        <v>580</v>
      </c>
      <c r="C85" s="21" t="s">
        <v>176</v>
      </c>
      <c r="D85" s="24">
        <v>495000</v>
      </c>
      <c r="E85" s="22">
        <v>4737.6450000000004</v>
      </c>
      <c r="F85" s="23">
        <v>0.38430356073779998</v>
      </c>
      <c r="G85" s="23"/>
    </row>
    <row r="86" spans="1:7" x14ac:dyDescent="0.2">
      <c r="A86" s="21" t="s">
        <v>235</v>
      </c>
      <c r="B86" s="21" t="s">
        <v>234</v>
      </c>
      <c r="C86" s="21" t="s">
        <v>236</v>
      </c>
      <c r="D86" s="24">
        <v>2000000</v>
      </c>
      <c r="E86" s="22">
        <v>4664</v>
      </c>
      <c r="F86" s="23">
        <v>0.37832969909756903</v>
      </c>
      <c r="G86" s="23"/>
    </row>
    <row r="87" spans="1:7" x14ac:dyDescent="0.2">
      <c r="A87" s="21" t="s">
        <v>773</v>
      </c>
      <c r="B87" s="21" t="s">
        <v>772</v>
      </c>
      <c r="C87" s="21" t="s">
        <v>356</v>
      </c>
      <c r="D87" s="24">
        <v>10000000</v>
      </c>
      <c r="E87" s="22">
        <v>4267</v>
      </c>
      <c r="F87" s="23">
        <v>0.34612624915294299</v>
      </c>
      <c r="G87" s="23"/>
    </row>
    <row r="88" spans="1:7" x14ac:dyDescent="0.2">
      <c r="A88" s="21" t="s">
        <v>775</v>
      </c>
      <c r="B88" s="21" t="s">
        <v>774</v>
      </c>
      <c r="C88" s="21" t="s">
        <v>167</v>
      </c>
      <c r="D88" s="24">
        <v>409407</v>
      </c>
      <c r="E88" s="22">
        <v>2870.9665879999998</v>
      </c>
      <c r="F88" s="23">
        <v>0.232884203550003</v>
      </c>
      <c r="G88" s="23"/>
    </row>
    <row r="89" spans="1:7" x14ac:dyDescent="0.2">
      <c r="A89" s="21" t="s">
        <v>233</v>
      </c>
      <c r="B89" s="21" t="s">
        <v>232</v>
      </c>
      <c r="C89" s="21" t="s">
        <v>222</v>
      </c>
      <c r="D89" s="24">
        <v>16071</v>
      </c>
      <c r="E89" s="22">
        <v>2437.0064400000001</v>
      </c>
      <c r="F89" s="23">
        <v>0.197682657192118</v>
      </c>
      <c r="G89" s="23"/>
    </row>
    <row r="90" spans="1:7" x14ac:dyDescent="0.2">
      <c r="A90" s="21" t="s">
        <v>777</v>
      </c>
      <c r="B90" s="21" t="s">
        <v>776</v>
      </c>
      <c r="C90" s="21" t="s">
        <v>222</v>
      </c>
      <c r="D90" s="24">
        <v>25021</v>
      </c>
      <c r="E90" s="22">
        <v>218.47086150000001</v>
      </c>
      <c r="F90" s="23">
        <v>1.7721701392127299E-2</v>
      </c>
      <c r="G90" s="23"/>
    </row>
    <row r="91" spans="1:7" x14ac:dyDescent="0.2">
      <c r="A91" s="20" t="s">
        <v>32</v>
      </c>
      <c r="B91" s="20"/>
      <c r="C91" s="20"/>
      <c r="D91" s="20"/>
      <c r="E91" s="25">
        <f>SUM(E7:E90)</f>
        <v>1181373.4192454999</v>
      </c>
      <c r="F91" s="26">
        <f>SUM(F7:F90)</f>
        <v>95.829470459909061</v>
      </c>
      <c r="G91" s="23"/>
    </row>
    <row r="92" spans="1:7" x14ac:dyDescent="0.2">
      <c r="A92" s="21"/>
      <c r="B92" s="21"/>
      <c r="C92" s="21"/>
      <c r="D92" s="21"/>
      <c r="E92" s="22"/>
      <c r="F92" s="23"/>
      <c r="G92" s="23"/>
    </row>
    <row r="93" spans="1:7" x14ac:dyDescent="0.2">
      <c r="A93" s="20" t="s">
        <v>377</v>
      </c>
      <c r="B93" s="21"/>
      <c r="C93" s="21"/>
      <c r="D93" s="21"/>
      <c r="E93" s="22"/>
      <c r="F93" s="23"/>
      <c r="G93" s="23"/>
    </row>
    <row r="94" spans="1:7" x14ac:dyDescent="0.2">
      <c r="A94" s="21"/>
      <c r="B94" s="21" t="s">
        <v>378</v>
      </c>
      <c r="C94" s="21" t="s">
        <v>210</v>
      </c>
      <c r="D94" s="24">
        <v>8100</v>
      </c>
      <c r="E94" s="22">
        <v>8.0999999999999996E-4</v>
      </c>
      <c r="F94" s="23">
        <v>6.5704771927322203E-8</v>
      </c>
      <c r="G94" s="23"/>
    </row>
    <row r="95" spans="1:7" x14ac:dyDescent="0.2">
      <c r="A95" s="20" t="s">
        <v>32</v>
      </c>
      <c r="B95" s="20"/>
      <c r="C95" s="20"/>
      <c r="D95" s="20"/>
      <c r="E95" s="25">
        <f>SUM(E93:E94)</f>
        <v>8.0999999999999996E-4</v>
      </c>
      <c r="F95" s="26">
        <f>SUM(F93:F94)</f>
        <v>6.5704771927322203E-8</v>
      </c>
      <c r="G95" s="23"/>
    </row>
    <row r="96" spans="1:7" x14ac:dyDescent="0.2">
      <c r="A96" s="21"/>
      <c r="B96" s="21"/>
      <c r="C96" s="21"/>
      <c r="D96" s="21"/>
      <c r="E96" s="22"/>
      <c r="F96" s="23"/>
      <c r="G96" s="23"/>
    </row>
    <row r="97" spans="1:7" x14ac:dyDescent="0.2">
      <c r="A97" s="20" t="s">
        <v>33</v>
      </c>
      <c r="B97" s="21"/>
      <c r="C97" s="21"/>
      <c r="D97" s="21"/>
      <c r="E97" s="22"/>
      <c r="F97" s="23"/>
      <c r="G97" s="23"/>
    </row>
    <row r="98" spans="1:7" x14ac:dyDescent="0.2">
      <c r="A98" s="20" t="s">
        <v>38</v>
      </c>
      <c r="B98" s="21"/>
      <c r="C98" s="21"/>
      <c r="D98" s="21"/>
      <c r="E98" s="22"/>
      <c r="F98" s="23"/>
      <c r="G98" s="23"/>
    </row>
    <row r="99" spans="1:7" x14ac:dyDescent="0.2">
      <c r="A99" s="21" t="s">
        <v>287</v>
      </c>
      <c r="B99" s="21" t="s">
        <v>286</v>
      </c>
      <c r="C99" s="21" t="s">
        <v>39</v>
      </c>
      <c r="D99" s="24">
        <v>2500000</v>
      </c>
      <c r="E99" s="22">
        <v>2482.94</v>
      </c>
      <c r="F99" s="23">
        <v>0.201408649887932</v>
      </c>
      <c r="G99" s="23">
        <v>5.2251000000000003</v>
      </c>
    </row>
    <row r="100" spans="1:7" x14ac:dyDescent="0.2">
      <c r="A100" s="20" t="s">
        <v>32</v>
      </c>
      <c r="B100" s="20"/>
      <c r="C100" s="20"/>
      <c r="D100" s="20"/>
      <c r="E100" s="25">
        <f>SUM(E98:E99)</f>
        <v>2482.94</v>
      </c>
      <c r="F100" s="26">
        <f>SUM(F98:F99)</f>
        <v>0.201408649887932</v>
      </c>
      <c r="G100" s="23"/>
    </row>
    <row r="101" spans="1:7" x14ac:dyDescent="0.2">
      <c r="A101" s="21"/>
      <c r="B101" s="21"/>
      <c r="C101" s="21"/>
      <c r="D101" s="21"/>
      <c r="E101" s="22"/>
      <c r="F101" s="23"/>
      <c r="G101" s="23"/>
    </row>
    <row r="102" spans="1:7" x14ac:dyDescent="0.2">
      <c r="A102" s="20" t="s">
        <v>40</v>
      </c>
      <c r="B102" s="20"/>
      <c r="C102" s="20"/>
      <c r="D102" s="20"/>
      <c r="E102" s="25">
        <f>E91+E95+E100</f>
        <v>1183856.3600554999</v>
      </c>
      <c r="F102" s="26">
        <f>F91+F95+F100</f>
        <v>96.030879175501767</v>
      </c>
      <c r="G102" s="23"/>
    </row>
    <row r="103" spans="1:7" x14ac:dyDescent="0.2">
      <c r="A103" s="20"/>
      <c r="B103" s="20"/>
      <c r="C103" s="20"/>
      <c r="D103" s="20"/>
      <c r="E103" s="25"/>
      <c r="F103" s="26"/>
      <c r="G103" s="23"/>
    </row>
    <row r="104" spans="1:7" x14ac:dyDescent="0.2">
      <c r="A104" s="20" t="s">
        <v>42</v>
      </c>
      <c r="B104" s="20"/>
      <c r="C104" s="20"/>
      <c r="D104" s="20"/>
      <c r="E104" s="25">
        <f>E106-(E91+E95+E100)</f>
        <v>48930.81238300004</v>
      </c>
      <c r="F104" s="26">
        <f>F106-(F91+F95+F100)</f>
        <v>3.9691208244982334</v>
      </c>
      <c r="G104" s="20"/>
    </row>
    <row r="105" spans="1:7" x14ac:dyDescent="0.2">
      <c r="A105" s="20"/>
      <c r="B105" s="20"/>
      <c r="C105" s="20"/>
      <c r="D105" s="20"/>
      <c r="E105" s="25"/>
      <c r="F105" s="26"/>
      <c r="G105" s="20"/>
    </row>
    <row r="106" spans="1:7" x14ac:dyDescent="0.2">
      <c r="A106" s="27" t="s">
        <v>41</v>
      </c>
      <c r="B106" s="27"/>
      <c r="C106" s="27"/>
      <c r="D106" s="27"/>
      <c r="E106" s="28">
        <v>1232787.1724385</v>
      </c>
      <c r="F106" s="29">
        <v>100</v>
      </c>
      <c r="G106" s="27"/>
    </row>
    <row r="107" spans="1:7" x14ac:dyDescent="0.2">
      <c r="F107" s="12" t="s">
        <v>839</v>
      </c>
      <c r="G107" s="11"/>
    </row>
    <row r="108" spans="1:7" x14ac:dyDescent="0.2">
      <c r="A108" s="11" t="s">
        <v>43</v>
      </c>
      <c r="G108" s="11"/>
    </row>
    <row r="109" spans="1:7" x14ac:dyDescent="0.2">
      <c r="A109" s="11" t="s">
        <v>385</v>
      </c>
      <c r="G109" s="11"/>
    </row>
    <row r="110" spans="1:7" x14ac:dyDescent="0.2">
      <c r="G110" s="11"/>
    </row>
    <row r="111" spans="1:7" x14ac:dyDescent="0.2">
      <c r="A111" s="11" t="s">
        <v>44</v>
      </c>
    </row>
    <row r="112" spans="1:7" x14ac:dyDescent="0.2">
      <c r="A112" s="11" t="s">
        <v>45</v>
      </c>
    </row>
    <row r="113" spans="1:9" x14ac:dyDescent="0.2">
      <c r="A113" s="11" t="s">
        <v>46</v>
      </c>
      <c r="B113" s="11"/>
      <c r="C113" s="30" t="s">
        <v>1022</v>
      </c>
      <c r="D113" s="11" t="s">
        <v>47</v>
      </c>
    </row>
    <row r="114" spans="1:9" x14ac:dyDescent="0.2">
      <c r="A114" s="6" t="s">
        <v>56</v>
      </c>
      <c r="C114" s="31">
        <v>2684.9677000000001</v>
      </c>
      <c r="D114" s="31">
        <v>2694.4573999999998</v>
      </c>
    </row>
    <row r="115" spans="1:9" x14ac:dyDescent="0.2">
      <c r="A115" s="6" t="s">
        <v>116</v>
      </c>
      <c r="C115" s="31">
        <v>91.156899999999993</v>
      </c>
      <c r="D115" s="31">
        <v>91.479100000000003</v>
      </c>
    </row>
    <row r="116" spans="1:9" x14ac:dyDescent="0.2">
      <c r="A116" s="6" t="s">
        <v>57</v>
      </c>
      <c r="C116" s="31">
        <v>3021.0693999999999</v>
      </c>
      <c r="D116" s="31">
        <v>3043.7577000000001</v>
      </c>
    </row>
    <row r="117" spans="1:9" x14ac:dyDescent="0.2">
      <c r="A117" s="6" t="s">
        <v>117</v>
      </c>
      <c r="C117" s="31">
        <v>109.738</v>
      </c>
      <c r="D117" s="31">
        <v>110.55840000000001</v>
      </c>
    </row>
    <row r="119" spans="1:9" x14ac:dyDescent="0.2">
      <c r="A119" s="6" t="s">
        <v>52</v>
      </c>
    </row>
    <row r="121" spans="1:9" x14ac:dyDescent="0.2">
      <c r="A121" s="11" t="s">
        <v>48</v>
      </c>
      <c r="D121" s="30" t="s">
        <v>55</v>
      </c>
    </row>
    <row r="123" spans="1:9" x14ac:dyDescent="0.2">
      <c r="A123" s="11" t="s">
        <v>296</v>
      </c>
      <c r="D123" s="35">
        <v>0.161529379261488</v>
      </c>
    </row>
    <row r="125" spans="1:9" x14ac:dyDescent="0.2">
      <c r="A125" s="11" t="s">
        <v>54</v>
      </c>
      <c r="D125" s="30" t="s">
        <v>55</v>
      </c>
    </row>
    <row r="127" spans="1:9" x14ac:dyDescent="0.2">
      <c r="A127" s="69" t="s">
        <v>1040</v>
      </c>
      <c r="B127" s="70"/>
      <c r="C127" s="70"/>
      <c r="D127" s="70"/>
      <c r="E127" s="10"/>
      <c r="G127" s="70"/>
      <c r="H127" s="70"/>
      <c r="I127" s="70"/>
    </row>
    <row r="128" spans="1:9" x14ac:dyDescent="0.2">
      <c r="A128" s="69"/>
      <c r="B128" s="70"/>
      <c r="C128" s="70"/>
      <c r="D128" s="70"/>
      <c r="E128" s="10"/>
      <c r="G128" s="70"/>
      <c r="H128" s="70"/>
      <c r="I128" s="70"/>
    </row>
    <row r="129" spans="1:9" x14ac:dyDescent="0.2">
      <c r="A129" s="69" t="s">
        <v>1031</v>
      </c>
      <c r="B129" s="70"/>
      <c r="C129" s="70"/>
      <c r="D129" s="70"/>
      <c r="E129" s="10"/>
      <c r="G129" s="70"/>
      <c r="H129" s="70"/>
      <c r="I129" s="70"/>
    </row>
    <row r="130" spans="1:9" x14ac:dyDescent="0.2">
      <c r="A130" s="71"/>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69" t="s">
        <v>1047</v>
      </c>
      <c r="B147" s="70"/>
      <c r="C147" s="70"/>
      <c r="D147" s="70"/>
      <c r="E147" s="10"/>
      <c r="G147" s="70"/>
      <c r="H147" s="70"/>
      <c r="I147" s="70"/>
    </row>
    <row r="148" spans="1:9" x14ac:dyDescent="0.2">
      <c r="A148" s="70"/>
      <c r="B148" s="70"/>
      <c r="C148" s="70"/>
      <c r="D148" s="70"/>
      <c r="E148" s="10"/>
      <c r="G148" s="70"/>
      <c r="H148" s="70"/>
      <c r="I148" s="70"/>
    </row>
    <row r="149" spans="1:9" x14ac:dyDescent="0.2">
      <c r="A149" s="69" t="s">
        <v>1032</v>
      </c>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t="s">
        <v>1048</v>
      </c>
      <c r="B166" s="70"/>
      <c r="C166" s="70"/>
      <c r="D166" s="70"/>
      <c r="E166" s="10"/>
      <c r="G166" s="70"/>
      <c r="H166" s="70"/>
      <c r="I166" s="70"/>
    </row>
    <row r="167" spans="1:9" x14ac:dyDescent="0.2">
      <c r="B167" s="70"/>
      <c r="C167" s="70"/>
      <c r="D167" s="70"/>
      <c r="E167" s="10"/>
      <c r="G167" s="70"/>
      <c r="H167" s="70"/>
      <c r="I167" s="70"/>
    </row>
    <row r="168" spans="1:9" x14ac:dyDescent="0.2">
      <c r="A168" s="70" t="s">
        <v>1030</v>
      </c>
      <c r="G168" s="70"/>
    </row>
    <row r="169" spans="1:9" x14ac:dyDescent="0.2">
      <c r="G169" s="70"/>
    </row>
    <row r="170" spans="1:9" x14ac:dyDescent="0.2">
      <c r="G170" s="70"/>
    </row>
    <row r="171" spans="1:9" x14ac:dyDescent="0.2">
      <c r="G171" s="70"/>
    </row>
    <row r="172" spans="1:9" x14ac:dyDescent="0.2">
      <c r="G172" s="70"/>
    </row>
    <row r="173" spans="1:9" x14ac:dyDescent="0.2">
      <c r="G173" s="70"/>
    </row>
    <row r="174" spans="1:9" x14ac:dyDescent="0.2">
      <c r="G174" s="70"/>
    </row>
    <row r="175" spans="1:9" x14ac:dyDescent="0.2">
      <c r="G175" s="70"/>
    </row>
    <row r="176" spans="1:9" x14ac:dyDescent="0.2">
      <c r="G176" s="70"/>
    </row>
    <row r="177" spans="7:7" x14ac:dyDescent="0.2">
      <c r="G177" s="70"/>
    </row>
    <row r="178" spans="7:7" x14ac:dyDescent="0.2">
      <c r="G178" s="70"/>
    </row>
    <row r="179" spans="7:7" x14ac:dyDescent="0.2">
      <c r="G179" s="70"/>
    </row>
    <row r="180" spans="7:7" x14ac:dyDescent="0.2">
      <c r="G180" s="70"/>
    </row>
    <row r="181" spans="7:7" x14ac:dyDescent="0.2">
      <c r="G181" s="70"/>
    </row>
    <row r="182" spans="7:7" x14ac:dyDescent="0.2">
      <c r="G182" s="70"/>
    </row>
    <row r="183" spans="7:7" x14ac:dyDescent="0.2">
      <c r="G183" s="70"/>
    </row>
    <row r="184" spans="7:7" x14ac:dyDescent="0.2">
      <c r="G184" s="70"/>
    </row>
    <row r="185" spans="7:7" x14ac:dyDescent="0.2">
      <c r="G185" s="70"/>
    </row>
    <row r="186" spans="7:7" x14ac:dyDescent="0.2">
      <c r="G186" s="70"/>
    </row>
    <row r="187" spans="7:7" x14ac:dyDescent="0.2">
      <c r="G187" s="70"/>
    </row>
    <row r="188" spans="7:7" x14ac:dyDescent="0.2">
      <c r="G188" s="70"/>
    </row>
    <row r="189" spans="7:7" x14ac:dyDescent="0.2">
      <c r="G189" s="70"/>
    </row>
    <row r="190" spans="7:7" x14ac:dyDescent="0.2">
      <c r="G190" s="70"/>
    </row>
    <row r="191" spans="7:7" x14ac:dyDescent="0.2">
      <c r="G191" s="70"/>
    </row>
    <row r="192" spans="7:7" x14ac:dyDescent="0.2">
      <c r="G192" s="70"/>
    </row>
    <row r="193" spans="7:7" x14ac:dyDescent="0.2">
      <c r="G193" s="70"/>
    </row>
    <row r="194" spans="7:7" x14ac:dyDescent="0.2">
      <c r="G194" s="70"/>
    </row>
    <row r="195" spans="7:7" x14ac:dyDescent="0.2">
      <c r="G195" s="70"/>
    </row>
    <row r="196" spans="7:7" x14ac:dyDescent="0.2">
      <c r="G196" s="70"/>
    </row>
    <row r="197" spans="7:7" x14ac:dyDescent="0.2">
      <c r="G197" s="70"/>
    </row>
    <row r="198" spans="7:7" x14ac:dyDescent="0.2">
      <c r="G198" s="70"/>
    </row>
    <row r="199" spans="7:7" x14ac:dyDescent="0.2">
      <c r="G199" s="70"/>
    </row>
    <row r="200" spans="7:7" x14ac:dyDescent="0.2">
      <c r="G200" s="70"/>
    </row>
    <row r="201" spans="7:7" x14ac:dyDescent="0.2">
      <c r="G201" s="70"/>
    </row>
    <row r="202" spans="7:7" x14ac:dyDescent="0.2">
      <c r="G202" s="70"/>
    </row>
    <row r="203" spans="7:7" x14ac:dyDescent="0.2">
      <c r="G203" s="70"/>
    </row>
    <row r="204" spans="7:7" x14ac:dyDescent="0.2">
      <c r="G204" s="70"/>
    </row>
    <row r="205" spans="7:7" x14ac:dyDescent="0.2">
      <c r="G205" s="70"/>
    </row>
    <row r="206" spans="7:7" x14ac:dyDescent="0.2">
      <c r="G206" s="70"/>
    </row>
    <row r="207" spans="7:7" x14ac:dyDescent="0.2">
      <c r="G207" s="70"/>
    </row>
    <row r="208" spans="7:7" x14ac:dyDescent="0.2">
      <c r="G208" s="70"/>
    </row>
    <row r="209" spans="7:7" x14ac:dyDescent="0.2">
      <c r="G209" s="70"/>
    </row>
    <row r="210" spans="7:7" x14ac:dyDescent="0.2">
      <c r="G210" s="70"/>
    </row>
    <row r="211" spans="7:7" x14ac:dyDescent="0.2">
      <c r="G211" s="70"/>
    </row>
    <row r="212" spans="7:7" x14ac:dyDescent="0.2">
      <c r="G212" s="70"/>
    </row>
    <row r="213" spans="7:7" x14ac:dyDescent="0.2">
      <c r="G213" s="70"/>
    </row>
    <row r="214" spans="7:7" x14ac:dyDescent="0.2">
      <c r="G214" s="70"/>
    </row>
    <row r="215" spans="7:7" x14ac:dyDescent="0.2">
      <c r="G215" s="70"/>
    </row>
    <row r="216" spans="7:7" x14ac:dyDescent="0.2">
      <c r="G216" s="70"/>
    </row>
    <row r="217" spans="7:7" x14ac:dyDescent="0.2">
      <c r="G217" s="70"/>
    </row>
    <row r="218" spans="7:7" x14ac:dyDescent="0.2">
      <c r="G218" s="70"/>
    </row>
    <row r="219" spans="7:7" x14ac:dyDescent="0.2">
      <c r="G219" s="70"/>
    </row>
    <row r="220" spans="7:7" x14ac:dyDescent="0.2">
      <c r="G220" s="70"/>
    </row>
    <row r="221" spans="7:7" x14ac:dyDescent="0.2">
      <c r="G221" s="70"/>
    </row>
    <row r="222" spans="7:7" x14ac:dyDescent="0.2">
      <c r="G222" s="70"/>
    </row>
    <row r="223" spans="7:7" x14ac:dyDescent="0.2">
      <c r="G223" s="70"/>
    </row>
    <row r="224" spans="7:7" x14ac:dyDescent="0.2">
      <c r="G224" s="70"/>
    </row>
    <row r="225" spans="7:7" x14ac:dyDescent="0.2">
      <c r="G225" s="70"/>
    </row>
    <row r="226" spans="7:7" x14ac:dyDescent="0.2">
      <c r="G226" s="70"/>
    </row>
    <row r="227" spans="7:7" x14ac:dyDescent="0.2">
      <c r="G227" s="70"/>
    </row>
    <row r="228" spans="7:7" x14ac:dyDescent="0.2">
      <c r="G228" s="70"/>
    </row>
    <row r="229" spans="7:7" x14ac:dyDescent="0.2">
      <c r="G229" s="70"/>
    </row>
    <row r="230" spans="7:7" x14ac:dyDescent="0.2">
      <c r="G230" s="70"/>
    </row>
    <row r="231" spans="7:7" x14ac:dyDescent="0.2">
      <c r="G231" s="70"/>
    </row>
    <row r="232" spans="7:7" x14ac:dyDescent="0.2">
      <c r="G232" s="70"/>
    </row>
    <row r="233" spans="7:7" x14ac:dyDescent="0.2">
      <c r="G233" s="70"/>
    </row>
    <row r="234" spans="7:7" x14ac:dyDescent="0.2">
      <c r="G234" s="70"/>
    </row>
    <row r="235" spans="7:7" x14ac:dyDescent="0.2">
      <c r="G235" s="70"/>
    </row>
    <row r="236" spans="7:7" x14ac:dyDescent="0.2">
      <c r="G236" s="70"/>
    </row>
    <row r="237" spans="7:7" x14ac:dyDescent="0.2">
      <c r="G237" s="70"/>
    </row>
    <row r="238" spans="7:7" x14ac:dyDescent="0.2">
      <c r="G238" s="70"/>
    </row>
    <row r="239" spans="7:7" x14ac:dyDescent="0.2">
      <c r="G239" s="70"/>
    </row>
    <row r="240" spans="7:7" x14ac:dyDescent="0.2">
      <c r="G240" s="70"/>
    </row>
    <row r="241" spans="7:7" x14ac:dyDescent="0.2">
      <c r="G241" s="70"/>
    </row>
    <row r="242" spans="7:7" x14ac:dyDescent="0.2">
      <c r="G242" s="70"/>
    </row>
    <row r="243" spans="7:7" x14ac:dyDescent="0.2">
      <c r="G243" s="70"/>
    </row>
    <row r="244" spans="7:7" x14ac:dyDescent="0.2">
      <c r="G244" s="70"/>
    </row>
    <row r="245" spans="7:7" x14ac:dyDescent="0.2">
      <c r="G245" s="70"/>
    </row>
    <row r="246" spans="7:7" x14ac:dyDescent="0.2">
      <c r="G246" s="70"/>
    </row>
    <row r="247" spans="7:7" x14ac:dyDescent="0.2">
      <c r="G247" s="70"/>
    </row>
    <row r="248" spans="7:7" x14ac:dyDescent="0.2">
      <c r="G248" s="70"/>
    </row>
    <row r="249" spans="7:7" x14ac:dyDescent="0.2">
      <c r="G249" s="70"/>
    </row>
    <row r="250" spans="7:7" x14ac:dyDescent="0.2">
      <c r="G250" s="70"/>
    </row>
    <row r="251" spans="7:7" x14ac:dyDescent="0.2">
      <c r="G251" s="70"/>
    </row>
    <row r="252" spans="7:7" x14ac:dyDescent="0.2">
      <c r="G252" s="70"/>
    </row>
    <row r="253" spans="7:7" x14ac:dyDescent="0.2">
      <c r="G253" s="70"/>
    </row>
    <row r="254" spans="7:7" x14ac:dyDescent="0.2">
      <c r="G254" s="70"/>
    </row>
    <row r="255" spans="7:7" x14ac:dyDescent="0.2">
      <c r="G255" s="70"/>
    </row>
    <row r="256" spans="7:7" x14ac:dyDescent="0.2">
      <c r="G256" s="70"/>
    </row>
    <row r="257" spans="7:7" x14ac:dyDescent="0.2">
      <c r="G257" s="70"/>
    </row>
    <row r="258" spans="7:7" x14ac:dyDescent="0.2">
      <c r="G258" s="70"/>
    </row>
    <row r="259" spans="7:7" x14ac:dyDescent="0.2">
      <c r="G259" s="70"/>
    </row>
    <row r="260" spans="7:7" x14ac:dyDescent="0.2">
      <c r="G260" s="70"/>
    </row>
    <row r="261" spans="7:7" x14ac:dyDescent="0.2">
      <c r="G261" s="70"/>
    </row>
    <row r="262" spans="7:7" x14ac:dyDescent="0.2">
      <c r="G262" s="70"/>
    </row>
    <row r="263" spans="7:7" x14ac:dyDescent="0.2">
      <c r="G263" s="70"/>
    </row>
    <row r="264" spans="7:7" x14ac:dyDescent="0.2">
      <c r="G264" s="70"/>
    </row>
    <row r="265" spans="7:7" x14ac:dyDescent="0.2">
      <c r="G265" s="70"/>
    </row>
    <row r="266" spans="7:7" x14ac:dyDescent="0.2">
      <c r="G266" s="70"/>
    </row>
    <row r="267" spans="7:7" x14ac:dyDescent="0.2">
      <c r="G267" s="70"/>
    </row>
    <row r="268" spans="7:7" x14ac:dyDescent="0.2">
      <c r="G268" s="70"/>
    </row>
  </sheetData>
  <mergeCells count="1">
    <mergeCell ref="A1:F1"/>
  </mergeCells>
  <conditionalFormatting sqref="F2:F3">
    <cfRule type="cellIs" dxfId="54" priority="4" stopIfTrue="1" operator="between">
      <formula>0.009</formula>
      <formula>-0.009</formula>
    </cfRule>
  </conditionalFormatting>
  <conditionalFormatting sqref="F5:F160">
    <cfRule type="cellIs" dxfId="53" priority="1" stopIfTrue="1" operator="between">
      <formula>0.009</formula>
      <formula>-0.009</formula>
    </cfRule>
  </conditionalFormatting>
  <conditionalFormatting sqref="F168:F65536">
    <cfRule type="cellIs" dxfId="52"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53"/>
  <sheetViews>
    <sheetView workbookViewId="0">
      <selection sqref="A1:F1"/>
    </sheetView>
  </sheetViews>
  <sheetFormatPr defaultColWidth="9.140625" defaultRowHeight="11.25" x14ac:dyDescent="0.2"/>
  <cols>
    <col min="1" max="1" width="38.7109375" style="6" bestFit="1" customWidth="1"/>
    <col min="2" max="2" width="28.42578125" style="6" bestFit="1" customWidth="1"/>
    <col min="3" max="3" width="35.42578125" style="6" bestFit="1" customWidth="1"/>
    <col min="4" max="4" width="15.7109375" style="6" customWidth="1"/>
    <col min="5" max="5" width="26.42578125" style="9" customWidth="1"/>
    <col min="6" max="6" width="14.7109375" style="10" bestFit="1" customWidth="1"/>
    <col min="7" max="16384" width="9.140625" style="6"/>
  </cols>
  <sheetData>
    <row r="1" spans="1:6" s="1" customFormat="1" ht="15" x14ac:dyDescent="0.2">
      <c r="A1" s="100" t="s">
        <v>18</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122</v>
      </c>
      <c r="B7" s="21" t="s">
        <v>121</v>
      </c>
      <c r="C7" s="21" t="s">
        <v>123</v>
      </c>
      <c r="D7" s="24">
        <v>413090</v>
      </c>
      <c r="E7" s="22">
        <v>3667.206475</v>
      </c>
      <c r="F7" s="23">
        <v>7.04335009297992</v>
      </c>
    </row>
    <row r="8" spans="1:6" x14ac:dyDescent="0.2">
      <c r="A8" s="21" t="s">
        <v>130</v>
      </c>
      <c r="B8" s="21" t="s">
        <v>129</v>
      </c>
      <c r="C8" s="21" t="s">
        <v>131</v>
      </c>
      <c r="D8" s="24">
        <v>186426</v>
      </c>
      <c r="E8" s="22">
        <v>2598.5920139999998</v>
      </c>
      <c r="F8" s="23">
        <v>4.9909361330476498</v>
      </c>
    </row>
    <row r="9" spans="1:6" x14ac:dyDescent="0.2">
      <c r="A9" s="21" t="s">
        <v>128</v>
      </c>
      <c r="B9" s="21" t="s">
        <v>127</v>
      </c>
      <c r="C9" s="21" t="s">
        <v>123</v>
      </c>
      <c r="D9" s="24">
        <v>184094</v>
      </c>
      <c r="E9" s="22">
        <v>2538.472166</v>
      </c>
      <c r="F9" s="23">
        <v>4.8754680949408602</v>
      </c>
    </row>
    <row r="10" spans="1:6" x14ac:dyDescent="0.2">
      <c r="A10" s="21" t="s">
        <v>137</v>
      </c>
      <c r="B10" s="21" t="s">
        <v>136</v>
      </c>
      <c r="C10" s="21" t="s">
        <v>138</v>
      </c>
      <c r="D10" s="24">
        <v>108654</v>
      </c>
      <c r="E10" s="22">
        <v>2041.934622</v>
      </c>
      <c r="F10" s="23">
        <v>3.9218027421602</v>
      </c>
    </row>
    <row r="11" spans="1:6" x14ac:dyDescent="0.2">
      <c r="A11" s="21" t="s">
        <v>125</v>
      </c>
      <c r="B11" s="21" t="s">
        <v>124</v>
      </c>
      <c r="C11" s="21" t="s">
        <v>126</v>
      </c>
      <c r="D11" s="24">
        <v>46087</v>
      </c>
      <c r="E11" s="22">
        <v>1971.740121</v>
      </c>
      <c r="F11" s="23">
        <v>3.7869850141387502</v>
      </c>
    </row>
    <row r="12" spans="1:6" x14ac:dyDescent="0.2">
      <c r="A12" s="21" t="s">
        <v>140</v>
      </c>
      <c r="B12" s="21" t="s">
        <v>139</v>
      </c>
      <c r="C12" s="21" t="s">
        <v>141</v>
      </c>
      <c r="D12" s="24">
        <v>140483</v>
      </c>
      <c r="E12" s="22">
        <v>1826.4194829999999</v>
      </c>
      <c r="F12" s="23">
        <v>3.50787770557926</v>
      </c>
    </row>
    <row r="13" spans="1:6" x14ac:dyDescent="0.2">
      <c r="A13" s="21" t="s">
        <v>133</v>
      </c>
      <c r="B13" s="21" t="s">
        <v>132</v>
      </c>
      <c r="C13" s="21" t="s">
        <v>123</v>
      </c>
      <c r="D13" s="24">
        <v>115066</v>
      </c>
      <c r="E13" s="22">
        <v>1382.748122</v>
      </c>
      <c r="F13" s="23">
        <v>2.65574877772774</v>
      </c>
    </row>
    <row r="14" spans="1:6" x14ac:dyDescent="0.2">
      <c r="A14" s="21" t="s">
        <v>325</v>
      </c>
      <c r="B14" s="21" t="s">
        <v>324</v>
      </c>
      <c r="C14" s="21" t="s">
        <v>213</v>
      </c>
      <c r="D14" s="24">
        <v>356124</v>
      </c>
      <c r="E14" s="22">
        <v>1116.804864</v>
      </c>
      <c r="F14" s="23">
        <v>2.1449699372858002</v>
      </c>
    </row>
    <row r="15" spans="1:6" x14ac:dyDescent="0.2">
      <c r="A15" s="21" t="s">
        <v>245</v>
      </c>
      <c r="B15" s="21" t="s">
        <v>244</v>
      </c>
      <c r="C15" s="21" t="s">
        <v>176</v>
      </c>
      <c r="D15" s="24">
        <v>24873</v>
      </c>
      <c r="E15" s="22">
        <v>1076.3790750000001</v>
      </c>
      <c r="F15" s="23">
        <v>2.06732691755048</v>
      </c>
    </row>
    <row r="16" spans="1:6" x14ac:dyDescent="0.2">
      <c r="A16" s="21" t="s">
        <v>145</v>
      </c>
      <c r="B16" s="21" t="s">
        <v>144</v>
      </c>
      <c r="C16" s="21" t="s">
        <v>146</v>
      </c>
      <c r="D16" s="24">
        <v>278743</v>
      </c>
      <c r="E16" s="22">
        <v>1064.519517</v>
      </c>
      <c r="F16" s="23">
        <v>2.0445490839293101</v>
      </c>
    </row>
    <row r="17" spans="1:6" x14ac:dyDescent="0.2">
      <c r="A17" s="21" t="s">
        <v>197</v>
      </c>
      <c r="B17" s="21" t="s">
        <v>196</v>
      </c>
      <c r="C17" s="21" t="s">
        <v>155</v>
      </c>
      <c r="D17" s="24">
        <v>7133</v>
      </c>
      <c r="E17" s="22">
        <v>1059.74981</v>
      </c>
      <c r="F17" s="23">
        <v>2.0353882372546099</v>
      </c>
    </row>
    <row r="18" spans="1:6" x14ac:dyDescent="0.2">
      <c r="A18" s="21" t="s">
        <v>212</v>
      </c>
      <c r="B18" s="21" t="s">
        <v>211</v>
      </c>
      <c r="C18" s="21" t="s">
        <v>213</v>
      </c>
      <c r="D18" s="24">
        <v>42099</v>
      </c>
      <c r="E18" s="22">
        <v>984.31671900000003</v>
      </c>
      <c r="F18" s="23">
        <v>1.89050911137758</v>
      </c>
    </row>
    <row r="19" spans="1:6" x14ac:dyDescent="0.2">
      <c r="A19" s="21" t="s">
        <v>407</v>
      </c>
      <c r="B19" s="21" t="s">
        <v>406</v>
      </c>
      <c r="C19" s="21" t="s">
        <v>141</v>
      </c>
      <c r="D19" s="24">
        <v>33700</v>
      </c>
      <c r="E19" s="22">
        <v>888.80380000000002</v>
      </c>
      <c r="F19" s="23">
        <v>1.7070640472652701</v>
      </c>
    </row>
    <row r="20" spans="1:6" x14ac:dyDescent="0.2">
      <c r="A20" s="21" t="s">
        <v>779</v>
      </c>
      <c r="B20" s="21" t="s">
        <v>778</v>
      </c>
      <c r="C20" s="21" t="s">
        <v>155</v>
      </c>
      <c r="D20" s="24">
        <v>10943</v>
      </c>
      <c r="E20" s="22">
        <v>876.58901500000002</v>
      </c>
      <c r="F20" s="23">
        <v>1.6836039536894201</v>
      </c>
    </row>
    <row r="21" spans="1:6" x14ac:dyDescent="0.2">
      <c r="A21" s="21" t="s">
        <v>781</v>
      </c>
      <c r="B21" s="21" t="s">
        <v>780</v>
      </c>
      <c r="C21" s="21" t="s">
        <v>782</v>
      </c>
      <c r="D21" s="24">
        <v>118960</v>
      </c>
      <c r="E21" s="22">
        <v>854.60864000000004</v>
      </c>
      <c r="F21" s="23">
        <v>1.6413877661484699</v>
      </c>
    </row>
    <row r="22" spans="1:6" x14ac:dyDescent="0.2">
      <c r="A22" s="21" t="s">
        <v>143</v>
      </c>
      <c r="B22" s="21" t="s">
        <v>142</v>
      </c>
      <c r="C22" s="21" t="s">
        <v>141</v>
      </c>
      <c r="D22" s="24">
        <v>59574</v>
      </c>
      <c r="E22" s="22">
        <v>827.54243399999996</v>
      </c>
      <c r="F22" s="23">
        <v>1.5894035744084301</v>
      </c>
    </row>
    <row r="23" spans="1:6" x14ac:dyDescent="0.2">
      <c r="A23" s="21" t="s">
        <v>719</v>
      </c>
      <c r="B23" s="21" t="s">
        <v>718</v>
      </c>
      <c r="C23" s="21" t="s">
        <v>173</v>
      </c>
      <c r="D23" s="24">
        <v>15414</v>
      </c>
      <c r="E23" s="22">
        <v>755.02396199999998</v>
      </c>
      <c r="F23" s="23">
        <v>1.4501223558607399</v>
      </c>
    </row>
    <row r="24" spans="1:6" x14ac:dyDescent="0.2">
      <c r="A24" s="21" t="s">
        <v>784</v>
      </c>
      <c r="B24" s="21" t="s">
        <v>783</v>
      </c>
      <c r="C24" s="21" t="s">
        <v>131</v>
      </c>
      <c r="D24" s="24">
        <v>402151</v>
      </c>
      <c r="E24" s="22">
        <v>753.91247969999995</v>
      </c>
      <c r="F24" s="23">
        <v>1.4479876086043699</v>
      </c>
    </row>
    <row r="25" spans="1:6" x14ac:dyDescent="0.2">
      <c r="A25" s="21" t="s">
        <v>387</v>
      </c>
      <c r="B25" s="21" t="s">
        <v>386</v>
      </c>
      <c r="C25" s="21" t="s">
        <v>176</v>
      </c>
      <c r="D25" s="24">
        <v>30612</v>
      </c>
      <c r="E25" s="22">
        <v>727.40234399999997</v>
      </c>
      <c r="F25" s="23">
        <v>1.39707142266818</v>
      </c>
    </row>
    <row r="26" spans="1:6" x14ac:dyDescent="0.2">
      <c r="A26" s="21" t="s">
        <v>309</v>
      </c>
      <c r="B26" s="21" t="s">
        <v>308</v>
      </c>
      <c r="C26" s="21" t="s">
        <v>123</v>
      </c>
      <c r="D26" s="24">
        <v>224205</v>
      </c>
      <c r="E26" s="22">
        <v>721.82799750000004</v>
      </c>
      <c r="F26" s="23">
        <v>1.38636516050194</v>
      </c>
    </row>
    <row r="27" spans="1:6" x14ac:dyDescent="0.2">
      <c r="A27" s="21" t="s">
        <v>464</v>
      </c>
      <c r="B27" s="21" t="s">
        <v>463</v>
      </c>
      <c r="C27" s="21" t="s">
        <v>173</v>
      </c>
      <c r="D27" s="24">
        <v>8318</v>
      </c>
      <c r="E27" s="22">
        <v>716.22139000000004</v>
      </c>
      <c r="F27" s="23">
        <v>1.37559693686206</v>
      </c>
    </row>
    <row r="28" spans="1:6" x14ac:dyDescent="0.2">
      <c r="A28" s="21" t="s">
        <v>498</v>
      </c>
      <c r="B28" s="21" t="s">
        <v>497</v>
      </c>
      <c r="C28" s="21" t="s">
        <v>131</v>
      </c>
      <c r="D28" s="24">
        <v>185495</v>
      </c>
      <c r="E28" s="22">
        <v>714.89773000000002</v>
      </c>
      <c r="F28" s="23">
        <v>1.3730546745576</v>
      </c>
    </row>
    <row r="29" spans="1:6" x14ac:dyDescent="0.2">
      <c r="A29" s="21" t="s">
        <v>160</v>
      </c>
      <c r="B29" s="21" t="s">
        <v>159</v>
      </c>
      <c r="C29" s="21" t="s">
        <v>161</v>
      </c>
      <c r="D29" s="24">
        <v>11851</v>
      </c>
      <c r="E29" s="22">
        <v>711.35627499999998</v>
      </c>
      <c r="F29" s="23">
        <v>1.3662528466339201</v>
      </c>
    </row>
    <row r="30" spans="1:6" x14ac:dyDescent="0.2">
      <c r="A30" s="21" t="s">
        <v>786</v>
      </c>
      <c r="B30" s="21" t="s">
        <v>785</v>
      </c>
      <c r="C30" s="21" t="s">
        <v>167</v>
      </c>
      <c r="D30" s="24">
        <v>30652</v>
      </c>
      <c r="E30" s="22">
        <v>705.57838800000002</v>
      </c>
      <c r="F30" s="23">
        <v>1.3551556582928499</v>
      </c>
    </row>
    <row r="31" spans="1:6" x14ac:dyDescent="0.2">
      <c r="A31" s="21" t="s">
        <v>788</v>
      </c>
      <c r="B31" s="21" t="s">
        <v>787</v>
      </c>
      <c r="C31" s="21" t="s">
        <v>155</v>
      </c>
      <c r="D31" s="24">
        <v>12205</v>
      </c>
      <c r="E31" s="22">
        <v>696.90549999999996</v>
      </c>
      <c r="F31" s="23">
        <v>1.3384982415595299</v>
      </c>
    </row>
    <row r="32" spans="1:6" x14ac:dyDescent="0.2">
      <c r="A32" s="21" t="s">
        <v>432</v>
      </c>
      <c r="B32" s="21" t="s">
        <v>431</v>
      </c>
      <c r="C32" s="21" t="s">
        <v>210</v>
      </c>
      <c r="D32" s="24">
        <v>63243</v>
      </c>
      <c r="E32" s="22">
        <v>682.64494200000001</v>
      </c>
      <c r="F32" s="23">
        <v>1.3111089731340999</v>
      </c>
    </row>
    <row r="33" spans="1:6" x14ac:dyDescent="0.2">
      <c r="A33" s="21" t="s">
        <v>315</v>
      </c>
      <c r="B33" s="21" t="s">
        <v>314</v>
      </c>
      <c r="C33" s="21" t="s">
        <v>138</v>
      </c>
      <c r="D33" s="24">
        <v>149438</v>
      </c>
      <c r="E33" s="22">
        <v>679.86818100000005</v>
      </c>
      <c r="F33" s="23">
        <v>1.30577584014013</v>
      </c>
    </row>
    <row r="34" spans="1:6" x14ac:dyDescent="0.2">
      <c r="A34" s="21" t="s">
        <v>135</v>
      </c>
      <c r="B34" s="21" t="s">
        <v>134</v>
      </c>
      <c r="C34" s="21" t="s">
        <v>123</v>
      </c>
      <c r="D34" s="24">
        <v>49102</v>
      </c>
      <c r="E34" s="22">
        <v>679.52257799999995</v>
      </c>
      <c r="F34" s="23">
        <v>1.30511206433727</v>
      </c>
    </row>
    <row r="35" spans="1:6" x14ac:dyDescent="0.2">
      <c r="A35" s="21" t="s">
        <v>456</v>
      </c>
      <c r="B35" s="21" t="s">
        <v>455</v>
      </c>
      <c r="C35" s="21" t="s">
        <v>123</v>
      </c>
      <c r="D35" s="24">
        <v>415359</v>
      </c>
      <c r="E35" s="22">
        <v>653.65045829999997</v>
      </c>
      <c r="F35" s="23">
        <v>1.2554212716489299</v>
      </c>
    </row>
    <row r="36" spans="1:6" x14ac:dyDescent="0.2">
      <c r="A36" s="21" t="s">
        <v>411</v>
      </c>
      <c r="B36" s="21" t="s">
        <v>410</v>
      </c>
      <c r="C36" s="21" t="s">
        <v>123</v>
      </c>
      <c r="D36" s="24">
        <v>497666</v>
      </c>
      <c r="E36" s="22">
        <v>644.17887040000005</v>
      </c>
      <c r="F36" s="23">
        <v>1.23722984720339</v>
      </c>
    </row>
    <row r="37" spans="1:6" x14ac:dyDescent="0.2">
      <c r="A37" s="21" t="s">
        <v>790</v>
      </c>
      <c r="B37" s="21" t="s">
        <v>789</v>
      </c>
      <c r="C37" s="21" t="s">
        <v>399</v>
      </c>
      <c r="D37" s="24">
        <v>69006</v>
      </c>
      <c r="E37" s="22">
        <v>638.09848199999999</v>
      </c>
      <c r="F37" s="23">
        <v>1.2255516653245</v>
      </c>
    </row>
    <row r="38" spans="1:6" x14ac:dyDescent="0.2">
      <c r="A38" s="21" t="s">
        <v>792</v>
      </c>
      <c r="B38" s="21" t="s">
        <v>791</v>
      </c>
      <c r="C38" s="21" t="s">
        <v>210</v>
      </c>
      <c r="D38" s="24">
        <v>5895</v>
      </c>
      <c r="E38" s="22">
        <v>636.89580000000001</v>
      </c>
      <c r="F38" s="23">
        <v>1.2232417571057299</v>
      </c>
    </row>
    <row r="39" spans="1:6" x14ac:dyDescent="0.2">
      <c r="A39" s="21" t="s">
        <v>392</v>
      </c>
      <c r="B39" s="21" t="s">
        <v>391</v>
      </c>
      <c r="C39" s="21" t="s">
        <v>152</v>
      </c>
      <c r="D39" s="24">
        <v>232082</v>
      </c>
      <c r="E39" s="22">
        <v>616.13129360000005</v>
      </c>
      <c r="F39" s="23">
        <v>1.1833608043750501</v>
      </c>
    </row>
    <row r="40" spans="1:6" x14ac:dyDescent="0.2">
      <c r="A40" s="21" t="s">
        <v>154</v>
      </c>
      <c r="B40" s="21" t="s">
        <v>153</v>
      </c>
      <c r="C40" s="21" t="s">
        <v>155</v>
      </c>
      <c r="D40" s="24">
        <v>17928</v>
      </c>
      <c r="E40" s="22">
        <v>609.08587199999999</v>
      </c>
      <c r="F40" s="23">
        <v>1.1698291499073401</v>
      </c>
    </row>
    <row r="41" spans="1:6" x14ac:dyDescent="0.2">
      <c r="A41" s="21" t="s">
        <v>458</v>
      </c>
      <c r="B41" s="21" t="s">
        <v>457</v>
      </c>
      <c r="C41" s="21" t="s">
        <v>123</v>
      </c>
      <c r="D41" s="24">
        <v>345503</v>
      </c>
      <c r="E41" s="22">
        <v>608.25803150000002</v>
      </c>
      <c r="F41" s="23">
        <v>1.1682391738581599</v>
      </c>
    </row>
    <row r="42" spans="1:6" x14ac:dyDescent="0.2">
      <c r="A42" s="21" t="s">
        <v>405</v>
      </c>
      <c r="B42" s="21" t="s">
        <v>404</v>
      </c>
      <c r="C42" s="21" t="s">
        <v>164</v>
      </c>
      <c r="D42" s="24">
        <v>348362</v>
      </c>
      <c r="E42" s="22">
        <v>577.27067020000004</v>
      </c>
      <c r="F42" s="23">
        <v>1.10872389006342</v>
      </c>
    </row>
    <row r="43" spans="1:6" x14ac:dyDescent="0.2">
      <c r="A43" s="21" t="s">
        <v>301</v>
      </c>
      <c r="B43" s="21" t="s">
        <v>300</v>
      </c>
      <c r="C43" s="21" t="s">
        <v>123</v>
      </c>
      <c r="D43" s="24">
        <v>135073</v>
      </c>
      <c r="E43" s="22">
        <v>560.82309599999996</v>
      </c>
      <c r="F43" s="23">
        <v>1.07713417073329</v>
      </c>
    </row>
    <row r="44" spans="1:6" x14ac:dyDescent="0.2">
      <c r="A44" s="21" t="s">
        <v>794</v>
      </c>
      <c r="B44" s="21" t="s">
        <v>793</v>
      </c>
      <c r="C44" s="21" t="s">
        <v>210</v>
      </c>
      <c r="D44" s="24">
        <v>16695</v>
      </c>
      <c r="E44" s="22">
        <v>559.86682499999995</v>
      </c>
      <c r="F44" s="23">
        <v>1.0752975270966001</v>
      </c>
    </row>
    <row r="45" spans="1:6" x14ac:dyDescent="0.2">
      <c r="A45" s="21" t="s">
        <v>796</v>
      </c>
      <c r="B45" s="21" t="s">
        <v>795</v>
      </c>
      <c r="C45" s="21" t="s">
        <v>146</v>
      </c>
      <c r="D45" s="24">
        <v>386542</v>
      </c>
      <c r="E45" s="22">
        <v>541.5839962</v>
      </c>
      <c r="F45" s="23">
        <v>1.04018296106213</v>
      </c>
    </row>
    <row r="46" spans="1:6" x14ac:dyDescent="0.2">
      <c r="A46" s="21" t="s">
        <v>798</v>
      </c>
      <c r="B46" s="21" t="s">
        <v>797</v>
      </c>
      <c r="C46" s="21" t="s">
        <v>167</v>
      </c>
      <c r="D46" s="24">
        <v>58606</v>
      </c>
      <c r="E46" s="22">
        <v>540.17150200000003</v>
      </c>
      <c r="F46" s="23">
        <v>1.03747008104767</v>
      </c>
    </row>
    <row r="47" spans="1:6" x14ac:dyDescent="0.2">
      <c r="A47" s="21" t="s">
        <v>323</v>
      </c>
      <c r="B47" s="21" t="s">
        <v>322</v>
      </c>
      <c r="C47" s="21" t="s">
        <v>131</v>
      </c>
      <c r="D47" s="24">
        <v>121271</v>
      </c>
      <c r="E47" s="22">
        <v>532.07651250000004</v>
      </c>
      <c r="F47" s="23">
        <v>1.02192259403373</v>
      </c>
    </row>
    <row r="48" spans="1:6" x14ac:dyDescent="0.2">
      <c r="A48" s="21" t="s">
        <v>800</v>
      </c>
      <c r="B48" s="21" t="s">
        <v>799</v>
      </c>
      <c r="C48" s="21" t="s">
        <v>190</v>
      </c>
      <c r="D48" s="24">
        <v>57968</v>
      </c>
      <c r="E48" s="22">
        <v>492.38019200000002</v>
      </c>
      <c r="F48" s="23">
        <v>0.94568061404414705</v>
      </c>
    </row>
    <row r="49" spans="1:6" x14ac:dyDescent="0.2">
      <c r="A49" s="21" t="s">
        <v>166</v>
      </c>
      <c r="B49" s="21" t="s">
        <v>165</v>
      </c>
      <c r="C49" s="21" t="s">
        <v>167</v>
      </c>
      <c r="D49" s="24">
        <v>27419</v>
      </c>
      <c r="E49" s="22">
        <v>476.26803000000001</v>
      </c>
      <c r="F49" s="23">
        <v>0.91473509775144701</v>
      </c>
    </row>
    <row r="50" spans="1:6" x14ac:dyDescent="0.2">
      <c r="A50" s="21" t="s">
        <v>751</v>
      </c>
      <c r="B50" s="21" t="s">
        <v>750</v>
      </c>
      <c r="C50" s="21" t="s">
        <v>268</v>
      </c>
      <c r="D50" s="24">
        <v>21432</v>
      </c>
      <c r="E50" s="22">
        <v>475.79039999999998</v>
      </c>
      <c r="F50" s="23">
        <v>0.91381774681202099</v>
      </c>
    </row>
    <row r="51" spans="1:6" x14ac:dyDescent="0.2">
      <c r="A51" s="21" t="s">
        <v>802</v>
      </c>
      <c r="B51" s="21" t="s">
        <v>801</v>
      </c>
      <c r="C51" s="21" t="s">
        <v>123</v>
      </c>
      <c r="D51" s="24">
        <v>234980</v>
      </c>
      <c r="E51" s="22">
        <v>475.29404599999998</v>
      </c>
      <c r="F51" s="23">
        <v>0.91286443397952</v>
      </c>
    </row>
    <row r="52" spans="1:6" x14ac:dyDescent="0.2">
      <c r="A52" s="21" t="s">
        <v>804</v>
      </c>
      <c r="B52" s="21" t="s">
        <v>803</v>
      </c>
      <c r="C52" s="21" t="s">
        <v>356</v>
      </c>
      <c r="D52" s="24">
        <v>11687</v>
      </c>
      <c r="E52" s="22">
        <v>449.97287399999999</v>
      </c>
      <c r="F52" s="23">
        <v>0.864231808471145</v>
      </c>
    </row>
    <row r="53" spans="1:6" x14ac:dyDescent="0.2">
      <c r="A53" s="21" t="s">
        <v>317</v>
      </c>
      <c r="B53" s="21" t="s">
        <v>316</v>
      </c>
      <c r="C53" s="21" t="s">
        <v>210</v>
      </c>
      <c r="D53" s="24">
        <v>108199</v>
      </c>
      <c r="E53" s="22">
        <v>447.727462</v>
      </c>
      <c r="F53" s="23">
        <v>0.85991920078821504</v>
      </c>
    </row>
    <row r="54" spans="1:6" x14ac:dyDescent="0.2">
      <c r="A54" s="21" t="s">
        <v>327</v>
      </c>
      <c r="B54" s="21" t="s">
        <v>326</v>
      </c>
      <c r="C54" s="21" t="s">
        <v>210</v>
      </c>
      <c r="D54" s="24">
        <v>41344</v>
      </c>
      <c r="E54" s="22">
        <v>411.74489599999998</v>
      </c>
      <c r="F54" s="23">
        <v>0.79080997246701501</v>
      </c>
    </row>
    <row r="55" spans="1:6" x14ac:dyDescent="0.2">
      <c r="A55" s="21" t="s">
        <v>806</v>
      </c>
      <c r="B55" s="21" t="s">
        <v>805</v>
      </c>
      <c r="C55" s="21" t="s">
        <v>225</v>
      </c>
      <c r="D55" s="24">
        <v>146645</v>
      </c>
      <c r="E55" s="22">
        <v>411.26590249999998</v>
      </c>
      <c r="F55" s="23">
        <v>0.789890002747349</v>
      </c>
    </row>
    <row r="56" spans="1:6" x14ac:dyDescent="0.2">
      <c r="A56" s="21" t="s">
        <v>808</v>
      </c>
      <c r="B56" s="21" t="s">
        <v>807</v>
      </c>
      <c r="C56" s="21" t="s">
        <v>268</v>
      </c>
      <c r="D56" s="24">
        <v>64306</v>
      </c>
      <c r="E56" s="22">
        <v>409.88644399999998</v>
      </c>
      <c r="F56" s="23">
        <v>0.78724057211930198</v>
      </c>
    </row>
    <row r="57" spans="1:6" x14ac:dyDescent="0.2">
      <c r="A57" s="21" t="s">
        <v>810</v>
      </c>
      <c r="B57" s="21" t="s">
        <v>809</v>
      </c>
      <c r="C57" s="21" t="s">
        <v>123</v>
      </c>
      <c r="D57" s="24">
        <v>541211</v>
      </c>
      <c r="E57" s="22">
        <v>404.60934359999999</v>
      </c>
      <c r="F57" s="23">
        <v>0.77710520999928301</v>
      </c>
    </row>
    <row r="58" spans="1:6" x14ac:dyDescent="0.2">
      <c r="A58" s="21" t="s">
        <v>812</v>
      </c>
      <c r="B58" s="21" t="s">
        <v>811</v>
      </c>
      <c r="C58" s="21" t="s">
        <v>190</v>
      </c>
      <c r="D58" s="24">
        <v>100151</v>
      </c>
      <c r="E58" s="22">
        <v>383.62840549999999</v>
      </c>
      <c r="F58" s="23">
        <v>0.73680857185663795</v>
      </c>
    </row>
    <row r="59" spans="1:6" x14ac:dyDescent="0.2">
      <c r="A59" s="21" t="s">
        <v>420</v>
      </c>
      <c r="B59" s="21" t="s">
        <v>419</v>
      </c>
      <c r="C59" s="21" t="s">
        <v>167</v>
      </c>
      <c r="D59" s="24">
        <v>34748</v>
      </c>
      <c r="E59" s="22">
        <v>373.818984</v>
      </c>
      <c r="F59" s="23">
        <v>0.71796829375800597</v>
      </c>
    </row>
    <row r="60" spans="1:6" x14ac:dyDescent="0.2">
      <c r="A60" s="21" t="s">
        <v>723</v>
      </c>
      <c r="B60" s="21" t="s">
        <v>722</v>
      </c>
      <c r="C60" s="21" t="s">
        <v>205</v>
      </c>
      <c r="D60" s="24">
        <v>10507</v>
      </c>
      <c r="E60" s="22">
        <v>369.69930199999999</v>
      </c>
      <c r="F60" s="23">
        <v>0.71005590518769801</v>
      </c>
    </row>
    <row r="61" spans="1:6" x14ac:dyDescent="0.2">
      <c r="A61" s="21" t="s">
        <v>444</v>
      </c>
      <c r="B61" s="21" t="s">
        <v>443</v>
      </c>
      <c r="C61" s="21" t="s">
        <v>167</v>
      </c>
      <c r="D61" s="24">
        <v>30207</v>
      </c>
      <c r="E61" s="22">
        <v>368.64622800000001</v>
      </c>
      <c r="F61" s="23">
        <v>0.708033338717449</v>
      </c>
    </row>
    <row r="62" spans="1:6" x14ac:dyDescent="0.2">
      <c r="A62" s="21" t="s">
        <v>398</v>
      </c>
      <c r="B62" s="21" t="s">
        <v>397</v>
      </c>
      <c r="C62" s="21" t="s">
        <v>399</v>
      </c>
      <c r="D62" s="24">
        <v>60561</v>
      </c>
      <c r="E62" s="22">
        <v>365.66731800000002</v>
      </c>
      <c r="F62" s="23">
        <v>0.70231195210654696</v>
      </c>
    </row>
    <row r="63" spans="1:6" x14ac:dyDescent="0.2">
      <c r="A63" s="21" t="s">
        <v>814</v>
      </c>
      <c r="B63" s="21" t="s">
        <v>813</v>
      </c>
      <c r="C63" s="21" t="s">
        <v>399</v>
      </c>
      <c r="D63" s="24">
        <v>98137</v>
      </c>
      <c r="E63" s="22">
        <v>347.99380200000002</v>
      </c>
      <c r="F63" s="23">
        <v>0.66836765106691698</v>
      </c>
    </row>
    <row r="64" spans="1:6" x14ac:dyDescent="0.2">
      <c r="A64" s="21" t="s">
        <v>418</v>
      </c>
      <c r="B64" s="21" t="s">
        <v>417</v>
      </c>
      <c r="C64" s="21" t="s">
        <v>161</v>
      </c>
      <c r="D64" s="24">
        <v>25869</v>
      </c>
      <c r="E64" s="22">
        <v>334.14987300000001</v>
      </c>
      <c r="F64" s="23">
        <v>0.64177857317504305</v>
      </c>
    </row>
    <row r="65" spans="1:6" x14ac:dyDescent="0.2">
      <c r="A65" s="21" t="s">
        <v>816</v>
      </c>
      <c r="B65" s="21" t="s">
        <v>815</v>
      </c>
      <c r="C65" s="21" t="s">
        <v>155</v>
      </c>
      <c r="D65" s="24">
        <v>1249</v>
      </c>
      <c r="E65" s="22">
        <v>304.01909000000001</v>
      </c>
      <c r="F65" s="23">
        <v>0.58390846013631403</v>
      </c>
    </row>
    <row r="66" spans="1:6" x14ac:dyDescent="0.2">
      <c r="A66" s="21" t="s">
        <v>818</v>
      </c>
      <c r="B66" s="21" t="s">
        <v>817</v>
      </c>
      <c r="C66" s="21" t="s">
        <v>353</v>
      </c>
      <c r="D66" s="24">
        <v>11173</v>
      </c>
      <c r="E66" s="22">
        <v>296.02863500000001</v>
      </c>
      <c r="F66" s="23">
        <v>0.56856174531377301</v>
      </c>
    </row>
    <row r="67" spans="1:6" x14ac:dyDescent="0.2">
      <c r="A67" s="21" t="s">
        <v>448</v>
      </c>
      <c r="B67" s="21" t="s">
        <v>447</v>
      </c>
      <c r="C67" s="21" t="s">
        <v>167</v>
      </c>
      <c r="D67" s="24">
        <v>12845</v>
      </c>
      <c r="E67" s="22">
        <v>274.459115</v>
      </c>
      <c r="F67" s="23">
        <v>0.52713465858353103</v>
      </c>
    </row>
    <row r="68" spans="1:6" x14ac:dyDescent="0.2">
      <c r="A68" s="21" t="s">
        <v>820</v>
      </c>
      <c r="B68" s="21" t="s">
        <v>819</v>
      </c>
      <c r="C68" s="21" t="s">
        <v>236</v>
      </c>
      <c r="D68" s="24">
        <v>9789</v>
      </c>
      <c r="E68" s="22">
        <v>264.165954</v>
      </c>
      <c r="F68" s="23">
        <v>0.50736529545095499</v>
      </c>
    </row>
    <row r="69" spans="1:6" x14ac:dyDescent="0.2">
      <c r="A69" s="21" t="s">
        <v>822</v>
      </c>
      <c r="B69" s="21" t="s">
        <v>821</v>
      </c>
      <c r="C69" s="21" t="s">
        <v>167</v>
      </c>
      <c r="D69" s="24">
        <v>23743</v>
      </c>
      <c r="E69" s="22">
        <v>234.699555</v>
      </c>
      <c r="F69" s="23">
        <v>0.45077121885579002</v>
      </c>
    </row>
    <row r="70" spans="1:6" x14ac:dyDescent="0.2">
      <c r="A70" s="21" t="s">
        <v>824</v>
      </c>
      <c r="B70" s="21" t="s">
        <v>823</v>
      </c>
      <c r="C70" s="21" t="s">
        <v>161</v>
      </c>
      <c r="D70" s="24">
        <v>25251</v>
      </c>
      <c r="E70" s="22">
        <v>218.47165200000001</v>
      </c>
      <c r="F70" s="23">
        <v>0.41960340682144898</v>
      </c>
    </row>
    <row r="71" spans="1:6" x14ac:dyDescent="0.2">
      <c r="A71" s="21" t="s">
        <v>460</v>
      </c>
      <c r="B71" s="21" t="s">
        <v>459</v>
      </c>
      <c r="C71" s="21" t="s">
        <v>210</v>
      </c>
      <c r="D71" s="24">
        <v>38597</v>
      </c>
      <c r="E71" s="22">
        <v>207.55536749999999</v>
      </c>
      <c r="F71" s="23">
        <v>0.39863725343678902</v>
      </c>
    </row>
    <row r="72" spans="1:6" x14ac:dyDescent="0.2">
      <c r="A72" s="21" t="s">
        <v>826</v>
      </c>
      <c r="B72" s="21" t="s">
        <v>825</v>
      </c>
      <c r="C72" s="21" t="s">
        <v>222</v>
      </c>
      <c r="D72" s="24">
        <v>137</v>
      </c>
      <c r="E72" s="22">
        <v>193.14945</v>
      </c>
      <c r="F72" s="23">
        <v>0.37096880306324198</v>
      </c>
    </row>
    <row r="73" spans="1:6" x14ac:dyDescent="0.2">
      <c r="A73" s="21" t="s">
        <v>579</v>
      </c>
      <c r="B73" s="21" t="s">
        <v>578</v>
      </c>
      <c r="C73" s="21" t="s">
        <v>170</v>
      </c>
      <c r="D73" s="24">
        <v>18889</v>
      </c>
      <c r="E73" s="22">
        <v>191.71390550000001</v>
      </c>
      <c r="F73" s="23">
        <v>0.36821165193022598</v>
      </c>
    </row>
    <row r="74" spans="1:6" x14ac:dyDescent="0.2">
      <c r="A74" s="21" t="s">
        <v>828</v>
      </c>
      <c r="B74" s="21" t="s">
        <v>827</v>
      </c>
      <c r="C74" s="21" t="s">
        <v>141</v>
      </c>
      <c r="D74" s="24">
        <v>95365</v>
      </c>
      <c r="E74" s="22">
        <v>191.64550399999999</v>
      </c>
      <c r="F74" s="23">
        <v>0.36808027789533798</v>
      </c>
    </row>
    <row r="75" spans="1:6" x14ac:dyDescent="0.2">
      <c r="A75" s="21" t="s">
        <v>830</v>
      </c>
      <c r="B75" s="21" t="s">
        <v>829</v>
      </c>
      <c r="C75" s="21" t="s">
        <v>236</v>
      </c>
      <c r="D75" s="24">
        <v>18557</v>
      </c>
      <c r="E75" s="22">
        <v>165.82535200000001</v>
      </c>
      <c r="F75" s="23">
        <v>0.31848929597770398</v>
      </c>
    </row>
    <row r="76" spans="1:6" x14ac:dyDescent="0.2">
      <c r="A76" s="21" t="s">
        <v>227</v>
      </c>
      <c r="B76" s="21" t="s">
        <v>226</v>
      </c>
      <c r="C76" s="21" t="s">
        <v>200</v>
      </c>
      <c r="D76" s="24">
        <v>144189</v>
      </c>
      <c r="E76" s="22">
        <v>163.8996363</v>
      </c>
      <c r="F76" s="23">
        <v>0.314790706888949</v>
      </c>
    </row>
    <row r="77" spans="1:6" x14ac:dyDescent="0.2">
      <c r="A77" s="21" t="s">
        <v>151</v>
      </c>
      <c r="B77" s="21" t="s">
        <v>150</v>
      </c>
      <c r="C77" s="21" t="s">
        <v>152</v>
      </c>
      <c r="D77" s="24">
        <v>62841</v>
      </c>
      <c r="E77" s="22">
        <v>154.77738299999999</v>
      </c>
      <c r="F77" s="23">
        <v>0.29727022527255997</v>
      </c>
    </row>
    <row r="78" spans="1:6" x14ac:dyDescent="0.2">
      <c r="A78" s="21" t="s">
        <v>242</v>
      </c>
      <c r="B78" s="21" t="s">
        <v>241</v>
      </c>
      <c r="C78" s="21" t="s">
        <v>243</v>
      </c>
      <c r="D78" s="24">
        <v>50475</v>
      </c>
      <c r="E78" s="22">
        <v>141.178575</v>
      </c>
      <c r="F78" s="23">
        <v>0.27115193434889001</v>
      </c>
    </row>
    <row r="79" spans="1:6" x14ac:dyDescent="0.2">
      <c r="A79" s="21" t="s">
        <v>685</v>
      </c>
      <c r="B79" s="21" t="s">
        <v>684</v>
      </c>
      <c r="C79" s="21" t="s">
        <v>155</v>
      </c>
      <c r="D79" s="24">
        <v>31721</v>
      </c>
      <c r="E79" s="22">
        <v>121.38040650000001</v>
      </c>
      <c r="F79" s="23">
        <v>0.233126960054169</v>
      </c>
    </row>
    <row r="80" spans="1:6" x14ac:dyDescent="0.2">
      <c r="A80" s="21" t="s">
        <v>832</v>
      </c>
      <c r="B80" s="21" t="s">
        <v>831</v>
      </c>
      <c r="C80" s="21" t="s">
        <v>131</v>
      </c>
      <c r="D80" s="24">
        <v>11914</v>
      </c>
      <c r="E80" s="22">
        <v>114.606723</v>
      </c>
      <c r="F80" s="23">
        <v>0.220117214179541</v>
      </c>
    </row>
    <row r="81" spans="1:7" x14ac:dyDescent="0.2">
      <c r="A81" s="21" t="s">
        <v>834</v>
      </c>
      <c r="B81" s="21" t="s">
        <v>833</v>
      </c>
      <c r="C81" s="21" t="s">
        <v>236</v>
      </c>
      <c r="D81" s="24">
        <v>3646</v>
      </c>
      <c r="E81" s="22">
        <v>112.14731399999999</v>
      </c>
      <c r="F81" s="23">
        <v>0.21539359724471199</v>
      </c>
    </row>
    <row r="82" spans="1:7" x14ac:dyDescent="0.2">
      <c r="A82" s="21" t="s">
        <v>743</v>
      </c>
      <c r="B82" s="21" t="s">
        <v>742</v>
      </c>
      <c r="C82" s="21" t="s">
        <v>167</v>
      </c>
      <c r="D82" s="24">
        <v>1940</v>
      </c>
      <c r="E82" s="22">
        <v>109.4063</v>
      </c>
      <c r="F82" s="23">
        <v>0.21012912104372</v>
      </c>
    </row>
    <row r="83" spans="1:7" x14ac:dyDescent="0.2">
      <c r="A83" s="21" t="s">
        <v>836</v>
      </c>
      <c r="B83" s="21" t="s">
        <v>835</v>
      </c>
      <c r="C83" s="21" t="s">
        <v>225</v>
      </c>
      <c r="D83" s="24">
        <v>2856</v>
      </c>
      <c r="E83" s="22">
        <v>90.603744000000006</v>
      </c>
      <c r="F83" s="23">
        <v>0.174016350886468</v>
      </c>
    </row>
    <row r="84" spans="1:7" x14ac:dyDescent="0.2">
      <c r="A84" s="21" t="s">
        <v>238</v>
      </c>
      <c r="B84" s="21" t="s">
        <v>237</v>
      </c>
      <c r="C84" s="21" t="s">
        <v>161</v>
      </c>
      <c r="D84" s="24">
        <v>35989</v>
      </c>
      <c r="E84" s="22">
        <v>9.4003268000000002</v>
      </c>
      <c r="F84" s="23">
        <v>1.80545581745085E-2</v>
      </c>
    </row>
    <row r="85" spans="1:7" x14ac:dyDescent="0.2">
      <c r="A85" s="21" t="s">
        <v>838</v>
      </c>
      <c r="B85" s="21" t="s">
        <v>837</v>
      </c>
      <c r="C85" s="21" t="s">
        <v>146</v>
      </c>
      <c r="D85" s="24">
        <v>321</v>
      </c>
      <c r="E85" s="22">
        <v>1.9118759999999999</v>
      </c>
      <c r="F85" s="23">
        <v>3.6720081332115599E-3</v>
      </c>
    </row>
    <row r="86" spans="1:7" x14ac:dyDescent="0.2">
      <c r="A86" s="20" t="s">
        <v>32</v>
      </c>
      <c r="B86" s="20"/>
      <c r="C86" s="20"/>
      <c r="D86" s="20"/>
      <c r="E86" s="25">
        <f>SUM(E7:E85)</f>
        <v>51599.269421099998</v>
      </c>
      <c r="F86" s="26">
        <f>SUM(F7:F85)</f>
        <v>99.103151554835932</v>
      </c>
      <c r="G86" s="11"/>
    </row>
    <row r="87" spans="1:7" x14ac:dyDescent="0.2">
      <c r="A87" s="21"/>
      <c r="B87" s="21"/>
      <c r="C87" s="21"/>
      <c r="D87" s="21"/>
      <c r="E87" s="22"/>
      <c r="F87" s="23"/>
    </row>
    <row r="88" spans="1:7" x14ac:dyDescent="0.2">
      <c r="A88" s="20" t="s">
        <v>40</v>
      </c>
      <c r="B88" s="20"/>
      <c r="C88" s="20"/>
      <c r="D88" s="20"/>
      <c r="E88" s="25">
        <f>E86</f>
        <v>51599.269421099998</v>
      </c>
      <c r="F88" s="26">
        <f>F86</f>
        <v>99.103151554835932</v>
      </c>
      <c r="G88" s="11"/>
    </row>
    <row r="89" spans="1:7" x14ac:dyDescent="0.2">
      <c r="A89" s="20"/>
      <c r="B89" s="20"/>
      <c r="C89" s="20"/>
      <c r="D89" s="20"/>
      <c r="E89" s="25"/>
      <c r="F89" s="26"/>
      <c r="G89" s="11"/>
    </row>
    <row r="90" spans="1:7" x14ac:dyDescent="0.2">
      <c r="A90" s="20" t="s">
        <v>42</v>
      </c>
      <c r="B90" s="20"/>
      <c r="C90" s="20"/>
      <c r="D90" s="20"/>
      <c r="E90" s="25">
        <f>E92-(E86)</f>
        <v>466.95512530000269</v>
      </c>
      <c r="F90" s="26">
        <f>F92-(F86)</f>
        <v>0.8968484451640677</v>
      </c>
      <c r="G90" s="11"/>
    </row>
    <row r="91" spans="1:7" x14ac:dyDescent="0.2">
      <c r="A91" s="20"/>
      <c r="B91" s="20"/>
      <c r="C91" s="20"/>
      <c r="D91" s="20"/>
      <c r="E91" s="25"/>
      <c r="F91" s="26"/>
      <c r="G91" s="11"/>
    </row>
    <row r="92" spans="1:7" x14ac:dyDescent="0.2">
      <c r="A92" s="27" t="s">
        <v>41</v>
      </c>
      <c r="B92" s="27"/>
      <c r="C92" s="27"/>
      <c r="D92" s="27"/>
      <c r="E92" s="28">
        <v>52066.224546400001</v>
      </c>
      <c r="F92" s="29">
        <v>100</v>
      </c>
      <c r="G92" s="11"/>
    </row>
    <row r="93" spans="1:7" x14ac:dyDescent="0.2">
      <c r="F93" s="12" t="s">
        <v>839</v>
      </c>
    </row>
    <row r="94" spans="1:7" x14ac:dyDescent="0.2">
      <c r="A94" s="11" t="s">
        <v>44</v>
      </c>
    </row>
    <row r="95" spans="1:7" x14ac:dyDescent="0.2">
      <c r="A95" s="11" t="s">
        <v>45</v>
      </c>
    </row>
    <row r="96" spans="1:7" x14ac:dyDescent="0.2">
      <c r="A96" s="11" t="s">
        <v>46</v>
      </c>
      <c r="B96" s="11"/>
      <c r="C96" s="30" t="s">
        <v>1023</v>
      </c>
      <c r="D96" s="11" t="s">
        <v>47</v>
      </c>
    </row>
    <row r="97" spans="1:4" x14ac:dyDescent="0.2">
      <c r="A97" s="6" t="s">
        <v>56</v>
      </c>
      <c r="C97" s="66" t="s">
        <v>1024</v>
      </c>
      <c r="D97" s="31">
        <v>9.8475999999999999</v>
      </c>
    </row>
    <row r="98" spans="1:4" x14ac:dyDescent="0.2">
      <c r="A98" s="6" t="s">
        <v>116</v>
      </c>
      <c r="C98" s="66" t="s">
        <v>1024</v>
      </c>
      <c r="D98" s="31">
        <v>9.8475999999999999</v>
      </c>
    </row>
    <row r="99" spans="1:4" x14ac:dyDescent="0.2">
      <c r="A99" s="6" t="s">
        <v>57</v>
      </c>
      <c r="C99" s="66" t="s">
        <v>1024</v>
      </c>
      <c r="D99" s="31">
        <v>9.8886000000000003</v>
      </c>
    </row>
    <row r="100" spans="1:4" x14ac:dyDescent="0.2">
      <c r="A100" s="6" t="s">
        <v>117</v>
      </c>
      <c r="C100" s="66" t="s">
        <v>1024</v>
      </c>
      <c r="D100" s="31">
        <v>9.8886000000000003</v>
      </c>
    </row>
    <row r="102" spans="1:4" x14ac:dyDescent="0.2">
      <c r="A102" s="6" t="s">
        <v>52</v>
      </c>
    </row>
    <row r="103" spans="1:4" x14ac:dyDescent="0.2">
      <c r="A103" s="6" t="s">
        <v>1485</v>
      </c>
    </row>
    <row r="105" spans="1:4" x14ac:dyDescent="0.2">
      <c r="A105" s="11" t="s">
        <v>48</v>
      </c>
      <c r="D105" s="30" t="s">
        <v>55</v>
      </c>
    </row>
    <row r="107" spans="1:4" x14ac:dyDescent="0.2">
      <c r="A107" s="11" t="s">
        <v>296</v>
      </c>
      <c r="D107" s="35">
        <v>8.0607174706506302E-2</v>
      </c>
    </row>
    <row r="109" spans="1:4" x14ac:dyDescent="0.2">
      <c r="A109" s="11" t="s">
        <v>54</v>
      </c>
      <c r="D109" s="30" t="s">
        <v>55</v>
      </c>
    </row>
    <row r="111" spans="1:4" x14ac:dyDescent="0.2">
      <c r="A111" s="69" t="s">
        <v>1040</v>
      </c>
    </row>
    <row r="114" spans="1:1" x14ac:dyDescent="0.2">
      <c r="A114" s="69" t="s">
        <v>1031</v>
      </c>
    </row>
    <row r="115" spans="1:1" x14ac:dyDescent="0.2">
      <c r="A115" s="71"/>
    </row>
    <row r="116" spans="1:1" x14ac:dyDescent="0.2">
      <c r="A116" s="70"/>
    </row>
    <row r="117" spans="1:1" x14ac:dyDescent="0.2">
      <c r="A117" s="70"/>
    </row>
    <row r="118" spans="1:1" x14ac:dyDescent="0.2">
      <c r="A118" s="70"/>
    </row>
    <row r="119" spans="1:1" x14ac:dyDescent="0.2">
      <c r="A119" s="70"/>
    </row>
    <row r="120" spans="1:1" x14ac:dyDescent="0.2">
      <c r="A120" s="70"/>
    </row>
    <row r="121" spans="1:1" x14ac:dyDescent="0.2">
      <c r="A121" s="70"/>
    </row>
    <row r="122" spans="1:1" x14ac:dyDescent="0.2">
      <c r="A122" s="70"/>
    </row>
    <row r="123" spans="1:1" x14ac:dyDescent="0.2">
      <c r="A123" s="70"/>
    </row>
    <row r="124" spans="1:1" x14ac:dyDescent="0.2">
      <c r="A124" s="70"/>
    </row>
    <row r="125" spans="1:1" x14ac:dyDescent="0.2">
      <c r="A125" s="70"/>
    </row>
    <row r="126" spans="1:1" x14ac:dyDescent="0.2">
      <c r="A126" s="70"/>
    </row>
    <row r="127" spans="1:1" x14ac:dyDescent="0.2">
      <c r="A127" s="70"/>
    </row>
    <row r="128" spans="1:1" x14ac:dyDescent="0.2">
      <c r="A128" s="70"/>
    </row>
    <row r="129" spans="1:1" x14ac:dyDescent="0.2">
      <c r="A129" s="70"/>
    </row>
    <row r="130" spans="1:1" x14ac:dyDescent="0.2">
      <c r="A130" s="70"/>
    </row>
    <row r="131" spans="1:1" x14ac:dyDescent="0.2">
      <c r="A131" s="70"/>
    </row>
    <row r="132" spans="1:1" x14ac:dyDescent="0.2">
      <c r="A132" s="69" t="s">
        <v>1049</v>
      </c>
    </row>
    <row r="133" spans="1:1" x14ac:dyDescent="0.2">
      <c r="A133" s="70"/>
    </row>
    <row r="134" spans="1:1" x14ac:dyDescent="0.2">
      <c r="A134" s="69" t="s">
        <v>1032</v>
      </c>
    </row>
    <row r="153" spans="1:1" x14ac:dyDescent="0.2">
      <c r="A153" s="70" t="s">
        <v>1030</v>
      </c>
    </row>
  </sheetData>
  <mergeCells count="1">
    <mergeCell ref="A1:F1"/>
  </mergeCells>
  <conditionalFormatting sqref="F2:F3">
    <cfRule type="cellIs" dxfId="51" priority="2" stopIfTrue="1" operator="between">
      <formula>0.009</formula>
      <formula>-0.009</formula>
    </cfRule>
  </conditionalFormatting>
  <conditionalFormatting sqref="F5:F65536">
    <cfRule type="cellIs" dxfId="5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32"/>
  <sheetViews>
    <sheetView workbookViewId="0">
      <selection sqref="A1:F1"/>
    </sheetView>
  </sheetViews>
  <sheetFormatPr defaultColWidth="9.140625" defaultRowHeight="11.25" x14ac:dyDescent="0.2"/>
  <cols>
    <col min="1" max="1" width="38.7109375" style="6" bestFit="1" customWidth="1"/>
    <col min="2" max="2" width="31.710937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19</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301</v>
      </c>
      <c r="B7" s="21" t="s">
        <v>300</v>
      </c>
      <c r="C7" s="21" t="s">
        <v>123</v>
      </c>
      <c r="D7" s="24">
        <v>5279353</v>
      </c>
      <c r="E7" s="22">
        <v>21919.873660000001</v>
      </c>
      <c r="F7" s="23">
        <v>4.5066556052101401</v>
      </c>
    </row>
    <row r="8" spans="1:6" x14ac:dyDescent="0.2">
      <c r="A8" s="21" t="s">
        <v>135</v>
      </c>
      <c r="B8" s="21" t="s">
        <v>134</v>
      </c>
      <c r="C8" s="21" t="s">
        <v>123</v>
      </c>
      <c r="D8" s="24">
        <v>1430962</v>
      </c>
      <c r="E8" s="22">
        <v>19803.083119999999</v>
      </c>
      <c r="F8" s="23">
        <v>4.0714502705391196</v>
      </c>
    </row>
    <row r="9" spans="1:6" x14ac:dyDescent="0.2">
      <c r="A9" s="21" t="s">
        <v>133</v>
      </c>
      <c r="B9" s="21" t="s">
        <v>132</v>
      </c>
      <c r="C9" s="21" t="s">
        <v>123</v>
      </c>
      <c r="D9" s="24">
        <v>1608306</v>
      </c>
      <c r="E9" s="22">
        <v>19327.013200000001</v>
      </c>
      <c r="F9" s="23">
        <v>3.9735718243984799</v>
      </c>
    </row>
    <row r="10" spans="1:6" x14ac:dyDescent="0.2">
      <c r="A10" s="21" t="s">
        <v>145</v>
      </c>
      <c r="B10" s="21" t="s">
        <v>144</v>
      </c>
      <c r="C10" s="21" t="s">
        <v>146</v>
      </c>
      <c r="D10" s="24">
        <v>4627140</v>
      </c>
      <c r="E10" s="22">
        <v>17671.04766</v>
      </c>
      <c r="F10" s="23">
        <v>3.63311062929158</v>
      </c>
    </row>
    <row r="11" spans="1:6" x14ac:dyDescent="0.2">
      <c r="A11" s="21" t="s">
        <v>122</v>
      </c>
      <c r="B11" s="21" t="s">
        <v>121</v>
      </c>
      <c r="C11" s="21" t="s">
        <v>123</v>
      </c>
      <c r="D11" s="24">
        <v>1621717</v>
      </c>
      <c r="E11" s="22">
        <v>14396.792670000001</v>
      </c>
      <c r="F11" s="23">
        <v>2.9599343221444299</v>
      </c>
    </row>
    <row r="12" spans="1:6" x14ac:dyDescent="0.2">
      <c r="A12" s="21" t="s">
        <v>841</v>
      </c>
      <c r="B12" s="21" t="s">
        <v>840</v>
      </c>
      <c r="C12" s="21" t="s">
        <v>496</v>
      </c>
      <c r="D12" s="24">
        <v>2771964</v>
      </c>
      <c r="E12" s="22">
        <v>14372.63334</v>
      </c>
      <c r="F12" s="23">
        <v>2.95496724151015</v>
      </c>
    </row>
    <row r="13" spans="1:6" x14ac:dyDescent="0.2">
      <c r="A13" s="21" t="s">
        <v>681</v>
      </c>
      <c r="B13" s="21" t="s">
        <v>680</v>
      </c>
      <c r="C13" s="21" t="s">
        <v>173</v>
      </c>
      <c r="D13" s="24">
        <v>623374</v>
      </c>
      <c r="E13" s="22">
        <v>13929.9154</v>
      </c>
      <c r="F13" s="23">
        <v>2.8639458553116999</v>
      </c>
    </row>
    <row r="14" spans="1:6" x14ac:dyDescent="0.2">
      <c r="A14" s="21" t="s">
        <v>401</v>
      </c>
      <c r="B14" s="21" t="s">
        <v>400</v>
      </c>
      <c r="C14" s="21" t="s">
        <v>141</v>
      </c>
      <c r="D14" s="24">
        <v>592637</v>
      </c>
      <c r="E14" s="22">
        <v>13609.90871</v>
      </c>
      <c r="F14" s="23">
        <v>2.79815350789388</v>
      </c>
    </row>
    <row r="15" spans="1:6" x14ac:dyDescent="0.2">
      <c r="A15" s="21" t="s">
        <v>215</v>
      </c>
      <c r="B15" s="21" t="s">
        <v>214</v>
      </c>
      <c r="C15" s="21" t="s">
        <v>181</v>
      </c>
      <c r="D15" s="24">
        <v>336288</v>
      </c>
      <c r="E15" s="22">
        <v>13159.622020000001</v>
      </c>
      <c r="F15" s="23">
        <v>2.7055760110106299</v>
      </c>
    </row>
    <row r="16" spans="1:6" x14ac:dyDescent="0.2">
      <c r="A16" s="21" t="s">
        <v>719</v>
      </c>
      <c r="B16" s="21" t="s">
        <v>718</v>
      </c>
      <c r="C16" s="21" t="s">
        <v>173</v>
      </c>
      <c r="D16" s="24">
        <v>258513</v>
      </c>
      <c r="E16" s="22">
        <v>12662.74228</v>
      </c>
      <c r="F16" s="23">
        <v>2.60341913273114</v>
      </c>
    </row>
    <row r="17" spans="1:6" x14ac:dyDescent="0.2">
      <c r="A17" s="21" t="s">
        <v>137</v>
      </c>
      <c r="B17" s="21" t="s">
        <v>136</v>
      </c>
      <c r="C17" s="21" t="s">
        <v>138</v>
      </c>
      <c r="D17" s="24">
        <v>631637</v>
      </c>
      <c r="E17" s="22">
        <v>11870.354139999999</v>
      </c>
      <c r="F17" s="23">
        <v>2.4405066767551999</v>
      </c>
    </row>
    <row r="18" spans="1:6" x14ac:dyDescent="0.2">
      <c r="A18" s="21" t="s">
        <v>130</v>
      </c>
      <c r="B18" s="21" t="s">
        <v>129</v>
      </c>
      <c r="C18" s="21" t="s">
        <v>131</v>
      </c>
      <c r="D18" s="24">
        <v>841491</v>
      </c>
      <c r="E18" s="22">
        <v>11729.54305</v>
      </c>
      <c r="F18" s="23">
        <v>2.4115563690176902</v>
      </c>
    </row>
    <row r="19" spans="1:6" x14ac:dyDescent="0.2">
      <c r="A19" s="21" t="s">
        <v>323</v>
      </c>
      <c r="B19" s="21" t="s">
        <v>322</v>
      </c>
      <c r="C19" s="21" t="s">
        <v>131</v>
      </c>
      <c r="D19" s="24">
        <v>2560392</v>
      </c>
      <c r="E19" s="22">
        <v>11233.7199</v>
      </c>
      <c r="F19" s="23">
        <v>2.3096167222478301</v>
      </c>
    </row>
    <row r="20" spans="1:6" x14ac:dyDescent="0.2">
      <c r="A20" s="21" t="s">
        <v>335</v>
      </c>
      <c r="B20" s="21" t="s">
        <v>334</v>
      </c>
      <c r="C20" s="21" t="s">
        <v>141</v>
      </c>
      <c r="D20" s="24">
        <v>914445</v>
      </c>
      <c r="E20" s="22">
        <v>10843.488810000001</v>
      </c>
      <c r="F20" s="23">
        <v>2.2293864637913199</v>
      </c>
    </row>
    <row r="21" spans="1:6" x14ac:dyDescent="0.2">
      <c r="A21" s="21" t="s">
        <v>403</v>
      </c>
      <c r="B21" s="21" t="s">
        <v>402</v>
      </c>
      <c r="C21" s="21" t="s">
        <v>123</v>
      </c>
      <c r="D21" s="24">
        <v>13920979</v>
      </c>
      <c r="E21" s="22">
        <v>10229.13537</v>
      </c>
      <c r="F21" s="23">
        <v>2.1030773701851602</v>
      </c>
    </row>
    <row r="22" spans="1:6" x14ac:dyDescent="0.2">
      <c r="A22" s="21" t="s">
        <v>264</v>
      </c>
      <c r="B22" s="21" t="s">
        <v>263</v>
      </c>
      <c r="C22" s="21" t="s">
        <v>265</v>
      </c>
      <c r="D22" s="24">
        <v>1237045</v>
      </c>
      <c r="E22" s="22">
        <v>10171.602510000001</v>
      </c>
      <c r="F22" s="23">
        <v>2.0912487989979098</v>
      </c>
    </row>
    <row r="23" spans="1:6" x14ac:dyDescent="0.2">
      <c r="A23" s="21" t="s">
        <v>591</v>
      </c>
      <c r="B23" s="21" t="s">
        <v>590</v>
      </c>
      <c r="C23" s="21" t="s">
        <v>123</v>
      </c>
      <c r="D23" s="24">
        <v>17431926</v>
      </c>
      <c r="E23" s="22">
        <v>10120.97624</v>
      </c>
      <c r="F23" s="23">
        <v>2.0808402005267101</v>
      </c>
    </row>
    <row r="24" spans="1:6" x14ac:dyDescent="0.2">
      <c r="A24" s="21" t="s">
        <v>178</v>
      </c>
      <c r="B24" s="21" t="s">
        <v>177</v>
      </c>
      <c r="C24" s="21" t="s">
        <v>146</v>
      </c>
      <c r="D24" s="24">
        <v>6358735</v>
      </c>
      <c r="E24" s="22">
        <v>10056.339400000001</v>
      </c>
      <c r="F24" s="23">
        <v>2.0675510738735499</v>
      </c>
    </row>
    <row r="25" spans="1:6" x14ac:dyDescent="0.2">
      <c r="A25" s="21" t="s">
        <v>197</v>
      </c>
      <c r="B25" s="21" t="s">
        <v>196</v>
      </c>
      <c r="C25" s="21" t="s">
        <v>155</v>
      </c>
      <c r="D25" s="24">
        <v>65942</v>
      </c>
      <c r="E25" s="22">
        <v>9797.0029400000003</v>
      </c>
      <c r="F25" s="23">
        <v>2.0142323308359402</v>
      </c>
    </row>
    <row r="26" spans="1:6" x14ac:dyDescent="0.2">
      <c r="A26" s="21" t="s">
        <v>172</v>
      </c>
      <c r="B26" s="21" t="s">
        <v>171</v>
      </c>
      <c r="C26" s="21" t="s">
        <v>173</v>
      </c>
      <c r="D26" s="24">
        <v>701012</v>
      </c>
      <c r="E26" s="22">
        <v>9766.4991840000002</v>
      </c>
      <c r="F26" s="23">
        <v>2.00796085659801</v>
      </c>
    </row>
    <row r="27" spans="1:6" x14ac:dyDescent="0.2">
      <c r="A27" s="21" t="s">
        <v>689</v>
      </c>
      <c r="B27" s="21" t="s">
        <v>688</v>
      </c>
      <c r="C27" s="21" t="s">
        <v>138</v>
      </c>
      <c r="D27" s="24">
        <v>605496</v>
      </c>
      <c r="E27" s="22">
        <v>9672.7986000000001</v>
      </c>
      <c r="F27" s="23">
        <v>1.9886963175479699</v>
      </c>
    </row>
    <row r="28" spans="1:6" x14ac:dyDescent="0.2">
      <c r="A28" s="21" t="s">
        <v>506</v>
      </c>
      <c r="B28" s="21" t="s">
        <v>505</v>
      </c>
      <c r="C28" s="21" t="s">
        <v>123</v>
      </c>
      <c r="D28" s="24">
        <v>3279290</v>
      </c>
      <c r="E28" s="22">
        <v>9282.0303449999992</v>
      </c>
      <c r="F28" s="23">
        <v>1.9083556196931499</v>
      </c>
    </row>
    <row r="29" spans="1:6" x14ac:dyDescent="0.2">
      <c r="A29" s="21" t="s">
        <v>528</v>
      </c>
      <c r="B29" s="21" t="s">
        <v>527</v>
      </c>
      <c r="C29" s="21" t="s">
        <v>205</v>
      </c>
      <c r="D29" s="24">
        <v>1809952</v>
      </c>
      <c r="E29" s="22">
        <v>9145.6874559999997</v>
      </c>
      <c r="F29" s="23">
        <v>1.8803239597268</v>
      </c>
    </row>
    <row r="30" spans="1:6" x14ac:dyDescent="0.2">
      <c r="A30" s="21" t="s">
        <v>154</v>
      </c>
      <c r="B30" s="21" t="s">
        <v>153</v>
      </c>
      <c r="C30" s="21" t="s">
        <v>155</v>
      </c>
      <c r="D30" s="24">
        <v>255630</v>
      </c>
      <c r="E30" s="22">
        <v>8684.7736199999999</v>
      </c>
      <c r="F30" s="23">
        <v>1.7855615557664699</v>
      </c>
    </row>
    <row r="31" spans="1:6" x14ac:dyDescent="0.2">
      <c r="A31" s="21" t="s">
        <v>204</v>
      </c>
      <c r="B31" s="21" t="s">
        <v>203</v>
      </c>
      <c r="C31" s="21" t="s">
        <v>205</v>
      </c>
      <c r="D31" s="24">
        <v>4110854</v>
      </c>
      <c r="E31" s="22">
        <v>8678.0127940000002</v>
      </c>
      <c r="F31" s="23">
        <v>1.7841715516605501</v>
      </c>
    </row>
    <row r="32" spans="1:6" x14ac:dyDescent="0.2">
      <c r="A32" s="21" t="s">
        <v>227</v>
      </c>
      <c r="B32" s="21" t="s">
        <v>226</v>
      </c>
      <c r="C32" s="21" t="s">
        <v>200</v>
      </c>
      <c r="D32" s="24">
        <v>7277439</v>
      </c>
      <c r="E32" s="22">
        <v>8272.2649110000002</v>
      </c>
      <c r="F32" s="23">
        <v>1.7007510904121399</v>
      </c>
    </row>
    <row r="33" spans="1:6" x14ac:dyDescent="0.2">
      <c r="A33" s="21" t="s">
        <v>194</v>
      </c>
      <c r="B33" s="21" t="s">
        <v>193</v>
      </c>
      <c r="C33" s="21" t="s">
        <v>195</v>
      </c>
      <c r="D33" s="24">
        <v>170988</v>
      </c>
      <c r="E33" s="22">
        <v>8253.9327360000007</v>
      </c>
      <c r="F33" s="23">
        <v>1.6969820541256599</v>
      </c>
    </row>
    <row r="34" spans="1:6" x14ac:dyDescent="0.2">
      <c r="A34" s="21" t="s">
        <v>575</v>
      </c>
      <c r="B34" s="21" t="s">
        <v>574</v>
      </c>
      <c r="C34" s="21" t="s">
        <v>158</v>
      </c>
      <c r="D34" s="24">
        <v>1211528</v>
      </c>
      <c r="E34" s="22">
        <v>7930.6622880000004</v>
      </c>
      <c r="F34" s="23">
        <v>1.63051868854813</v>
      </c>
    </row>
    <row r="35" spans="1:6" x14ac:dyDescent="0.2">
      <c r="A35" s="21" t="s">
        <v>715</v>
      </c>
      <c r="B35" s="21" t="s">
        <v>714</v>
      </c>
      <c r="C35" s="21" t="s">
        <v>149</v>
      </c>
      <c r="D35" s="24">
        <v>139437</v>
      </c>
      <c r="E35" s="22">
        <v>7886.5567199999996</v>
      </c>
      <c r="F35" s="23">
        <v>1.62145072545987</v>
      </c>
    </row>
    <row r="36" spans="1:6" x14ac:dyDescent="0.2">
      <c r="A36" s="21" t="s">
        <v>151</v>
      </c>
      <c r="B36" s="21" t="s">
        <v>150</v>
      </c>
      <c r="C36" s="21" t="s">
        <v>152</v>
      </c>
      <c r="D36" s="24">
        <v>3176713</v>
      </c>
      <c r="E36" s="22">
        <v>7824.244119</v>
      </c>
      <c r="F36" s="23">
        <v>1.6086394548783101</v>
      </c>
    </row>
    <row r="37" spans="1:6" x14ac:dyDescent="0.2">
      <c r="A37" s="21" t="s">
        <v>148</v>
      </c>
      <c r="B37" s="21" t="s">
        <v>147</v>
      </c>
      <c r="C37" s="21" t="s">
        <v>149</v>
      </c>
      <c r="D37" s="24">
        <v>60883</v>
      </c>
      <c r="E37" s="22">
        <v>7718.1379100000004</v>
      </c>
      <c r="F37" s="23">
        <v>1.5868243591822899</v>
      </c>
    </row>
    <row r="38" spans="1:6" x14ac:dyDescent="0.2">
      <c r="A38" s="21" t="s">
        <v>157</v>
      </c>
      <c r="B38" s="21" t="s">
        <v>156</v>
      </c>
      <c r="C38" s="21" t="s">
        <v>158</v>
      </c>
      <c r="D38" s="24">
        <v>96581</v>
      </c>
      <c r="E38" s="22">
        <v>7554.082915</v>
      </c>
      <c r="F38" s="23">
        <v>1.5530951792496299</v>
      </c>
    </row>
    <row r="39" spans="1:6" x14ac:dyDescent="0.2">
      <c r="A39" s="21" t="s">
        <v>207</v>
      </c>
      <c r="B39" s="21" t="s">
        <v>206</v>
      </c>
      <c r="C39" s="21" t="s">
        <v>167</v>
      </c>
      <c r="D39" s="24">
        <v>519474</v>
      </c>
      <c r="E39" s="22">
        <v>7056.0153419999997</v>
      </c>
      <c r="F39" s="23">
        <v>1.45069408632135</v>
      </c>
    </row>
    <row r="40" spans="1:6" x14ac:dyDescent="0.2">
      <c r="A40" s="21" t="s">
        <v>229</v>
      </c>
      <c r="B40" s="21" t="s">
        <v>228</v>
      </c>
      <c r="C40" s="21" t="s">
        <v>210</v>
      </c>
      <c r="D40" s="24">
        <v>852540</v>
      </c>
      <c r="E40" s="22">
        <v>7031.3236500000003</v>
      </c>
      <c r="F40" s="23">
        <v>1.4456175537701099</v>
      </c>
    </row>
    <row r="41" spans="1:6" x14ac:dyDescent="0.2">
      <c r="A41" s="21" t="s">
        <v>727</v>
      </c>
      <c r="B41" s="21" t="s">
        <v>726</v>
      </c>
      <c r="C41" s="21" t="s">
        <v>596</v>
      </c>
      <c r="D41" s="24">
        <v>21145</v>
      </c>
      <c r="E41" s="22">
        <v>6789.6594999999998</v>
      </c>
      <c r="F41" s="23">
        <v>1.3959321808948399</v>
      </c>
    </row>
    <row r="42" spans="1:6" x14ac:dyDescent="0.2">
      <c r="A42" s="21" t="s">
        <v>175</v>
      </c>
      <c r="B42" s="21" t="s">
        <v>174</v>
      </c>
      <c r="C42" s="21" t="s">
        <v>176</v>
      </c>
      <c r="D42" s="24">
        <v>76909</v>
      </c>
      <c r="E42" s="22">
        <v>6132.7236599999997</v>
      </c>
      <c r="F42" s="23">
        <v>1.26086828264793</v>
      </c>
    </row>
    <row r="43" spans="1:6" x14ac:dyDescent="0.2">
      <c r="A43" s="21" t="s">
        <v>500</v>
      </c>
      <c r="B43" s="21" t="s">
        <v>499</v>
      </c>
      <c r="C43" s="21" t="s">
        <v>167</v>
      </c>
      <c r="D43" s="24">
        <v>1210258</v>
      </c>
      <c r="E43" s="22">
        <v>5907.8744269999997</v>
      </c>
      <c r="F43" s="23">
        <v>1.2146400026886499</v>
      </c>
    </row>
    <row r="44" spans="1:6" x14ac:dyDescent="0.2">
      <c r="A44" s="21" t="s">
        <v>685</v>
      </c>
      <c r="B44" s="21" t="s">
        <v>684</v>
      </c>
      <c r="C44" s="21" t="s">
        <v>155</v>
      </c>
      <c r="D44" s="24">
        <v>1377511</v>
      </c>
      <c r="E44" s="22">
        <v>5271.0458420000004</v>
      </c>
      <c r="F44" s="23">
        <v>1.08371009147362</v>
      </c>
    </row>
    <row r="45" spans="1:6" x14ac:dyDescent="0.2">
      <c r="A45" s="21" t="s">
        <v>695</v>
      </c>
      <c r="B45" s="21" t="s">
        <v>694</v>
      </c>
      <c r="C45" s="21" t="s">
        <v>167</v>
      </c>
      <c r="D45" s="24">
        <v>1347450</v>
      </c>
      <c r="E45" s="22">
        <v>5252.3600999999999</v>
      </c>
      <c r="F45" s="23">
        <v>1.0798683629478101</v>
      </c>
    </row>
    <row r="46" spans="1:6" x14ac:dyDescent="0.2">
      <c r="A46" s="21" t="s">
        <v>687</v>
      </c>
      <c r="B46" s="21" t="s">
        <v>686</v>
      </c>
      <c r="C46" s="21" t="s">
        <v>416</v>
      </c>
      <c r="D46" s="24">
        <v>592084</v>
      </c>
      <c r="E46" s="22">
        <v>5194.6489739999997</v>
      </c>
      <c r="F46" s="23">
        <v>1.0680031408436601</v>
      </c>
    </row>
    <row r="47" spans="1:6" x14ac:dyDescent="0.2">
      <c r="A47" s="21" t="s">
        <v>604</v>
      </c>
      <c r="B47" s="21" t="s">
        <v>603</v>
      </c>
      <c r="C47" s="21" t="s">
        <v>222</v>
      </c>
      <c r="D47" s="24">
        <v>966275</v>
      </c>
      <c r="E47" s="22">
        <v>5164.7398750000002</v>
      </c>
      <c r="F47" s="23">
        <v>1.0618539261745501</v>
      </c>
    </row>
    <row r="48" spans="1:6" x14ac:dyDescent="0.2">
      <c r="A48" s="21" t="s">
        <v>189</v>
      </c>
      <c r="B48" s="21" t="s">
        <v>188</v>
      </c>
      <c r="C48" s="21" t="s">
        <v>190</v>
      </c>
      <c r="D48" s="24">
        <v>260889</v>
      </c>
      <c r="E48" s="22">
        <v>4960.8043349999998</v>
      </c>
      <c r="F48" s="23">
        <v>1.0199254343092099</v>
      </c>
    </row>
    <row r="49" spans="1:6" x14ac:dyDescent="0.2">
      <c r="A49" s="21" t="s">
        <v>183</v>
      </c>
      <c r="B49" s="21" t="s">
        <v>182</v>
      </c>
      <c r="C49" s="21" t="s">
        <v>184</v>
      </c>
      <c r="D49" s="24">
        <v>332201</v>
      </c>
      <c r="E49" s="22">
        <v>4921.8900160000003</v>
      </c>
      <c r="F49" s="23">
        <v>1.01192477533806</v>
      </c>
    </row>
    <row r="50" spans="1:6" x14ac:dyDescent="0.2">
      <c r="A50" s="21" t="s">
        <v>709</v>
      </c>
      <c r="B50" s="21" t="s">
        <v>708</v>
      </c>
      <c r="C50" s="21" t="s">
        <v>210</v>
      </c>
      <c r="D50" s="24">
        <v>1305717</v>
      </c>
      <c r="E50" s="22">
        <v>4887.2987309999999</v>
      </c>
      <c r="F50" s="23">
        <v>1.00481291826924</v>
      </c>
    </row>
    <row r="51" spans="1:6" x14ac:dyDescent="0.2">
      <c r="A51" s="21" t="s">
        <v>737</v>
      </c>
      <c r="B51" s="21" t="s">
        <v>736</v>
      </c>
      <c r="C51" s="21" t="s">
        <v>173</v>
      </c>
      <c r="D51" s="24">
        <v>133200</v>
      </c>
      <c r="E51" s="22">
        <v>4625.9027999999998</v>
      </c>
      <c r="F51" s="23">
        <v>0.95107075461023705</v>
      </c>
    </row>
    <row r="52" spans="1:6" x14ac:dyDescent="0.2">
      <c r="A52" s="21" t="s">
        <v>543</v>
      </c>
      <c r="B52" s="21" t="s">
        <v>542</v>
      </c>
      <c r="C52" s="21" t="s">
        <v>141</v>
      </c>
      <c r="D52" s="24">
        <v>572822</v>
      </c>
      <c r="E52" s="22">
        <v>3235.0122449999999</v>
      </c>
      <c r="F52" s="23">
        <v>0.66510812484549098</v>
      </c>
    </row>
    <row r="53" spans="1:6" x14ac:dyDescent="0.2">
      <c r="A53" s="21" t="s">
        <v>843</v>
      </c>
      <c r="B53" s="21" t="s">
        <v>842</v>
      </c>
      <c r="C53" s="21" t="s">
        <v>181</v>
      </c>
      <c r="D53" s="24">
        <v>968136</v>
      </c>
      <c r="E53" s="22">
        <v>3026.3931360000001</v>
      </c>
      <c r="F53" s="23">
        <v>0.62221670624007996</v>
      </c>
    </row>
    <row r="54" spans="1:6" x14ac:dyDescent="0.2">
      <c r="A54" s="21" t="s">
        <v>608</v>
      </c>
      <c r="B54" s="21" t="s">
        <v>607</v>
      </c>
      <c r="C54" s="21" t="s">
        <v>222</v>
      </c>
      <c r="D54" s="24">
        <v>508403</v>
      </c>
      <c r="E54" s="22">
        <v>2955.3466389999999</v>
      </c>
      <c r="F54" s="23">
        <v>0.60760977469923505</v>
      </c>
    </row>
    <row r="55" spans="1:6" x14ac:dyDescent="0.2">
      <c r="A55" s="21" t="s">
        <v>693</v>
      </c>
      <c r="B55" s="21" t="s">
        <v>692</v>
      </c>
      <c r="C55" s="21" t="s">
        <v>167</v>
      </c>
      <c r="D55" s="24">
        <v>1633949</v>
      </c>
      <c r="E55" s="22">
        <v>2551.084574</v>
      </c>
      <c r="F55" s="23">
        <v>0.52449479285831901</v>
      </c>
    </row>
    <row r="56" spans="1:6" x14ac:dyDescent="0.2">
      <c r="A56" s="21" t="s">
        <v>551</v>
      </c>
      <c r="B56" s="21" t="s">
        <v>550</v>
      </c>
      <c r="C56" s="21" t="s">
        <v>141</v>
      </c>
      <c r="D56" s="24">
        <v>235860</v>
      </c>
      <c r="E56" s="22">
        <v>2439.02826</v>
      </c>
      <c r="F56" s="23">
        <v>0.50145637468947601</v>
      </c>
    </row>
    <row r="57" spans="1:6" x14ac:dyDescent="0.2">
      <c r="A57" s="21" t="s">
        <v>699</v>
      </c>
      <c r="B57" s="21" t="s">
        <v>698</v>
      </c>
      <c r="C57" s="21" t="s">
        <v>416</v>
      </c>
      <c r="D57" s="24">
        <v>1581171</v>
      </c>
      <c r="E57" s="22">
        <v>2338.5519089999998</v>
      </c>
      <c r="F57" s="23">
        <v>0.480798759711908</v>
      </c>
    </row>
    <row r="58" spans="1:6" x14ac:dyDescent="0.2">
      <c r="A58" s="21" t="s">
        <v>253</v>
      </c>
      <c r="B58" s="21" t="s">
        <v>252</v>
      </c>
      <c r="C58" s="21" t="s">
        <v>181</v>
      </c>
      <c r="D58" s="24">
        <v>72757</v>
      </c>
      <c r="E58" s="22">
        <v>2335.6452140000001</v>
      </c>
      <c r="F58" s="23">
        <v>0.48020115255788998</v>
      </c>
    </row>
    <row r="59" spans="1:6" x14ac:dyDescent="0.2">
      <c r="A59" s="21" t="s">
        <v>845</v>
      </c>
      <c r="B59" s="21" t="s">
        <v>844</v>
      </c>
      <c r="C59" s="21" t="s">
        <v>265</v>
      </c>
      <c r="D59" s="24">
        <v>113386</v>
      </c>
      <c r="E59" s="22">
        <v>1915.0895399999999</v>
      </c>
      <c r="F59" s="23">
        <v>0.39373625705104998</v>
      </c>
    </row>
    <row r="60" spans="1:6" x14ac:dyDescent="0.2">
      <c r="A60" s="21" t="s">
        <v>657</v>
      </c>
      <c r="B60" s="21" t="s">
        <v>656</v>
      </c>
      <c r="C60" s="21" t="s">
        <v>173</v>
      </c>
      <c r="D60" s="24">
        <v>418654</v>
      </c>
      <c r="E60" s="22">
        <v>1878.7098249999999</v>
      </c>
      <c r="F60" s="23">
        <v>0.38625670451969202</v>
      </c>
    </row>
    <row r="61" spans="1:6" x14ac:dyDescent="0.2">
      <c r="A61" s="21" t="s">
        <v>847</v>
      </c>
      <c r="B61" s="21" t="s">
        <v>846</v>
      </c>
      <c r="C61" s="21" t="s">
        <v>184</v>
      </c>
      <c r="D61" s="24">
        <v>629802</v>
      </c>
      <c r="E61" s="22">
        <v>1528.844355</v>
      </c>
      <c r="F61" s="23">
        <v>0.31432548785751702</v>
      </c>
    </row>
    <row r="62" spans="1:6" x14ac:dyDescent="0.2">
      <c r="A62" s="21" t="s">
        <v>849</v>
      </c>
      <c r="B62" s="21" t="s">
        <v>848</v>
      </c>
      <c r="C62" s="21" t="s">
        <v>195</v>
      </c>
      <c r="D62" s="24">
        <v>915681</v>
      </c>
      <c r="E62" s="22">
        <v>1397.054502</v>
      </c>
      <c r="F62" s="23">
        <v>0.28722991746579102</v>
      </c>
    </row>
    <row r="63" spans="1:6" x14ac:dyDescent="0.2">
      <c r="A63" s="21" t="s">
        <v>274</v>
      </c>
      <c r="B63" s="21" t="s">
        <v>273</v>
      </c>
      <c r="C63" s="21" t="s">
        <v>158</v>
      </c>
      <c r="D63" s="24">
        <v>183923</v>
      </c>
      <c r="E63" s="22">
        <v>776.52290600000003</v>
      </c>
      <c r="F63" s="23">
        <v>0.159650614833834</v>
      </c>
    </row>
    <row r="64" spans="1:6" x14ac:dyDescent="0.2">
      <c r="A64" s="20" t="s">
        <v>32</v>
      </c>
      <c r="B64" s="20"/>
      <c r="C64" s="20"/>
      <c r="D64" s="20"/>
      <c r="E64" s="25">
        <f>SUM(E7:E63)</f>
        <v>467148.0483749999</v>
      </c>
      <c r="F64" s="26">
        <f>SUM(F7:F63)</f>
        <v>96.044137996741114</v>
      </c>
    </row>
    <row r="65" spans="1:6" x14ac:dyDescent="0.2">
      <c r="A65" s="21"/>
      <c r="B65" s="21"/>
      <c r="C65" s="21"/>
      <c r="D65" s="21"/>
      <c r="E65" s="22"/>
      <c r="F65" s="23"/>
    </row>
    <row r="66" spans="1:6" x14ac:dyDescent="0.2">
      <c r="A66" s="20" t="s">
        <v>40</v>
      </c>
      <c r="B66" s="20"/>
      <c r="C66" s="20"/>
      <c r="D66" s="20"/>
      <c r="E66" s="25">
        <f>E64</f>
        <v>467148.0483749999</v>
      </c>
      <c r="F66" s="26">
        <f>F64</f>
        <v>96.044137996741114</v>
      </c>
    </row>
    <row r="67" spans="1:6" x14ac:dyDescent="0.2">
      <c r="A67" s="20"/>
      <c r="B67" s="20"/>
      <c r="C67" s="20"/>
      <c r="D67" s="20"/>
      <c r="E67" s="25"/>
      <c r="F67" s="26"/>
    </row>
    <row r="68" spans="1:6" x14ac:dyDescent="0.2">
      <c r="A68" s="20" t="s">
        <v>42</v>
      </c>
      <c r="B68" s="20"/>
      <c r="C68" s="20"/>
      <c r="D68" s="20"/>
      <c r="E68" s="25">
        <f>E70-(E64)</f>
        <v>19240.874591700092</v>
      </c>
      <c r="F68" s="26">
        <f>F70-(F64)</f>
        <v>3.9558620032588863</v>
      </c>
    </row>
    <row r="69" spans="1:6" x14ac:dyDescent="0.2">
      <c r="A69" s="20"/>
      <c r="B69" s="20"/>
      <c r="C69" s="20"/>
      <c r="D69" s="20"/>
      <c r="E69" s="25"/>
      <c r="F69" s="26"/>
    </row>
    <row r="70" spans="1:6" x14ac:dyDescent="0.2">
      <c r="A70" s="27" t="s">
        <v>41</v>
      </c>
      <c r="B70" s="27"/>
      <c r="C70" s="27"/>
      <c r="D70" s="27"/>
      <c r="E70" s="28">
        <v>486388.92296669999</v>
      </c>
      <c r="F70" s="29">
        <v>100</v>
      </c>
    </row>
    <row r="72" spans="1:6" x14ac:dyDescent="0.2">
      <c r="A72" s="11" t="s">
        <v>44</v>
      </c>
    </row>
    <row r="73" spans="1:6" x14ac:dyDescent="0.2">
      <c r="A73" s="11" t="s">
        <v>45</v>
      </c>
    </row>
    <row r="74" spans="1:6" x14ac:dyDescent="0.2">
      <c r="A74" s="11" t="s">
        <v>46</v>
      </c>
      <c r="B74" s="11"/>
      <c r="C74" s="30" t="s">
        <v>1022</v>
      </c>
      <c r="D74" s="11" t="s">
        <v>47</v>
      </c>
    </row>
    <row r="75" spans="1:6" x14ac:dyDescent="0.2">
      <c r="A75" s="6" t="s">
        <v>56</v>
      </c>
      <c r="C75" s="31">
        <v>10.0405</v>
      </c>
      <c r="D75" s="31">
        <v>10.277100000000001</v>
      </c>
    </row>
    <row r="76" spans="1:6" x14ac:dyDescent="0.2">
      <c r="A76" s="6" t="s">
        <v>116</v>
      </c>
      <c r="C76" s="31">
        <v>10.0405</v>
      </c>
      <c r="D76" s="31">
        <v>10.277100000000001</v>
      </c>
    </row>
    <row r="77" spans="1:6" x14ac:dyDescent="0.2">
      <c r="A77" s="6" t="s">
        <v>57</v>
      </c>
      <c r="C77" s="31">
        <v>10.2066</v>
      </c>
      <c r="D77" s="31">
        <v>10.5185</v>
      </c>
    </row>
    <row r="78" spans="1:6" x14ac:dyDescent="0.2">
      <c r="A78" s="6" t="s">
        <v>117</v>
      </c>
      <c r="C78" s="31">
        <v>10.2066</v>
      </c>
      <c r="D78" s="31">
        <v>10.5185</v>
      </c>
    </row>
    <row r="80" spans="1:6" x14ac:dyDescent="0.2">
      <c r="A80" s="6" t="s">
        <v>52</v>
      </c>
    </row>
    <row r="82" spans="1:9" x14ac:dyDescent="0.2">
      <c r="A82" s="11" t="s">
        <v>48</v>
      </c>
      <c r="D82" s="30" t="s">
        <v>55</v>
      </c>
    </row>
    <row r="84" spans="1:9" x14ac:dyDescent="0.2">
      <c r="A84" s="11" t="s">
        <v>296</v>
      </c>
      <c r="D84" s="35">
        <v>0.292541369478163</v>
      </c>
    </row>
    <row r="86" spans="1:9" x14ac:dyDescent="0.2">
      <c r="A86" s="11" t="s">
        <v>54</v>
      </c>
      <c r="D86" s="30" t="s">
        <v>55</v>
      </c>
    </row>
    <row r="88" spans="1:9" x14ac:dyDescent="0.2">
      <c r="A88" s="69" t="s">
        <v>1040</v>
      </c>
      <c r="B88" s="70"/>
      <c r="C88" s="70"/>
      <c r="D88" s="70"/>
      <c r="E88" s="10"/>
      <c r="F88" s="70"/>
      <c r="G88" s="70"/>
      <c r="H88" s="70"/>
      <c r="I88" s="70"/>
    </row>
    <row r="89" spans="1:9" x14ac:dyDescent="0.2">
      <c r="A89" s="70"/>
      <c r="B89" s="70"/>
      <c r="C89" s="70"/>
      <c r="D89" s="70"/>
      <c r="E89" s="10"/>
      <c r="F89" s="70"/>
      <c r="G89" s="70"/>
      <c r="H89" s="70"/>
      <c r="I89" s="70"/>
    </row>
    <row r="90" spans="1:9" x14ac:dyDescent="0.2">
      <c r="A90" s="69" t="s">
        <v>1031</v>
      </c>
      <c r="B90" s="70"/>
      <c r="C90" s="70"/>
      <c r="D90" s="70"/>
      <c r="E90" s="10"/>
      <c r="F90" s="70"/>
      <c r="G90" s="70"/>
      <c r="H90" s="70"/>
      <c r="I90" s="70"/>
    </row>
    <row r="91" spans="1:9" x14ac:dyDescent="0.2">
      <c r="A91" s="71"/>
      <c r="B91" s="70"/>
      <c r="C91" s="70"/>
      <c r="D91" s="70"/>
      <c r="E91" s="10"/>
      <c r="F91" s="70"/>
      <c r="G91" s="70"/>
      <c r="H91" s="70"/>
      <c r="I91" s="70"/>
    </row>
    <row r="92" spans="1:9" x14ac:dyDescent="0.2">
      <c r="A92" s="70"/>
      <c r="B92" s="70"/>
      <c r="C92" s="70"/>
      <c r="D92" s="70"/>
      <c r="E92" s="10"/>
      <c r="F92" s="70"/>
      <c r="G92" s="70"/>
      <c r="H92" s="70"/>
      <c r="I92" s="70"/>
    </row>
    <row r="93" spans="1:9" x14ac:dyDescent="0.2">
      <c r="A93" s="70"/>
      <c r="B93" s="70"/>
      <c r="C93" s="70"/>
      <c r="D93" s="70"/>
      <c r="E93" s="10"/>
      <c r="F93" s="70"/>
      <c r="G93" s="70"/>
      <c r="H93" s="70"/>
      <c r="I93" s="70"/>
    </row>
    <row r="94" spans="1:9" x14ac:dyDescent="0.2">
      <c r="A94" s="70"/>
      <c r="B94" s="70"/>
      <c r="C94" s="70"/>
      <c r="D94" s="70"/>
      <c r="E94" s="10"/>
      <c r="F94" s="70"/>
      <c r="G94" s="70"/>
      <c r="H94" s="70"/>
      <c r="I94" s="70"/>
    </row>
    <row r="95" spans="1:9" x14ac:dyDescent="0.2">
      <c r="A95" s="70"/>
      <c r="B95" s="70"/>
      <c r="C95" s="70"/>
      <c r="D95" s="70"/>
      <c r="E95" s="10"/>
      <c r="F95" s="70"/>
      <c r="G95" s="70"/>
      <c r="H95" s="70"/>
      <c r="I95" s="70"/>
    </row>
    <row r="96" spans="1:9" x14ac:dyDescent="0.2">
      <c r="A96" s="70"/>
      <c r="B96" s="70"/>
      <c r="C96" s="70"/>
      <c r="D96" s="70"/>
      <c r="E96" s="10"/>
      <c r="F96" s="70"/>
      <c r="G96" s="70"/>
      <c r="H96" s="70"/>
      <c r="I96" s="70"/>
    </row>
    <row r="97" spans="1:9" x14ac:dyDescent="0.2">
      <c r="A97" s="70"/>
      <c r="B97" s="70"/>
      <c r="C97" s="70"/>
      <c r="D97" s="70"/>
      <c r="E97" s="10"/>
      <c r="F97" s="70"/>
      <c r="G97" s="70"/>
      <c r="H97" s="70"/>
      <c r="I97" s="70"/>
    </row>
    <row r="98" spans="1:9" x14ac:dyDescent="0.2">
      <c r="A98" s="70"/>
      <c r="B98" s="70"/>
      <c r="C98" s="70"/>
      <c r="D98" s="70"/>
      <c r="E98" s="10"/>
      <c r="F98" s="70"/>
      <c r="G98" s="70"/>
      <c r="H98" s="70"/>
      <c r="I98" s="70"/>
    </row>
    <row r="99" spans="1:9" x14ac:dyDescent="0.2">
      <c r="A99" s="70"/>
      <c r="B99" s="70"/>
      <c r="C99" s="70"/>
      <c r="D99" s="70"/>
      <c r="E99" s="10"/>
      <c r="F99" s="70"/>
      <c r="G99" s="70"/>
      <c r="H99" s="70"/>
      <c r="I99" s="70"/>
    </row>
    <row r="100" spans="1:9" x14ac:dyDescent="0.2">
      <c r="A100" s="70"/>
      <c r="B100" s="70"/>
      <c r="C100" s="70"/>
      <c r="D100" s="70"/>
      <c r="E100" s="10"/>
      <c r="F100" s="70"/>
      <c r="G100" s="70"/>
      <c r="H100" s="70"/>
      <c r="I100" s="70"/>
    </row>
    <row r="101" spans="1:9" x14ac:dyDescent="0.2">
      <c r="A101" s="70"/>
      <c r="B101" s="70"/>
      <c r="C101" s="70"/>
      <c r="D101" s="70"/>
      <c r="E101" s="10"/>
      <c r="F101" s="7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69" t="s">
        <v>1050</v>
      </c>
      <c r="B109" s="70"/>
      <c r="C109" s="70"/>
      <c r="D109" s="70"/>
      <c r="E109" s="10"/>
      <c r="G109" s="70"/>
      <c r="H109" s="70"/>
      <c r="I109" s="70"/>
    </row>
    <row r="110" spans="1:9" x14ac:dyDescent="0.2">
      <c r="A110" s="70"/>
      <c r="B110" s="70"/>
      <c r="C110" s="70"/>
      <c r="D110" s="70"/>
      <c r="E110" s="10"/>
      <c r="G110" s="70"/>
      <c r="H110" s="70"/>
      <c r="I110" s="70"/>
    </row>
    <row r="111" spans="1:9" x14ac:dyDescent="0.2">
      <c r="A111" s="69" t="s">
        <v>1032</v>
      </c>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t="s">
        <v>1030</v>
      </c>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row r="229" spans="1:9" x14ac:dyDescent="0.2">
      <c r="A229" s="70"/>
      <c r="B229" s="70"/>
      <c r="C229" s="70"/>
      <c r="D229" s="70"/>
      <c r="E229" s="10"/>
      <c r="G229" s="70"/>
      <c r="H229" s="70"/>
      <c r="I229" s="70"/>
    </row>
    <row r="230" spans="1:9" x14ac:dyDescent="0.2">
      <c r="A230" s="70"/>
      <c r="B230" s="70"/>
      <c r="C230" s="70"/>
      <c r="D230" s="70"/>
      <c r="E230" s="10"/>
      <c r="G230" s="70"/>
      <c r="H230" s="70"/>
      <c r="I230" s="70"/>
    </row>
    <row r="231" spans="1:9" x14ac:dyDescent="0.2">
      <c r="A231" s="70"/>
      <c r="B231" s="70"/>
      <c r="C231" s="70"/>
      <c r="D231" s="70"/>
      <c r="E231" s="10"/>
      <c r="G231" s="70"/>
      <c r="H231" s="70"/>
      <c r="I231" s="70"/>
    </row>
    <row r="232" spans="1:9" x14ac:dyDescent="0.2">
      <c r="A232" s="70"/>
      <c r="B232" s="70"/>
      <c r="C232" s="70"/>
      <c r="D232" s="70"/>
      <c r="E232" s="10"/>
      <c r="G232" s="70"/>
      <c r="H232" s="70"/>
      <c r="I232" s="70"/>
    </row>
  </sheetData>
  <mergeCells count="1">
    <mergeCell ref="A1:F1"/>
  </mergeCells>
  <conditionalFormatting sqref="F2:F3 F5:F87">
    <cfRule type="cellIs" dxfId="49" priority="2" stopIfTrue="1" operator="between">
      <formula>0.009</formula>
      <formula>-0.009</formula>
    </cfRule>
  </conditionalFormatting>
  <conditionalFormatting sqref="F102:F65536">
    <cfRule type="cellIs" dxfId="4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22"/>
  <sheetViews>
    <sheetView workbookViewId="0">
      <selection sqref="A1:F1"/>
    </sheetView>
  </sheetViews>
  <sheetFormatPr defaultColWidth="9.140625" defaultRowHeight="11.25" x14ac:dyDescent="0.2"/>
  <cols>
    <col min="1" max="1" width="38.7109375" style="6" bestFit="1" customWidth="1"/>
    <col min="2" max="2" width="32.140625" style="6" bestFit="1" customWidth="1"/>
    <col min="3" max="3" width="25.5703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20</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151</v>
      </c>
      <c r="B7" s="21" t="s">
        <v>150</v>
      </c>
      <c r="C7" s="21" t="s">
        <v>152</v>
      </c>
      <c r="D7" s="24">
        <v>6397807</v>
      </c>
      <c r="E7" s="22">
        <v>15757.798640000001</v>
      </c>
      <c r="F7" s="23">
        <v>4.54951886025788</v>
      </c>
    </row>
    <row r="8" spans="1:6" x14ac:dyDescent="0.2">
      <c r="A8" s="21" t="s">
        <v>593</v>
      </c>
      <c r="B8" s="21" t="s">
        <v>592</v>
      </c>
      <c r="C8" s="21" t="s">
        <v>167</v>
      </c>
      <c r="D8" s="24">
        <v>760104</v>
      </c>
      <c r="E8" s="22">
        <v>15608.735640000001</v>
      </c>
      <c r="F8" s="23">
        <v>4.50648207920998</v>
      </c>
    </row>
    <row r="9" spans="1:6" x14ac:dyDescent="0.2">
      <c r="A9" s="21" t="s">
        <v>539</v>
      </c>
      <c r="B9" s="21" t="s">
        <v>538</v>
      </c>
      <c r="C9" s="21" t="s">
        <v>152</v>
      </c>
      <c r="D9" s="24">
        <v>4608337</v>
      </c>
      <c r="E9" s="22">
        <v>13905.6569</v>
      </c>
      <c r="F9" s="23">
        <v>4.0147770495197301</v>
      </c>
    </row>
    <row r="10" spans="1:6" x14ac:dyDescent="0.2">
      <c r="A10" s="21" t="s">
        <v>122</v>
      </c>
      <c r="B10" s="21" t="s">
        <v>121</v>
      </c>
      <c r="C10" s="21" t="s">
        <v>123</v>
      </c>
      <c r="D10" s="24">
        <v>1524464</v>
      </c>
      <c r="E10" s="22">
        <v>13533.42916</v>
      </c>
      <c r="F10" s="23">
        <v>3.9073091752227098</v>
      </c>
    </row>
    <row r="11" spans="1:6" x14ac:dyDescent="0.2">
      <c r="A11" s="21" t="s">
        <v>135</v>
      </c>
      <c r="B11" s="21" t="s">
        <v>134</v>
      </c>
      <c r="C11" s="21" t="s">
        <v>123</v>
      </c>
      <c r="D11" s="24">
        <v>973055</v>
      </c>
      <c r="E11" s="22">
        <v>13466.10815</v>
      </c>
      <c r="F11" s="23">
        <v>3.88787256407646</v>
      </c>
    </row>
    <row r="12" spans="1:6" x14ac:dyDescent="0.2">
      <c r="A12" s="21" t="s">
        <v>301</v>
      </c>
      <c r="B12" s="21" t="s">
        <v>300</v>
      </c>
      <c r="C12" s="21" t="s">
        <v>123</v>
      </c>
      <c r="D12" s="24">
        <v>2538970</v>
      </c>
      <c r="E12" s="22">
        <v>10541.80344</v>
      </c>
      <c r="F12" s="23">
        <v>3.0435808114509202</v>
      </c>
    </row>
    <row r="13" spans="1:6" x14ac:dyDescent="0.2">
      <c r="A13" s="21" t="s">
        <v>128</v>
      </c>
      <c r="B13" s="21" t="s">
        <v>127</v>
      </c>
      <c r="C13" s="21" t="s">
        <v>123</v>
      </c>
      <c r="D13" s="24">
        <v>749386</v>
      </c>
      <c r="E13" s="22">
        <v>10333.28355</v>
      </c>
      <c r="F13" s="23">
        <v>2.9833779116698702</v>
      </c>
    </row>
    <row r="14" spans="1:6" x14ac:dyDescent="0.2">
      <c r="A14" s="21" t="s">
        <v>154</v>
      </c>
      <c r="B14" s="21" t="s">
        <v>153</v>
      </c>
      <c r="C14" s="21" t="s">
        <v>155</v>
      </c>
      <c r="D14" s="24">
        <v>302133</v>
      </c>
      <c r="E14" s="22">
        <v>10264.66654</v>
      </c>
      <c r="F14" s="23">
        <v>2.9635671253880198</v>
      </c>
    </row>
    <row r="15" spans="1:6" x14ac:dyDescent="0.2">
      <c r="A15" s="21" t="s">
        <v>143</v>
      </c>
      <c r="B15" s="21" t="s">
        <v>142</v>
      </c>
      <c r="C15" s="21" t="s">
        <v>141</v>
      </c>
      <c r="D15" s="24">
        <v>710246</v>
      </c>
      <c r="E15" s="22">
        <v>9866.0271859999993</v>
      </c>
      <c r="F15" s="23">
        <v>2.8484738118549799</v>
      </c>
    </row>
    <row r="16" spans="1:6" x14ac:dyDescent="0.2">
      <c r="A16" s="21" t="s">
        <v>183</v>
      </c>
      <c r="B16" s="21" t="s">
        <v>182</v>
      </c>
      <c r="C16" s="21" t="s">
        <v>184</v>
      </c>
      <c r="D16" s="24">
        <v>599638</v>
      </c>
      <c r="E16" s="22">
        <v>8884.2366079999993</v>
      </c>
      <c r="F16" s="23">
        <v>2.56501576968301</v>
      </c>
    </row>
    <row r="17" spans="1:6" x14ac:dyDescent="0.2">
      <c r="A17" s="21" t="s">
        <v>851</v>
      </c>
      <c r="B17" s="21" t="s">
        <v>850</v>
      </c>
      <c r="C17" s="21" t="s">
        <v>496</v>
      </c>
      <c r="D17" s="24">
        <v>359752</v>
      </c>
      <c r="E17" s="22">
        <v>8110.6088399999999</v>
      </c>
      <c r="F17" s="23">
        <v>2.3416575328033402</v>
      </c>
    </row>
    <row r="18" spans="1:6" x14ac:dyDescent="0.2">
      <c r="A18" s="21" t="s">
        <v>853</v>
      </c>
      <c r="B18" s="21" t="s">
        <v>852</v>
      </c>
      <c r="C18" s="21" t="s">
        <v>236</v>
      </c>
      <c r="D18" s="24">
        <v>701373</v>
      </c>
      <c r="E18" s="22">
        <v>7740.3524280000001</v>
      </c>
      <c r="F18" s="23">
        <v>2.2347588112237</v>
      </c>
    </row>
    <row r="19" spans="1:6" x14ac:dyDescent="0.2">
      <c r="A19" s="21" t="s">
        <v>157</v>
      </c>
      <c r="B19" s="21" t="s">
        <v>156</v>
      </c>
      <c r="C19" s="21" t="s">
        <v>158</v>
      </c>
      <c r="D19" s="24">
        <v>96491</v>
      </c>
      <c r="E19" s="22">
        <v>7547.0435649999999</v>
      </c>
      <c r="F19" s="23">
        <v>2.1789475689197801</v>
      </c>
    </row>
    <row r="20" spans="1:6" x14ac:dyDescent="0.2">
      <c r="A20" s="21" t="s">
        <v>711</v>
      </c>
      <c r="B20" s="21" t="s">
        <v>710</v>
      </c>
      <c r="C20" s="21" t="s">
        <v>190</v>
      </c>
      <c r="D20" s="24">
        <v>416180</v>
      </c>
      <c r="E20" s="22">
        <v>7547.0081200000004</v>
      </c>
      <c r="F20" s="23">
        <v>2.1789373354030501</v>
      </c>
    </row>
    <row r="21" spans="1:6" x14ac:dyDescent="0.2">
      <c r="A21" s="21" t="s">
        <v>413</v>
      </c>
      <c r="B21" s="21" t="s">
        <v>412</v>
      </c>
      <c r="C21" s="21" t="s">
        <v>123</v>
      </c>
      <c r="D21" s="24">
        <v>775011</v>
      </c>
      <c r="E21" s="22">
        <v>7427.3179190000001</v>
      </c>
      <c r="F21" s="23">
        <v>2.1443809332508299</v>
      </c>
    </row>
    <row r="22" spans="1:6" x14ac:dyDescent="0.2">
      <c r="A22" s="21" t="s">
        <v>189</v>
      </c>
      <c r="B22" s="21" t="s">
        <v>188</v>
      </c>
      <c r="C22" s="21" t="s">
        <v>190</v>
      </c>
      <c r="D22" s="24">
        <v>385553</v>
      </c>
      <c r="E22" s="22">
        <v>7331.2902949999998</v>
      </c>
      <c r="F22" s="23">
        <v>2.1166562810659202</v>
      </c>
    </row>
    <row r="23" spans="1:6" x14ac:dyDescent="0.2">
      <c r="A23" s="21" t="s">
        <v>169</v>
      </c>
      <c r="B23" s="21" t="s">
        <v>168</v>
      </c>
      <c r="C23" s="21" t="s">
        <v>170</v>
      </c>
      <c r="D23" s="24">
        <v>924927</v>
      </c>
      <c r="E23" s="22">
        <v>7294.4367860000002</v>
      </c>
      <c r="F23" s="23">
        <v>2.1060161061219098</v>
      </c>
    </row>
    <row r="24" spans="1:6" x14ac:dyDescent="0.2">
      <c r="A24" s="21" t="s">
        <v>270</v>
      </c>
      <c r="B24" s="21" t="s">
        <v>269</v>
      </c>
      <c r="C24" s="21" t="s">
        <v>176</v>
      </c>
      <c r="D24" s="24">
        <v>2769671</v>
      </c>
      <c r="E24" s="22">
        <v>7141.5966740000003</v>
      </c>
      <c r="F24" s="23">
        <v>2.0618888147385301</v>
      </c>
    </row>
    <row r="25" spans="1:6" x14ac:dyDescent="0.2">
      <c r="A25" s="21" t="s">
        <v>541</v>
      </c>
      <c r="B25" s="21" t="s">
        <v>540</v>
      </c>
      <c r="C25" s="21" t="s">
        <v>152</v>
      </c>
      <c r="D25" s="24">
        <v>667816</v>
      </c>
      <c r="E25" s="22">
        <v>6875.8335360000001</v>
      </c>
      <c r="F25" s="23">
        <v>1.9851589087208701</v>
      </c>
    </row>
    <row r="26" spans="1:6" x14ac:dyDescent="0.2">
      <c r="A26" s="21" t="s">
        <v>855</v>
      </c>
      <c r="B26" s="21" t="s">
        <v>854</v>
      </c>
      <c r="C26" s="21" t="s">
        <v>381</v>
      </c>
      <c r="D26" s="24">
        <v>17381752</v>
      </c>
      <c r="E26" s="22">
        <v>6874.4829159999999</v>
      </c>
      <c r="F26" s="23">
        <v>1.9847689639510799</v>
      </c>
    </row>
    <row r="27" spans="1:6" x14ac:dyDescent="0.2">
      <c r="A27" s="21" t="s">
        <v>133</v>
      </c>
      <c r="B27" s="21" t="s">
        <v>132</v>
      </c>
      <c r="C27" s="21" t="s">
        <v>123</v>
      </c>
      <c r="D27" s="24">
        <v>571418</v>
      </c>
      <c r="E27" s="22">
        <v>6866.730106</v>
      </c>
      <c r="F27" s="23">
        <v>1.9825306084472001</v>
      </c>
    </row>
    <row r="28" spans="1:6" x14ac:dyDescent="0.2">
      <c r="A28" s="21" t="s">
        <v>857</v>
      </c>
      <c r="B28" s="21" t="s">
        <v>856</v>
      </c>
      <c r="C28" s="21" t="s">
        <v>161</v>
      </c>
      <c r="D28" s="24">
        <v>1072277</v>
      </c>
      <c r="E28" s="22">
        <v>6865.2534930000002</v>
      </c>
      <c r="F28" s="23">
        <v>1.9821042875602299</v>
      </c>
    </row>
    <row r="29" spans="1:6" x14ac:dyDescent="0.2">
      <c r="A29" s="21" t="s">
        <v>231</v>
      </c>
      <c r="B29" s="21" t="s">
        <v>230</v>
      </c>
      <c r="C29" s="21" t="s">
        <v>190</v>
      </c>
      <c r="D29" s="24">
        <v>4746779</v>
      </c>
      <c r="E29" s="22">
        <v>6794.5394610000003</v>
      </c>
      <c r="F29" s="23">
        <v>1.9616880587697301</v>
      </c>
    </row>
    <row r="30" spans="1:6" x14ac:dyDescent="0.2">
      <c r="A30" s="21" t="s">
        <v>604</v>
      </c>
      <c r="B30" s="21" t="s">
        <v>603</v>
      </c>
      <c r="C30" s="21" t="s">
        <v>222</v>
      </c>
      <c r="D30" s="24">
        <v>1263807</v>
      </c>
      <c r="E30" s="22">
        <v>6755.0484150000002</v>
      </c>
      <c r="F30" s="23">
        <v>1.95028638632215</v>
      </c>
    </row>
    <row r="31" spans="1:6" x14ac:dyDescent="0.2">
      <c r="A31" s="21" t="s">
        <v>355</v>
      </c>
      <c r="B31" s="21" t="s">
        <v>354</v>
      </c>
      <c r="C31" s="21" t="s">
        <v>356</v>
      </c>
      <c r="D31" s="24">
        <v>107842</v>
      </c>
      <c r="E31" s="22">
        <v>6549.2446600000003</v>
      </c>
      <c r="F31" s="23">
        <v>1.89086767649629</v>
      </c>
    </row>
    <row r="32" spans="1:6" x14ac:dyDescent="0.2">
      <c r="A32" s="21" t="s">
        <v>450</v>
      </c>
      <c r="B32" s="21" t="s">
        <v>449</v>
      </c>
      <c r="C32" s="21" t="s">
        <v>158</v>
      </c>
      <c r="D32" s="24">
        <v>586318</v>
      </c>
      <c r="E32" s="22">
        <v>6402.2994010000002</v>
      </c>
      <c r="F32" s="23">
        <v>1.84844231985105</v>
      </c>
    </row>
    <row r="33" spans="1:6" x14ac:dyDescent="0.2">
      <c r="A33" s="21" t="s">
        <v>491</v>
      </c>
      <c r="B33" s="21" t="s">
        <v>490</v>
      </c>
      <c r="C33" s="21" t="s">
        <v>210</v>
      </c>
      <c r="D33" s="24">
        <v>904401</v>
      </c>
      <c r="E33" s="22">
        <v>6378.2880530000002</v>
      </c>
      <c r="F33" s="23">
        <v>1.84150987433109</v>
      </c>
    </row>
    <row r="34" spans="1:6" x14ac:dyDescent="0.2">
      <c r="A34" s="21" t="s">
        <v>765</v>
      </c>
      <c r="B34" s="21" t="s">
        <v>764</v>
      </c>
      <c r="C34" s="21" t="s">
        <v>152</v>
      </c>
      <c r="D34" s="24">
        <v>5364575</v>
      </c>
      <c r="E34" s="22">
        <v>6318.3964349999997</v>
      </c>
      <c r="F34" s="23">
        <v>1.82421824293718</v>
      </c>
    </row>
    <row r="35" spans="1:6" x14ac:dyDescent="0.2">
      <c r="A35" s="21" t="s">
        <v>733</v>
      </c>
      <c r="B35" s="21" t="s">
        <v>732</v>
      </c>
      <c r="C35" s="21" t="s">
        <v>176</v>
      </c>
      <c r="D35" s="24">
        <v>59583</v>
      </c>
      <c r="E35" s="22">
        <v>6272.8982400000004</v>
      </c>
      <c r="F35" s="23">
        <v>1.8110822141688701</v>
      </c>
    </row>
    <row r="36" spans="1:6" x14ac:dyDescent="0.2">
      <c r="A36" s="21" t="s">
        <v>319</v>
      </c>
      <c r="B36" s="21" t="s">
        <v>318</v>
      </c>
      <c r="C36" s="21" t="s">
        <v>146</v>
      </c>
      <c r="D36" s="24">
        <v>2096108</v>
      </c>
      <c r="E36" s="22">
        <v>6260.0265419999996</v>
      </c>
      <c r="F36" s="23">
        <v>1.8073659569585601</v>
      </c>
    </row>
    <row r="37" spans="1:6" x14ac:dyDescent="0.2">
      <c r="A37" s="21" t="s">
        <v>755</v>
      </c>
      <c r="B37" s="21" t="s">
        <v>754</v>
      </c>
      <c r="C37" s="21" t="s">
        <v>141</v>
      </c>
      <c r="D37" s="24">
        <v>130122</v>
      </c>
      <c r="E37" s="22">
        <v>6158.6742599999998</v>
      </c>
      <c r="F37" s="23">
        <v>1.7781039941029999</v>
      </c>
    </row>
    <row r="38" spans="1:6" x14ac:dyDescent="0.2">
      <c r="A38" s="21" t="s">
        <v>741</v>
      </c>
      <c r="B38" s="21" t="s">
        <v>740</v>
      </c>
      <c r="C38" s="21" t="s">
        <v>353</v>
      </c>
      <c r="D38" s="24">
        <v>377497</v>
      </c>
      <c r="E38" s="22">
        <v>6058.8268500000004</v>
      </c>
      <c r="F38" s="23">
        <v>1.74927651094238</v>
      </c>
    </row>
    <row r="39" spans="1:6" x14ac:dyDescent="0.2">
      <c r="A39" s="21" t="s">
        <v>166</v>
      </c>
      <c r="B39" s="21" t="s">
        <v>165</v>
      </c>
      <c r="C39" s="21" t="s">
        <v>167</v>
      </c>
      <c r="D39" s="24">
        <v>334731</v>
      </c>
      <c r="E39" s="22">
        <v>5814.27747</v>
      </c>
      <c r="F39" s="23">
        <v>1.67867134317801</v>
      </c>
    </row>
    <row r="40" spans="1:6" x14ac:dyDescent="0.2">
      <c r="A40" s="21" t="s">
        <v>577</v>
      </c>
      <c r="B40" s="21" t="s">
        <v>576</v>
      </c>
      <c r="C40" s="21" t="s">
        <v>187</v>
      </c>
      <c r="D40" s="24">
        <v>814605</v>
      </c>
      <c r="E40" s="22">
        <v>5653.7660029999997</v>
      </c>
      <c r="F40" s="23">
        <v>1.6323292136022201</v>
      </c>
    </row>
    <row r="41" spans="1:6" x14ac:dyDescent="0.2">
      <c r="A41" s="21" t="s">
        <v>859</v>
      </c>
      <c r="B41" s="21" t="s">
        <v>858</v>
      </c>
      <c r="C41" s="21" t="s">
        <v>222</v>
      </c>
      <c r="D41" s="24">
        <v>209500</v>
      </c>
      <c r="E41" s="22">
        <v>5576.2614999999996</v>
      </c>
      <c r="F41" s="23">
        <v>1.60995247138022</v>
      </c>
    </row>
    <row r="42" spans="1:6" x14ac:dyDescent="0.2">
      <c r="A42" s="21" t="s">
        <v>247</v>
      </c>
      <c r="B42" s="21" t="s">
        <v>246</v>
      </c>
      <c r="C42" s="21" t="s">
        <v>146</v>
      </c>
      <c r="D42" s="24">
        <v>1446582</v>
      </c>
      <c r="E42" s="22">
        <v>5461.5703409999996</v>
      </c>
      <c r="F42" s="23">
        <v>1.5768393695507099</v>
      </c>
    </row>
    <row r="43" spans="1:6" x14ac:dyDescent="0.2">
      <c r="A43" s="21" t="s">
        <v>140</v>
      </c>
      <c r="B43" s="21" t="s">
        <v>139</v>
      </c>
      <c r="C43" s="21" t="s">
        <v>141</v>
      </c>
      <c r="D43" s="24">
        <v>417008</v>
      </c>
      <c r="E43" s="22">
        <v>5421.5210079999997</v>
      </c>
      <c r="F43" s="23">
        <v>1.5652765110584199</v>
      </c>
    </row>
    <row r="44" spans="1:6" x14ac:dyDescent="0.2">
      <c r="A44" s="21" t="s">
        <v>860</v>
      </c>
      <c r="B44" s="21" t="s">
        <v>1025</v>
      </c>
      <c r="C44" s="21" t="s">
        <v>146</v>
      </c>
      <c r="D44" s="24">
        <v>474838</v>
      </c>
      <c r="E44" s="22">
        <v>5000.04414</v>
      </c>
      <c r="F44" s="23">
        <v>1.44358965593762</v>
      </c>
    </row>
    <row r="45" spans="1:6" x14ac:dyDescent="0.2">
      <c r="A45" s="21" t="s">
        <v>862</v>
      </c>
      <c r="B45" s="21" t="s">
        <v>861</v>
      </c>
      <c r="C45" s="21" t="s">
        <v>210</v>
      </c>
      <c r="D45" s="24">
        <v>962125</v>
      </c>
      <c r="E45" s="22">
        <v>4415.6726879999997</v>
      </c>
      <c r="F45" s="23">
        <v>1.27487262870505</v>
      </c>
    </row>
    <row r="46" spans="1:6" x14ac:dyDescent="0.2">
      <c r="A46" s="21" t="s">
        <v>864</v>
      </c>
      <c r="B46" s="21" t="s">
        <v>863</v>
      </c>
      <c r="C46" s="21" t="s">
        <v>236</v>
      </c>
      <c r="D46" s="24">
        <v>597025</v>
      </c>
      <c r="E46" s="22">
        <v>4045.4414000000002</v>
      </c>
      <c r="F46" s="23">
        <v>1.16798116081067</v>
      </c>
    </row>
    <row r="47" spans="1:6" x14ac:dyDescent="0.2">
      <c r="A47" s="21" t="s">
        <v>729</v>
      </c>
      <c r="B47" s="21" t="s">
        <v>728</v>
      </c>
      <c r="C47" s="21" t="s">
        <v>187</v>
      </c>
      <c r="D47" s="24">
        <v>225369</v>
      </c>
      <c r="E47" s="22">
        <v>3431.919132</v>
      </c>
      <c r="F47" s="23">
        <v>0.99084784458915098</v>
      </c>
    </row>
    <row r="48" spans="1:6" x14ac:dyDescent="0.2">
      <c r="A48" s="21" t="s">
        <v>866</v>
      </c>
      <c r="B48" s="21" t="s">
        <v>865</v>
      </c>
      <c r="C48" s="21" t="s">
        <v>210</v>
      </c>
      <c r="D48" s="24">
        <v>417801</v>
      </c>
      <c r="E48" s="22">
        <v>3064.5703349999999</v>
      </c>
      <c r="F48" s="23">
        <v>0.88478859618613004</v>
      </c>
    </row>
    <row r="49" spans="1:7" x14ac:dyDescent="0.2">
      <c r="A49" s="21" t="s">
        <v>618</v>
      </c>
      <c r="B49" s="21" t="s">
        <v>617</v>
      </c>
      <c r="C49" s="21" t="s">
        <v>416</v>
      </c>
      <c r="D49" s="24">
        <v>494674</v>
      </c>
      <c r="E49" s="22">
        <v>2895.8215960000002</v>
      </c>
      <c r="F49" s="23">
        <v>0.83606823947485598</v>
      </c>
    </row>
    <row r="50" spans="1:7" x14ac:dyDescent="0.2">
      <c r="A50" s="21" t="s">
        <v>717</v>
      </c>
      <c r="B50" s="21" t="s">
        <v>716</v>
      </c>
      <c r="C50" s="21" t="s">
        <v>416</v>
      </c>
      <c r="D50" s="24">
        <v>93862</v>
      </c>
      <c r="E50" s="22">
        <v>2404.9321639999998</v>
      </c>
      <c r="F50" s="23">
        <v>0.69434090939486703</v>
      </c>
    </row>
    <row r="51" spans="1:7" x14ac:dyDescent="0.2">
      <c r="A51" s="21" t="s">
        <v>547</v>
      </c>
      <c r="B51" s="21" t="s">
        <v>546</v>
      </c>
      <c r="C51" s="21" t="s">
        <v>141</v>
      </c>
      <c r="D51" s="24">
        <v>482213</v>
      </c>
      <c r="E51" s="22">
        <v>2283.2785549999999</v>
      </c>
      <c r="F51" s="23">
        <v>0.65921764115110304</v>
      </c>
    </row>
    <row r="52" spans="1:7" x14ac:dyDescent="0.2">
      <c r="A52" s="21" t="s">
        <v>697</v>
      </c>
      <c r="B52" s="21" t="s">
        <v>696</v>
      </c>
      <c r="C52" s="21" t="s">
        <v>173</v>
      </c>
      <c r="D52" s="24">
        <v>79938</v>
      </c>
      <c r="E52" s="22">
        <v>2048.4112500000001</v>
      </c>
      <c r="F52" s="23">
        <v>0.59140783737286196</v>
      </c>
    </row>
    <row r="53" spans="1:7" x14ac:dyDescent="0.2">
      <c r="A53" s="21" t="s">
        <v>868</v>
      </c>
      <c r="B53" s="21" t="s">
        <v>867</v>
      </c>
      <c r="C53" s="21" t="s">
        <v>167</v>
      </c>
      <c r="D53" s="24">
        <v>122636</v>
      </c>
      <c r="E53" s="22">
        <v>1946.4785919999999</v>
      </c>
      <c r="F53" s="23">
        <v>0.56197831103851503</v>
      </c>
    </row>
    <row r="54" spans="1:7" x14ac:dyDescent="0.2">
      <c r="A54" s="21" t="s">
        <v>870</v>
      </c>
      <c r="B54" s="21" t="s">
        <v>869</v>
      </c>
      <c r="C54" s="21" t="s">
        <v>356</v>
      </c>
      <c r="D54" s="24">
        <v>60065</v>
      </c>
      <c r="E54" s="22">
        <v>1872.7065700000001</v>
      </c>
      <c r="F54" s="23">
        <v>0.54067919349576399</v>
      </c>
    </row>
    <row r="55" spans="1:7" x14ac:dyDescent="0.2">
      <c r="A55" s="21" t="s">
        <v>872</v>
      </c>
      <c r="B55" s="21" t="s">
        <v>871</v>
      </c>
      <c r="C55" s="21" t="s">
        <v>873</v>
      </c>
      <c r="D55" s="24">
        <v>592500</v>
      </c>
      <c r="E55" s="22">
        <v>1509.69</v>
      </c>
      <c r="F55" s="23">
        <v>0.435870725667727</v>
      </c>
    </row>
    <row r="56" spans="1:7" x14ac:dyDescent="0.2">
      <c r="A56" s="20" t="s">
        <v>32</v>
      </c>
      <c r="B56" s="20"/>
      <c r="C56" s="20"/>
      <c r="D56" s="20"/>
      <c r="E56" s="25">
        <f>SUM(E7:E55)</f>
        <v>336578.30555300019</v>
      </c>
      <c r="F56" s="26">
        <f>SUM(F7:F55)</f>
        <v>97.175334198014184</v>
      </c>
      <c r="G56" s="11"/>
    </row>
    <row r="57" spans="1:7" x14ac:dyDescent="0.2">
      <c r="A57" s="21"/>
      <c r="B57" s="21"/>
      <c r="C57" s="21"/>
      <c r="D57" s="21"/>
      <c r="E57" s="22"/>
      <c r="F57" s="23"/>
    </row>
    <row r="58" spans="1:7" x14ac:dyDescent="0.2">
      <c r="A58" s="20" t="s">
        <v>40</v>
      </c>
      <c r="B58" s="20"/>
      <c r="C58" s="20"/>
      <c r="D58" s="20"/>
      <c r="E58" s="25">
        <f>E56</f>
        <v>336578.30555300019</v>
      </c>
      <c r="F58" s="26">
        <f>F56</f>
        <v>97.175334198014184</v>
      </c>
      <c r="G58" s="11"/>
    </row>
    <row r="59" spans="1:7" x14ac:dyDescent="0.2">
      <c r="A59" s="20"/>
      <c r="B59" s="20"/>
      <c r="C59" s="20"/>
      <c r="D59" s="20"/>
      <c r="E59" s="25"/>
      <c r="F59" s="26"/>
      <c r="G59" s="11"/>
    </row>
    <row r="60" spans="1:7" x14ac:dyDescent="0.2">
      <c r="A60" s="20" t="s">
        <v>42</v>
      </c>
      <c r="B60" s="20"/>
      <c r="C60" s="20"/>
      <c r="D60" s="20"/>
      <c r="E60" s="25">
        <f>E62-(E56)</f>
        <v>9783.5653175998013</v>
      </c>
      <c r="F60" s="26">
        <f>F62-(F56)</f>
        <v>2.824665801985816</v>
      </c>
      <c r="G60" s="11"/>
    </row>
    <row r="61" spans="1:7" x14ac:dyDescent="0.2">
      <c r="A61" s="20"/>
      <c r="B61" s="20"/>
      <c r="C61" s="20"/>
      <c r="D61" s="20"/>
      <c r="E61" s="25"/>
      <c r="F61" s="26"/>
      <c r="G61" s="11"/>
    </row>
    <row r="62" spans="1:7" x14ac:dyDescent="0.2">
      <c r="A62" s="27" t="s">
        <v>41</v>
      </c>
      <c r="B62" s="27"/>
      <c r="C62" s="27"/>
      <c r="D62" s="27"/>
      <c r="E62" s="28">
        <v>346361.87087059999</v>
      </c>
      <c r="F62" s="29">
        <v>100</v>
      </c>
      <c r="G62" s="11"/>
    </row>
    <row r="64" spans="1:7" x14ac:dyDescent="0.2">
      <c r="A64" s="11" t="s">
        <v>486</v>
      </c>
    </row>
    <row r="65" spans="1:4" x14ac:dyDescent="0.2">
      <c r="A65" s="11" t="s">
        <v>44</v>
      </c>
    </row>
    <row r="66" spans="1:4" x14ac:dyDescent="0.2">
      <c r="A66" s="11" t="s">
        <v>45</v>
      </c>
    </row>
    <row r="67" spans="1:4" x14ac:dyDescent="0.2">
      <c r="A67" s="11" t="s">
        <v>46</v>
      </c>
      <c r="B67" s="11"/>
      <c r="C67" s="30" t="s">
        <v>1022</v>
      </c>
      <c r="D67" s="11" t="s">
        <v>47</v>
      </c>
    </row>
    <row r="68" spans="1:4" x14ac:dyDescent="0.2">
      <c r="A68" s="6" t="s">
        <v>56</v>
      </c>
      <c r="C68" s="31">
        <v>189.58770000000001</v>
      </c>
      <c r="D68" s="31">
        <v>184.59649999999999</v>
      </c>
    </row>
    <row r="69" spans="1:4" x14ac:dyDescent="0.2">
      <c r="A69" s="6" t="s">
        <v>116</v>
      </c>
      <c r="C69" s="31">
        <v>21.632000000000001</v>
      </c>
      <c r="D69" s="31">
        <v>21.0625</v>
      </c>
    </row>
    <row r="70" spans="1:4" x14ac:dyDescent="0.2">
      <c r="A70" s="6" t="s">
        <v>57</v>
      </c>
      <c r="C70" s="31">
        <v>208.44550000000001</v>
      </c>
      <c r="D70" s="31">
        <v>203.6754</v>
      </c>
    </row>
    <row r="71" spans="1:4" x14ac:dyDescent="0.2">
      <c r="A71" s="6" t="s">
        <v>117</v>
      </c>
      <c r="C71" s="31">
        <v>24.733899999999998</v>
      </c>
      <c r="D71" s="31">
        <v>24.165199999999999</v>
      </c>
    </row>
    <row r="73" spans="1:4" x14ac:dyDescent="0.2">
      <c r="A73" s="6" t="s">
        <v>52</v>
      </c>
    </row>
    <row r="75" spans="1:4" x14ac:dyDescent="0.2">
      <c r="A75" s="11" t="s">
        <v>48</v>
      </c>
      <c r="D75" s="30" t="s">
        <v>55</v>
      </c>
    </row>
    <row r="77" spans="1:4" x14ac:dyDescent="0.2">
      <c r="A77" s="11" t="s">
        <v>296</v>
      </c>
      <c r="D77" s="35">
        <v>0.42367824727721198</v>
      </c>
    </row>
    <row r="79" spans="1:4" x14ac:dyDescent="0.2">
      <c r="A79" s="11" t="s">
        <v>54</v>
      </c>
      <c r="D79" s="30" t="s">
        <v>55</v>
      </c>
    </row>
    <row r="81" spans="1:9" x14ac:dyDescent="0.2">
      <c r="A81" s="69" t="s">
        <v>1040</v>
      </c>
      <c r="B81" s="70"/>
      <c r="C81" s="70"/>
      <c r="D81" s="70"/>
      <c r="E81" s="10"/>
      <c r="G81" s="70"/>
      <c r="H81" s="70"/>
      <c r="I81" s="70"/>
    </row>
    <row r="82" spans="1:9" x14ac:dyDescent="0.2">
      <c r="A82" s="71"/>
      <c r="B82" s="70"/>
      <c r="C82" s="70"/>
      <c r="D82" s="70"/>
      <c r="E82" s="10"/>
      <c r="G82" s="70"/>
      <c r="H82" s="70"/>
      <c r="I82" s="70"/>
    </row>
    <row r="83" spans="1:9" x14ac:dyDescent="0.2">
      <c r="A83" s="69" t="s">
        <v>1031</v>
      </c>
      <c r="B83" s="70"/>
      <c r="C83" s="70"/>
      <c r="D83" s="70"/>
      <c r="E83" s="10"/>
      <c r="G83" s="70"/>
      <c r="H83" s="70"/>
      <c r="I83" s="70"/>
    </row>
    <row r="84" spans="1:9" x14ac:dyDescent="0.2">
      <c r="A84" s="71"/>
      <c r="B84" s="70"/>
      <c r="C84" s="70"/>
      <c r="D84" s="70"/>
      <c r="E84" s="10"/>
      <c r="G84" s="70"/>
      <c r="H84" s="70"/>
      <c r="I84" s="70"/>
    </row>
    <row r="85" spans="1:9" x14ac:dyDescent="0.2">
      <c r="A85" s="70"/>
      <c r="B85" s="70"/>
      <c r="C85" s="70"/>
      <c r="D85" s="70"/>
      <c r="E85" s="10"/>
      <c r="G85" s="70"/>
      <c r="H85" s="70"/>
      <c r="I85" s="70"/>
    </row>
    <row r="86" spans="1:9" x14ac:dyDescent="0.2">
      <c r="A86" s="70"/>
      <c r="B86" s="70"/>
      <c r="C86" s="70"/>
      <c r="D86" s="70"/>
      <c r="E86" s="10"/>
      <c r="G86" s="70"/>
      <c r="H86" s="70"/>
      <c r="I86" s="70"/>
    </row>
    <row r="87" spans="1:9" x14ac:dyDescent="0.2">
      <c r="A87" s="70"/>
      <c r="B87" s="70"/>
      <c r="C87" s="70"/>
      <c r="D87" s="70"/>
      <c r="E87" s="10"/>
      <c r="G87" s="70"/>
      <c r="H87" s="70"/>
      <c r="I87" s="70"/>
    </row>
    <row r="88" spans="1:9" x14ac:dyDescent="0.2">
      <c r="A88" s="70"/>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69" t="s">
        <v>1051</v>
      </c>
      <c r="B101" s="70"/>
      <c r="C101" s="70"/>
      <c r="D101" s="70"/>
      <c r="E101" s="10"/>
      <c r="G101" s="70"/>
      <c r="H101" s="70"/>
      <c r="I101" s="70"/>
    </row>
    <row r="102" spans="1:9" x14ac:dyDescent="0.2">
      <c r="A102" s="70"/>
      <c r="B102" s="70"/>
      <c r="C102" s="70"/>
      <c r="D102" s="70"/>
      <c r="E102" s="10"/>
      <c r="G102" s="70"/>
      <c r="H102" s="70"/>
      <c r="I102" s="70"/>
    </row>
    <row r="103" spans="1:9" x14ac:dyDescent="0.2">
      <c r="A103" s="69" t="s">
        <v>1032</v>
      </c>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6" t="s">
        <v>1052</v>
      </c>
      <c r="B120" s="70"/>
      <c r="C120" s="70"/>
      <c r="D120" s="70"/>
      <c r="E120" s="10"/>
      <c r="G120" s="70"/>
      <c r="H120" s="70"/>
      <c r="I120" s="70"/>
    </row>
    <row r="122" spans="1:9" x14ac:dyDescent="0.2">
      <c r="A122" s="70" t="s">
        <v>1030</v>
      </c>
    </row>
  </sheetData>
  <mergeCells count="1">
    <mergeCell ref="A1:F1"/>
  </mergeCells>
  <conditionalFormatting sqref="F2:F3">
    <cfRule type="cellIs" dxfId="47" priority="3" stopIfTrue="1" operator="between">
      <formula>0.009</formula>
      <formula>-0.009</formula>
    </cfRule>
  </conditionalFormatting>
  <conditionalFormatting sqref="F5:F117">
    <cfRule type="cellIs" dxfId="46" priority="1" stopIfTrue="1" operator="between">
      <formula>0.009</formula>
      <formula>-0.009</formula>
    </cfRule>
  </conditionalFormatting>
  <conditionalFormatting sqref="F121:F65536">
    <cfRule type="cellIs" dxfId="45" priority="2" stopIfTrue="1" operator="between">
      <formula>0.009</formula>
      <formula>-0.009</formula>
    </cfRule>
  </conditionalFormatting>
  <hyperlinks>
    <hyperlink ref="A82"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24"/>
  <sheetViews>
    <sheetView workbookViewId="0">
      <selection sqref="A1:F1"/>
    </sheetView>
  </sheetViews>
  <sheetFormatPr defaultColWidth="9.140625" defaultRowHeight="11.25" x14ac:dyDescent="0.2"/>
  <cols>
    <col min="1" max="1" width="38.7109375" style="6" bestFit="1" customWidth="1"/>
    <col min="2" max="2" width="32.14062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21</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128</v>
      </c>
      <c r="B7" s="21" t="s">
        <v>127</v>
      </c>
      <c r="C7" s="21" t="s">
        <v>123</v>
      </c>
      <c r="D7" s="24">
        <v>4400939</v>
      </c>
      <c r="E7" s="22">
        <v>60684.547870000002</v>
      </c>
      <c r="F7" s="23">
        <v>8.0056808229073102</v>
      </c>
      <c r="G7" s="23"/>
    </row>
    <row r="8" spans="1:7" x14ac:dyDescent="0.2">
      <c r="A8" s="21" t="s">
        <v>122</v>
      </c>
      <c r="B8" s="21" t="s">
        <v>121</v>
      </c>
      <c r="C8" s="21" t="s">
        <v>123</v>
      </c>
      <c r="D8" s="24">
        <v>6349824</v>
      </c>
      <c r="E8" s="22">
        <v>56370.562559999998</v>
      </c>
      <c r="F8" s="23">
        <v>7.4365674212460604</v>
      </c>
      <c r="G8" s="23"/>
    </row>
    <row r="9" spans="1:7" x14ac:dyDescent="0.2">
      <c r="A9" s="21" t="s">
        <v>135</v>
      </c>
      <c r="B9" s="21" t="s">
        <v>134</v>
      </c>
      <c r="C9" s="21" t="s">
        <v>123</v>
      </c>
      <c r="D9" s="24">
        <v>3186091</v>
      </c>
      <c r="E9" s="22">
        <v>44092.313349999997</v>
      </c>
      <c r="F9" s="23">
        <v>5.81678532366917</v>
      </c>
      <c r="G9" s="23"/>
    </row>
    <row r="10" spans="1:7" x14ac:dyDescent="0.2">
      <c r="A10" s="21" t="s">
        <v>301</v>
      </c>
      <c r="B10" s="21" t="s">
        <v>300</v>
      </c>
      <c r="C10" s="21" t="s">
        <v>123</v>
      </c>
      <c r="D10" s="24">
        <v>9486375</v>
      </c>
      <c r="E10" s="22">
        <v>39387.428999999996</v>
      </c>
      <c r="F10" s="23">
        <v>5.1961033916643302</v>
      </c>
      <c r="G10" s="23"/>
    </row>
    <row r="11" spans="1:7" x14ac:dyDescent="0.2">
      <c r="A11" s="21" t="s">
        <v>130</v>
      </c>
      <c r="B11" s="21" t="s">
        <v>129</v>
      </c>
      <c r="C11" s="21" t="s">
        <v>131</v>
      </c>
      <c r="D11" s="24">
        <v>2755893</v>
      </c>
      <c r="E11" s="22">
        <v>38414.392529999997</v>
      </c>
      <c r="F11" s="23">
        <v>5.0677376102374696</v>
      </c>
      <c r="G11" s="23"/>
    </row>
    <row r="12" spans="1:7" x14ac:dyDescent="0.2">
      <c r="A12" s="21" t="s">
        <v>151</v>
      </c>
      <c r="B12" s="21" t="s">
        <v>150</v>
      </c>
      <c r="C12" s="21" t="s">
        <v>152</v>
      </c>
      <c r="D12" s="24">
        <v>15136368</v>
      </c>
      <c r="E12" s="22">
        <v>37280.874380000001</v>
      </c>
      <c r="F12" s="23">
        <v>4.9182006220850303</v>
      </c>
      <c r="G12" s="23"/>
    </row>
    <row r="13" spans="1:7" x14ac:dyDescent="0.2">
      <c r="A13" s="21" t="s">
        <v>154</v>
      </c>
      <c r="B13" s="21" t="s">
        <v>153</v>
      </c>
      <c r="C13" s="21" t="s">
        <v>155</v>
      </c>
      <c r="D13" s="24">
        <v>989378</v>
      </c>
      <c r="E13" s="22">
        <v>33613.128170000004</v>
      </c>
      <c r="F13" s="23">
        <v>4.4343409489506103</v>
      </c>
      <c r="G13" s="23"/>
    </row>
    <row r="14" spans="1:7" x14ac:dyDescent="0.2">
      <c r="A14" s="21" t="s">
        <v>143</v>
      </c>
      <c r="B14" s="21" t="s">
        <v>142</v>
      </c>
      <c r="C14" s="21" t="s">
        <v>141</v>
      </c>
      <c r="D14" s="24">
        <v>2138646</v>
      </c>
      <c r="E14" s="22">
        <v>29707.93159</v>
      </c>
      <c r="F14" s="23">
        <v>3.9191561372063899</v>
      </c>
      <c r="G14" s="23"/>
    </row>
    <row r="15" spans="1:7" x14ac:dyDescent="0.2">
      <c r="A15" s="21" t="s">
        <v>875</v>
      </c>
      <c r="B15" s="21" t="s">
        <v>874</v>
      </c>
      <c r="C15" s="21" t="s">
        <v>167</v>
      </c>
      <c r="D15" s="24">
        <v>582022</v>
      </c>
      <c r="E15" s="22">
        <v>25220.759330000001</v>
      </c>
      <c r="F15" s="23">
        <v>3.3271954129060499</v>
      </c>
      <c r="G15" s="23"/>
    </row>
    <row r="16" spans="1:7" x14ac:dyDescent="0.2">
      <c r="A16" s="21" t="s">
        <v>166</v>
      </c>
      <c r="B16" s="21" t="s">
        <v>165</v>
      </c>
      <c r="C16" s="21" t="s">
        <v>167</v>
      </c>
      <c r="D16" s="24">
        <v>1429810</v>
      </c>
      <c r="E16" s="22">
        <v>24835.7997</v>
      </c>
      <c r="F16" s="23">
        <v>3.2764104266837499</v>
      </c>
      <c r="G16" s="23"/>
    </row>
    <row r="17" spans="1:7" x14ac:dyDescent="0.2">
      <c r="A17" s="21" t="s">
        <v>133</v>
      </c>
      <c r="B17" s="21" t="s">
        <v>132</v>
      </c>
      <c r="C17" s="21" t="s">
        <v>123</v>
      </c>
      <c r="D17" s="24">
        <v>1644911</v>
      </c>
      <c r="E17" s="22">
        <v>19766.895489999999</v>
      </c>
      <c r="F17" s="23">
        <v>2.60770594339284</v>
      </c>
      <c r="G17" s="23"/>
    </row>
    <row r="18" spans="1:7" x14ac:dyDescent="0.2">
      <c r="A18" s="21" t="s">
        <v>212</v>
      </c>
      <c r="B18" s="21" t="s">
        <v>211</v>
      </c>
      <c r="C18" s="21" t="s">
        <v>213</v>
      </c>
      <c r="D18" s="24">
        <v>837155</v>
      </c>
      <c r="E18" s="22">
        <v>19573.521059999999</v>
      </c>
      <c r="F18" s="23">
        <v>2.5821954300870802</v>
      </c>
      <c r="G18" s="23"/>
    </row>
    <row r="19" spans="1:7" x14ac:dyDescent="0.2">
      <c r="A19" s="21" t="s">
        <v>140</v>
      </c>
      <c r="B19" s="21" t="s">
        <v>139</v>
      </c>
      <c r="C19" s="21" t="s">
        <v>141</v>
      </c>
      <c r="D19" s="24">
        <v>1413499</v>
      </c>
      <c r="E19" s="22">
        <v>18376.9005</v>
      </c>
      <c r="F19" s="23">
        <v>2.4243337897563202</v>
      </c>
      <c r="G19" s="23"/>
    </row>
    <row r="20" spans="1:7" x14ac:dyDescent="0.2">
      <c r="A20" s="21" t="s">
        <v>593</v>
      </c>
      <c r="B20" s="21" t="s">
        <v>592</v>
      </c>
      <c r="C20" s="21" t="s">
        <v>167</v>
      </c>
      <c r="D20" s="24">
        <v>870932</v>
      </c>
      <c r="E20" s="22">
        <v>17884.588619999999</v>
      </c>
      <c r="F20" s="23">
        <v>2.3593865846613999</v>
      </c>
      <c r="G20" s="23"/>
    </row>
    <row r="21" spans="1:7" x14ac:dyDescent="0.2">
      <c r="A21" s="21" t="s">
        <v>157</v>
      </c>
      <c r="B21" s="21" t="s">
        <v>156</v>
      </c>
      <c r="C21" s="21" t="s">
        <v>158</v>
      </c>
      <c r="D21" s="24">
        <v>212566</v>
      </c>
      <c r="E21" s="22">
        <v>16625.849689999999</v>
      </c>
      <c r="F21" s="23">
        <v>2.1933301095512099</v>
      </c>
      <c r="G21" s="23"/>
    </row>
    <row r="22" spans="1:7" x14ac:dyDescent="0.2">
      <c r="A22" s="21" t="s">
        <v>125</v>
      </c>
      <c r="B22" s="21" t="s">
        <v>124</v>
      </c>
      <c r="C22" s="21" t="s">
        <v>126</v>
      </c>
      <c r="D22" s="24">
        <v>386828</v>
      </c>
      <c r="E22" s="22">
        <v>16549.662319999999</v>
      </c>
      <c r="F22" s="23">
        <v>2.1832792516579702</v>
      </c>
      <c r="G22" s="23"/>
    </row>
    <row r="23" spans="1:7" x14ac:dyDescent="0.2">
      <c r="A23" s="21" t="s">
        <v>877</v>
      </c>
      <c r="B23" s="21" t="s">
        <v>876</v>
      </c>
      <c r="C23" s="21" t="s">
        <v>496</v>
      </c>
      <c r="D23" s="24">
        <v>1241029</v>
      </c>
      <c r="E23" s="22">
        <v>15109.52808</v>
      </c>
      <c r="F23" s="23">
        <v>1.9932925833502699</v>
      </c>
      <c r="G23" s="23"/>
    </row>
    <row r="24" spans="1:7" x14ac:dyDescent="0.2">
      <c r="A24" s="21" t="s">
        <v>245</v>
      </c>
      <c r="B24" s="21" t="s">
        <v>244</v>
      </c>
      <c r="C24" s="21" t="s">
        <v>176</v>
      </c>
      <c r="D24" s="24">
        <v>343225</v>
      </c>
      <c r="E24" s="22">
        <v>14853.061879999999</v>
      </c>
      <c r="F24" s="23">
        <v>1.95945882152573</v>
      </c>
      <c r="G24" s="23"/>
    </row>
    <row r="25" spans="1:7" x14ac:dyDescent="0.2">
      <c r="A25" s="21" t="s">
        <v>355</v>
      </c>
      <c r="B25" s="21" t="s">
        <v>354</v>
      </c>
      <c r="C25" s="21" t="s">
        <v>356</v>
      </c>
      <c r="D25" s="24">
        <v>242852</v>
      </c>
      <c r="E25" s="22">
        <v>14748.401959999999</v>
      </c>
      <c r="F25" s="23">
        <v>1.94565178260264</v>
      </c>
      <c r="G25" s="23"/>
    </row>
    <row r="26" spans="1:7" x14ac:dyDescent="0.2">
      <c r="A26" s="21" t="s">
        <v>387</v>
      </c>
      <c r="B26" s="21" t="s">
        <v>386</v>
      </c>
      <c r="C26" s="21" t="s">
        <v>176</v>
      </c>
      <c r="D26" s="24">
        <v>599286</v>
      </c>
      <c r="E26" s="22">
        <v>14240.23393</v>
      </c>
      <c r="F26" s="23">
        <v>1.8786127884043</v>
      </c>
      <c r="G26" s="23"/>
    </row>
    <row r="27" spans="1:7" x14ac:dyDescent="0.2">
      <c r="A27" s="21" t="s">
        <v>319</v>
      </c>
      <c r="B27" s="21" t="s">
        <v>318</v>
      </c>
      <c r="C27" s="21" t="s">
        <v>146</v>
      </c>
      <c r="D27" s="24">
        <v>4592912</v>
      </c>
      <c r="E27" s="22">
        <v>13716.731690000001</v>
      </c>
      <c r="F27" s="23">
        <v>1.8095508609348101</v>
      </c>
      <c r="G27" s="23"/>
    </row>
    <row r="28" spans="1:7" x14ac:dyDescent="0.2">
      <c r="A28" s="21" t="s">
        <v>202</v>
      </c>
      <c r="B28" s="21" t="s">
        <v>201</v>
      </c>
      <c r="C28" s="21" t="s">
        <v>190</v>
      </c>
      <c r="D28" s="24">
        <v>1898456</v>
      </c>
      <c r="E28" s="22">
        <v>13579.655769999999</v>
      </c>
      <c r="F28" s="23">
        <v>1.7914674096684799</v>
      </c>
      <c r="G28" s="23"/>
    </row>
    <row r="29" spans="1:7" x14ac:dyDescent="0.2">
      <c r="A29" s="21" t="s">
        <v>247</v>
      </c>
      <c r="B29" s="21" t="s">
        <v>246</v>
      </c>
      <c r="C29" s="21" t="s">
        <v>146</v>
      </c>
      <c r="D29" s="24">
        <v>3333063</v>
      </c>
      <c r="E29" s="22">
        <v>12583.979359999999</v>
      </c>
      <c r="F29" s="23">
        <v>1.6601149019685899</v>
      </c>
      <c r="G29" s="23"/>
    </row>
    <row r="30" spans="1:7" x14ac:dyDescent="0.2">
      <c r="A30" s="21" t="s">
        <v>528</v>
      </c>
      <c r="B30" s="21" t="s">
        <v>527</v>
      </c>
      <c r="C30" s="21" t="s">
        <v>205</v>
      </c>
      <c r="D30" s="24">
        <v>2486790</v>
      </c>
      <c r="E30" s="22">
        <v>12565.74987</v>
      </c>
      <c r="F30" s="23">
        <v>1.6577100149977499</v>
      </c>
      <c r="G30" s="23"/>
    </row>
    <row r="31" spans="1:7" x14ac:dyDescent="0.2">
      <c r="A31" s="21" t="s">
        <v>541</v>
      </c>
      <c r="B31" s="21" t="s">
        <v>540</v>
      </c>
      <c r="C31" s="21" t="s">
        <v>152</v>
      </c>
      <c r="D31" s="24">
        <v>1187748</v>
      </c>
      <c r="E31" s="22">
        <v>12229.05341</v>
      </c>
      <c r="F31" s="23">
        <v>1.6132920455545701</v>
      </c>
      <c r="G31" s="23"/>
    </row>
    <row r="32" spans="1:7" x14ac:dyDescent="0.2">
      <c r="A32" s="21" t="s">
        <v>733</v>
      </c>
      <c r="B32" s="21" t="s">
        <v>732</v>
      </c>
      <c r="C32" s="21" t="s">
        <v>176</v>
      </c>
      <c r="D32" s="24">
        <v>109084</v>
      </c>
      <c r="E32" s="22">
        <v>11484.363520000001</v>
      </c>
      <c r="F32" s="23">
        <v>1.5150504044673301</v>
      </c>
      <c r="G32" s="23"/>
    </row>
    <row r="33" spans="1:7" x14ac:dyDescent="0.2">
      <c r="A33" s="21" t="s">
        <v>183</v>
      </c>
      <c r="B33" s="21" t="s">
        <v>182</v>
      </c>
      <c r="C33" s="21" t="s">
        <v>184</v>
      </c>
      <c r="D33" s="24">
        <v>758975</v>
      </c>
      <c r="E33" s="22">
        <v>11244.973599999999</v>
      </c>
      <c r="F33" s="23">
        <v>1.4834693948197499</v>
      </c>
      <c r="G33" s="23"/>
    </row>
    <row r="34" spans="1:7" x14ac:dyDescent="0.2">
      <c r="A34" s="21" t="s">
        <v>539</v>
      </c>
      <c r="B34" s="21" t="s">
        <v>538</v>
      </c>
      <c r="C34" s="21" t="s">
        <v>152</v>
      </c>
      <c r="D34" s="24">
        <v>3573264</v>
      </c>
      <c r="E34" s="22">
        <v>10782.324119999999</v>
      </c>
      <c r="F34" s="23">
        <v>1.4224353392031801</v>
      </c>
      <c r="G34" s="23"/>
    </row>
    <row r="35" spans="1:7" x14ac:dyDescent="0.2">
      <c r="A35" s="21" t="s">
        <v>450</v>
      </c>
      <c r="B35" s="21" t="s">
        <v>449</v>
      </c>
      <c r="C35" s="21" t="s">
        <v>158</v>
      </c>
      <c r="D35" s="24">
        <v>963694</v>
      </c>
      <c r="E35" s="22">
        <v>10523.056629999999</v>
      </c>
      <c r="F35" s="23">
        <v>1.3882320231112</v>
      </c>
      <c r="G35" s="23"/>
    </row>
    <row r="36" spans="1:7" x14ac:dyDescent="0.2">
      <c r="A36" s="21" t="s">
        <v>765</v>
      </c>
      <c r="B36" s="21" t="s">
        <v>764</v>
      </c>
      <c r="C36" s="21" t="s">
        <v>152</v>
      </c>
      <c r="D36" s="24">
        <v>7511711</v>
      </c>
      <c r="E36" s="22">
        <v>8847.293216</v>
      </c>
      <c r="F36" s="23">
        <v>1.1671604736299599</v>
      </c>
      <c r="G36" s="23"/>
    </row>
    <row r="37" spans="1:7" x14ac:dyDescent="0.2">
      <c r="A37" s="21" t="s">
        <v>148</v>
      </c>
      <c r="B37" s="21" t="s">
        <v>147</v>
      </c>
      <c r="C37" s="21" t="s">
        <v>149</v>
      </c>
      <c r="D37" s="24">
        <v>64173</v>
      </c>
      <c r="E37" s="22">
        <v>8135.2112100000004</v>
      </c>
      <c r="F37" s="23">
        <v>1.0732205587774399</v>
      </c>
      <c r="G37" s="23"/>
    </row>
    <row r="38" spans="1:7" x14ac:dyDescent="0.2">
      <c r="A38" s="21" t="s">
        <v>270</v>
      </c>
      <c r="B38" s="21" t="s">
        <v>269</v>
      </c>
      <c r="C38" s="21" t="s">
        <v>176</v>
      </c>
      <c r="D38" s="24">
        <v>3123233</v>
      </c>
      <c r="E38" s="22">
        <v>8053.2562909999997</v>
      </c>
      <c r="F38" s="23">
        <v>1.0624088291624001</v>
      </c>
      <c r="G38" s="23"/>
    </row>
    <row r="39" spans="1:7" x14ac:dyDescent="0.2">
      <c r="A39" s="21" t="s">
        <v>790</v>
      </c>
      <c r="B39" s="21" t="s">
        <v>789</v>
      </c>
      <c r="C39" s="21" t="s">
        <v>399</v>
      </c>
      <c r="D39" s="24">
        <v>825000</v>
      </c>
      <c r="E39" s="22">
        <v>7628.7749999999996</v>
      </c>
      <c r="F39" s="23">
        <v>1.0064100312753099</v>
      </c>
      <c r="G39" s="23"/>
    </row>
    <row r="40" spans="1:7" x14ac:dyDescent="0.2">
      <c r="A40" s="21" t="s">
        <v>407</v>
      </c>
      <c r="B40" s="21" t="s">
        <v>406</v>
      </c>
      <c r="C40" s="21" t="s">
        <v>141</v>
      </c>
      <c r="D40" s="24">
        <v>288677</v>
      </c>
      <c r="E40" s="22">
        <v>7613.5671979999997</v>
      </c>
      <c r="F40" s="23">
        <v>1.0044037741126</v>
      </c>
      <c r="G40" s="23"/>
    </row>
    <row r="41" spans="1:7" x14ac:dyDescent="0.2">
      <c r="A41" s="21" t="s">
        <v>729</v>
      </c>
      <c r="B41" s="21" t="s">
        <v>728</v>
      </c>
      <c r="C41" s="21" t="s">
        <v>187</v>
      </c>
      <c r="D41" s="24">
        <v>415227</v>
      </c>
      <c r="E41" s="22">
        <v>6323.0767560000004</v>
      </c>
      <c r="F41" s="23">
        <v>0.83415854783528798</v>
      </c>
      <c r="G41" s="23"/>
    </row>
    <row r="42" spans="1:7" x14ac:dyDescent="0.2">
      <c r="A42" s="21" t="s">
        <v>189</v>
      </c>
      <c r="B42" s="21" t="s">
        <v>188</v>
      </c>
      <c r="C42" s="21" t="s">
        <v>190</v>
      </c>
      <c r="D42" s="24">
        <v>320631</v>
      </c>
      <c r="E42" s="22">
        <v>6096.7984649999999</v>
      </c>
      <c r="F42" s="23">
        <v>0.80430726215413495</v>
      </c>
      <c r="G42" s="23"/>
    </row>
    <row r="43" spans="1:7" x14ac:dyDescent="0.2">
      <c r="A43" s="21" t="s">
        <v>577</v>
      </c>
      <c r="B43" s="21" t="s">
        <v>576</v>
      </c>
      <c r="C43" s="21" t="s">
        <v>187</v>
      </c>
      <c r="D43" s="24">
        <v>513378</v>
      </c>
      <c r="E43" s="22">
        <v>3563.1000090000002</v>
      </c>
      <c r="F43" s="23">
        <v>0.47005444406143099</v>
      </c>
      <c r="G43" s="23"/>
    </row>
    <row r="44" spans="1:7" x14ac:dyDescent="0.2">
      <c r="A44" s="21" t="s">
        <v>879</v>
      </c>
      <c r="B44" s="21" t="s">
        <v>878</v>
      </c>
      <c r="C44" s="21" t="s">
        <v>236</v>
      </c>
      <c r="D44" s="24">
        <v>76120</v>
      </c>
      <c r="E44" s="22">
        <v>2368.9305199999999</v>
      </c>
      <c r="F44" s="23">
        <v>0.31251615609612798</v>
      </c>
      <c r="G44" s="23"/>
    </row>
    <row r="45" spans="1:7" x14ac:dyDescent="0.2">
      <c r="A45" s="21" t="s">
        <v>881</v>
      </c>
      <c r="B45" s="21" t="s">
        <v>880</v>
      </c>
      <c r="C45" s="21" t="s">
        <v>155</v>
      </c>
      <c r="D45" s="24">
        <v>86586</v>
      </c>
      <c r="E45" s="22">
        <v>1874.9332440000001</v>
      </c>
      <c r="F45" s="23">
        <v>0.24734660869316</v>
      </c>
      <c r="G45" s="23"/>
    </row>
    <row r="46" spans="1:7" x14ac:dyDescent="0.2">
      <c r="A46" s="21" t="s">
        <v>238</v>
      </c>
      <c r="B46" s="21" t="s">
        <v>237</v>
      </c>
      <c r="C46" s="21" t="s">
        <v>161</v>
      </c>
      <c r="D46" s="24">
        <v>979637</v>
      </c>
      <c r="E46" s="22">
        <v>255.8811844</v>
      </c>
      <c r="F46" s="23">
        <v>3.3756584876964799E-2</v>
      </c>
      <c r="G46" s="23"/>
    </row>
    <row r="47" spans="1:7" x14ac:dyDescent="0.2">
      <c r="A47" s="20" t="s">
        <v>32</v>
      </c>
      <c r="B47" s="20"/>
      <c r="C47" s="20"/>
      <c r="D47" s="20"/>
      <c r="E47" s="25">
        <f>SUM(E7:E46)</f>
        <v>726807.09307340032</v>
      </c>
      <c r="F47" s="26">
        <f>SUM(F7:F46)</f>
        <v>95.882490867946387</v>
      </c>
      <c r="G47" s="23"/>
    </row>
    <row r="48" spans="1:7" x14ac:dyDescent="0.2">
      <c r="A48" s="21"/>
      <c r="B48" s="21"/>
      <c r="C48" s="21"/>
      <c r="D48" s="21"/>
      <c r="E48" s="22"/>
      <c r="F48" s="23"/>
      <c r="G48" s="23"/>
    </row>
    <row r="49" spans="1:7" x14ac:dyDescent="0.2">
      <c r="A49" s="20" t="s">
        <v>552</v>
      </c>
      <c r="B49" s="21"/>
      <c r="C49" s="21"/>
      <c r="D49" s="21"/>
      <c r="E49" s="22"/>
      <c r="F49" s="23"/>
      <c r="G49" s="23"/>
    </row>
    <row r="50" spans="1:7" x14ac:dyDescent="0.2">
      <c r="A50" s="21" t="s">
        <v>554</v>
      </c>
      <c r="B50" s="21" t="s">
        <v>553</v>
      </c>
      <c r="C50" s="21" t="s">
        <v>381</v>
      </c>
      <c r="D50" s="24">
        <v>231743</v>
      </c>
      <c r="E50" s="22">
        <v>13584.631079999999</v>
      </c>
      <c r="F50" s="23">
        <v>1.7921237669332699</v>
      </c>
      <c r="G50" s="23"/>
    </row>
    <row r="51" spans="1:7" x14ac:dyDescent="0.2">
      <c r="A51" s="20" t="s">
        <v>32</v>
      </c>
      <c r="B51" s="20"/>
      <c r="C51" s="20"/>
      <c r="D51" s="20"/>
      <c r="E51" s="25">
        <f>SUM(E49:E50)</f>
        <v>13584.631079999999</v>
      </c>
      <c r="F51" s="26">
        <f>SUM(F49:F50)</f>
        <v>1.7921237669332699</v>
      </c>
      <c r="G51" s="23"/>
    </row>
    <row r="52" spans="1:7" x14ac:dyDescent="0.2">
      <c r="A52" s="21"/>
      <c r="B52" s="21"/>
      <c r="C52" s="21"/>
      <c r="D52" s="21"/>
      <c r="E52" s="22"/>
      <c r="F52" s="23"/>
      <c r="G52" s="23"/>
    </row>
    <row r="53" spans="1:7" x14ac:dyDescent="0.2">
      <c r="A53" s="20" t="s">
        <v>33</v>
      </c>
      <c r="B53" s="21"/>
      <c r="C53" s="21"/>
      <c r="D53" s="21"/>
      <c r="E53" s="22"/>
      <c r="F53" s="23"/>
      <c r="G53" s="23"/>
    </row>
    <row r="54" spans="1:7" x14ac:dyDescent="0.2">
      <c r="A54" s="20" t="s">
        <v>38</v>
      </c>
      <c r="B54" s="21"/>
      <c r="C54" s="21"/>
      <c r="D54" s="21"/>
      <c r="E54" s="22"/>
      <c r="F54" s="23"/>
      <c r="G54" s="23"/>
    </row>
    <row r="55" spans="1:7" x14ac:dyDescent="0.2">
      <c r="A55" s="21" t="s">
        <v>287</v>
      </c>
      <c r="B55" s="21" t="s">
        <v>286</v>
      </c>
      <c r="C55" s="21" t="s">
        <v>39</v>
      </c>
      <c r="D55" s="24">
        <v>1000000</v>
      </c>
      <c r="E55" s="22">
        <v>993.17600000000004</v>
      </c>
      <c r="F55" s="23">
        <v>0.13102264639105099</v>
      </c>
      <c r="G55" s="23">
        <v>5.2251000000000003</v>
      </c>
    </row>
    <row r="56" spans="1:7" x14ac:dyDescent="0.2">
      <c r="A56" s="20" t="s">
        <v>32</v>
      </c>
      <c r="B56" s="20"/>
      <c r="C56" s="20"/>
      <c r="D56" s="20"/>
      <c r="E56" s="25">
        <f>SUM(E54:E55)</f>
        <v>993.17600000000004</v>
      </c>
      <c r="F56" s="26">
        <f>SUM(F54:F55)</f>
        <v>0.13102264639105099</v>
      </c>
      <c r="G56" s="23"/>
    </row>
    <row r="57" spans="1:7" x14ac:dyDescent="0.2">
      <c r="A57" s="21"/>
      <c r="B57" s="21"/>
      <c r="C57" s="21"/>
      <c r="D57" s="21"/>
      <c r="E57" s="22"/>
      <c r="F57" s="23"/>
      <c r="G57" s="23"/>
    </row>
    <row r="58" spans="1:7" x14ac:dyDescent="0.2">
      <c r="A58" s="20" t="s">
        <v>40</v>
      </c>
      <c r="B58" s="20"/>
      <c r="C58" s="20"/>
      <c r="D58" s="20"/>
      <c r="E58" s="25">
        <f>E47+E51+E56</f>
        <v>741384.90015340026</v>
      </c>
      <c r="F58" s="26">
        <f>F47+F51+F56</f>
        <v>97.805637281270705</v>
      </c>
      <c r="G58" s="23"/>
    </row>
    <row r="59" spans="1:7" x14ac:dyDescent="0.2">
      <c r="A59" s="20"/>
      <c r="B59" s="20"/>
      <c r="C59" s="20"/>
      <c r="D59" s="20"/>
      <c r="E59" s="25"/>
      <c r="F59" s="26"/>
      <c r="G59" s="23"/>
    </row>
    <row r="60" spans="1:7" x14ac:dyDescent="0.2">
      <c r="A60" s="20" t="s">
        <v>42</v>
      </c>
      <c r="B60" s="20"/>
      <c r="C60" s="20"/>
      <c r="D60" s="20"/>
      <c r="E60" s="25">
        <f>E62-(E47+E51+E56)</f>
        <v>16633.677059399779</v>
      </c>
      <c r="F60" s="26">
        <f>F62-(F47+F51+F56)</f>
        <v>2.1943627187292947</v>
      </c>
      <c r="G60" s="23"/>
    </row>
    <row r="61" spans="1:7" x14ac:dyDescent="0.2">
      <c r="A61" s="20"/>
      <c r="B61" s="20"/>
      <c r="C61" s="20"/>
      <c r="D61" s="20"/>
      <c r="E61" s="25"/>
      <c r="F61" s="26"/>
      <c r="G61" s="23"/>
    </row>
    <row r="62" spans="1:7" x14ac:dyDescent="0.2">
      <c r="A62" s="27" t="s">
        <v>41</v>
      </c>
      <c r="B62" s="27"/>
      <c r="C62" s="27"/>
      <c r="D62" s="27"/>
      <c r="E62" s="28">
        <v>758018.57721280004</v>
      </c>
      <c r="F62" s="29">
        <v>100</v>
      </c>
      <c r="G62" s="58"/>
    </row>
    <row r="63" spans="1:7" x14ac:dyDescent="0.2">
      <c r="G63" s="10"/>
    </row>
    <row r="64" spans="1:7" x14ac:dyDescent="0.2">
      <c r="A64" s="11" t="s">
        <v>44</v>
      </c>
      <c r="G64" s="10"/>
    </row>
    <row r="65" spans="1:7" x14ac:dyDescent="0.2">
      <c r="A65" s="11" t="s">
        <v>45</v>
      </c>
      <c r="G65" s="10"/>
    </row>
    <row r="66" spans="1:7" x14ac:dyDescent="0.2">
      <c r="A66" s="11" t="s">
        <v>46</v>
      </c>
      <c r="B66" s="11"/>
      <c r="C66" s="30" t="s">
        <v>1022</v>
      </c>
      <c r="D66" s="11" t="s">
        <v>47</v>
      </c>
      <c r="G66" s="10"/>
    </row>
    <row r="67" spans="1:7" x14ac:dyDescent="0.2">
      <c r="A67" s="6" t="s">
        <v>56</v>
      </c>
      <c r="C67" s="31">
        <v>1011.1571</v>
      </c>
      <c r="D67" s="31">
        <v>1025.367</v>
      </c>
      <c r="G67" s="10"/>
    </row>
    <row r="68" spans="1:7" x14ac:dyDescent="0.2">
      <c r="A68" s="6" t="s">
        <v>116</v>
      </c>
      <c r="C68" s="31">
        <v>46.632399999999997</v>
      </c>
      <c r="D68" s="31">
        <v>43.056399999999996</v>
      </c>
      <c r="G68" s="10"/>
    </row>
    <row r="69" spans="1:7" x14ac:dyDescent="0.2">
      <c r="A69" s="6" t="s">
        <v>57</v>
      </c>
      <c r="C69" s="31">
        <v>1120.3422</v>
      </c>
      <c r="D69" s="31">
        <v>1140.3245999999999</v>
      </c>
      <c r="G69" s="10"/>
    </row>
    <row r="70" spans="1:7" x14ac:dyDescent="0.2">
      <c r="A70" s="6" t="s">
        <v>117</v>
      </c>
      <c r="C70" s="31">
        <v>54.159799999999997</v>
      </c>
      <c r="D70" s="31">
        <v>50.141800000000003</v>
      </c>
      <c r="G70" s="10"/>
    </row>
    <row r="71" spans="1:7" x14ac:dyDescent="0.2">
      <c r="G71" s="10"/>
    </row>
    <row r="72" spans="1:7" x14ac:dyDescent="0.2">
      <c r="A72" s="11" t="s">
        <v>48</v>
      </c>
      <c r="G72" s="10"/>
    </row>
    <row r="73" spans="1:7" x14ac:dyDescent="0.2">
      <c r="A73" s="102" t="s">
        <v>49</v>
      </c>
      <c r="B73" s="103"/>
      <c r="C73" s="32" t="s">
        <v>50</v>
      </c>
      <c r="G73" s="10"/>
    </row>
    <row r="74" spans="1:7" x14ac:dyDescent="0.2">
      <c r="A74" s="98" t="s">
        <v>116</v>
      </c>
      <c r="B74" s="99"/>
      <c r="C74" s="33">
        <v>4.25</v>
      </c>
      <c r="G74" s="10"/>
    </row>
    <row r="75" spans="1:7" x14ac:dyDescent="0.2">
      <c r="A75" s="98" t="s">
        <v>117</v>
      </c>
      <c r="B75" s="99"/>
      <c r="C75" s="33">
        <v>5</v>
      </c>
      <c r="G75" s="10"/>
    </row>
    <row r="76" spans="1:7" x14ac:dyDescent="0.2">
      <c r="A76" s="6" t="s">
        <v>51</v>
      </c>
      <c r="G76" s="10"/>
    </row>
    <row r="77" spans="1:7" x14ac:dyDescent="0.2">
      <c r="A77" s="6" t="s">
        <v>52</v>
      </c>
      <c r="G77" s="10"/>
    </row>
    <row r="78" spans="1:7" x14ac:dyDescent="0.2">
      <c r="G78" s="10"/>
    </row>
    <row r="79" spans="1:7" x14ac:dyDescent="0.2">
      <c r="A79" s="11" t="s">
        <v>296</v>
      </c>
      <c r="D79" s="35">
        <v>0.29373907348324402</v>
      </c>
      <c r="G79" s="10"/>
    </row>
    <row r="80" spans="1:7" x14ac:dyDescent="0.2">
      <c r="G80" s="10"/>
    </row>
    <row r="81" spans="1:9" x14ac:dyDescent="0.2">
      <c r="A81" s="11" t="s">
        <v>54</v>
      </c>
      <c r="D81" s="30" t="s">
        <v>55</v>
      </c>
      <c r="G81" s="10"/>
    </row>
    <row r="82" spans="1:9" x14ac:dyDescent="0.2">
      <c r="G82" s="10"/>
    </row>
    <row r="83" spans="1:9" x14ac:dyDescent="0.2">
      <c r="A83" s="69" t="s">
        <v>1040</v>
      </c>
      <c r="B83" s="70"/>
      <c r="C83" s="70"/>
      <c r="D83" s="70"/>
      <c r="E83" s="10"/>
      <c r="G83" s="70"/>
      <c r="H83" s="70"/>
      <c r="I83" s="70"/>
    </row>
    <row r="84" spans="1:9" x14ac:dyDescent="0.2">
      <c r="A84" s="71"/>
      <c r="B84" s="70"/>
      <c r="C84" s="70"/>
      <c r="D84" s="70"/>
      <c r="E84" s="10"/>
      <c r="G84" s="70"/>
      <c r="H84" s="70"/>
      <c r="I84" s="70"/>
    </row>
    <row r="85" spans="1:9" x14ac:dyDescent="0.2">
      <c r="A85" s="69" t="s">
        <v>1031</v>
      </c>
      <c r="B85" s="70"/>
      <c r="C85" s="70"/>
      <c r="D85" s="70"/>
      <c r="E85" s="10"/>
      <c r="G85" s="70"/>
      <c r="H85" s="70"/>
      <c r="I85" s="70"/>
    </row>
    <row r="86" spans="1:9" x14ac:dyDescent="0.2">
      <c r="A86" s="71"/>
      <c r="B86" s="70"/>
      <c r="C86" s="70"/>
      <c r="D86" s="70"/>
      <c r="E86" s="10"/>
      <c r="G86" s="70"/>
      <c r="H86" s="70"/>
      <c r="I86" s="70"/>
    </row>
    <row r="87" spans="1:9" x14ac:dyDescent="0.2">
      <c r="A87" s="70"/>
      <c r="B87" s="70"/>
      <c r="C87" s="70"/>
      <c r="D87" s="70"/>
      <c r="E87" s="10"/>
      <c r="G87" s="70"/>
      <c r="H87" s="70"/>
      <c r="I87" s="70"/>
    </row>
    <row r="88" spans="1:9" x14ac:dyDescent="0.2">
      <c r="A88" s="70"/>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69" t="s">
        <v>1053</v>
      </c>
      <c r="B103" s="70"/>
      <c r="C103" s="70"/>
      <c r="D103" s="70"/>
      <c r="E103" s="10"/>
      <c r="G103" s="70"/>
      <c r="H103" s="70"/>
      <c r="I103" s="70"/>
    </row>
    <row r="104" spans="1:9" x14ac:dyDescent="0.2">
      <c r="A104" s="70"/>
      <c r="B104" s="70"/>
      <c r="C104" s="70"/>
      <c r="D104" s="70"/>
      <c r="E104" s="10"/>
      <c r="G104" s="70"/>
      <c r="H104" s="70"/>
      <c r="I104" s="70"/>
    </row>
    <row r="105" spans="1:9" x14ac:dyDescent="0.2">
      <c r="A105" s="69" t="s">
        <v>1032</v>
      </c>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t="s">
        <v>1054</v>
      </c>
      <c r="B122" s="70"/>
      <c r="C122" s="70"/>
      <c r="D122" s="70"/>
      <c r="E122" s="10"/>
      <c r="G122" s="70"/>
      <c r="H122" s="70"/>
      <c r="I122" s="70"/>
    </row>
    <row r="123" spans="1:9" x14ac:dyDescent="0.2">
      <c r="B123" s="70"/>
      <c r="C123" s="70"/>
      <c r="D123" s="70"/>
      <c r="E123" s="10"/>
      <c r="G123" s="70"/>
      <c r="H123" s="70"/>
      <c r="I123" s="70"/>
    </row>
    <row r="124" spans="1:9" x14ac:dyDescent="0.2">
      <c r="A124" s="70" t="s">
        <v>1030</v>
      </c>
    </row>
  </sheetData>
  <mergeCells count="4">
    <mergeCell ref="A1:F1"/>
    <mergeCell ref="A73:B73"/>
    <mergeCell ref="A74:B74"/>
    <mergeCell ref="A75:B75"/>
  </mergeCells>
  <conditionalFormatting sqref="F2:F3">
    <cfRule type="cellIs" dxfId="44" priority="3" stopIfTrue="1" operator="between">
      <formula>0.009</formula>
      <formula>-0.009</formula>
    </cfRule>
  </conditionalFormatting>
  <conditionalFormatting sqref="F5:F119">
    <cfRule type="cellIs" dxfId="43" priority="1" stopIfTrue="1" operator="between">
      <formula>0.009</formula>
      <formula>-0.009</formula>
    </cfRule>
  </conditionalFormatting>
  <conditionalFormatting sqref="F124:F65536">
    <cfRule type="cellIs" dxfId="42" priority="2" stopIfTrue="1" operator="between">
      <formula>0.009</formula>
      <formula>-0.009</formula>
    </cfRule>
  </conditionalFormatting>
  <hyperlinks>
    <hyperlink ref="A84"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0"/>
  <sheetViews>
    <sheetView workbookViewId="0">
      <selection sqref="A1:F1"/>
    </sheetView>
  </sheetViews>
  <sheetFormatPr defaultColWidth="9.140625" defaultRowHeight="11.25" x14ac:dyDescent="0.2"/>
  <cols>
    <col min="1" max="1" width="38.7109375" style="6" bestFit="1" customWidth="1"/>
    <col min="2" max="2" width="24.710937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22</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122</v>
      </c>
      <c r="B7" s="21" t="s">
        <v>121</v>
      </c>
      <c r="C7" s="21" t="s">
        <v>123</v>
      </c>
      <c r="D7" s="24">
        <v>12200000</v>
      </c>
      <c r="E7" s="22">
        <v>108305.5</v>
      </c>
      <c r="F7" s="23">
        <v>8.9292093611831795</v>
      </c>
      <c r="G7" s="23"/>
    </row>
    <row r="8" spans="1:7" x14ac:dyDescent="0.2">
      <c r="A8" s="21" t="s">
        <v>128</v>
      </c>
      <c r="B8" s="21" t="s">
        <v>127</v>
      </c>
      <c r="C8" s="21" t="s">
        <v>123</v>
      </c>
      <c r="D8" s="24">
        <v>6750000</v>
      </c>
      <c r="E8" s="22">
        <v>93075.75</v>
      </c>
      <c r="F8" s="23">
        <v>7.67359790776226</v>
      </c>
      <c r="G8" s="23"/>
    </row>
    <row r="9" spans="1:7" x14ac:dyDescent="0.2">
      <c r="A9" s="21" t="s">
        <v>135</v>
      </c>
      <c r="B9" s="21" t="s">
        <v>134</v>
      </c>
      <c r="C9" s="21" t="s">
        <v>123</v>
      </c>
      <c r="D9" s="24">
        <v>6500000</v>
      </c>
      <c r="E9" s="22">
        <v>89953.5</v>
      </c>
      <c r="F9" s="23">
        <v>7.4161850900572102</v>
      </c>
      <c r="G9" s="23"/>
    </row>
    <row r="10" spans="1:7" x14ac:dyDescent="0.2">
      <c r="A10" s="21" t="s">
        <v>130</v>
      </c>
      <c r="B10" s="21" t="s">
        <v>129</v>
      </c>
      <c r="C10" s="21" t="s">
        <v>131</v>
      </c>
      <c r="D10" s="24">
        <v>5240000</v>
      </c>
      <c r="E10" s="22">
        <v>73040.36</v>
      </c>
      <c r="F10" s="23">
        <v>6.0217871322895897</v>
      </c>
      <c r="G10" s="23"/>
    </row>
    <row r="11" spans="1:7" x14ac:dyDescent="0.2">
      <c r="A11" s="21" t="s">
        <v>407</v>
      </c>
      <c r="B11" s="21" t="s">
        <v>406</v>
      </c>
      <c r="C11" s="21" t="s">
        <v>141</v>
      </c>
      <c r="D11" s="24">
        <v>2650000</v>
      </c>
      <c r="E11" s="22">
        <v>69891.100000000006</v>
      </c>
      <c r="F11" s="23">
        <v>5.7621474845080796</v>
      </c>
      <c r="G11" s="23"/>
    </row>
    <row r="12" spans="1:7" x14ac:dyDescent="0.2">
      <c r="A12" s="21" t="s">
        <v>137</v>
      </c>
      <c r="B12" s="21" t="s">
        <v>136</v>
      </c>
      <c r="C12" s="21" t="s">
        <v>138</v>
      </c>
      <c r="D12" s="24">
        <v>3500000</v>
      </c>
      <c r="E12" s="22">
        <v>65775.5</v>
      </c>
      <c r="F12" s="23">
        <v>5.4228382707850002</v>
      </c>
      <c r="G12" s="23"/>
    </row>
    <row r="13" spans="1:7" x14ac:dyDescent="0.2">
      <c r="A13" s="21" t="s">
        <v>151</v>
      </c>
      <c r="B13" s="21" t="s">
        <v>150</v>
      </c>
      <c r="C13" s="21" t="s">
        <v>152</v>
      </c>
      <c r="D13" s="24">
        <v>23500000</v>
      </c>
      <c r="E13" s="22">
        <v>57880.5</v>
      </c>
      <c r="F13" s="23">
        <v>4.77193773566405</v>
      </c>
      <c r="G13" s="23"/>
    </row>
    <row r="14" spans="1:7" x14ac:dyDescent="0.2">
      <c r="A14" s="21" t="s">
        <v>166</v>
      </c>
      <c r="B14" s="21" t="s">
        <v>165</v>
      </c>
      <c r="C14" s="21" t="s">
        <v>167</v>
      </c>
      <c r="D14" s="24">
        <v>2950000</v>
      </c>
      <c r="E14" s="22">
        <v>51241.5</v>
      </c>
      <c r="F14" s="23">
        <v>4.2245876846611496</v>
      </c>
      <c r="G14" s="23"/>
    </row>
    <row r="15" spans="1:7" x14ac:dyDescent="0.2">
      <c r="A15" s="21" t="s">
        <v>163</v>
      </c>
      <c r="B15" s="21" t="s">
        <v>162</v>
      </c>
      <c r="C15" s="21" t="s">
        <v>164</v>
      </c>
      <c r="D15" s="24">
        <v>22000000</v>
      </c>
      <c r="E15" s="22">
        <v>46712.6</v>
      </c>
      <c r="F15" s="23">
        <v>3.8512040958696101</v>
      </c>
      <c r="G15" s="23"/>
    </row>
    <row r="16" spans="1:7" x14ac:dyDescent="0.2">
      <c r="A16" s="21" t="s">
        <v>197</v>
      </c>
      <c r="B16" s="21" t="s">
        <v>196</v>
      </c>
      <c r="C16" s="21" t="s">
        <v>155</v>
      </c>
      <c r="D16" s="24">
        <v>308000</v>
      </c>
      <c r="E16" s="22">
        <v>45759.56</v>
      </c>
      <c r="F16" s="23">
        <v>3.7726310438124</v>
      </c>
      <c r="G16" s="23"/>
    </row>
    <row r="17" spans="1:7" x14ac:dyDescent="0.2">
      <c r="A17" s="21" t="s">
        <v>255</v>
      </c>
      <c r="B17" s="21" t="s">
        <v>254</v>
      </c>
      <c r="C17" s="21" t="s">
        <v>167</v>
      </c>
      <c r="D17" s="24">
        <v>3350000</v>
      </c>
      <c r="E17" s="22">
        <v>45164.7</v>
      </c>
      <c r="F17" s="23">
        <v>3.7235880175524798</v>
      </c>
      <c r="G17" s="23"/>
    </row>
    <row r="18" spans="1:7" x14ac:dyDescent="0.2">
      <c r="A18" s="21" t="s">
        <v>133</v>
      </c>
      <c r="B18" s="21" t="s">
        <v>132</v>
      </c>
      <c r="C18" s="21" t="s">
        <v>123</v>
      </c>
      <c r="D18" s="24">
        <v>3500000</v>
      </c>
      <c r="E18" s="22">
        <v>42059.5</v>
      </c>
      <c r="F18" s="23">
        <v>3.4675808811804001</v>
      </c>
      <c r="G18" s="23"/>
    </row>
    <row r="19" spans="1:7" x14ac:dyDescent="0.2">
      <c r="A19" s="21" t="s">
        <v>585</v>
      </c>
      <c r="B19" s="21" t="s">
        <v>584</v>
      </c>
      <c r="C19" s="21" t="s">
        <v>187</v>
      </c>
      <c r="D19" s="24">
        <v>2693087</v>
      </c>
      <c r="E19" s="22">
        <v>37571.256739999997</v>
      </c>
      <c r="F19" s="23">
        <v>3.0975492232086501</v>
      </c>
      <c r="G19" s="23"/>
    </row>
    <row r="20" spans="1:7" x14ac:dyDescent="0.2">
      <c r="A20" s="21" t="s">
        <v>194</v>
      </c>
      <c r="B20" s="21" t="s">
        <v>193</v>
      </c>
      <c r="C20" s="21" t="s">
        <v>195</v>
      </c>
      <c r="D20" s="24">
        <v>750000</v>
      </c>
      <c r="E20" s="22">
        <v>36204</v>
      </c>
      <c r="F20" s="23">
        <v>2.9848262157718302</v>
      </c>
      <c r="G20" s="23"/>
    </row>
    <row r="21" spans="1:7" x14ac:dyDescent="0.2">
      <c r="A21" s="21" t="s">
        <v>183</v>
      </c>
      <c r="B21" s="21" t="s">
        <v>182</v>
      </c>
      <c r="C21" s="21" t="s">
        <v>184</v>
      </c>
      <c r="D21" s="24">
        <v>2400000</v>
      </c>
      <c r="E21" s="22">
        <v>35558.400000000001</v>
      </c>
      <c r="F21" s="23">
        <v>2.9315999478207102</v>
      </c>
      <c r="G21" s="23"/>
    </row>
    <row r="22" spans="1:7" x14ac:dyDescent="0.2">
      <c r="A22" s="21" t="s">
        <v>202</v>
      </c>
      <c r="B22" s="21" t="s">
        <v>201</v>
      </c>
      <c r="C22" s="21" t="s">
        <v>190</v>
      </c>
      <c r="D22" s="24">
        <v>4700000</v>
      </c>
      <c r="E22" s="22">
        <v>33619.1</v>
      </c>
      <c r="F22" s="23">
        <v>2.77171503233496</v>
      </c>
      <c r="G22" s="23"/>
    </row>
    <row r="23" spans="1:7" x14ac:dyDescent="0.2">
      <c r="A23" s="21" t="s">
        <v>140</v>
      </c>
      <c r="B23" s="21" t="s">
        <v>139</v>
      </c>
      <c r="C23" s="21" t="s">
        <v>141</v>
      </c>
      <c r="D23" s="24">
        <v>2300000</v>
      </c>
      <c r="E23" s="22">
        <v>29902.3</v>
      </c>
      <c r="F23" s="23">
        <v>2.4652847462124101</v>
      </c>
      <c r="G23" s="23"/>
    </row>
    <row r="24" spans="1:7" x14ac:dyDescent="0.2">
      <c r="A24" s="21" t="s">
        <v>883</v>
      </c>
      <c r="B24" s="21" t="s">
        <v>882</v>
      </c>
      <c r="C24" s="21" t="s">
        <v>173</v>
      </c>
      <c r="D24" s="24">
        <v>575000</v>
      </c>
      <c r="E24" s="22">
        <v>29212.3</v>
      </c>
      <c r="F24" s="23">
        <v>2.4083979356698602</v>
      </c>
      <c r="G24" s="23"/>
    </row>
    <row r="25" spans="1:7" x14ac:dyDescent="0.2">
      <c r="A25" s="21" t="s">
        <v>212</v>
      </c>
      <c r="B25" s="21" t="s">
        <v>211</v>
      </c>
      <c r="C25" s="21" t="s">
        <v>213</v>
      </c>
      <c r="D25" s="24">
        <v>1200000</v>
      </c>
      <c r="E25" s="22">
        <v>28057.200000000001</v>
      </c>
      <c r="F25" s="23">
        <v>2.3131661170354998</v>
      </c>
      <c r="G25" s="23"/>
    </row>
    <row r="26" spans="1:7" x14ac:dyDescent="0.2">
      <c r="A26" s="21" t="s">
        <v>199</v>
      </c>
      <c r="B26" s="21" t="s">
        <v>198</v>
      </c>
      <c r="C26" s="21" t="s">
        <v>200</v>
      </c>
      <c r="D26" s="24">
        <v>4468295</v>
      </c>
      <c r="E26" s="22">
        <v>23230.665710000001</v>
      </c>
      <c r="F26" s="23">
        <v>1.91524417249585</v>
      </c>
      <c r="G26" s="23"/>
    </row>
    <row r="27" spans="1:7" x14ac:dyDescent="0.2">
      <c r="A27" s="21" t="s">
        <v>204</v>
      </c>
      <c r="B27" s="21" t="s">
        <v>203</v>
      </c>
      <c r="C27" s="21" t="s">
        <v>205</v>
      </c>
      <c r="D27" s="24">
        <v>10500000</v>
      </c>
      <c r="E27" s="22">
        <v>22165.5</v>
      </c>
      <c r="F27" s="23">
        <v>1.8274269551897699</v>
      </c>
      <c r="G27" s="23"/>
    </row>
    <row r="28" spans="1:7" x14ac:dyDescent="0.2">
      <c r="A28" s="21" t="s">
        <v>681</v>
      </c>
      <c r="B28" s="21" t="s">
        <v>680</v>
      </c>
      <c r="C28" s="21" t="s">
        <v>173</v>
      </c>
      <c r="D28" s="24">
        <v>906742</v>
      </c>
      <c r="E28" s="22">
        <v>20262.05673</v>
      </c>
      <c r="F28" s="23">
        <v>1.6704982353651501</v>
      </c>
      <c r="G28" s="23"/>
    </row>
    <row r="29" spans="1:7" x14ac:dyDescent="0.2">
      <c r="A29" s="21" t="s">
        <v>626</v>
      </c>
      <c r="B29" s="21" t="s">
        <v>625</v>
      </c>
      <c r="C29" s="21" t="s">
        <v>195</v>
      </c>
      <c r="D29" s="24">
        <v>4500000</v>
      </c>
      <c r="E29" s="22">
        <v>19503</v>
      </c>
      <c r="F29" s="23">
        <v>1.60791806668318</v>
      </c>
      <c r="G29" s="23"/>
    </row>
    <row r="30" spans="1:7" x14ac:dyDescent="0.2">
      <c r="A30" s="21" t="s">
        <v>301</v>
      </c>
      <c r="B30" s="21" t="s">
        <v>300</v>
      </c>
      <c r="C30" s="21" t="s">
        <v>123</v>
      </c>
      <c r="D30" s="24">
        <v>4500000</v>
      </c>
      <c r="E30" s="22">
        <v>18684</v>
      </c>
      <c r="F30" s="23">
        <v>1.54039589590876</v>
      </c>
      <c r="G30" s="23"/>
    </row>
    <row r="31" spans="1:7" x14ac:dyDescent="0.2">
      <c r="A31" s="21" t="s">
        <v>489</v>
      </c>
      <c r="B31" s="21" t="s">
        <v>488</v>
      </c>
      <c r="C31" s="21" t="s">
        <v>210</v>
      </c>
      <c r="D31" s="24">
        <v>5000000</v>
      </c>
      <c r="E31" s="22">
        <v>17490</v>
      </c>
      <c r="F31" s="23">
        <v>1.44195698027426</v>
      </c>
      <c r="G31" s="23"/>
    </row>
    <row r="32" spans="1:7" x14ac:dyDescent="0.2">
      <c r="A32" s="21" t="s">
        <v>606</v>
      </c>
      <c r="B32" s="21" t="s">
        <v>605</v>
      </c>
      <c r="C32" s="21" t="s">
        <v>176</v>
      </c>
      <c r="D32" s="24">
        <v>1350000</v>
      </c>
      <c r="E32" s="22">
        <v>12444.975</v>
      </c>
      <c r="F32" s="23">
        <v>1.0260216449736199</v>
      </c>
      <c r="G32" s="23"/>
    </row>
    <row r="33" spans="1:7" x14ac:dyDescent="0.2">
      <c r="A33" s="21" t="s">
        <v>583</v>
      </c>
      <c r="B33" s="21" t="s">
        <v>582</v>
      </c>
      <c r="C33" s="21" t="s">
        <v>416</v>
      </c>
      <c r="D33" s="24">
        <v>767769</v>
      </c>
      <c r="E33" s="22">
        <v>12136.12458</v>
      </c>
      <c r="F33" s="23">
        <v>1.0005585792800999</v>
      </c>
      <c r="G33" s="23"/>
    </row>
    <row r="34" spans="1:7" x14ac:dyDescent="0.2">
      <c r="A34" s="21" t="s">
        <v>885</v>
      </c>
      <c r="B34" s="21" t="s">
        <v>884</v>
      </c>
      <c r="C34" s="21" t="s">
        <v>176</v>
      </c>
      <c r="D34" s="24">
        <v>1368783</v>
      </c>
      <c r="E34" s="22">
        <v>5614.0634749999999</v>
      </c>
      <c r="F34" s="23">
        <v>0.462849514893026</v>
      </c>
      <c r="G34" s="23"/>
    </row>
    <row r="35" spans="1:7" x14ac:dyDescent="0.2">
      <c r="A35" s="21" t="s">
        <v>715</v>
      </c>
      <c r="B35" s="21" t="s">
        <v>714</v>
      </c>
      <c r="C35" s="21" t="s">
        <v>149</v>
      </c>
      <c r="D35" s="24">
        <v>36071</v>
      </c>
      <c r="E35" s="22">
        <v>2040.1757600000001</v>
      </c>
      <c r="F35" s="23">
        <v>0.16820158251105399</v>
      </c>
      <c r="G35" s="23"/>
    </row>
    <row r="36" spans="1:7" x14ac:dyDescent="0.2">
      <c r="A36" s="20" t="s">
        <v>32</v>
      </c>
      <c r="B36" s="20"/>
      <c r="C36" s="20"/>
      <c r="D36" s="20"/>
      <c r="E36" s="25">
        <f>SUM(E7:E35)</f>
        <v>1172555.187995</v>
      </c>
      <c r="F36" s="26">
        <f>SUM(F7:F35)</f>
        <v>96.67090555095406</v>
      </c>
      <c r="G36" s="23"/>
    </row>
    <row r="37" spans="1:7" x14ac:dyDescent="0.2">
      <c r="A37" s="21"/>
      <c r="B37" s="21"/>
      <c r="C37" s="21"/>
      <c r="D37" s="21"/>
      <c r="E37" s="22"/>
      <c r="F37" s="23"/>
      <c r="G37" s="23"/>
    </row>
    <row r="38" spans="1:7" x14ac:dyDescent="0.2">
      <c r="A38" s="20" t="s">
        <v>33</v>
      </c>
      <c r="B38" s="21"/>
      <c r="C38" s="21"/>
      <c r="D38" s="21"/>
      <c r="E38" s="22"/>
      <c r="F38" s="23"/>
      <c r="G38" s="23"/>
    </row>
    <row r="39" spans="1:7" x14ac:dyDescent="0.2">
      <c r="A39" s="20" t="s">
        <v>38</v>
      </c>
      <c r="B39" s="21"/>
      <c r="C39" s="21"/>
      <c r="D39" s="21"/>
      <c r="E39" s="22"/>
      <c r="F39" s="23"/>
      <c r="G39" s="23"/>
    </row>
    <row r="40" spans="1:7" x14ac:dyDescent="0.2">
      <c r="A40" s="21" t="s">
        <v>287</v>
      </c>
      <c r="B40" s="21" t="s">
        <v>286</v>
      </c>
      <c r="C40" s="21" t="s">
        <v>39</v>
      </c>
      <c r="D40" s="24">
        <v>2500000</v>
      </c>
      <c r="E40" s="22">
        <v>2482.94</v>
      </c>
      <c r="F40" s="23">
        <v>0.20470512662105</v>
      </c>
      <c r="G40" s="23">
        <v>5.2251000000000003</v>
      </c>
    </row>
    <row r="41" spans="1:7" x14ac:dyDescent="0.2">
      <c r="A41" s="20" t="s">
        <v>32</v>
      </c>
      <c r="B41" s="20"/>
      <c r="C41" s="20"/>
      <c r="D41" s="20"/>
      <c r="E41" s="25">
        <f>SUM(E39:E40)</f>
        <v>2482.94</v>
      </c>
      <c r="F41" s="26">
        <f>SUM(F39:F40)</f>
        <v>0.20470512662105</v>
      </c>
      <c r="G41" s="23"/>
    </row>
    <row r="42" spans="1:7" x14ac:dyDescent="0.2">
      <c r="A42" s="21"/>
      <c r="B42" s="21"/>
      <c r="C42" s="21"/>
      <c r="D42" s="21"/>
      <c r="E42" s="22"/>
      <c r="F42" s="23"/>
      <c r="G42" s="23"/>
    </row>
    <row r="43" spans="1:7" x14ac:dyDescent="0.2">
      <c r="A43" s="20" t="s">
        <v>40</v>
      </c>
      <c r="B43" s="20"/>
      <c r="C43" s="20"/>
      <c r="D43" s="20"/>
      <c r="E43" s="25">
        <f>E36+E41</f>
        <v>1175038.127995</v>
      </c>
      <c r="F43" s="26">
        <f>F36+F41</f>
        <v>96.875610677575111</v>
      </c>
      <c r="G43" s="23"/>
    </row>
    <row r="44" spans="1:7" x14ac:dyDescent="0.2">
      <c r="A44" s="20"/>
      <c r="B44" s="20"/>
      <c r="C44" s="20"/>
      <c r="D44" s="20"/>
      <c r="E44" s="25"/>
      <c r="F44" s="26"/>
      <c r="G44" s="23"/>
    </row>
    <row r="45" spans="1:7" x14ac:dyDescent="0.2">
      <c r="A45" s="20" t="s">
        <v>42</v>
      </c>
      <c r="B45" s="20"/>
      <c r="C45" s="20"/>
      <c r="D45" s="20"/>
      <c r="E45" s="25">
        <f>E47-(E36+E41)</f>
        <v>37896.809680700069</v>
      </c>
      <c r="F45" s="26">
        <f>F47-(F36+F41)</f>
        <v>3.1243893224248893</v>
      </c>
      <c r="G45" s="23"/>
    </row>
    <row r="46" spans="1:7" x14ac:dyDescent="0.2">
      <c r="A46" s="20"/>
      <c r="B46" s="20"/>
      <c r="C46" s="20"/>
      <c r="D46" s="20"/>
      <c r="E46" s="25"/>
      <c r="F46" s="26"/>
      <c r="G46" s="23"/>
    </row>
    <row r="47" spans="1:7" x14ac:dyDescent="0.2">
      <c r="A47" s="27" t="s">
        <v>41</v>
      </c>
      <c r="B47" s="27"/>
      <c r="C47" s="27"/>
      <c r="D47" s="27"/>
      <c r="E47" s="28">
        <v>1212934.9376757001</v>
      </c>
      <c r="F47" s="29">
        <v>100</v>
      </c>
      <c r="G47" s="27"/>
    </row>
    <row r="49" spans="1:4" x14ac:dyDescent="0.2">
      <c r="A49" s="11" t="s">
        <v>44</v>
      </c>
    </row>
    <row r="50" spans="1:4" x14ac:dyDescent="0.2">
      <c r="A50" s="11" t="s">
        <v>45</v>
      </c>
    </row>
    <row r="51" spans="1:4" x14ac:dyDescent="0.2">
      <c r="A51" s="11" t="s">
        <v>46</v>
      </c>
      <c r="B51" s="11"/>
      <c r="C51" s="30" t="s">
        <v>1022</v>
      </c>
      <c r="D51" s="11" t="s">
        <v>47</v>
      </c>
    </row>
    <row r="52" spans="1:4" x14ac:dyDescent="0.2">
      <c r="A52" s="6" t="s">
        <v>56</v>
      </c>
      <c r="C52" s="31">
        <v>106.7015</v>
      </c>
      <c r="D52" s="31">
        <v>106.18340000000001</v>
      </c>
    </row>
    <row r="53" spans="1:4" x14ac:dyDescent="0.2">
      <c r="A53" s="6" t="s">
        <v>116</v>
      </c>
      <c r="C53" s="31">
        <v>35.440399999999997</v>
      </c>
      <c r="D53" s="31">
        <v>35.268300000000004</v>
      </c>
    </row>
    <row r="54" spans="1:4" x14ac:dyDescent="0.2">
      <c r="A54" s="6" t="s">
        <v>57</v>
      </c>
      <c r="C54" s="31">
        <v>120.2991</v>
      </c>
      <c r="D54" s="31">
        <v>120.19119999999999</v>
      </c>
    </row>
    <row r="55" spans="1:4" x14ac:dyDescent="0.2">
      <c r="A55" s="6" t="s">
        <v>117</v>
      </c>
      <c r="C55" s="31">
        <v>41.940100000000001</v>
      </c>
      <c r="D55" s="31">
        <v>41.9011</v>
      </c>
    </row>
    <row r="57" spans="1:4" x14ac:dyDescent="0.2">
      <c r="A57" s="6" t="s">
        <v>52</v>
      </c>
    </row>
    <row r="59" spans="1:4" x14ac:dyDescent="0.2">
      <c r="A59" s="11" t="s">
        <v>48</v>
      </c>
      <c r="D59" s="30" t="s">
        <v>55</v>
      </c>
    </row>
    <row r="61" spans="1:4" x14ac:dyDescent="0.2">
      <c r="A61" s="11" t="s">
        <v>296</v>
      </c>
      <c r="D61" s="35">
        <v>0.114323789311796</v>
      </c>
    </row>
    <row r="63" spans="1:4" x14ac:dyDescent="0.2">
      <c r="A63" s="11" t="s">
        <v>54</v>
      </c>
      <c r="D63" s="30" t="s">
        <v>55</v>
      </c>
    </row>
    <row r="65" spans="1:9" x14ac:dyDescent="0.2">
      <c r="A65" s="69" t="s">
        <v>1040</v>
      </c>
      <c r="B65" s="70"/>
      <c r="C65" s="70"/>
      <c r="D65" s="70"/>
      <c r="E65" s="10"/>
      <c r="G65" s="10"/>
      <c r="H65" s="70"/>
      <c r="I65" s="70"/>
    </row>
    <row r="66" spans="1:9" x14ac:dyDescent="0.2">
      <c r="A66" s="71"/>
      <c r="B66" s="70"/>
      <c r="C66" s="70"/>
      <c r="D66" s="70"/>
      <c r="E66" s="10"/>
      <c r="G66" s="10"/>
      <c r="H66" s="70"/>
      <c r="I66" s="70"/>
    </row>
    <row r="67" spans="1:9" x14ac:dyDescent="0.2">
      <c r="A67" s="69" t="s">
        <v>1031</v>
      </c>
      <c r="B67" s="70"/>
      <c r="C67" s="70"/>
      <c r="D67" s="70"/>
      <c r="E67" s="10"/>
      <c r="G67" s="10"/>
      <c r="H67" s="70"/>
      <c r="I67" s="70"/>
    </row>
    <row r="68" spans="1:9" x14ac:dyDescent="0.2">
      <c r="A68" s="71"/>
      <c r="B68" s="70"/>
      <c r="C68" s="70"/>
      <c r="D68" s="70"/>
      <c r="E68" s="10"/>
      <c r="G68" s="10"/>
      <c r="H68" s="70"/>
      <c r="I68" s="70"/>
    </row>
    <row r="69" spans="1:9" x14ac:dyDescent="0.2">
      <c r="A69" s="70"/>
      <c r="B69" s="70"/>
      <c r="C69" s="70"/>
      <c r="D69" s="70"/>
      <c r="E69" s="10"/>
      <c r="G69" s="10"/>
      <c r="H69" s="70"/>
      <c r="I69" s="70"/>
    </row>
    <row r="70" spans="1:9" x14ac:dyDescent="0.2">
      <c r="A70" s="70"/>
      <c r="B70" s="70"/>
      <c r="C70" s="70"/>
      <c r="D70" s="70"/>
      <c r="E70" s="10"/>
      <c r="G70" s="10"/>
      <c r="H70" s="70"/>
      <c r="I70" s="70"/>
    </row>
    <row r="71" spans="1:9" x14ac:dyDescent="0.2">
      <c r="A71" s="70"/>
      <c r="B71" s="70"/>
      <c r="C71" s="70"/>
      <c r="D71" s="70"/>
      <c r="E71" s="10"/>
      <c r="G71" s="10"/>
      <c r="H71" s="70"/>
      <c r="I71" s="70"/>
    </row>
    <row r="72" spans="1:9" x14ac:dyDescent="0.2">
      <c r="A72" s="70"/>
      <c r="B72" s="70"/>
      <c r="C72" s="70"/>
      <c r="D72" s="70"/>
      <c r="E72" s="10"/>
      <c r="G72" s="10"/>
      <c r="H72" s="70"/>
      <c r="I72" s="70"/>
    </row>
    <row r="73" spans="1:9" x14ac:dyDescent="0.2">
      <c r="A73" s="70"/>
      <c r="B73" s="70"/>
      <c r="C73" s="70"/>
      <c r="D73" s="70"/>
      <c r="E73" s="10"/>
      <c r="G73" s="10"/>
      <c r="H73" s="70"/>
      <c r="I73" s="70"/>
    </row>
    <row r="74" spans="1:9" x14ac:dyDescent="0.2">
      <c r="A74" s="70"/>
      <c r="B74" s="70"/>
      <c r="C74" s="70"/>
      <c r="D74" s="70"/>
      <c r="E74" s="10"/>
      <c r="G74" s="10"/>
      <c r="H74" s="70"/>
      <c r="I74" s="70"/>
    </row>
    <row r="75" spans="1:9" x14ac:dyDescent="0.2">
      <c r="A75" s="70"/>
      <c r="B75" s="70"/>
      <c r="C75" s="70"/>
      <c r="D75" s="70"/>
      <c r="E75" s="10"/>
      <c r="G75" s="10"/>
      <c r="H75" s="70"/>
      <c r="I75" s="70"/>
    </row>
    <row r="76" spans="1:9" x14ac:dyDescent="0.2">
      <c r="A76" s="70"/>
      <c r="B76" s="70"/>
      <c r="C76" s="70"/>
      <c r="D76" s="70"/>
      <c r="E76" s="10"/>
      <c r="G76" s="10"/>
      <c r="H76" s="70"/>
      <c r="I76" s="70"/>
    </row>
    <row r="77" spans="1:9" x14ac:dyDescent="0.2">
      <c r="A77" s="70"/>
      <c r="B77" s="70"/>
      <c r="C77" s="70"/>
      <c r="D77" s="70"/>
      <c r="E77" s="10"/>
      <c r="G77" s="10"/>
      <c r="H77" s="70"/>
      <c r="I77" s="70"/>
    </row>
    <row r="78" spans="1:9" x14ac:dyDescent="0.2">
      <c r="A78" s="70"/>
      <c r="B78" s="70"/>
      <c r="C78" s="70"/>
      <c r="D78" s="70"/>
      <c r="E78" s="10"/>
      <c r="G78" s="10"/>
      <c r="H78" s="70"/>
      <c r="I78" s="70"/>
    </row>
    <row r="79" spans="1:9" x14ac:dyDescent="0.2">
      <c r="A79" s="70"/>
      <c r="B79" s="70"/>
      <c r="C79" s="70"/>
      <c r="D79" s="70"/>
      <c r="E79" s="10"/>
      <c r="G79" s="10"/>
      <c r="H79" s="70"/>
      <c r="I79" s="70"/>
    </row>
    <row r="80" spans="1:9" x14ac:dyDescent="0.2">
      <c r="A80" s="70"/>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0"/>
      <c r="B84" s="70"/>
      <c r="C84" s="70"/>
      <c r="D84" s="70"/>
      <c r="E84" s="10"/>
      <c r="G84" s="10"/>
      <c r="H84" s="70"/>
      <c r="I84" s="70"/>
    </row>
    <row r="85" spans="1:9" x14ac:dyDescent="0.2">
      <c r="A85" s="69" t="s">
        <v>1046</v>
      </c>
      <c r="B85" s="70"/>
      <c r="C85" s="70"/>
      <c r="D85" s="70"/>
      <c r="E85" s="10"/>
      <c r="G85" s="10"/>
      <c r="H85" s="70"/>
      <c r="I85" s="70"/>
    </row>
    <row r="86" spans="1:9" x14ac:dyDescent="0.2">
      <c r="A86" s="70"/>
      <c r="B86" s="70"/>
      <c r="C86" s="70"/>
      <c r="D86" s="70"/>
      <c r="E86" s="10"/>
      <c r="G86" s="10"/>
      <c r="H86" s="70"/>
      <c r="I86" s="70"/>
    </row>
    <row r="87" spans="1:9" x14ac:dyDescent="0.2">
      <c r="A87" s="69" t="s">
        <v>1032</v>
      </c>
      <c r="B87" s="70"/>
      <c r="C87" s="70"/>
      <c r="D87" s="70"/>
      <c r="E87" s="10"/>
      <c r="G87" s="10"/>
      <c r="H87" s="70"/>
      <c r="I87" s="70"/>
    </row>
    <row r="88" spans="1:9" x14ac:dyDescent="0.2">
      <c r="A88" s="70"/>
      <c r="B88" s="70"/>
      <c r="C88" s="70"/>
      <c r="D88" s="70"/>
      <c r="E88" s="10"/>
      <c r="G88" s="10"/>
      <c r="H88" s="70"/>
      <c r="I88" s="70"/>
    </row>
    <row r="89" spans="1:9" x14ac:dyDescent="0.2">
      <c r="A89" s="70"/>
      <c r="B89" s="70"/>
      <c r="C89" s="70"/>
      <c r="D89" s="70"/>
      <c r="E89" s="10"/>
      <c r="G89" s="10"/>
      <c r="H89" s="70"/>
      <c r="I89" s="70"/>
    </row>
    <row r="90" spans="1:9" x14ac:dyDescent="0.2">
      <c r="A90" s="70"/>
      <c r="B90" s="70"/>
      <c r="C90" s="70"/>
      <c r="D90" s="70"/>
      <c r="E90" s="10"/>
      <c r="G90" s="10"/>
      <c r="H90" s="70"/>
      <c r="I90" s="70"/>
    </row>
    <row r="91" spans="1:9" x14ac:dyDescent="0.2">
      <c r="A91" s="70"/>
      <c r="B91" s="70"/>
      <c r="C91" s="70"/>
      <c r="D91" s="70"/>
      <c r="E91" s="10"/>
      <c r="G91" s="10"/>
      <c r="H91" s="70"/>
      <c r="I91" s="70"/>
    </row>
    <row r="92" spans="1:9" x14ac:dyDescent="0.2">
      <c r="A92" s="70"/>
      <c r="B92" s="70"/>
      <c r="C92" s="70"/>
      <c r="D92" s="70"/>
      <c r="E92" s="10"/>
      <c r="G92" s="10"/>
      <c r="H92" s="70"/>
      <c r="I92" s="70"/>
    </row>
    <row r="93" spans="1:9" x14ac:dyDescent="0.2">
      <c r="A93" s="70"/>
      <c r="B93" s="70"/>
      <c r="C93" s="70"/>
      <c r="D93" s="70"/>
      <c r="E93" s="10"/>
      <c r="G93" s="10"/>
      <c r="H93" s="70"/>
      <c r="I93" s="70"/>
    </row>
    <row r="94" spans="1:9" x14ac:dyDescent="0.2">
      <c r="A94" s="70"/>
      <c r="B94" s="70"/>
      <c r="C94" s="70"/>
      <c r="D94" s="70"/>
      <c r="E94" s="10"/>
      <c r="G94" s="10"/>
      <c r="H94" s="70"/>
      <c r="I94" s="70"/>
    </row>
    <row r="95" spans="1:9" x14ac:dyDescent="0.2">
      <c r="A95" s="70"/>
      <c r="B95" s="70"/>
      <c r="C95" s="70"/>
      <c r="D95" s="70"/>
      <c r="E95" s="10"/>
      <c r="G95" s="10"/>
      <c r="H95" s="70"/>
      <c r="I95" s="70"/>
    </row>
    <row r="96" spans="1:9" x14ac:dyDescent="0.2">
      <c r="A96" s="70"/>
      <c r="B96" s="70"/>
      <c r="C96" s="70"/>
      <c r="D96" s="70"/>
      <c r="E96" s="10"/>
      <c r="G96" s="10"/>
      <c r="H96" s="70"/>
      <c r="I96" s="70"/>
    </row>
    <row r="97" spans="1:9" x14ac:dyDescent="0.2">
      <c r="A97" s="70"/>
      <c r="B97" s="70"/>
      <c r="C97" s="70"/>
      <c r="D97" s="70"/>
      <c r="E97" s="10"/>
      <c r="G97" s="10"/>
      <c r="H97" s="70"/>
      <c r="I97" s="70"/>
    </row>
    <row r="98" spans="1:9" x14ac:dyDescent="0.2">
      <c r="A98" s="70"/>
      <c r="B98" s="70"/>
      <c r="C98" s="70"/>
      <c r="D98" s="70"/>
      <c r="E98" s="10"/>
      <c r="G98" s="10"/>
      <c r="H98" s="70"/>
      <c r="I98" s="70"/>
    </row>
    <row r="99" spans="1:9" x14ac:dyDescent="0.2">
      <c r="A99" s="70"/>
      <c r="B99" s="70"/>
      <c r="C99" s="70"/>
      <c r="D99" s="70"/>
      <c r="E99" s="10"/>
      <c r="G99" s="10"/>
      <c r="H99" s="70"/>
      <c r="I99" s="70"/>
    </row>
    <row r="100" spans="1:9" x14ac:dyDescent="0.2">
      <c r="A100" s="70"/>
      <c r="B100" s="70"/>
      <c r="C100" s="70"/>
      <c r="D100" s="70"/>
      <c r="E100" s="10"/>
      <c r="G100" s="10"/>
      <c r="H100" s="70"/>
      <c r="I100" s="70"/>
    </row>
    <row r="101" spans="1:9" x14ac:dyDescent="0.2">
      <c r="A101" s="70"/>
      <c r="B101" s="70"/>
      <c r="C101" s="70"/>
      <c r="D101" s="70"/>
      <c r="E101" s="10"/>
      <c r="G101" s="10"/>
      <c r="H101" s="70"/>
      <c r="I101" s="70"/>
    </row>
    <row r="102" spans="1:9" x14ac:dyDescent="0.2">
      <c r="A102" s="70"/>
      <c r="B102" s="70"/>
      <c r="C102" s="70"/>
      <c r="D102" s="70"/>
      <c r="E102" s="10"/>
      <c r="G102" s="10"/>
      <c r="H102" s="70"/>
      <c r="I102" s="70"/>
    </row>
    <row r="103" spans="1:9" x14ac:dyDescent="0.2">
      <c r="A103" s="70"/>
      <c r="B103" s="70"/>
      <c r="C103" s="70"/>
      <c r="D103" s="70"/>
      <c r="E103" s="10"/>
      <c r="G103" s="10"/>
      <c r="H103" s="70"/>
      <c r="I103" s="70"/>
    </row>
    <row r="104" spans="1:9" x14ac:dyDescent="0.2">
      <c r="A104" s="70"/>
      <c r="B104" s="70"/>
      <c r="C104" s="70"/>
      <c r="D104" s="70"/>
      <c r="E104" s="10"/>
      <c r="G104" s="10"/>
      <c r="H104" s="70"/>
      <c r="I104" s="70"/>
    </row>
    <row r="105" spans="1:9" x14ac:dyDescent="0.2">
      <c r="A105" s="70"/>
      <c r="B105" s="70"/>
      <c r="C105" s="70"/>
      <c r="D105" s="70"/>
      <c r="E105" s="10"/>
      <c r="G105" s="10"/>
      <c r="H105" s="70"/>
      <c r="I105" s="70"/>
    </row>
    <row r="106" spans="1:9" x14ac:dyDescent="0.2">
      <c r="A106" s="70" t="s">
        <v>1030</v>
      </c>
      <c r="B106" s="70"/>
      <c r="C106" s="70"/>
      <c r="D106" s="70"/>
      <c r="E106" s="10"/>
      <c r="G106" s="10"/>
      <c r="H106" s="70"/>
      <c r="I106" s="70"/>
    </row>
    <row r="107" spans="1:9" x14ac:dyDescent="0.2">
      <c r="A107" s="70"/>
      <c r="B107" s="70"/>
      <c r="C107" s="70"/>
      <c r="D107" s="70"/>
      <c r="E107" s="10"/>
      <c r="G107" s="10"/>
      <c r="H107" s="70"/>
      <c r="I107" s="70"/>
    </row>
    <row r="108" spans="1:9" x14ac:dyDescent="0.2">
      <c r="A108" s="70"/>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sheetData>
  <mergeCells count="1">
    <mergeCell ref="A1:F1"/>
  </mergeCells>
  <conditionalFormatting sqref="F2:F3 F5:F64">
    <cfRule type="cellIs" dxfId="41" priority="3" stopIfTrue="1" operator="between">
      <formula>0.009</formula>
      <formula>-0.009</formula>
    </cfRule>
  </conditionalFormatting>
  <conditionalFormatting sqref="F202:F65536">
    <cfRule type="cellIs" dxfId="40" priority="2" stopIfTrue="1" operator="between">
      <formula>0.009</formula>
      <formula>-0.009</formula>
    </cfRule>
  </conditionalFormatting>
  <conditionalFormatting sqref="F65:G101">
    <cfRule type="cellIs" dxfId="39" priority="1" stopIfTrue="1" operator="between">
      <formula>0.009</formula>
      <formula>-0.009</formula>
    </cfRule>
  </conditionalFormatting>
  <hyperlinks>
    <hyperlink ref="A68" r:id="rId1" tooltip="https://www.franklintempletonindia.com/downloadsServlet/pdf/product-labels-jg9o5k7l" display="https://www.franklintempletonindia.com/downloadsServlet/pdf/product-labels-jg9o5k7l" xr:uid="{00000000-0004-0000-1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47"/>
  <sheetViews>
    <sheetView workbookViewId="0">
      <selection sqref="A1:F1"/>
    </sheetView>
  </sheetViews>
  <sheetFormatPr defaultColWidth="9.140625" defaultRowHeight="11.25" x14ac:dyDescent="0.2"/>
  <cols>
    <col min="1" max="1" width="38.7109375" style="6" bestFit="1" customWidth="1"/>
    <col min="2" max="2" width="34.14062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x14ac:dyDescent="0.2">
      <c r="A1" s="100" t="s">
        <v>9</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42" t="s">
        <v>5</v>
      </c>
    </row>
    <row r="5" spans="1:7" x14ac:dyDescent="0.2">
      <c r="A5" s="16" t="s">
        <v>120</v>
      </c>
      <c r="B5" s="17"/>
      <c r="C5" s="17"/>
      <c r="D5" s="17"/>
      <c r="E5" s="18"/>
      <c r="F5" s="19"/>
      <c r="G5" s="44"/>
    </row>
    <row r="6" spans="1:7" x14ac:dyDescent="0.2">
      <c r="A6" s="20" t="s">
        <v>30</v>
      </c>
      <c r="B6" s="21"/>
      <c r="C6" s="21"/>
      <c r="D6" s="21"/>
      <c r="E6" s="22"/>
      <c r="F6" s="23"/>
      <c r="G6" s="44"/>
    </row>
    <row r="7" spans="1:7" x14ac:dyDescent="0.2">
      <c r="A7" s="21" t="s">
        <v>122</v>
      </c>
      <c r="B7" s="21" t="s">
        <v>121</v>
      </c>
      <c r="C7" s="21" t="s">
        <v>123</v>
      </c>
      <c r="D7" s="24">
        <v>18669284</v>
      </c>
      <c r="E7" s="22">
        <v>165736.56870999999</v>
      </c>
      <c r="F7" s="23">
        <v>8.4568716501652901</v>
      </c>
      <c r="G7" s="48"/>
    </row>
    <row r="8" spans="1:7" x14ac:dyDescent="0.2">
      <c r="A8" s="21" t="s">
        <v>128</v>
      </c>
      <c r="B8" s="21" t="s">
        <v>127</v>
      </c>
      <c r="C8" s="21" t="s">
        <v>123</v>
      </c>
      <c r="D8" s="24">
        <v>8891035</v>
      </c>
      <c r="E8" s="22">
        <v>122598.48162000001</v>
      </c>
      <c r="F8" s="23">
        <v>6.2557082702710201</v>
      </c>
      <c r="G8" s="48"/>
    </row>
    <row r="9" spans="1:7" x14ac:dyDescent="0.2">
      <c r="A9" s="21" t="s">
        <v>135</v>
      </c>
      <c r="B9" s="21" t="s">
        <v>134</v>
      </c>
      <c r="C9" s="21" t="s">
        <v>123</v>
      </c>
      <c r="D9" s="24">
        <v>7968423</v>
      </c>
      <c r="E9" s="22">
        <v>110275.0059</v>
      </c>
      <c r="F9" s="23">
        <v>5.6268907844310299</v>
      </c>
      <c r="G9" s="48"/>
    </row>
    <row r="10" spans="1:7" x14ac:dyDescent="0.2">
      <c r="A10" s="21" t="s">
        <v>125</v>
      </c>
      <c r="B10" s="21" t="s">
        <v>124</v>
      </c>
      <c r="C10" s="21" t="s">
        <v>126</v>
      </c>
      <c r="D10" s="24">
        <v>2131779</v>
      </c>
      <c r="E10" s="22">
        <v>91203.900959999999</v>
      </c>
      <c r="F10" s="23">
        <v>4.6537688719904597</v>
      </c>
      <c r="G10" s="48"/>
    </row>
    <row r="11" spans="1:7" x14ac:dyDescent="0.2">
      <c r="A11" s="21" t="s">
        <v>133</v>
      </c>
      <c r="B11" s="21" t="s">
        <v>132</v>
      </c>
      <c r="C11" s="21" t="s">
        <v>123</v>
      </c>
      <c r="D11" s="24">
        <v>6506362</v>
      </c>
      <c r="E11" s="22">
        <v>78186.952149999997</v>
      </c>
      <c r="F11" s="23">
        <v>3.9895662387408199</v>
      </c>
      <c r="G11" s="48"/>
    </row>
    <row r="12" spans="1:7" x14ac:dyDescent="0.2">
      <c r="A12" s="21" t="s">
        <v>137</v>
      </c>
      <c r="B12" s="21" t="s">
        <v>136</v>
      </c>
      <c r="C12" s="21" t="s">
        <v>138</v>
      </c>
      <c r="D12" s="24">
        <v>3630906</v>
      </c>
      <c r="E12" s="22">
        <v>68235.616460000005</v>
      </c>
      <c r="F12" s="23">
        <v>3.4817895342206899</v>
      </c>
      <c r="G12" s="48"/>
    </row>
    <row r="13" spans="1:7" x14ac:dyDescent="0.2">
      <c r="A13" s="21" t="s">
        <v>130</v>
      </c>
      <c r="B13" s="21" t="s">
        <v>129</v>
      </c>
      <c r="C13" s="21" t="s">
        <v>131</v>
      </c>
      <c r="D13" s="24">
        <v>4493052</v>
      </c>
      <c r="E13" s="22">
        <v>62628.651830000003</v>
      </c>
      <c r="F13" s="23">
        <v>3.1956886417502002</v>
      </c>
      <c r="G13" s="48"/>
    </row>
    <row r="14" spans="1:7" x14ac:dyDescent="0.2">
      <c r="A14" s="21" t="s">
        <v>301</v>
      </c>
      <c r="B14" s="21" t="s">
        <v>300</v>
      </c>
      <c r="C14" s="21" t="s">
        <v>123</v>
      </c>
      <c r="D14" s="24">
        <v>14862470</v>
      </c>
      <c r="E14" s="22">
        <v>61708.975440000002</v>
      </c>
      <c r="F14" s="23">
        <v>3.1487612481734399</v>
      </c>
      <c r="G14" s="48"/>
    </row>
    <row r="15" spans="1:7" x14ac:dyDescent="0.2">
      <c r="A15" s="21" t="s">
        <v>140</v>
      </c>
      <c r="B15" s="21" t="s">
        <v>139</v>
      </c>
      <c r="C15" s="21" t="s">
        <v>141</v>
      </c>
      <c r="D15" s="24">
        <v>4515580</v>
      </c>
      <c r="E15" s="22">
        <v>58707.05558</v>
      </c>
      <c r="F15" s="23">
        <v>2.99558533076608</v>
      </c>
      <c r="G15" s="48"/>
    </row>
    <row r="16" spans="1:7" x14ac:dyDescent="0.2">
      <c r="A16" s="21" t="s">
        <v>154</v>
      </c>
      <c r="B16" s="21" t="s">
        <v>153</v>
      </c>
      <c r="C16" s="21" t="s">
        <v>155</v>
      </c>
      <c r="D16" s="24">
        <v>1612271</v>
      </c>
      <c r="E16" s="22">
        <v>54775.294950000003</v>
      </c>
      <c r="F16" s="23">
        <v>2.79496337228169</v>
      </c>
      <c r="G16" s="48"/>
    </row>
    <row r="17" spans="1:7" x14ac:dyDescent="0.2">
      <c r="A17" s="21" t="s">
        <v>143</v>
      </c>
      <c r="B17" s="21" t="s">
        <v>142</v>
      </c>
      <c r="C17" s="21" t="s">
        <v>141</v>
      </c>
      <c r="D17" s="24">
        <v>3555589</v>
      </c>
      <c r="E17" s="22">
        <v>49390.686800000003</v>
      </c>
      <c r="F17" s="23">
        <v>2.5202084381991399</v>
      </c>
      <c r="G17" s="48"/>
    </row>
    <row r="18" spans="1:7" x14ac:dyDescent="0.2">
      <c r="A18" s="21" t="s">
        <v>157</v>
      </c>
      <c r="B18" s="21" t="s">
        <v>156</v>
      </c>
      <c r="C18" s="21" t="s">
        <v>158</v>
      </c>
      <c r="D18" s="24">
        <v>591846</v>
      </c>
      <c r="E18" s="22">
        <v>46291.23489</v>
      </c>
      <c r="F18" s="23">
        <v>2.3620558518825101</v>
      </c>
      <c r="G18" s="48"/>
    </row>
    <row r="19" spans="1:7" x14ac:dyDescent="0.2">
      <c r="A19" s="21" t="s">
        <v>151</v>
      </c>
      <c r="B19" s="21" t="s">
        <v>150</v>
      </c>
      <c r="C19" s="21" t="s">
        <v>152</v>
      </c>
      <c r="D19" s="24">
        <v>18783160</v>
      </c>
      <c r="E19" s="22">
        <v>46262.92308</v>
      </c>
      <c r="F19" s="23">
        <v>2.3606112138933399</v>
      </c>
      <c r="G19" s="48"/>
    </row>
    <row r="20" spans="1:7" x14ac:dyDescent="0.2">
      <c r="A20" s="21" t="s">
        <v>502</v>
      </c>
      <c r="B20" s="21" t="s">
        <v>501</v>
      </c>
      <c r="C20" s="21" t="s">
        <v>149</v>
      </c>
      <c r="D20" s="24">
        <v>1649761</v>
      </c>
      <c r="E20" s="22">
        <v>46190.008479999997</v>
      </c>
      <c r="F20" s="23">
        <v>2.3568906746157201</v>
      </c>
      <c r="G20" s="48"/>
    </row>
    <row r="21" spans="1:7" x14ac:dyDescent="0.2">
      <c r="A21" s="21" t="s">
        <v>180</v>
      </c>
      <c r="B21" s="21" t="s">
        <v>179</v>
      </c>
      <c r="C21" s="21" t="s">
        <v>181</v>
      </c>
      <c r="D21" s="24">
        <v>9365082</v>
      </c>
      <c r="E21" s="22">
        <v>41646.519650000002</v>
      </c>
      <c r="F21" s="23">
        <v>2.12505468224338</v>
      </c>
      <c r="G21" s="48"/>
    </row>
    <row r="22" spans="1:7" x14ac:dyDescent="0.2">
      <c r="A22" s="21" t="s">
        <v>163</v>
      </c>
      <c r="B22" s="21" t="s">
        <v>162</v>
      </c>
      <c r="C22" s="21" t="s">
        <v>164</v>
      </c>
      <c r="D22" s="24">
        <v>19180899</v>
      </c>
      <c r="E22" s="22">
        <v>40726.80285</v>
      </c>
      <c r="F22" s="23">
        <v>2.0781252267065602</v>
      </c>
      <c r="G22" s="48"/>
    </row>
    <row r="23" spans="1:7" x14ac:dyDescent="0.2">
      <c r="A23" s="21" t="s">
        <v>169</v>
      </c>
      <c r="B23" s="21" t="s">
        <v>168</v>
      </c>
      <c r="C23" s="21" t="s">
        <v>170</v>
      </c>
      <c r="D23" s="24">
        <v>4800948</v>
      </c>
      <c r="E23" s="22">
        <v>37862.676399999997</v>
      </c>
      <c r="F23" s="23">
        <v>1.9319803537553399</v>
      </c>
      <c r="G23" s="48"/>
    </row>
    <row r="24" spans="1:7" x14ac:dyDescent="0.2">
      <c r="A24" s="21" t="s">
        <v>145</v>
      </c>
      <c r="B24" s="21" t="s">
        <v>144</v>
      </c>
      <c r="C24" s="21" t="s">
        <v>146</v>
      </c>
      <c r="D24" s="24">
        <v>9874772</v>
      </c>
      <c r="E24" s="22">
        <v>37711.754269999998</v>
      </c>
      <c r="F24" s="23">
        <v>1.9242794034309001</v>
      </c>
      <c r="G24" s="48"/>
    </row>
    <row r="25" spans="1:7" x14ac:dyDescent="0.2">
      <c r="A25" s="21" t="s">
        <v>242</v>
      </c>
      <c r="B25" s="21" t="s">
        <v>241</v>
      </c>
      <c r="C25" s="21" t="s">
        <v>243</v>
      </c>
      <c r="D25" s="24">
        <v>13465272</v>
      </c>
      <c r="E25" s="22">
        <v>37662.36578</v>
      </c>
      <c r="F25" s="23">
        <v>1.9217593070865799</v>
      </c>
      <c r="G25" s="48"/>
    </row>
    <row r="26" spans="1:7" x14ac:dyDescent="0.2">
      <c r="A26" s="21" t="s">
        <v>172</v>
      </c>
      <c r="B26" s="21" t="s">
        <v>171</v>
      </c>
      <c r="C26" s="21" t="s">
        <v>173</v>
      </c>
      <c r="D26" s="24">
        <v>2596337</v>
      </c>
      <c r="E26" s="22">
        <v>36172.167079999999</v>
      </c>
      <c r="F26" s="23">
        <v>1.84572045074224</v>
      </c>
      <c r="G26" s="48"/>
    </row>
    <row r="27" spans="1:7" x14ac:dyDescent="0.2">
      <c r="A27" s="21" t="s">
        <v>247</v>
      </c>
      <c r="B27" s="21" t="s">
        <v>246</v>
      </c>
      <c r="C27" s="21" t="s">
        <v>146</v>
      </c>
      <c r="D27" s="24">
        <v>9245469</v>
      </c>
      <c r="E27" s="22">
        <v>34906.268210000002</v>
      </c>
      <c r="F27" s="23">
        <v>1.78112671413357</v>
      </c>
      <c r="G27" s="48"/>
    </row>
    <row r="28" spans="1:7" x14ac:dyDescent="0.2">
      <c r="A28" s="21" t="s">
        <v>194</v>
      </c>
      <c r="B28" s="21" t="s">
        <v>193</v>
      </c>
      <c r="C28" s="21" t="s">
        <v>195</v>
      </c>
      <c r="D28" s="24">
        <v>721111</v>
      </c>
      <c r="E28" s="22">
        <v>34809.47019</v>
      </c>
      <c r="F28" s="23">
        <v>1.7761874998279901</v>
      </c>
      <c r="G28" s="48"/>
    </row>
    <row r="29" spans="1:7" x14ac:dyDescent="0.2">
      <c r="A29" s="21" t="s">
        <v>352</v>
      </c>
      <c r="B29" s="21" t="s">
        <v>351</v>
      </c>
      <c r="C29" s="21" t="s">
        <v>353</v>
      </c>
      <c r="D29" s="24">
        <v>2370003</v>
      </c>
      <c r="E29" s="22">
        <v>32725.001420000001</v>
      </c>
      <c r="F29" s="23">
        <v>1.6698254278732301</v>
      </c>
      <c r="G29" s="48"/>
    </row>
    <row r="30" spans="1:7" x14ac:dyDescent="0.2">
      <c r="A30" s="21" t="s">
        <v>209</v>
      </c>
      <c r="B30" s="21" t="s">
        <v>208</v>
      </c>
      <c r="C30" s="21" t="s">
        <v>210</v>
      </c>
      <c r="D30" s="24">
        <v>1786393</v>
      </c>
      <c r="E30" s="22">
        <v>30918.890039999998</v>
      </c>
      <c r="F30" s="23">
        <v>1.5776668158936999</v>
      </c>
      <c r="G30" s="48"/>
    </row>
    <row r="31" spans="1:7" x14ac:dyDescent="0.2">
      <c r="A31" s="21" t="s">
        <v>160</v>
      </c>
      <c r="B31" s="21" t="s">
        <v>159</v>
      </c>
      <c r="C31" s="21" t="s">
        <v>161</v>
      </c>
      <c r="D31" s="24">
        <v>514691</v>
      </c>
      <c r="E31" s="22">
        <v>30894.327280000001</v>
      </c>
      <c r="F31" s="23">
        <v>1.5764134768731699</v>
      </c>
      <c r="G31" s="48"/>
    </row>
    <row r="32" spans="1:7" x14ac:dyDescent="0.2">
      <c r="A32" s="21" t="s">
        <v>204</v>
      </c>
      <c r="B32" s="21" t="s">
        <v>203</v>
      </c>
      <c r="C32" s="21" t="s">
        <v>205</v>
      </c>
      <c r="D32" s="24">
        <v>14362908</v>
      </c>
      <c r="E32" s="22">
        <v>30320.09879</v>
      </c>
      <c r="F32" s="23">
        <v>1.54711290262093</v>
      </c>
      <c r="G32" s="48"/>
    </row>
    <row r="33" spans="1:7" x14ac:dyDescent="0.2">
      <c r="A33" s="21" t="s">
        <v>148</v>
      </c>
      <c r="B33" s="21" t="s">
        <v>147</v>
      </c>
      <c r="C33" s="21" t="s">
        <v>149</v>
      </c>
      <c r="D33" s="24">
        <v>232916</v>
      </c>
      <c r="E33" s="22">
        <v>29526.761320000001</v>
      </c>
      <c r="F33" s="23">
        <v>1.5066320768666801</v>
      </c>
      <c r="G33" s="48"/>
    </row>
    <row r="34" spans="1:7" x14ac:dyDescent="0.2">
      <c r="A34" s="21" t="s">
        <v>474</v>
      </c>
      <c r="B34" s="21" t="s">
        <v>473</v>
      </c>
      <c r="C34" s="21" t="s">
        <v>222</v>
      </c>
      <c r="D34" s="24">
        <v>1023601</v>
      </c>
      <c r="E34" s="22">
        <v>28183.82993</v>
      </c>
      <c r="F34" s="23">
        <v>1.4381076800567101</v>
      </c>
      <c r="G34" s="48"/>
    </row>
    <row r="35" spans="1:7" x14ac:dyDescent="0.2">
      <c r="A35" s="21" t="s">
        <v>255</v>
      </c>
      <c r="B35" s="21" t="s">
        <v>254</v>
      </c>
      <c r="C35" s="21" t="s">
        <v>167</v>
      </c>
      <c r="D35" s="24">
        <v>1900000</v>
      </c>
      <c r="E35" s="22">
        <v>25615.8</v>
      </c>
      <c r="F35" s="23">
        <v>1.3070714236600101</v>
      </c>
      <c r="G35" s="48"/>
    </row>
    <row r="36" spans="1:7" x14ac:dyDescent="0.2">
      <c r="A36" s="21" t="s">
        <v>183</v>
      </c>
      <c r="B36" s="21" t="s">
        <v>182</v>
      </c>
      <c r="C36" s="21" t="s">
        <v>184</v>
      </c>
      <c r="D36" s="24">
        <v>1718320</v>
      </c>
      <c r="E36" s="22">
        <v>25458.629120000001</v>
      </c>
      <c r="F36" s="23">
        <v>1.2990516247124999</v>
      </c>
      <c r="G36" s="48"/>
    </row>
    <row r="37" spans="1:7" x14ac:dyDescent="0.2">
      <c r="A37" s="21" t="s">
        <v>249</v>
      </c>
      <c r="B37" s="21" t="s">
        <v>248</v>
      </c>
      <c r="C37" s="21" t="s">
        <v>152</v>
      </c>
      <c r="D37" s="24">
        <v>604774</v>
      </c>
      <c r="E37" s="22">
        <v>23583.162130000001</v>
      </c>
      <c r="F37" s="23">
        <v>1.2033540744253099</v>
      </c>
      <c r="G37" s="48"/>
    </row>
    <row r="38" spans="1:7" x14ac:dyDescent="0.2">
      <c r="A38" s="21" t="s">
        <v>267</v>
      </c>
      <c r="B38" s="21" t="s">
        <v>266</v>
      </c>
      <c r="C38" s="21" t="s">
        <v>268</v>
      </c>
      <c r="D38" s="24">
        <v>627740</v>
      </c>
      <c r="E38" s="22">
        <v>19568.53902</v>
      </c>
      <c r="F38" s="23">
        <v>0.99850397628876597</v>
      </c>
      <c r="G38" s="48"/>
    </row>
    <row r="39" spans="1:7" x14ac:dyDescent="0.2">
      <c r="A39" s="21" t="s">
        <v>215</v>
      </c>
      <c r="B39" s="21" t="s">
        <v>214</v>
      </c>
      <c r="C39" s="21" t="s">
        <v>181</v>
      </c>
      <c r="D39" s="24">
        <v>492329</v>
      </c>
      <c r="E39" s="22">
        <v>19265.818429999999</v>
      </c>
      <c r="F39" s="23">
        <v>0.98305736003854105</v>
      </c>
      <c r="G39" s="48"/>
    </row>
    <row r="40" spans="1:7" x14ac:dyDescent="0.2">
      <c r="A40" s="21" t="s">
        <v>202</v>
      </c>
      <c r="B40" s="21" t="s">
        <v>201</v>
      </c>
      <c r="C40" s="21" t="s">
        <v>190</v>
      </c>
      <c r="D40" s="24">
        <v>2516094</v>
      </c>
      <c r="E40" s="22">
        <v>17997.62038</v>
      </c>
      <c r="F40" s="23">
        <v>0.91834630550593499</v>
      </c>
      <c r="G40" s="48"/>
    </row>
    <row r="41" spans="1:7" x14ac:dyDescent="0.2">
      <c r="A41" s="21" t="s">
        <v>207</v>
      </c>
      <c r="B41" s="21" t="s">
        <v>206</v>
      </c>
      <c r="C41" s="21" t="s">
        <v>167</v>
      </c>
      <c r="D41" s="24">
        <v>1252402</v>
      </c>
      <c r="E41" s="22">
        <v>17011.376370000002</v>
      </c>
      <c r="F41" s="23">
        <v>0.86802223355710395</v>
      </c>
      <c r="G41" s="48"/>
    </row>
    <row r="42" spans="1:7" x14ac:dyDescent="0.2">
      <c r="A42" s="21" t="s">
        <v>462</v>
      </c>
      <c r="B42" s="21" t="s">
        <v>461</v>
      </c>
      <c r="C42" s="21" t="s">
        <v>176</v>
      </c>
      <c r="D42" s="24">
        <v>4103784</v>
      </c>
      <c r="E42" s="22">
        <v>16829.618180000001</v>
      </c>
      <c r="F42" s="23">
        <v>0.85874784290113504</v>
      </c>
      <c r="G42" s="48"/>
    </row>
    <row r="43" spans="1:7" x14ac:dyDescent="0.2">
      <c r="A43" s="21" t="s">
        <v>251</v>
      </c>
      <c r="B43" s="21" t="s">
        <v>250</v>
      </c>
      <c r="C43" s="21" t="s">
        <v>176</v>
      </c>
      <c r="D43" s="24">
        <v>2609393</v>
      </c>
      <c r="E43" s="22">
        <v>16384.378649999999</v>
      </c>
      <c r="F43" s="23">
        <v>0.83602905737240696</v>
      </c>
      <c r="G43" s="48"/>
    </row>
    <row r="44" spans="1:7" x14ac:dyDescent="0.2">
      <c r="A44" s="21" t="s">
        <v>329</v>
      </c>
      <c r="B44" s="21" t="s">
        <v>328</v>
      </c>
      <c r="C44" s="21" t="s">
        <v>187</v>
      </c>
      <c r="D44" s="24">
        <v>824053</v>
      </c>
      <c r="E44" s="22">
        <v>14264.35743</v>
      </c>
      <c r="F44" s="23">
        <v>0.72785288664126302</v>
      </c>
      <c r="G44" s="48"/>
    </row>
    <row r="45" spans="1:7" x14ac:dyDescent="0.2">
      <c r="A45" s="21" t="s">
        <v>272</v>
      </c>
      <c r="B45" s="21" t="s">
        <v>271</v>
      </c>
      <c r="C45" s="21" t="s">
        <v>187</v>
      </c>
      <c r="D45" s="24">
        <v>975284</v>
      </c>
      <c r="E45" s="22">
        <v>13585.706120000001</v>
      </c>
      <c r="F45" s="23">
        <v>0.69322403515388298</v>
      </c>
      <c r="G45" s="48"/>
    </row>
    <row r="46" spans="1:7" x14ac:dyDescent="0.2">
      <c r="A46" s="21" t="s">
        <v>217</v>
      </c>
      <c r="B46" s="21" t="s">
        <v>216</v>
      </c>
      <c r="C46" s="21" t="s">
        <v>210</v>
      </c>
      <c r="D46" s="24">
        <v>4038474</v>
      </c>
      <c r="E46" s="22">
        <v>13472.349260000001</v>
      </c>
      <c r="F46" s="23">
        <v>0.68743988972872305</v>
      </c>
      <c r="G46" s="48"/>
    </row>
    <row r="47" spans="1:7" x14ac:dyDescent="0.2">
      <c r="A47" s="21" t="s">
        <v>881</v>
      </c>
      <c r="B47" s="21" t="s">
        <v>880</v>
      </c>
      <c r="C47" s="21" t="s">
        <v>155</v>
      </c>
      <c r="D47" s="24">
        <v>590136</v>
      </c>
      <c r="E47" s="22">
        <v>12778.80494</v>
      </c>
      <c r="F47" s="23">
        <v>0.65205110773816599</v>
      </c>
      <c r="G47" s="48"/>
    </row>
    <row r="48" spans="1:7" x14ac:dyDescent="0.2">
      <c r="A48" s="21" t="s">
        <v>178</v>
      </c>
      <c r="B48" s="21" t="s">
        <v>177</v>
      </c>
      <c r="C48" s="21" t="s">
        <v>146</v>
      </c>
      <c r="D48" s="24">
        <v>8038760</v>
      </c>
      <c r="E48" s="22">
        <v>12713.298940000001</v>
      </c>
      <c r="F48" s="23">
        <v>0.64870859957217997</v>
      </c>
      <c r="G48" s="48"/>
    </row>
    <row r="49" spans="1:7" x14ac:dyDescent="0.2">
      <c r="A49" s="21" t="s">
        <v>260</v>
      </c>
      <c r="B49" s="21" t="s">
        <v>259</v>
      </c>
      <c r="C49" s="21" t="s">
        <v>152</v>
      </c>
      <c r="D49" s="24">
        <v>1353229</v>
      </c>
      <c r="E49" s="22">
        <v>11469.968999999999</v>
      </c>
      <c r="F49" s="23">
        <v>0.58526646484459299</v>
      </c>
      <c r="G49" s="48"/>
    </row>
    <row r="50" spans="1:7" x14ac:dyDescent="0.2">
      <c r="A50" s="21" t="s">
        <v>887</v>
      </c>
      <c r="B50" s="21" t="s">
        <v>886</v>
      </c>
      <c r="C50" s="21" t="s">
        <v>888</v>
      </c>
      <c r="D50" s="24">
        <v>3934184</v>
      </c>
      <c r="E50" s="22">
        <v>9971.5827659999995</v>
      </c>
      <c r="F50" s="23">
        <v>0.50880983151411197</v>
      </c>
      <c r="G50" s="48"/>
    </row>
    <row r="51" spans="1:7" x14ac:dyDescent="0.2">
      <c r="A51" s="21" t="s">
        <v>545</v>
      </c>
      <c r="B51" s="21" t="s">
        <v>544</v>
      </c>
      <c r="C51" s="21" t="s">
        <v>141</v>
      </c>
      <c r="D51" s="24">
        <v>1370355</v>
      </c>
      <c r="E51" s="22">
        <v>9559.5964800000002</v>
      </c>
      <c r="F51" s="23">
        <v>0.48778782551116001</v>
      </c>
      <c r="G51" s="48"/>
    </row>
    <row r="52" spans="1:7" x14ac:dyDescent="0.2">
      <c r="A52" s="21" t="s">
        <v>221</v>
      </c>
      <c r="B52" s="21" t="s">
        <v>220</v>
      </c>
      <c r="C52" s="21" t="s">
        <v>222</v>
      </c>
      <c r="D52" s="24">
        <v>1124677</v>
      </c>
      <c r="E52" s="22">
        <v>9502.9583120000007</v>
      </c>
      <c r="F52" s="23">
        <v>0.48489780720678299</v>
      </c>
      <c r="G52" s="48"/>
    </row>
    <row r="53" spans="1:7" x14ac:dyDescent="0.2">
      <c r="A53" s="21" t="s">
        <v>227</v>
      </c>
      <c r="B53" s="21" t="s">
        <v>226</v>
      </c>
      <c r="C53" s="21" t="s">
        <v>200</v>
      </c>
      <c r="D53" s="24">
        <v>7682853</v>
      </c>
      <c r="E53" s="22">
        <v>8733.099005</v>
      </c>
      <c r="F53" s="23">
        <v>0.44561497784293802</v>
      </c>
      <c r="G53" s="48"/>
    </row>
    <row r="54" spans="1:7" x14ac:dyDescent="0.2">
      <c r="A54" s="21" t="s">
        <v>199</v>
      </c>
      <c r="B54" s="21" t="s">
        <v>198</v>
      </c>
      <c r="C54" s="21" t="s">
        <v>200</v>
      </c>
      <c r="D54" s="24">
        <v>1576915</v>
      </c>
      <c r="E54" s="22">
        <v>8198.3810850000009</v>
      </c>
      <c r="F54" s="23">
        <v>0.41833046933838502</v>
      </c>
      <c r="G54" s="48"/>
    </row>
    <row r="55" spans="1:7" x14ac:dyDescent="0.2">
      <c r="A55" s="21" t="s">
        <v>264</v>
      </c>
      <c r="B55" s="21" t="s">
        <v>263</v>
      </c>
      <c r="C55" s="21" t="s">
        <v>265</v>
      </c>
      <c r="D55" s="24">
        <v>727666</v>
      </c>
      <c r="E55" s="22">
        <v>5983.2336850000002</v>
      </c>
      <c r="F55" s="23">
        <v>0.305300391584235</v>
      </c>
      <c r="G55" s="48"/>
    </row>
    <row r="56" spans="1:7" x14ac:dyDescent="0.2">
      <c r="A56" s="21" t="s">
        <v>166</v>
      </c>
      <c r="B56" s="21" t="s">
        <v>165</v>
      </c>
      <c r="C56" s="21" t="s">
        <v>167</v>
      </c>
      <c r="D56" s="24">
        <v>310835</v>
      </c>
      <c r="E56" s="22">
        <v>5399.2039500000001</v>
      </c>
      <c r="F56" s="23">
        <v>0.27549969915275802</v>
      </c>
      <c r="G56" s="48"/>
    </row>
    <row r="57" spans="1:7" x14ac:dyDescent="0.2">
      <c r="A57" s="21" t="s">
        <v>274</v>
      </c>
      <c r="B57" s="21" t="s">
        <v>273</v>
      </c>
      <c r="C57" s="21" t="s">
        <v>158</v>
      </c>
      <c r="D57" s="24">
        <v>1004390</v>
      </c>
      <c r="E57" s="22">
        <v>4240.5345799999996</v>
      </c>
      <c r="F57" s="23">
        <v>0.216377453390489</v>
      </c>
      <c r="G57" s="48"/>
    </row>
    <row r="58" spans="1:7" x14ac:dyDescent="0.2">
      <c r="A58" s="21" t="s">
        <v>673</v>
      </c>
      <c r="B58" s="21" t="s">
        <v>672</v>
      </c>
      <c r="C58" s="21" t="s">
        <v>200</v>
      </c>
      <c r="D58" s="24">
        <v>2943940</v>
      </c>
      <c r="E58" s="22">
        <v>3751.7571360000002</v>
      </c>
      <c r="F58" s="23">
        <v>0.19143710291999899</v>
      </c>
      <c r="G58" s="48"/>
    </row>
    <row r="59" spans="1:7" x14ac:dyDescent="0.2">
      <c r="A59" s="21" t="s">
        <v>224</v>
      </c>
      <c r="B59" s="21" t="s">
        <v>223</v>
      </c>
      <c r="C59" s="21" t="s">
        <v>225</v>
      </c>
      <c r="D59" s="24">
        <v>201314</v>
      </c>
      <c r="E59" s="22">
        <v>2454.8229160000001</v>
      </c>
      <c r="F59" s="23">
        <v>0.12525975701127101</v>
      </c>
      <c r="G59" s="48"/>
    </row>
    <row r="60" spans="1:7" x14ac:dyDescent="0.2">
      <c r="A60" s="21" t="s">
        <v>257</v>
      </c>
      <c r="B60" s="21" t="s">
        <v>256</v>
      </c>
      <c r="C60" s="21" t="s">
        <v>258</v>
      </c>
      <c r="D60" s="24">
        <v>3061</v>
      </c>
      <c r="E60" s="22">
        <v>5.1893133000000002</v>
      </c>
      <c r="F60" s="23">
        <v>2.6478982201800502E-4</v>
      </c>
      <c r="G60" s="48"/>
    </row>
    <row r="61" spans="1:7" x14ac:dyDescent="0.2">
      <c r="A61" s="20" t="s">
        <v>32</v>
      </c>
      <c r="B61" s="20"/>
      <c r="C61" s="20"/>
      <c r="D61" s="20"/>
      <c r="E61" s="25">
        <f>SUM(E7:E60)</f>
        <v>1874058.0772583003</v>
      </c>
      <c r="F61" s="26">
        <f>SUM(F7:F60)</f>
        <v>95.625659126927047</v>
      </c>
      <c r="G61" s="43"/>
    </row>
    <row r="62" spans="1:7" x14ac:dyDescent="0.2">
      <c r="A62" s="21"/>
      <c r="B62" s="21"/>
      <c r="C62" s="21"/>
      <c r="D62" s="21"/>
      <c r="E62" s="22"/>
      <c r="F62" s="23"/>
      <c r="G62" s="44"/>
    </row>
    <row r="63" spans="1:7" x14ac:dyDescent="0.2">
      <c r="A63" s="20" t="s">
        <v>377</v>
      </c>
      <c r="B63" s="21"/>
      <c r="C63" s="21"/>
      <c r="D63" s="21"/>
      <c r="E63" s="22"/>
      <c r="F63" s="23"/>
      <c r="G63" s="44"/>
    </row>
    <row r="64" spans="1:7" x14ac:dyDescent="0.2">
      <c r="A64" s="21"/>
      <c r="B64" s="21" t="s">
        <v>378</v>
      </c>
      <c r="C64" s="21" t="s">
        <v>210</v>
      </c>
      <c r="D64" s="24">
        <v>73500</v>
      </c>
      <c r="E64" s="22">
        <v>7.3499999999999998E-3</v>
      </c>
      <c r="F64" s="23">
        <v>3.7504098891703698E-7</v>
      </c>
      <c r="G64" s="48"/>
    </row>
    <row r="65" spans="1:7" x14ac:dyDescent="0.2">
      <c r="A65" s="20" t="s">
        <v>32</v>
      </c>
      <c r="B65" s="20"/>
      <c r="C65" s="20"/>
      <c r="D65" s="20"/>
      <c r="E65" s="25">
        <f>SUM(E63:E64)</f>
        <v>7.3499999999999998E-3</v>
      </c>
      <c r="F65" s="26">
        <f>SUM(F63:F64)</f>
        <v>3.7504098891703698E-7</v>
      </c>
      <c r="G65" s="43"/>
    </row>
    <row r="66" spans="1:7" x14ac:dyDescent="0.2">
      <c r="A66" s="21"/>
      <c r="B66" s="21"/>
      <c r="C66" s="21"/>
      <c r="D66" s="21"/>
      <c r="E66" s="22"/>
      <c r="F66" s="23"/>
      <c r="G66" s="44"/>
    </row>
    <row r="67" spans="1:7" x14ac:dyDescent="0.2">
      <c r="A67" s="20" t="s">
        <v>33</v>
      </c>
      <c r="B67" s="21"/>
      <c r="C67" s="21"/>
      <c r="D67" s="21"/>
      <c r="E67" s="22"/>
      <c r="F67" s="23"/>
      <c r="G67" s="44"/>
    </row>
    <row r="68" spans="1:7" x14ac:dyDescent="0.2">
      <c r="A68" s="20" t="s">
        <v>38</v>
      </c>
      <c r="B68" s="21"/>
      <c r="C68" s="21"/>
      <c r="D68" s="21"/>
      <c r="E68" s="22"/>
      <c r="F68" s="23"/>
      <c r="G68" s="44"/>
    </row>
    <row r="69" spans="1:7" x14ac:dyDescent="0.2">
      <c r="A69" s="21" t="s">
        <v>287</v>
      </c>
      <c r="B69" s="21" t="s">
        <v>286</v>
      </c>
      <c r="C69" s="21" t="s">
        <v>39</v>
      </c>
      <c r="D69" s="24">
        <v>5000000</v>
      </c>
      <c r="E69" s="22">
        <v>4965.88</v>
      </c>
      <c r="F69" s="23">
        <v>0.25338891782902501</v>
      </c>
      <c r="G69" s="23">
        <v>5.2251000000000003</v>
      </c>
    </row>
    <row r="70" spans="1:7" x14ac:dyDescent="0.2">
      <c r="A70" s="20" t="s">
        <v>32</v>
      </c>
      <c r="B70" s="20"/>
      <c r="C70" s="20"/>
      <c r="D70" s="20"/>
      <c r="E70" s="25">
        <f>SUM(E68:E69)</f>
        <v>4965.88</v>
      </c>
      <c r="F70" s="26">
        <f>SUM(F68:F69)</f>
        <v>0.25338891782902501</v>
      </c>
      <c r="G70" s="43"/>
    </row>
    <row r="71" spans="1:7" x14ac:dyDescent="0.2">
      <c r="A71" s="21"/>
      <c r="B71" s="21"/>
      <c r="C71" s="21"/>
      <c r="D71" s="21"/>
      <c r="E71" s="22"/>
      <c r="F71" s="23"/>
      <c r="G71" s="44"/>
    </row>
    <row r="72" spans="1:7" x14ac:dyDescent="0.2">
      <c r="A72" s="20" t="s">
        <v>40</v>
      </c>
      <c r="B72" s="20"/>
      <c r="C72" s="20"/>
      <c r="D72" s="20"/>
      <c r="E72" s="25">
        <f>E61+E65+E70</f>
        <v>1879023.9646083002</v>
      </c>
      <c r="F72" s="26">
        <f>F61+F65+F70</f>
        <v>95.879048419797059</v>
      </c>
      <c r="G72" s="43"/>
    </row>
    <row r="73" spans="1:7" x14ac:dyDescent="0.2">
      <c r="A73" s="20"/>
      <c r="B73" s="20"/>
      <c r="C73" s="20"/>
      <c r="D73" s="20"/>
      <c r="E73" s="25"/>
      <c r="F73" s="26"/>
      <c r="G73" s="43"/>
    </row>
    <row r="74" spans="1:7" x14ac:dyDescent="0.2">
      <c r="A74" s="20" t="s">
        <v>42</v>
      </c>
      <c r="B74" s="20"/>
      <c r="C74" s="20"/>
      <c r="D74" s="20"/>
      <c r="E74" s="25">
        <f>E76-(E61+E65+E70)</f>
        <v>80761.823399499757</v>
      </c>
      <c r="F74" s="26">
        <f>F76-(F61+F65+F70)</f>
        <v>4.1209515802029415</v>
      </c>
      <c r="G74" s="43"/>
    </row>
    <row r="75" spans="1:7" x14ac:dyDescent="0.2">
      <c r="A75" s="20"/>
      <c r="B75" s="20"/>
      <c r="C75" s="20"/>
      <c r="D75" s="20"/>
      <c r="E75" s="25"/>
      <c r="F75" s="26"/>
      <c r="G75" s="43"/>
    </row>
    <row r="76" spans="1:7" x14ac:dyDescent="0.2">
      <c r="A76" s="27" t="s">
        <v>41</v>
      </c>
      <c r="B76" s="27"/>
      <c r="C76" s="27"/>
      <c r="D76" s="27"/>
      <c r="E76" s="28">
        <v>1959785.7880078</v>
      </c>
      <c r="F76" s="29">
        <v>100</v>
      </c>
      <c r="G76" s="60"/>
    </row>
    <row r="77" spans="1:7" x14ac:dyDescent="0.2">
      <c r="F77" s="12" t="s">
        <v>839</v>
      </c>
    </row>
    <row r="78" spans="1:7" x14ac:dyDescent="0.2">
      <c r="A78" s="11" t="s">
        <v>43</v>
      </c>
      <c r="G78" s="11"/>
    </row>
    <row r="79" spans="1:7" x14ac:dyDescent="0.2">
      <c r="A79" s="11" t="s">
        <v>385</v>
      </c>
    </row>
    <row r="81" spans="1:4" x14ac:dyDescent="0.2">
      <c r="A81" s="11" t="s">
        <v>44</v>
      </c>
    </row>
    <row r="82" spans="1:4" x14ac:dyDescent="0.2">
      <c r="A82" s="11" t="s">
        <v>45</v>
      </c>
    </row>
    <row r="83" spans="1:4" x14ac:dyDescent="0.2">
      <c r="A83" s="11" t="s">
        <v>46</v>
      </c>
      <c r="B83" s="11"/>
      <c r="C83" s="30" t="s">
        <v>1022</v>
      </c>
      <c r="D83" s="11" t="s">
        <v>47</v>
      </c>
    </row>
    <row r="84" spans="1:4" x14ac:dyDescent="0.2">
      <c r="A84" s="6" t="s">
        <v>56</v>
      </c>
      <c r="C84" s="31">
        <v>1595.1207999999999</v>
      </c>
      <c r="D84" s="31">
        <v>1627.1068</v>
      </c>
    </row>
    <row r="85" spans="1:4" x14ac:dyDescent="0.2">
      <c r="A85" s="6" t="s">
        <v>116</v>
      </c>
      <c r="C85" s="31">
        <v>65.770399999999995</v>
      </c>
      <c r="D85" s="31">
        <v>62.9574</v>
      </c>
    </row>
    <row r="86" spans="1:4" x14ac:dyDescent="0.2">
      <c r="A86" s="6" t="s">
        <v>57</v>
      </c>
      <c r="C86" s="31">
        <v>1777.3651</v>
      </c>
      <c r="D86" s="31">
        <v>1820.2457999999999</v>
      </c>
    </row>
    <row r="87" spans="1:4" x14ac:dyDescent="0.2">
      <c r="A87" s="6" t="s">
        <v>117</v>
      </c>
      <c r="C87" s="31">
        <v>74.010999999999996</v>
      </c>
      <c r="D87" s="31">
        <v>70.383399999999995</v>
      </c>
    </row>
    <row r="89" spans="1:4" x14ac:dyDescent="0.2">
      <c r="A89" s="11" t="s">
        <v>48</v>
      </c>
    </row>
    <row r="90" spans="1:4" x14ac:dyDescent="0.2">
      <c r="A90" s="102" t="s">
        <v>49</v>
      </c>
      <c r="B90" s="103"/>
      <c r="C90" s="32" t="s">
        <v>50</v>
      </c>
    </row>
    <row r="91" spans="1:4" x14ac:dyDescent="0.2">
      <c r="A91" s="98" t="s">
        <v>116</v>
      </c>
      <c r="B91" s="99"/>
      <c r="C91" s="33">
        <v>4.2</v>
      </c>
    </row>
    <row r="92" spans="1:4" x14ac:dyDescent="0.2">
      <c r="A92" s="98" t="s">
        <v>117</v>
      </c>
      <c r="B92" s="99"/>
      <c r="C92" s="33">
        <v>5.5</v>
      </c>
    </row>
    <row r="93" spans="1:4" x14ac:dyDescent="0.2">
      <c r="A93" s="6" t="s">
        <v>51</v>
      </c>
    </row>
    <row r="94" spans="1:4" x14ac:dyDescent="0.2">
      <c r="A94" s="6" t="s">
        <v>52</v>
      </c>
    </row>
    <row r="96" spans="1:4" x14ac:dyDescent="0.2">
      <c r="A96" s="11" t="s">
        <v>296</v>
      </c>
      <c r="D96" s="35">
        <v>0.144182665475167</v>
      </c>
    </row>
    <row r="98" spans="1:9" x14ac:dyDescent="0.2">
      <c r="A98" s="11" t="s">
        <v>54</v>
      </c>
      <c r="D98" s="30" t="s">
        <v>55</v>
      </c>
    </row>
    <row r="100" spans="1:9" x14ac:dyDescent="0.2">
      <c r="A100" s="69" t="s">
        <v>1040</v>
      </c>
      <c r="B100" s="70"/>
      <c r="C100" s="70"/>
      <c r="D100" s="70"/>
      <c r="E100" s="10"/>
      <c r="G100" s="69"/>
      <c r="H100" s="70"/>
      <c r="I100" s="70"/>
    </row>
    <row r="101" spans="1:9" x14ac:dyDescent="0.2">
      <c r="A101" s="69"/>
      <c r="B101" s="70"/>
      <c r="C101" s="70"/>
      <c r="D101" s="70"/>
      <c r="E101" s="10"/>
      <c r="G101" s="69"/>
      <c r="H101" s="70"/>
      <c r="I101" s="70"/>
    </row>
    <row r="102" spans="1:9" x14ac:dyDescent="0.2">
      <c r="A102" s="69" t="s">
        <v>1031</v>
      </c>
      <c r="B102" s="70"/>
      <c r="C102" s="70"/>
      <c r="D102" s="70"/>
      <c r="E102" s="10"/>
      <c r="G102" s="69"/>
      <c r="H102" s="70"/>
      <c r="I102" s="70"/>
    </row>
    <row r="103" spans="1:9" x14ac:dyDescent="0.2">
      <c r="A103" s="71"/>
      <c r="B103" s="70"/>
      <c r="C103" s="70"/>
      <c r="D103" s="70"/>
      <c r="E103" s="10"/>
      <c r="G103" s="69"/>
      <c r="H103" s="70"/>
      <c r="I103" s="70"/>
    </row>
    <row r="104" spans="1:9" x14ac:dyDescent="0.2">
      <c r="A104" s="70"/>
      <c r="B104" s="70"/>
      <c r="C104" s="70"/>
      <c r="D104" s="70"/>
      <c r="E104" s="10"/>
      <c r="G104" s="69"/>
      <c r="H104" s="70"/>
      <c r="I104" s="70"/>
    </row>
    <row r="105" spans="1:9" x14ac:dyDescent="0.2">
      <c r="A105" s="70"/>
      <c r="B105" s="70"/>
      <c r="C105" s="70"/>
      <c r="D105" s="70"/>
      <c r="E105" s="10"/>
      <c r="G105" s="69"/>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69" t="s">
        <v>1046</v>
      </c>
      <c r="B121" s="70"/>
      <c r="C121" s="70"/>
      <c r="D121" s="70"/>
      <c r="E121" s="10"/>
      <c r="G121" s="70"/>
      <c r="H121" s="70"/>
      <c r="I121" s="70"/>
    </row>
    <row r="122" spans="1:9" x14ac:dyDescent="0.2">
      <c r="A122" s="70"/>
      <c r="B122" s="70"/>
      <c r="C122" s="70"/>
      <c r="D122" s="70"/>
      <c r="E122" s="10"/>
      <c r="G122" s="70"/>
      <c r="H122" s="70"/>
      <c r="I122" s="70"/>
    </row>
    <row r="123" spans="1:9" x14ac:dyDescent="0.2">
      <c r="A123" s="69" t="s">
        <v>1032</v>
      </c>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69" t="s">
        <v>1055</v>
      </c>
      <c r="B143" s="70"/>
      <c r="C143" s="70"/>
      <c r="D143" s="70"/>
      <c r="E143" s="10"/>
      <c r="G143" s="70"/>
      <c r="H143" s="70"/>
      <c r="I143" s="70"/>
    </row>
    <row r="144" spans="1:9" x14ac:dyDescent="0.2">
      <c r="A144" s="70"/>
      <c r="B144" s="70"/>
      <c r="C144" s="70"/>
      <c r="D144" s="70"/>
      <c r="E144" s="10"/>
      <c r="G144" s="70"/>
      <c r="H144" s="70"/>
      <c r="I144" s="70"/>
    </row>
    <row r="145" spans="1:9" x14ac:dyDescent="0.2">
      <c r="A145" s="70" t="s">
        <v>1030</v>
      </c>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row r="229" spans="1:9" x14ac:dyDescent="0.2">
      <c r="A229" s="70"/>
      <c r="B229" s="70"/>
      <c r="C229" s="70"/>
      <c r="D229" s="70"/>
      <c r="E229" s="10"/>
      <c r="G229" s="70"/>
      <c r="H229" s="70"/>
      <c r="I229" s="70"/>
    </row>
    <row r="230" spans="1:9" x14ac:dyDescent="0.2">
      <c r="A230" s="70"/>
      <c r="B230" s="70"/>
      <c r="C230" s="70"/>
      <c r="D230" s="70"/>
      <c r="E230" s="10"/>
      <c r="G230" s="70"/>
      <c r="H230" s="70"/>
      <c r="I230" s="70"/>
    </row>
    <row r="231" spans="1:9" x14ac:dyDescent="0.2">
      <c r="A231" s="70"/>
      <c r="B231" s="70"/>
      <c r="C231" s="70"/>
      <c r="D231" s="70"/>
      <c r="E231" s="10"/>
      <c r="G231" s="70"/>
      <c r="H231" s="70"/>
      <c r="I231" s="70"/>
    </row>
    <row r="232" spans="1:9" x14ac:dyDescent="0.2">
      <c r="A232" s="70"/>
      <c r="B232" s="70"/>
      <c r="C232" s="70"/>
      <c r="D232" s="70"/>
      <c r="E232" s="10"/>
      <c r="G232" s="70"/>
      <c r="H232" s="70"/>
      <c r="I232" s="70"/>
    </row>
    <row r="233" spans="1:9" x14ac:dyDescent="0.2">
      <c r="A233" s="70"/>
      <c r="B233" s="70"/>
      <c r="C233" s="70"/>
      <c r="D233" s="70"/>
      <c r="E233" s="10"/>
      <c r="G233" s="70"/>
      <c r="H233" s="70"/>
      <c r="I233" s="70"/>
    </row>
    <row r="234" spans="1:9" x14ac:dyDescent="0.2">
      <c r="A234" s="70"/>
      <c r="B234" s="70"/>
      <c r="C234" s="70"/>
      <c r="D234" s="70"/>
      <c r="E234" s="10"/>
      <c r="G234" s="70"/>
      <c r="H234" s="70"/>
      <c r="I234" s="70"/>
    </row>
    <row r="235" spans="1:9" x14ac:dyDescent="0.2">
      <c r="A235" s="70"/>
      <c r="B235" s="70"/>
      <c r="C235" s="70"/>
      <c r="D235" s="70"/>
      <c r="E235" s="10"/>
      <c r="G235" s="70"/>
      <c r="H235" s="70"/>
      <c r="I235" s="70"/>
    </row>
    <row r="236" spans="1:9" x14ac:dyDescent="0.2">
      <c r="A236" s="70"/>
      <c r="B236" s="70"/>
      <c r="C236" s="70"/>
      <c r="D236" s="70"/>
      <c r="E236" s="10"/>
      <c r="G236" s="70"/>
      <c r="H236" s="70"/>
      <c r="I236" s="70"/>
    </row>
    <row r="237" spans="1:9" x14ac:dyDescent="0.2">
      <c r="A237" s="70"/>
      <c r="B237" s="70"/>
      <c r="C237" s="70"/>
      <c r="D237" s="70"/>
      <c r="E237" s="10"/>
      <c r="G237" s="70"/>
      <c r="H237" s="70"/>
      <c r="I237" s="70"/>
    </row>
    <row r="238" spans="1:9" x14ac:dyDescent="0.2">
      <c r="A238" s="70"/>
      <c r="B238" s="70"/>
      <c r="C238" s="70"/>
      <c r="D238" s="70"/>
      <c r="E238" s="10"/>
      <c r="G238" s="70"/>
      <c r="H238" s="70"/>
      <c r="I238" s="70"/>
    </row>
    <row r="239" spans="1:9" x14ac:dyDescent="0.2">
      <c r="A239" s="70"/>
      <c r="B239" s="70"/>
      <c r="C239" s="70"/>
      <c r="D239" s="70"/>
      <c r="E239" s="10"/>
      <c r="G239" s="70"/>
      <c r="H239" s="70"/>
      <c r="I239" s="70"/>
    </row>
    <row r="240" spans="1:9" x14ac:dyDescent="0.2">
      <c r="A240" s="70"/>
      <c r="B240" s="70"/>
      <c r="C240" s="70"/>
      <c r="D240" s="70"/>
      <c r="E240" s="10"/>
      <c r="G240" s="70"/>
      <c r="H240" s="70"/>
      <c r="I240" s="70"/>
    </row>
    <row r="241" spans="1:9" x14ac:dyDescent="0.2">
      <c r="A241" s="70"/>
      <c r="B241" s="70"/>
      <c r="C241" s="70"/>
      <c r="D241" s="70"/>
      <c r="E241" s="10"/>
      <c r="G241" s="70"/>
      <c r="H241" s="70"/>
      <c r="I241" s="70"/>
    </row>
    <row r="242" spans="1:9" x14ac:dyDescent="0.2">
      <c r="A242" s="70"/>
      <c r="B242" s="70"/>
      <c r="C242" s="70"/>
      <c r="D242" s="70"/>
      <c r="E242" s="10"/>
      <c r="G242" s="70"/>
      <c r="H242" s="70"/>
      <c r="I242" s="70"/>
    </row>
    <row r="243" spans="1:9" x14ac:dyDescent="0.2">
      <c r="A243" s="70"/>
      <c r="B243" s="70"/>
      <c r="C243" s="70"/>
      <c r="D243" s="70"/>
      <c r="E243" s="10"/>
      <c r="G243" s="70"/>
      <c r="H243" s="70"/>
      <c r="I243" s="70"/>
    </row>
    <row r="244" spans="1:9" x14ac:dyDescent="0.2">
      <c r="A244" s="70"/>
      <c r="B244" s="70"/>
      <c r="C244" s="70"/>
      <c r="D244" s="70"/>
      <c r="E244" s="10"/>
      <c r="G244" s="70"/>
      <c r="H244" s="70"/>
      <c r="I244" s="70"/>
    </row>
    <row r="245" spans="1:9" x14ac:dyDescent="0.2">
      <c r="A245" s="70"/>
      <c r="B245" s="70"/>
      <c r="C245" s="70"/>
      <c r="D245" s="70"/>
      <c r="E245" s="10"/>
      <c r="G245" s="70"/>
      <c r="H245" s="70"/>
      <c r="I245" s="70"/>
    </row>
    <row r="246" spans="1:9" x14ac:dyDescent="0.2">
      <c r="A246" s="70"/>
      <c r="B246" s="70"/>
      <c r="C246" s="70"/>
      <c r="D246" s="70"/>
      <c r="E246" s="10"/>
      <c r="G246" s="70"/>
      <c r="H246" s="70"/>
      <c r="I246" s="70"/>
    </row>
    <row r="247" spans="1:9" x14ac:dyDescent="0.2">
      <c r="A247" s="70"/>
      <c r="B247" s="70"/>
      <c r="C247" s="70"/>
      <c r="D247" s="70"/>
      <c r="E247" s="10"/>
      <c r="G247" s="70"/>
      <c r="H247" s="70"/>
      <c r="I247" s="70"/>
    </row>
  </sheetData>
  <mergeCells count="4">
    <mergeCell ref="A1:F1"/>
    <mergeCell ref="A90:B90"/>
    <mergeCell ref="A91:B91"/>
    <mergeCell ref="A92:B92"/>
  </mergeCells>
  <conditionalFormatting sqref="F2:F3">
    <cfRule type="cellIs" dxfId="38" priority="4" stopIfTrue="1" operator="between">
      <formula>0.009</formula>
      <formula>-0.009</formula>
    </cfRule>
  </conditionalFormatting>
  <conditionalFormatting sqref="F5:F136">
    <cfRule type="cellIs" dxfId="37" priority="1" stopIfTrue="1" operator="between">
      <formula>0.009</formula>
      <formula>-0.009</formula>
    </cfRule>
  </conditionalFormatting>
  <conditionalFormatting sqref="F238:F239">
    <cfRule type="cellIs" dxfId="36" priority="2" stopIfTrue="1" operator="between">
      <formula>0.009</formula>
      <formula>-0.009</formula>
    </cfRule>
  </conditionalFormatting>
  <conditionalFormatting sqref="F242:F65536">
    <cfRule type="cellIs" dxfId="35"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9"/>
  <sheetViews>
    <sheetView workbookViewId="0">
      <selection sqref="A1:G1"/>
    </sheetView>
  </sheetViews>
  <sheetFormatPr defaultColWidth="9.140625" defaultRowHeight="11.25" x14ac:dyDescent="0.2"/>
  <cols>
    <col min="1" max="1" width="35.85546875" style="6" bestFit="1" customWidth="1"/>
    <col min="2" max="2" width="49"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1186</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33</v>
      </c>
      <c r="B5" s="17"/>
      <c r="C5" s="17"/>
      <c r="D5" s="17"/>
      <c r="E5" s="18"/>
      <c r="F5" s="19"/>
      <c r="G5" s="18"/>
    </row>
    <row r="6" spans="1:7" x14ac:dyDescent="0.2">
      <c r="A6" s="20" t="s">
        <v>34</v>
      </c>
      <c r="B6" s="21"/>
      <c r="C6" s="21"/>
      <c r="D6" s="21"/>
      <c r="E6" s="22"/>
      <c r="F6" s="23"/>
      <c r="G6" s="22"/>
    </row>
    <row r="7" spans="1:7" x14ac:dyDescent="0.2">
      <c r="A7" s="21" t="s">
        <v>59</v>
      </c>
      <c r="B7" s="21" t="s">
        <v>58</v>
      </c>
      <c r="C7" s="21" t="s">
        <v>35</v>
      </c>
      <c r="D7" s="24">
        <v>5000</v>
      </c>
      <c r="E7" s="22">
        <v>23409.4</v>
      </c>
      <c r="F7" s="23">
        <v>5.3791727456046301</v>
      </c>
      <c r="G7" s="22">
        <v>6.87</v>
      </c>
    </row>
    <row r="8" spans="1:7" x14ac:dyDescent="0.2">
      <c r="A8" s="21" t="s">
        <v>1187</v>
      </c>
      <c r="B8" s="21" t="s">
        <v>1188</v>
      </c>
      <c r="C8" s="21" t="s">
        <v>36</v>
      </c>
      <c r="D8" s="24">
        <v>4600</v>
      </c>
      <c r="E8" s="22">
        <v>21631.798999999999</v>
      </c>
      <c r="F8" s="23">
        <v>4.97070337638716</v>
      </c>
      <c r="G8" s="22">
        <v>7.0385</v>
      </c>
    </row>
    <row r="9" spans="1:7" x14ac:dyDescent="0.2">
      <c r="A9" s="21" t="s">
        <v>1189</v>
      </c>
      <c r="B9" s="21" t="s">
        <v>1190</v>
      </c>
      <c r="C9" s="21" t="s">
        <v>36</v>
      </c>
      <c r="D9" s="24">
        <v>3000</v>
      </c>
      <c r="E9" s="22">
        <v>14122.59</v>
      </c>
      <c r="F9" s="23">
        <v>3.24518574697978</v>
      </c>
      <c r="G9" s="22">
        <v>6.9775</v>
      </c>
    </row>
    <row r="10" spans="1:7" x14ac:dyDescent="0.2">
      <c r="A10" s="21" t="s">
        <v>1191</v>
      </c>
      <c r="B10" s="21" t="s">
        <v>1192</v>
      </c>
      <c r="C10" s="21" t="s">
        <v>36</v>
      </c>
      <c r="D10" s="24">
        <v>3000</v>
      </c>
      <c r="E10" s="22">
        <v>14099.445</v>
      </c>
      <c r="F10" s="23">
        <v>3.2398673298824998</v>
      </c>
      <c r="G10" s="22">
        <v>6.98</v>
      </c>
    </row>
    <row r="11" spans="1:7" x14ac:dyDescent="0.2">
      <c r="A11" s="21" t="s">
        <v>1193</v>
      </c>
      <c r="B11" s="21" t="s">
        <v>1194</v>
      </c>
      <c r="C11" s="21" t="s">
        <v>35</v>
      </c>
      <c r="D11" s="24">
        <v>2500</v>
      </c>
      <c r="E11" s="22">
        <v>11743.375</v>
      </c>
      <c r="F11" s="23">
        <v>2.69847337998474</v>
      </c>
      <c r="G11" s="22">
        <v>7.02</v>
      </c>
    </row>
    <row r="12" spans="1:7" x14ac:dyDescent="0.2">
      <c r="A12" s="21" t="s">
        <v>1112</v>
      </c>
      <c r="B12" s="21" t="s">
        <v>1113</v>
      </c>
      <c r="C12" s="21" t="s">
        <v>1080</v>
      </c>
      <c r="D12" s="24">
        <v>2200</v>
      </c>
      <c r="E12" s="22">
        <v>10970.013999999999</v>
      </c>
      <c r="F12" s="23">
        <v>2.5207651767111199</v>
      </c>
      <c r="G12" s="22">
        <v>5.5438999999999998</v>
      </c>
    </row>
    <row r="13" spans="1:7" x14ac:dyDescent="0.2">
      <c r="A13" s="21" t="s">
        <v>1195</v>
      </c>
      <c r="B13" s="21" t="s">
        <v>1196</v>
      </c>
      <c r="C13" s="21" t="s">
        <v>35</v>
      </c>
      <c r="D13" s="24">
        <v>2300</v>
      </c>
      <c r="E13" s="22">
        <v>10765.0005</v>
      </c>
      <c r="F13" s="23">
        <v>2.47365576631696</v>
      </c>
      <c r="G13" s="22">
        <v>7.02</v>
      </c>
    </row>
    <row r="14" spans="1:7" x14ac:dyDescent="0.2">
      <c r="A14" s="21" t="s">
        <v>1197</v>
      </c>
      <c r="B14" s="21" t="s">
        <v>1198</v>
      </c>
      <c r="C14" s="21" t="s">
        <v>1099</v>
      </c>
      <c r="D14" s="24">
        <v>2000</v>
      </c>
      <c r="E14" s="22">
        <v>9969.68</v>
      </c>
      <c r="F14" s="23">
        <v>2.2909015582799901</v>
      </c>
      <c r="G14" s="22">
        <v>5.5502000000000002</v>
      </c>
    </row>
    <row r="15" spans="1:7" x14ac:dyDescent="0.2">
      <c r="A15" s="21" t="s">
        <v>1199</v>
      </c>
      <c r="B15" s="21" t="s">
        <v>1200</v>
      </c>
      <c r="C15" s="21" t="s">
        <v>35</v>
      </c>
      <c r="D15" s="24">
        <v>2000</v>
      </c>
      <c r="E15" s="22">
        <v>9959.92</v>
      </c>
      <c r="F15" s="23">
        <v>2.2886588384325299</v>
      </c>
      <c r="G15" s="22">
        <v>5.6493000000000002</v>
      </c>
    </row>
    <row r="16" spans="1:7" x14ac:dyDescent="0.2">
      <c r="A16" s="21" t="s">
        <v>1201</v>
      </c>
      <c r="B16" s="21" t="s">
        <v>1202</v>
      </c>
      <c r="C16" s="21" t="s">
        <v>35</v>
      </c>
      <c r="D16" s="24">
        <v>2000</v>
      </c>
      <c r="E16" s="22">
        <v>9487.07</v>
      </c>
      <c r="F16" s="23">
        <v>2.1800041171342901</v>
      </c>
      <c r="G16" s="22">
        <v>6.9001000000000001</v>
      </c>
    </row>
    <row r="17" spans="1:7" x14ac:dyDescent="0.2">
      <c r="A17" s="21" t="s">
        <v>1203</v>
      </c>
      <c r="B17" s="21" t="s">
        <v>1204</v>
      </c>
      <c r="C17" s="21" t="s">
        <v>1080</v>
      </c>
      <c r="D17" s="24">
        <v>2000</v>
      </c>
      <c r="E17" s="22">
        <v>9472.2099999999991</v>
      </c>
      <c r="F17" s="23">
        <v>2.1765894842517799</v>
      </c>
      <c r="G17" s="22">
        <v>6.9649999999999999</v>
      </c>
    </row>
    <row r="18" spans="1:7" x14ac:dyDescent="0.2">
      <c r="A18" s="21" t="s">
        <v>1205</v>
      </c>
      <c r="B18" s="21" t="s">
        <v>1206</v>
      </c>
      <c r="C18" s="21" t="s">
        <v>1099</v>
      </c>
      <c r="D18" s="24">
        <v>2000</v>
      </c>
      <c r="E18" s="22">
        <v>9443.81</v>
      </c>
      <c r="F18" s="23">
        <v>2.1700635371546699</v>
      </c>
      <c r="G18" s="22">
        <v>6.89</v>
      </c>
    </row>
    <row r="19" spans="1:7" x14ac:dyDescent="0.2">
      <c r="A19" s="21" t="s">
        <v>1207</v>
      </c>
      <c r="B19" s="21" t="s">
        <v>1208</v>
      </c>
      <c r="C19" s="21" t="s">
        <v>1080</v>
      </c>
      <c r="D19" s="24">
        <v>2000</v>
      </c>
      <c r="E19" s="22">
        <v>9424.17</v>
      </c>
      <c r="F19" s="23">
        <v>2.1655505230354</v>
      </c>
      <c r="G19" s="22">
        <v>6.9694000000000003</v>
      </c>
    </row>
    <row r="20" spans="1:7" x14ac:dyDescent="0.2">
      <c r="A20" s="21" t="s">
        <v>1209</v>
      </c>
      <c r="B20" s="21" t="s">
        <v>1210</v>
      </c>
      <c r="C20" s="21" t="s">
        <v>1080</v>
      </c>
      <c r="D20" s="24">
        <v>2000</v>
      </c>
      <c r="E20" s="22">
        <v>9406.1</v>
      </c>
      <c r="F20" s="23">
        <v>2.16139827430142</v>
      </c>
      <c r="G20" s="22">
        <v>6.9</v>
      </c>
    </row>
    <row r="21" spans="1:7" x14ac:dyDescent="0.2">
      <c r="A21" s="21" t="s">
        <v>1211</v>
      </c>
      <c r="B21" s="21" t="s">
        <v>1212</v>
      </c>
      <c r="C21" s="21" t="s">
        <v>35</v>
      </c>
      <c r="D21" s="24">
        <v>1500</v>
      </c>
      <c r="E21" s="22">
        <v>7486.3424999999997</v>
      </c>
      <c r="F21" s="23">
        <v>1.72026320795329</v>
      </c>
      <c r="G21" s="22">
        <v>5.5490000000000004</v>
      </c>
    </row>
    <row r="22" spans="1:7" x14ac:dyDescent="0.2">
      <c r="A22" s="21" t="s">
        <v>1213</v>
      </c>
      <c r="B22" s="21" t="s">
        <v>1214</v>
      </c>
      <c r="C22" s="21" t="s">
        <v>1080</v>
      </c>
      <c r="D22" s="24">
        <v>1500</v>
      </c>
      <c r="E22" s="22">
        <v>7485.2025000000003</v>
      </c>
      <c r="F22" s="23">
        <v>1.72000125092192</v>
      </c>
      <c r="G22" s="22">
        <v>5.5505000000000004</v>
      </c>
    </row>
    <row r="23" spans="1:7" x14ac:dyDescent="0.2">
      <c r="A23" s="21" t="s">
        <v>1215</v>
      </c>
      <c r="B23" s="21" t="s">
        <v>1216</v>
      </c>
      <c r="C23" s="21" t="s">
        <v>35</v>
      </c>
      <c r="D23" s="24">
        <v>1500</v>
      </c>
      <c r="E23" s="22">
        <v>7228.1475</v>
      </c>
      <c r="F23" s="23">
        <v>1.66093338715261</v>
      </c>
      <c r="G23" s="22">
        <v>7.04</v>
      </c>
    </row>
    <row r="24" spans="1:7" x14ac:dyDescent="0.2">
      <c r="A24" s="21" t="s">
        <v>1217</v>
      </c>
      <c r="B24" s="21" t="s">
        <v>1218</v>
      </c>
      <c r="C24" s="21" t="s">
        <v>36</v>
      </c>
      <c r="D24" s="24">
        <v>1500</v>
      </c>
      <c r="E24" s="22">
        <v>7114.6350000000002</v>
      </c>
      <c r="F24" s="23">
        <v>1.63484970511524</v>
      </c>
      <c r="G24" s="22">
        <v>6.9370000000000003</v>
      </c>
    </row>
    <row r="25" spans="1:7" x14ac:dyDescent="0.2">
      <c r="A25" s="21" t="s">
        <v>1219</v>
      </c>
      <c r="B25" s="21" t="s">
        <v>1220</v>
      </c>
      <c r="C25" s="21" t="s">
        <v>1099</v>
      </c>
      <c r="D25" s="24">
        <v>1300</v>
      </c>
      <c r="E25" s="22">
        <v>6088.1535000000003</v>
      </c>
      <c r="F25" s="23">
        <v>1.3989777345108101</v>
      </c>
      <c r="G25" s="22">
        <v>6.9749999999999996</v>
      </c>
    </row>
    <row r="26" spans="1:7" x14ac:dyDescent="0.2">
      <c r="A26" s="21" t="s">
        <v>1221</v>
      </c>
      <c r="B26" s="21" t="s">
        <v>1222</v>
      </c>
      <c r="C26" s="21" t="s">
        <v>1080</v>
      </c>
      <c r="D26" s="24">
        <v>1000</v>
      </c>
      <c r="E26" s="22">
        <v>4981.01</v>
      </c>
      <c r="F26" s="23">
        <v>1.14457069542936</v>
      </c>
      <c r="G26" s="22">
        <v>5.5662000000000003</v>
      </c>
    </row>
    <row r="27" spans="1:7" x14ac:dyDescent="0.2">
      <c r="A27" s="21" t="s">
        <v>1223</v>
      </c>
      <c r="B27" s="21" t="s">
        <v>1224</v>
      </c>
      <c r="C27" s="21" t="s">
        <v>1080</v>
      </c>
      <c r="D27" s="24">
        <v>1000</v>
      </c>
      <c r="E27" s="22">
        <v>4980.96</v>
      </c>
      <c r="F27" s="23">
        <v>1.14455920608588</v>
      </c>
      <c r="G27" s="22">
        <v>5.5808999999999997</v>
      </c>
    </row>
    <row r="28" spans="1:7" x14ac:dyDescent="0.2">
      <c r="A28" s="21" t="s">
        <v>1225</v>
      </c>
      <c r="B28" s="21" t="s">
        <v>1226</v>
      </c>
      <c r="C28" s="21" t="s">
        <v>35</v>
      </c>
      <c r="D28" s="24">
        <v>1000</v>
      </c>
      <c r="E28" s="22">
        <v>4980.7250000000004</v>
      </c>
      <c r="F28" s="23">
        <v>1.14450520617152</v>
      </c>
      <c r="G28" s="22">
        <v>5.6501000000000001</v>
      </c>
    </row>
    <row r="29" spans="1:7" x14ac:dyDescent="0.2">
      <c r="A29" s="21" t="s">
        <v>1227</v>
      </c>
      <c r="B29" s="21" t="s">
        <v>1228</v>
      </c>
      <c r="C29" s="21" t="s">
        <v>1080</v>
      </c>
      <c r="D29" s="24">
        <v>1000</v>
      </c>
      <c r="E29" s="22">
        <v>4699.8050000000003</v>
      </c>
      <c r="F29" s="23">
        <v>1.0799534787588101</v>
      </c>
      <c r="G29" s="22">
        <v>6.8773</v>
      </c>
    </row>
    <row r="30" spans="1:7" x14ac:dyDescent="0.2">
      <c r="A30" s="21" t="s">
        <v>1229</v>
      </c>
      <c r="B30" s="21" t="s">
        <v>1230</v>
      </c>
      <c r="C30" s="21" t="s">
        <v>35</v>
      </c>
      <c r="D30" s="24">
        <v>1000</v>
      </c>
      <c r="E30" s="22">
        <v>4698.2</v>
      </c>
      <c r="F30" s="23">
        <v>1.0795846708330701</v>
      </c>
      <c r="G30" s="22">
        <v>7.02</v>
      </c>
    </row>
    <row r="31" spans="1:7" x14ac:dyDescent="0.2">
      <c r="A31" s="21" t="s">
        <v>1231</v>
      </c>
      <c r="B31" s="21" t="s">
        <v>1232</v>
      </c>
      <c r="C31" s="21" t="s">
        <v>1080</v>
      </c>
      <c r="D31" s="24">
        <v>500</v>
      </c>
      <c r="E31" s="22">
        <v>2495.4499999999998</v>
      </c>
      <c r="F31" s="23">
        <v>0.57342164378493599</v>
      </c>
      <c r="G31" s="22">
        <v>5.5458999999999996</v>
      </c>
    </row>
    <row r="32" spans="1:7" x14ac:dyDescent="0.2">
      <c r="A32" s="21" t="s">
        <v>1233</v>
      </c>
      <c r="B32" s="21" t="s">
        <v>1234</v>
      </c>
      <c r="C32" s="21" t="s">
        <v>1099</v>
      </c>
      <c r="D32" s="24">
        <v>500</v>
      </c>
      <c r="E32" s="22">
        <v>2495.0675000000001</v>
      </c>
      <c r="F32" s="23">
        <v>0.57333375030730804</v>
      </c>
      <c r="G32" s="22">
        <v>5.5505000000000004</v>
      </c>
    </row>
    <row r="33" spans="1:7" x14ac:dyDescent="0.2">
      <c r="A33" s="21" t="s">
        <v>1102</v>
      </c>
      <c r="B33" s="21" t="s">
        <v>1103</v>
      </c>
      <c r="C33" s="21" t="s">
        <v>35</v>
      </c>
      <c r="D33" s="24">
        <v>500</v>
      </c>
      <c r="E33" s="22">
        <v>2490.9124999999999</v>
      </c>
      <c r="F33" s="23">
        <v>0.57237898586405001</v>
      </c>
      <c r="G33" s="22">
        <v>5.5484</v>
      </c>
    </row>
    <row r="34" spans="1:7" x14ac:dyDescent="0.2">
      <c r="A34" s="21" t="s">
        <v>1235</v>
      </c>
      <c r="B34" s="21" t="s">
        <v>1236</v>
      </c>
      <c r="C34" s="21" t="s">
        <v>1080</v>
      </c>
      <c r="D34" s="24">
        <v>100</v>
      </c>
      <c r="E34" s="22">
        <v>499.7045</v>
      </c>
      <c r="F34" s="23">
        <v>0.114825532788367</v>
      </c>
      <c r="G34" s="22">
        <v>5.4005999999999998</v>
      </c>
    </row>
    <row r="35" spans="1:7" x14ac:dyDescent="0.2">
      <c r="A35" s="21" t="s">
        <v>1237</v>
      </c>
      <c r="B35" s="21" t="s">
        <v>1238</v>
      </c>
      <c r="C35" s="21" t="s">
        <v>35</v>
      </c>
      <c r="D35" s="24">
        <v>100</v>
      </c>
      <c r="E35" s="22">
        <v>470.66800000000001</v>
      </c>
      <c r="F35" s="23">
        <v>0.108153326348742</v>
      </c>
      <c r="G35" s="22">
        <v>6.9349999999999996</v>
      </c>
    </row>
    <row r="36" spans="1:7" x14ac:dyDescent="0.2">
      <c r="A36" s="20" t="s">
        <v>32</v>
      </c>
      <c r="B36" s="20"/>
      <c r="C36" s="20"/>
      <c r="D36" s="20"/>
      <c r="E36" s="25">
        <f>SUM(E6:E35)</f>
        <v>242099.56700000001</v>
      </c>
      <c r="F36" s="26">
        <f>SUM(F6:F35)</f>
        <v>55.63130163648286</v>
      </c>
      <c r="G36" s="25"/>
    </row>
    <row r="37" spans="1:7" x14ac:dyDescent="0.2">
      <c r="A37" s="21"/>
      <c r="B37" s="21"/>
      <c r="C37" s="21"/>
      <c r="D37" s="21"/>
      <c r="E37" s="22"/>
      <c r="F37" s="23"/>
      <c r="G37" s="22"/>
    </row>
    <row r="38" spans="1:7" x14ac:dyDescent="0.2">
      <c r="A38" s="20" t="s">
        <v>37</v>
      </c>
      <c r="B38" s="21"/>
      <c r="C38" s="21"/>
      <c r="D38" s="21"/>
      <c r="E38" s="22"/>
      <c r="F38" s="23"/>
      <c r="G38" s="22"/>
    </row>
    <row r="39" spans="1:7" x14ac:dyDescent="0.2">
      <c r="A39" s="21" t="s">
        <v>1239</v>
      </c>
      <c r="B39" s="21" t="s">
        <v>1240</v>
      </c>
      <c r="C39" s="21" t="s">
        <v>1080</v>
      </c>
      <c r="D39" s="24">
        <v>6000</v>
      </c>
      <c r="E39" s="22">
        <v>28076.79</v>
      </c>
      <c r="F39" s="23">
        <v>6.4516776829848101</v>
      </c>
      <c r="G39" s="22">
        <v>6.9450000000000003</v>
      </c>
    </row>
    <row r="40" spans="1:7" x14ac:dyDescent="0.2">
      <c r="A40" s="21" t="s">
        <v>1241</v>
      </c>
      <c r="B40" s="21" t="s">
        <v>1242</v>
      </c>
      <c r="C40" s="21" t="s">
        <v>1080</v>
      </c>
      <c r="D40" s="24">
        <v>5300</v>
      </c>
      <c r="E40" s="22">
        <v>25106.152999999998</v>
      </c>
      <c r="F40" s="23">
        <v>5.7690643059873397</v>
      </c>
      <c r="G40" s="22">
        <v>8.3049999999999997</v>
      </c>
    </row>
    <row r="41" spans="1:7" x14ac:dyDescent="0.2">
      <c r="A41" s="21" t="s">
        <v>1243</v>
      </c>
      <c r="B41" s="21" t="s">
        <v>1244</v>
      </c>
      <c r="C41" s="21" t="s">
        <v>36</v>
      </c>
      <c r="D41" s="24">
        <v>2000</v>
      </c>
      <c r="E41" s="22">
        <v>9968.19</v>
      </c>
      <c r="F41" s="23">
        <v>2.2905591758442601</v>
      </c>
      <c r="G41" s="22">
        <v>6.1303999999999998</v>
      </c>
    </row>
    <row r="42" spans="1:7" x14ac:dyDescent="0.2">
      <c r="A42" s="21" t="s">
        <v>1245</v>
      </c>
      <c r="B42" s="21" t="s">
        <v>1246</v>
      </c>
      <c r="C42" s="21" t="s">
        <v>36</v>
      </c>
      <c r="D42" s="24">
        <v>1500</v>
      </c>
      <c r="E42" s="22">
        <v>7343.7375000000002</v>
      </c>
      <c r="F42" s="23">
        <v>1.6874944514115999</v>
      </c>
      <c r="G42" s="22">
        <v>7.6898999999999997</v>
      </c>
    </row>
    <row r="43" spans="1:7" x14ac:dyDescent="0.2">
      <c r="A43" s="21" t="s">
        <v>1247</v>
      </c>
      <c r="B43" s="21" t="s">
        <v>1248</v>
      </c>
      <c r="C43" s="21" t="s">
        <v>36</v>
      </c>
      <c r="D43" s="24">
        <v>1500</v>
      </c>
      <c r="E43" s="22">
        <v>7201.4475000000002</v>
      </c>
      <c r="F43" s="23">
        <v>1.65479807773384</v>
      </c>
      <c r="G43" s="22">
        <v>7.8</v>
      </c>
    </row>
    <row r="44" spans="1:7" x14ac:dyDescent="0.2">
      <c r="A44" s="21" t="s">
        <v>1249</v>
      </c>
      <c r="B44" s="21" t="s">
        <v>1250</v>
      </c>
      <c r="C44" s="21" t="s">
        <v>36</v>
      </c>
      <c r="D44" s="24">
        <v>1500</v>
      </c>
      <c r="E44" s="22">
        <v>7029.99</v>
      </c>
      <c r="F44" s="23">
        <v>1.61539939553654</v>
      </c>
      <c r="G44" s="22">
        <v>7.44</v>
      </c>
    </row>
    <row r="45" spans="1:7" x14ac:dyDescent="0.2">
      <c r="A45" s="21" t="s">
        <v>1251</v>
      </c>
      <c r="B45" s="21" t="s">
        <v>1252</v>
      </c>
      <c r="C45" s="21" t="s">
        <v>35</v>
      </c>
      <c r="D45" s="24">
        <v>1000</v>
      </c>
      <c r="E45" s="22">
        <v>4996.2849999999999</v>
      </c>
      <c r="F45" s="23">
        <v>1.14808068986276</v>
      </c>
      <c r="G45" s="22">
        <v>6.7895000000000003</v>
      </c>
    </row>
    <row r="46" spans="1:7" x14ac:dyDescent="0.2">
      <c r="A46" s="20" t="s">
        <v>32</v>
      </c>
      <c r="B46" s="20"/>
      <c r="C46" s="20"/>
      <c r="D46" s="20"/>
      <c r="E46" s="25">
        <f>SUM(E38:E45)</f>
        <v>89722.593000000008</v>
      </c>
      <c r="F46" s="26">
        <f>SUM(F38:F45)</f>
        <v>20.617073779361149</v>
      </c>
      <c r="G46" s="25"/>
    </row>
    <row r="47" spans="1:7" x14ac:dyDescent="0.2">
      <c r="A47" s="21"/>
      <c r="B47" s="21"/>
      <c r="C47" s="21"/>
      <c r="D47" s="21"/>
      <c r="E47" s="22"/>
      <c r="F47" s="23"/>
      <c r="G47" s="22"/>
    </row>
    <row r="48" spans="1:7" x14ac:dyDescent="0.2">
      <c r="A48" s="20" t="s">
        <v>38</v>
      </c>
      <c r="B48" s="21"/>
      <c r="C48" s="21"/>
      <c r="D48" s="21"/>
      <c r="E48" s="22"/>
      <c r="F48" s="23"/>
      <c r="G48" s="22"/>
    </row>
    <row r="49" spans="1:7" x14ac:dyDescent="0.2">
      <c r="A49" s="21" t="s">
        <v>1253</v>
      </c>
      <c r="B49" s="21" t="s">
        <v>1254</v>
      </c>
      <c r="C49" s="21" t="s">
        <v>39</v>
      </c>
      <c r="D49" s="24">
        <v>30000000</v>
      </c>
      <c r="E49" s="22">
        <v>28462.32</v>
      </c>
      <c r="F49" s="23">
        <v>6.5402674148281301</v>
      </c>
      <c r="G49" s="22">
        <v>5.5391000000000004</v>
      </c>
    </row>
    <row r="50" spans="1:7" x14ac:dyDescent="0.2">
      <c r="A50" s="21" t="s">
        <v>1255</v>
      </c>
      <c r="B50" s="21" t="s">
        <v>1256</v>
      </c>
      <c r="C50" s="21" t="s">
        <v>39</v>
      </c>
      <c r="D50" s="24">
        <v>22500000</v>
      </c>
      <c r="E50" s="22">
        <v>22484.61</v>
      </c>
      <c r="F50" s="23">
        <v>5.1666681464518298</v>
      </c>
      <c r="G50" s="22">
        <v>4.9965999999999999</v>
      </c>
    </row>
    <row r="51" spans="1:7" x14ac:dyDescent="0.2">
      <c r="A51" s="21" t="s">
        <v>1144</v>
      </c>
      <c r="B51" s="21" t="s">
        <v>1145</v>
      </c>
      <c r="C51" s="21" t="s">
        <v>39</v>
      </c>
      <c r="D51" s="24">
        <v>5000000</v>
      </c>
      <c r="E51" s="22">
        <v>4992.125</v>
      </c>
      <c r="F51" s="23">
        <v>1.14712477648515</v>
      </c>
      <c r="G51" s="22">
        <v>4.7996999999999996</v>
      </c>
    </row>
    <row r="52" spans="1:7" x14ac:dyDescent="0.2">
      <c r="A52" s="20" t="s">
        <v>32</v>
      </c>
      <c r="B52" s="20"/>
      <c r="C52" s="20"/>
      <c r="D52" s="20"/>
      <c r="E52" s="25">
        <f>SUM(E48:E51)</f>
        <v>55939.055</v>
      </c>
      <c r="F52" s="26">
        <f>SUM(F48:F51)</f>
        <v>12.854060337765109</v>
      </c>
      <c r="G52" s="25"/>
    </row>
    <row r="53" spans="1:7" x14ac:dyDescent="0.2">
      <c r="A53" s="21"/>
      <c r="B53" s="21"/>
      <c r="C53" s="21"/>
      <c r="D53" s="21"/>
      <c r="E53" s="22"/>
      <c r="F53" s="23"/>
      <c r="G53" s="22"/>
    </row>
    <row r="54" spans="1:7" x14ac:dyDescent="0.2">
      <c r="A54" s="20" t="s">
        <v>60</v>
      </c>
      <c r="B54" s="21"/>
      <c r="C54" s="21"/>
      <c r="D54" s="21"/>
      <c r="E54" s="22"/>
      <c r="F54" s="23"/>
      <c r="G54" s="22"/>
    </row>
    <row r="55" spans="1:7" x14ac:dyDescent="0.2">
      <c r="A55" s="21" t="s">
        <v>1257</v>
      </c>
      <c r="B55" s="21" t="s">
        <v>1258</v>
      </c>
      <c r="C55" s="21" t="s">
        <v>39</v>
      </c>
      <c r="D55" s="24">
        <v>2860000</v>
      </c>
      <c r="E55" s="22">
        <v>2973.7452189000001</v>
      </c>
      <c r="F55" s="23">
        <v>0.68332760488859001</v>
      </c>
      <c r="G55" s="22">
        <v>5.09985</v>
      </c>
    </row>
    <row r="56" spans="1:7" x14ac:dyDescent="0.2">
      <c r="A56" s="21" t="s">
        <v>1259</v>
      </c>
      <c r="B56" s="21" t="s">
        <v>1260</v>
      </c>
      <c r="C56" s="21" t="s">
        <v>39</v>
      </c>
      <c r="D56" s="24">
        <v>500000</v>
      </c>
      <c r="E56" s="22">
        <v>512.68077779999999</v>
      </c>
      <c r="F56" s="23">
        <v>0.117807311043305</v>
      </c>
      <c r="G56" s="22">
        <v>5.9337996100000003</v>
      </c>
    </row>
    <row r="57" spans="1:7" x14ac:dyDescent="0.2">
      <c r="A57" s="20" t="s">
        <v>32</v>
      </c>
      <c r="B57" s="20"/>
      <c r="C57" s="20"/>
      <c r="D57" s="20"/>
      <c r="E57" s="25">
        <f>SUM(E55:E56)</f>
        <v>3486.4259966999998</v>
      </c>
      <c r="F57" s="26">
        <f>SUM(F55:F56)</f>
        <v>0.80113491593189501</v>
      </c>
      <c r="G57" s="25"/>
    </row>
    <row r="58" spans="1:7" x14ac:dyDescent="0.2">
      <c r="A58" s="21"/>
      <c r="B58" s="21"/>
      <c r="C58" s="21"/>
      <c r="D58" s="21"/>
      <c r="E58" s="22"/>
      <c r="F58" s="23"/>
      <c r="G58" s="22"/>
    </row>
    <row r="59" spans="1:7" x14ac:dyDescent="0.2">
      <c r="A59" s="20" t="s">
        <v>1146</v>
      </c>
      <c r="B59" s="21"/>
      <c r="C59" s="21"/>
      <c r="D59" s="21"/>
      <c r="E59" s="22"/>
      <c r="F59" s="23"/>
      <c r="G59" s="22"/>
    </row>
    <row r="60" spans="1:7" x14ac:dyDescent="0.2">
      <c r="A60" s="21" t="s">
        <v>1147</v>
      </c>
      <c r="B60" s="21" t="s">
        <v>1148</v>
      </c>
      <c r="C60" s="21" t="s">
        <v>1149</v>
      </c>
      <c r="D60" s="24">
        <v>8992.3790000000008</v>
      </c>
      <c r="E60" s="22">
        <v>1048.7645809999999</v>
      </c>
      <c r="F60" s="23">
        <v>0.24099233003283599</v>
      </c>
      <c r="G60" s="22">
        <v>5.45</v>
      </c>
    </row>
    <row r="61" spans="1:7" x14ac:dyDescent="0.2">
      <c r="A61" s="20" t="s">
        <v>32</v>
      </c>
      <c r="B61" s="20"/>
      <c r="C61" s="20"/>
      <c r="D61" s="20"/>
      <c r="E61" s="25">
        <f>SUM(E60:E60)</f>
        <v>1048.7645809999999</v>
      </c>
      <c r="F61" s="26">
        <f>SUM(F60:F60)</f>
        <v>0.24099233003283599</v>
      </c>
      <c r="G61" s="25"/>
    </row>
    <row r="62" spans="1:7" x14ac:dyDescent="0.2">
      <c r="A62" s="21"/>
      <c r="B62" s="21"/>
      <c r="C62" s="21"/>
      <c r="D62" s="21"/>
      <c r="E62" s="22"/>
      <c r="F62" s="23"/>
      <c r="G62" s="22"/>
    </row>
    <row r="63" spans="1:7" x14ac:dyDescent="0.2">
      <c r="A63" s="20" t="s">
        <v>40</v>
      </c>
      <c r="B63" s="20"/>
      <c r="C63" s="20"/>
      <c r="D63" s="20"/>
      <c r="E63" s="25">
        <f>E36+E46+E52+E57+E61</f>
        <v>392296.40557770006</v>
      </c>
      <c r="F63" s="26">
        <f>F36+F46+F52+F57+F61</f>
        <v>90.14456299957385</v>
      </c>
      <c r="G63" s="25"/>
    </row>
    <row r="64" spans="1:7" x14ac:dyDescent="0.2">
      <c r="A64" s="20"/>
      <c r="B64" s="20"/>
      <c r="C64" s="20"/>
      <c r="D64" s="20"/>
      <c r="E64" s="25"/>
      <c r="F64" s="26"/>
      <c r="G64" s="25"/>
    </row>
    <row r="65" spans="1:7" x14ac:dyDescent="0.2">
      <c r="A65" s="20" t="s">
        <v>42</v>
      </c>
      <c r="B65" s="20"/>
      <c r="C65" s="20"/>
      <c r="D65" s="20"/>
      <c r="E65" s="25">
        <f>E67-(E36+E46+E52+E57+E61)</f>
        <v>42889.469780699932</v>
      </c>
      <c r="F65" s="26">
        <f>F67-(F36+F46+F52+F57+F61)</f>
        <v>9.85543700042615</v>
      </c>
      <c r="G65" s="25"/>
    </row>
    <row r="66" spans="1:7" x14ac:dyDescent="0.2">
      <c r="A66" s="20"/>
      <c r="B66" s="20"/>
      <c r="C66" s="20"/>
      <c r="D66" s="20"/>
      <c r="E66" s="25"/>
      <c r="F66" s="26"/>
      <c r="G66" s="25"/>
    </row>
    <row r="67" spans="1:7" x14ac:dyDescent="0.2">
      <c r="A67" s="27" t="s">
        <v>41</v>
      </c>
      <c r="B67" s="27"/>
      <c r="C67" s="27"/>
      <c r="D67" s="27"/>
      <c r="E67" s="28">
        <v>435185.87535839999</v>
      </c>
      <c r="F67" s="29">
        <v>100</v>
      </c>
      <c r="G67" s="28"/>
    </row>
    <row r="69" spans="1:7" x14ac:dyDescent="0.2">
      <c r="A69" s="11" t="s">
        <v>1150</v>
      </c>
    </row>
    <row r="70" spans="1:7" x14ac:dyDescent="0.2">
      <c r="A70" s="11" t="s">
        <v>43</v>
      </c>
    </row>
    <row r="71" spans="1:7" x14ac:dyDescent="0.2">
      <c r="A71" s="11" t="s">
        <v>1151</v>
      </c>
    </row>
    <row r="73" spans="1:7" x14ac:dyDescent="0.2">
      <c r="A73" s="6" t="s">
        <v>1261</v>
      </c>
    </row>
    <row r="74" spans="1:7" x14ac:dyDescent="0.2">
      <c r="A74" s="6" t="s">
        <v>1262</v>
      </c>
    </row>
    <row r="76" spans="1:7" x14ac:dyDescent="0.2">
      <c r="A76" s="11" t="s">
        <v>44</v>
      </c>
    </row>
    <row r="77" spans="1:7" x14ac:dyDescent="0.2">
      <c r="A77" s="11" t="s">
        <v>45</v>
      </c>
    </row>
    <row r="78" spans="1:7" x14ac:dyDescent="0.2">
      <c r="A78" s="11" t="s">
        <v>46</v>
      </c>
      <c r="B78" s="11"/>
      <c r="C78" s="30" t="s">
        <v>1022</v>
      </c>
      <c r="D78" s="11" t="s">
        <v>47</v>
      </c>
    </row>
    <row r="79" spans="1:7" x14ac:dyDescent="0.2">
      <c r="A79" s="6" t="s">
        <v>1263</v>
      </c>
      <c r="C79" s="31">
        <v>50.7896</v>
      </c>
      <c r="D79" s="31">
        <v>52.279899999999998</v>
      </c>
    </row>
    <row r="80" spans="1:7" x14ac:dyDescent="0.2">
      <c r="A80" s="6" t="s">
        <v>1264</v>
      </c>
      <c r="C80" s="31">
        <v>10.1027</v>
      </c>
      <c r="D80" s="31">
        <v>10.097099999999999</v>
      </c>
    </row>
    <row r="81" spans="1:4" x14ac:dyDescent="0.2">
      <c r="A81" s="6" t="s">
        <v>1265</v>
      </c>
      <c r="C81" s="31">
        <v>10.0946</v>
      </c>
      <c r="D81" s="31">
        <v>10.097200000000001</v>
      </c>
    </row>
    <row r="82" spans="1:4" x14ac:dyDescent="0.2">
      <c r="A82" s="6" t="s">
        <v>1266</v>
      </c>
      <c r="C82" s="31">
        <v>10.5358</v>
      </c>
      <c r="D82" s="31">
        <v>10.4802</v>
      </c>
    </row>
    <row r="83" spans="1:4" x14ac:dyDescent="0.2">
      <c r="A83" s="6" t="s">
        <v>1267</v>
      </c>
      <c r="C83" s="31">
        <v>11.1776</v>
      </c>
      <c r="D83" s="31">
        <v>11.19</v>
      </c>
    </row>
    <row r="84" spans="1:4" x14ac:dyDescent="0.2">
      <c r="A84" s="6" t="s">
        <v>1268</v>
      </c>
      <c r="C84" s="31">
        <v>52.491199999999999</v>
      </c>
      <c r="D84" s="31">
        <v>54.072800000000001</v>
      </c>
    </row>
    <row r="85" spans="1:4" x14ac:dyDescent="0.2">
      <c r="A85" s="6" t="s">
        <v>1269</v>
      </c>
      <c r="C85" s="31">
        <v>10.1135</v>
      </c>
      <c r="D85" s="31">
        <v>10.1082</v>
      </c>
    </row>
    <row r="86" spans="1:4" x14ac:dyDescent="0.2">
      <c r="A86" s="6" t="s">
        <v>1270</v>
      </c>
      <c r="C86" s="31">
        <v>10.1052</v>
      </c>
      <c r="D86" s="31">
        <v>10.107699999999999</v>
      </c>
    </row>
    <row r="87" spans="1:4" x14ac:dyDescent="0.2">
      <c r="A87" s="6" t="s">
        <v>1271</v>
      </c>
      <c r="C87" s="31">
        <v>10.9473</v>
      </c>
      <c r="D87" s="31">
        <v>10.881600000000001</v>
      </c>
    </row>
    <row r="88" spans="1:4" x14ac:dyDescent="0.2">
      <c r="A88" s="6" t="s">
        <v>1272</v>
      </c>
      <c r="C88" s="31">
        <v>11.7189</v>
      </c>
      <c r="D88" s="31">
        <v>11.731199999999999</v>
      </c>
    </row>
    <row r="90" spans="1:4" x14ac:dyDescent="0.2">
      <c r="A90" s="11" t="s">
        <v>48</v>
      </c>
    </row>
    <row r="91" spans="1:4" x14ac:dyDescent="0.2">
      <c r="A91" s="102" t="s">
        <v>49</v>
      </c>
      <c r="B91" s="103"/>
      <c r="C91" s="32" t="s">
        <v>50</v>
      </c>
    </row>
    <row r="92" spans="1:4" x14ac:dyDescent="0.2">
      <c r="A92" s="98" t="s">
        <v>1264</v>
      </c>
      <c r="B92" s="99"/>
      <c r="C92" s="33">
        <v>0.29741593999999999</v>
      </c>
    </row>
    <row r="93" spans="1:4" x14ac:dyDescent="0.2">
      <c r="A93" s="98" t="s">
        <v>1265</v>
      </c>
      <c r="B93" s="99"/>
      <c r="C93" s="33">
        <v>0.28936836999999999</v>
      </c>
    </row>
    <row r="94" spans="1:4" x14ac:dyDescent="0.2">
      <c r="A94" s="98" t="s">
        <v>1266</v>
      </c>
      <c r="B94" s="99"/>
      <c r="C94" s="33">
        <v>0.36</v>
      </c>
    </row>
    <row r="95" spans="1:4" x14ac:dyDescent="0.2">
      <c r="A95" s="98" t="s">
        <v>1267</v>
      </c>
      <c r="B95" s="99"/>
      <c r="C95" s="33">
        <v>0.31</v>
      </c>
    </row>
    <row r="96" spans="1:4" x14ac:dyDescent="0.2">
      <c r="A96" s="98" t="s">
        <v>1269</v>
      </c>
      <c r="B96" s="99"/>
      <c r="C96" s="33">
        <v>0.30594543000000002</v>
      </c>
    </row>
    <row r="97" spans="1:9" x14ac:dyDescent="0.2">
      <c r="A97" s="98" t="s">
        <v>1270</v>
      </c>
      <c r="B97" s="99"/>
      <c r="C97" s="33">
        <v>0.29708106000000001</v>
      </c>
    </row>
    <row r="98" spans="1:9" x14ac:dyDescent="0.2">
      <c r="A98" s="98" t="s">
        <v>1271</v>
      </c>
      <c r="B98" s="99"/>
      <c r="C98" s="33">
        <v>0.39</v>
      </c>
    </row>
    <row r="99" spans="1:9" x14ac:dyDescent="0.2">
      <c r="A99" s="98" t="s">
        <v>1272</v>
      </c>
      <c r="B99" s="99"/>
      <c r="C99" s="33">
        <v>0.33500000000000002</v>
      </c>
    </row>
    <row r="100" spans="1:9" x14ac:dyDescent="0.2">
      <c r="A100" s="6" t="s">
        <v>51</v>
      </c>
    </row>
    <row r="101" spans="1:9" x14ac:dyDescent="0.2">
      <c r="A101" s="6" t="s">
        <v>52</v>
      </c>
    </row>
    <row r="103" spans="1:9" x14ac:dyDescent="0.2">
      <c r="A103" s="11" t="s">
        <v>1169</v>
      </c>
      <c r="D103" s="34">
        <v>0.56291353617289597</v>
      </c>
      <c r="E103" s="9" t="s">
        <v>53</v>
      </c>
    </row>
    <row r="105" spans="1:9" x14ac:dyDescent="0.2">
      <c r="A105" s="11" t="s">
        <v>54</v>
      </c>
      <c r="D105" s="30" t="s">
        <v>55</v>
      </c>
    </row>
    <row r="107" spans="1:9" x14ac:dyDescent="0.2">
      <c r="A107" s="69" t="s">
        <v>1170</v>
      </c>
      <c r="B107" s="70"/>
      <c r="C107" s="70"/>
      <c r="D107" s="70"/>
      <c r="E107" s="10"/>
      <c r="G107" s="10"/>
      <c r="H107" s="70"/>
      <c r="I107" s="70"/>
    </row>
    <row r="108" spans="1:9" x14ac:dyDescent="0.2">
      <c r="A108" s="70"/>
      <c r="B108" s="70"/>
      <c r="C108" s="70"/>
      <c r="D108" s="70"/>
      <c r="E108" s="10"/>
      <c r="G108" s="10"/>
      <c r="H108" s="70"/>
      <c r="I108" s="70"/>
    </row>
    <row r="109" spans="1:9" x14ac:dyDescent="0.2">
      <c r="A109" s="69" t="s">
        <v>1031</v>
      </c>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10"/>
      <c r="H119" s="70"/>
      <c r="I119" s="70"/>
    </row>
    <row r="120" spans="1:9" x14ac:dyDescent="0.2">
      <c r="A120" s="70"/>
      <c r="B120" s="70"/>
      <c r="C120" s="70"/>
      <c r="D120" s="70"/>
      <c r="E120" s="10"/>
      <c r="G120" s="10"/>
      <c r="H120" s="70"/>
      <c r="I120" s="70"/>
    </row>
    <row r="121" spans="1:9" x14ac:dyDescent="0.2">
      <c r="A121" s="70"/>
      <c r="B121" s="70"/>
      <c r="C121" s="70"/>
      <c r="D121" s="70"/>
      <c r="E121" s="10"/>
      <c r="G121" s="10"/>
      <c r="H121" s="70"/>
      <c r="I121" s="70"/>
    </row>
    <row r="122" spans="1:9" x14ac:dyDescent="0.2">
      <c r="A122" s="70"/>
      <c r="B122" s="70"/>
      <c r="C122" s="70"/>
      <c r="D122" s="70"/>
      <c r="E122" s="10"/>
      <c r="G122" s="10"/>
      <c r="H122" s="70"/>
      <c r="I122" s="70"/>
    </row>
    <row r="123" spans="1:9" x14ac:dyDescent="0.2">
      <c r="A123" s="69"/>
      <c r="B123" s="70"/>
      <c r="C123" s="70"/>
      <c r="D123" s="70"/>
      <c r="E123" s="10"/>
      <c r="G123" s="10"/>
      <c r="H123" s="70"/>
      <c r="I123" s="70"/>
    </row>
    <row r="124" spans="1:9" x14ac:dyDescent="0.2">
      <c r="A124" s="70"/>
      <c r="B124" s="70"/>
      <c r="C124" s="70"/>
      <c r="D124" s="70"/>
      <c r="E124" s="10"/>
      <c r="G124" s="10"/>
      <c r="H124" s="70"/>
      <c r="I124" s="70"/>
    </row>
    <row r="125" spans="1:9" x14ac:dyDescent="0.2">
      <c r="A125" s="69" t="s">
        <v>1273</v>
      </c>
      <c r="B125" s="70"/>
      <c r="C125" s="70"/>
      <c r="D125" s="70"/>
      <c r="E125" s="10"/>
      <c r="G125" s="10"/>
      <c r="H125" s="70"/>
      <c r="I125" s="70"/>
    </row>
    <row r="126" spans="1:9" x14ac:dyDescent="0.2">
      <c r="A126" s="70"/>
      <c r="B126" s="70"/>
      <c r="C126" s="70"/>
      <c r="D126" s="70"/>
      <c r="E126" s="10"/>
      <c r="G126" s="10"/>
      <c r="H126" s="70"/>
      <c r="I126" s="70"/>
    </row>
    <row r="127" spans="1:9" x14ac:dyDescent="0.2">
      <c r="A127" s="69" t="s">
        <v>1480</v>
      </c>
      <c r="B127" s="70"/>
      <c r="C127" s="70"/>
      <c r="D127" s="70"/>
      <c r="E127" s="10"/>
      <c r="G127" s="10"/>
      <c r="H127" s="70"/>
      <c r="I127" s="70"/>
    </row>
    <row r="128" spans="1:9" x14ac:dyDescent="0.2">
      <c r="A128" s="70"/>
      <c r="B128" s="70"/>
      <c r="C128" s="70"/>
      <c r="D128" s="70"/>
      <c r="E128" s="10"/>
      <c r="G128" s="10"/>
      <c r="H128" s="70"/>
      <c r="I128" s="70"/>
    </row>
    <row r="129" spans="1:9" x14ac:dyDescent="0.2">
      <c r="A129" s="70"/>
      <c r="B129" s="70"/>
      <c r="C129" s="70"/>
      <c r="D129" s="70"/>
      <c r="E129" s="10"/>
      <c r="G129" s="10"/>
      <c r="H129" s="70"/>
      <c r="I129" s="70"/>
    </row>
    <row r="130" spans="1:9" x14ac:dyDescent="0.2">
      <c r="A130" s="70"/>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69" t="s">
        <v>1274</v>
      </c>
      <c r="B141" s="70"/>
      <c r="C141" s="70"/>
      <c r="D141" s="70"/>
      <c r="E141" s="10"/>
      <c r="G141" s="10"/>
      <c r="H141" s="70"/>
      <c r="I141" s="70"/>
    </row>
    <row r="142" spans="1:9" x14ac:dyDescent="0.2">
      <c r="A142" s="70"/>
      <c r="B142" s="70"/>
      <c r="C142" s="70"/>
      <c r="D142" s="70"/>
      <c r="E142" s="10"/>
      <c r="G142" s="10"/>
      <c r="H142" s="70"/>
      <c r="I142" s="70"/>
    </row>
    <row r="143" spans="1:9" x14ac:dyDescent="0.2">
      <c r="A143" s="70"/>
      <c r="B143" s="70"/>
      <c r="C143" s="70"/>
      <c r="D143" s="70"/>
      <c r="E143" s="10"/>
      <c r="G143" s="10"/>
      <c r="H143" s="70"/>
      <c r="I143" s="70"/>
    </row>
    <row r="144" spans="1:9" x14ac:dyDescent="0.2">
      <c r="A144" s="70" t="s">
        <v>1030</v>
      </c>
      <c r="B144" s="70"/>
      <c r="C144" s="70"/>
      <c r="D144" s="70"/>
      <c r="E144" s="10"/>
      <c r="G144" s="10"/>
      <c r="H144" s="70"/>
      <c r="I144" s="70"/>
    </row>
    <row r="147" spans="1:1" x14ac:dyDescent="0.2">
      <c r="A147" s="70"/>
    </row>
    <row r="148" spans="1:1" x14ac:dyDescent="0.2">
      <c r="A148" s="71"/>
    </row>
    <row r="149" spans="1:1" x14ac:dyDescent="0.2">
      <c r="A149" s="71"/>
    </row>
  </sheetData>
  <mergeCells count="10">
    <mergeCell ref="A96:B96"/>
    <mergeCell ref="A97:B97"/>
    <mergeCell ref="A98:B98"/>
    <mergeCell ref="A99:B99"/>
    <mergeCell ref="A1:G1"/>
    <mergeCell ref="A91:B91"/>
    <mergeCell ref="A92:B92"/>
    <mergeCell ref="A93:B93"/>
    <mergeCell ref="A94:B94"/>
    <mergeCell ref="A95:B95"/>
  </mergeCells>
  <conditionalFormatting sqref="F2:F3">
    <cfRule type="cellIs" dxfId="107" priority="2" stopIfTrue="1" operator="between">
      <formula>0.009</formula>
      <formula>-0.009</formula>
    </cfRule>
  </conditionalFormatting>
  <conditionalFormatting sqref="F5:F65536">
    <cfRule type="cellIs" dxfId="10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56"/>
  <sheetViews>
    <sheetView workbookViewId="0">
      <selection sqref="A1:F1"/>
    </sheetView>
  </sheetViews>
  <sheetFormatPr defaultColWidth="9.140625" defaultRowHeight="11.25" x14ac:dyDescent="0.2"/>
  <cols>
    <col min="1" max="1" width="40.5703125" style="6" bestFit="1" customWidth="1"/>
    <col min="2" max="2" width="33.8554687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23</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145</v>
      </c>
      <c r="B7" s="21" t="s">
        <v>144</v>
      </c>
      <c r="C7" s="21" t="s">
        <v>146</v>
      </c>
      <c r="D7" s="24">
        <v>3450000</v>
      </c>
      <c r="E7" s="22">
        <v>13175.55</v>
      </c>
      <c r="F7" s="23">
        <v>5.4689477820105301</v>
      </c>
    </row>
    <row r="8" spans="1:6" x14ac:dyDescent="0.2">
      <c r="A8" s="21" t="s">
        <v>133</v>
      </c>
      <c r="B8" s="21" t="s">
        <v>132</v>
      </c>
      <c r="C8" s="21" t="s">
        <v>123</v>
      </c>
      <c r="D8" s="24">
        <v>1000000</v>
      </c>
      <c r="E8" s="22">
        <v>12017</v>
      </c>
      <c r="F8" s="23">
        <v>4.9880532878263502</v>
      </c>
    </row>
    <row r="9" spans="1:6" x14ac:dyDescent="0.2">
      <c r="A9" s="21" t="s">
        <v>122</v>
      </c>
      <c r="B9" s="21" t="s">
        <v>121</v>
      </c>
      <c r="C9" s="21" t="s">
        <v>123</v>
      </c>
      <c r="D9" s="24">
        <v>1140000</v>
      </c>
      <c r="E9" s="22">
        <v>10120.35</v>
      </c>
      <c r="F9" s="23">
        <v>4.2007859774863503</v>
      </c>
    </row>
    <row r="10" spans="1:6" x14ac:dyDescent="0.2">
      <c r="A10" s="21" t="s">
        <v>140</v>
      </c>
      <c r="B10" s="21" t="s">
        <v>139</v>
      </c>
      <c r="C10" s="21" t="s">
        <v>141</v>
      </c>
      <c r="D10" s="24">
        <v>720276</v>
      </c>
      <c r="E10" s="22">
        <v>9364.3082759999998</v>
      </c>
      <c r="F10" s="23">
        <v>3.8869658553983002</v>
      </c>
    </row>
    <row r="11" spans="1:6" x14ac:dyDescent="0.2">
      <c r="A11" s="21" t="s">
        <v>242</v>
      </c>
      <c r="B11" s="21" t="s">
        <v>241</v>
      </c>
      <c r="C11" s="21" t="s">
        <v>243</v>
      </c>
      <c r="D11" s="24">
        <v>2957800</v>
      </c>
      <c r="E11" s="22">
        <v>8272.9665999999997</v>
      </c>
      <c r="F11" s="23">
        <v>3.4339683988688998</v>
      </c>
    </row>
    <row r="12" spans="1:6" x14ac:dyDescent="0.2">
      <c r="A12" s="21" t="s">
        <v>143</v>
      </c>
      <c r="B12" s="21" t="s">
        <v>142</v>
      </c>
      <c r="C12" s="21" t="s">
        <v>141</v>
      </c>
      <c r="D12" s="24">
        <v>560000</v>
      </c>
      <c r="E12" s="22">
        <v>7778.96</v>
      </c>
      <c r="F12" s="23">
        <v>3.2289146212756701</v>
      </c>
    </row>
    <row r="13" spans="1:6" x14ac:dyDescent="0.2">
      <c r="A13" s="21" t="s">
        <v>180</v>
      </c>
      <c r="B13" s="21" t="s">
        <v>179</v>
      </c>
      <c r="C13" s="21" t="s">
        <v>181</v>
      </c>
      <c r="D13" s="24">
        <v>1700000</v>
      </c>
      <c r="E13" s="22">
        <v>7559.9</v>
      </c>
      <c r="F13" s="23">
        <v>3.1379865233118398</v>
      </c>
    </row>
    <row r="14" spans="1:6" x14ac:dyDescent="0.2">
      <c r="A14" s="21" t="s">
        <v>890</v>
      </c>
      <c r="B14" s="21" t="s">
        <v>889</v>
      </c>
      <c r="C14" s="21" t="s">
        <v>891</v>
      </c>
      <c r="D14" s="24">
        <v>1713809</v>
      </c>
      <c r="E14" s="22">
        <v>7380.5184589999999</v>
      </c>
      <c r="F14" s="23">
        <v>3.0635282820402798</v>
      </c>
    </row>
    <row r="15" spans="1:6" x14ac:dyDescent="0.2">
      <c r="A15" s="21" t="s">
        <v>178</v>
      </c>
      <c r="B15" s="21" t="s">
        <v>177</v>
      </c>
      <c r="C15" s="21" t="s">
        <v>146</v>
      </c>
      <c r="D15" s="24">
        <v>4220000</v>
      </c>
      <c r="E15" s="22">
        <v>6673.93</v>
      </c>
      <c r="F15" s="23">
        <v>2.7702353731566101</v>
      </c>
    </row>
    <row r="16" spans="1:6" x14ac:dyDescent="0.2">
      <c r="A16" s="21" t="s">
        <v>407</v>
      </c>
      <c r="B16" s="21" t="s">
        <v>406</v>
      </c>
      <c r="C16" s="21" t="s">
        <v>141</v>
      </c>
      <c r="D16" s="24">
        <v>222500</v>
      </c>
      <c r="E16" s="22">
        <v>5868.2150000000001</v>
      </c>
      <c r="F16" s="23">
        <v>2.4357967150222102</v>
      </c>
    </row>
    <row r="17" spans="1:6" x14ac:dyDescent="0.2">
      <c r="A17" s="21" t="s">
        <v>472</v>
      </c>
      <c r="B17" s="21" t="s">
        <v>471</v>
      </c>
      <c r="C17" s="21" t="s">
        <v>146</v>
      </c>
      <c r="D17" s="24">
        <v>7600000</v>
      </c>
      <c r="E17" s="22">
        <v>5725.08</v>
      </c>
      <c r="F17" s="23">
        <v>2.3763837993733001</v>
      </c>
    </row>
    <row r="18" spans="1:6" x14ac:dyDescent="0.2">
      <c r="A18" s="21" t="s">
        <v>323</v>
      </c>
      <c r="B18" s="21" t="s">
        <v>322</v>
      </c>
      <c r="C18" s="21" t="s">
        <v>131</v>
      </c>
      <c r="D18" s="24">
        <v>1200000</v>
      </c>
      <c r="E18" s="22">
        <v>5265</v>
      </c>
      <c r="F18" s="23">
        <v>2.18541237916333</v>
      </c>
    </row>
    <row r="19" spans="1:6" x14ac:dyDescent="0.2">
      <c r="A19" s="21" t="s">
        <v>257</v>
      </c>
      <c r="B19" s="21" t="s">
        <v>256</v>
      </c>
      <c r="C19" s="21" t="s">
        <v>258</v>
      </c>
      <c r="D19" s="24">
        <v>2976069</v>
      </c>
      <c r="E19" s="22">
        <v>5045.3297759999996</v>
      </c>
      <c r="F19" s="23">
        <v>2.09423098754639</v>
      </c>
    </row>
    <row r="20" spans="1:6" x14ac:dyDescent="0.2">
      <c r="A20" s="21" t="s">
        <v>160</v>
      </c>
      <c r="B20" s="21" t="s">
        <v>159</v>
      </c>
      <c r="C20" s="21" t="s">
        <v>161</v>
      </c>
      <c r="D20" s="24">
        <v>80000</v>
      </c>
      <c r="E20" s="22">
        <v>4802</v>
      </c>
      <c r="F20" s="23">
        <v>1.9932289163803101</v>
      </c>
    </row>
    <row r="21" spans="1:6" x14ac:dyDescent="0.2">
      <c r="A21" s="21" t="s">
        <v>325</v>
      </c>
      <c r="B21" s="21" t="s">
        <v>324</v>
      </c>
      <c r="C21" s="21" t="s">
        <v>213</v>
      </c>
      <c r="D21" s="24">
        <v>1500000</v>
      </c>
      <c r="E21" s="22">
        <v>4704</v>
      </c>
      <c r="F21" s="23">
        <v>1.95255077522969</v>
      </c>
    </row>
    <row r="22" spans="1:6" x14ac:dyDescent="0.2">
      <c r="A22" s="21" t="s">
        <v>212</v>
      </c>
      <c r="B22" s="21" t="s">
        <v>211</v>
      </c>
      <c r="C22" s="21" t="s">
        <v>213</v>
      </c>
      <c r="D22" s="24">
        <v>200000</v>
      </c>
      <c r="E22" s="22">
        <v>4676.2</v>
      </c>
      <c r="F22" s="23">
        <v>1.9410114658012501</v>
      </c>
    </row>
    <row r="23" spans="1:6" x14ac:dyDescent="0.2">
      <c r="A23" s="21" t="s">
        <v>489</v>
      </c>
      <c r="B23" s="21" t="s">
        <v>488</v>
      </c>
      <c r="C23" s="21" t="s">
        <v>210</v>
      </c>
      <c r="D23" s="24">
        <v>1300800</v>
      </c>
      <c r="E23" s="22">
        <v>4550.1984000000002</v>
      </c>
      <c r="F23" s="23">
        <v>1.8887103344746801</v>
      </c>
    </row>
    <row r="24" spans="1:6" x14ac:dyDescent="0.2">
      <c r="A24" s="21" t="s">
        <v>315</v>
      </c>
      <c r="B24" s="21" t="s">
        <v>314</v>
      </c>
      <c r="C24" s="21" t="s">
        <v>138</v>
      </c>
      <c r="D24" s="24">
        <v>1000000</v>
      </c>
      <c r="E24" s="22">
        <v>4549.5</v>
      </c>
      <c r="F24" s="23">
        <v>1.8884204404565199</v>
      </c>
    </row>
    <row r="25" spans="1:6" x14ac:dyDescent="0.2">
      <c r="A25" s="21" t="s">
        <v>163</v>
      </c>
      <c r="B25" s="21" t="s">
        <v>162</v>
      </c>
      <c r="C25" s="21" t="s">
        <v>164</v>
      </c>
      <c r="D25" s="24">
        <v>2100000</v>
      </c>
      <c r="E25" s="22">
        <v>4458.93</v>
      </c>
      <c r="F25" s="23">
        <v>1.85082636653803</v>
      </c>
    </row>
    <row r="26" spans="1:6" x14ac:dyDescent="0.2">
      <c r="A26" s="21" t="s">
        <v>432</v>
      </c>
      <c r="B26" s="21" t="s">
        <v>431</v>
      </c>
      <c r="C26" s="21" t="s">
        <v>210</v>
      </c>
      <c r="D26" s="24">
        <v>400000</v>
      </c>
      <c r="E26" s="22">
        <v>4317.6000000000004</v>
      </c>
      <c r="F26" s="23">
        <v>1.79216267583582</v>
      </c>
    </row>
    <row r="27" spans="1:6" x14ac:dyDescent="0.2">
      <c r="A27" s="21" t="s">
        <v>204</v>
      </c>
      <c r="B27" s="21" t="s">
        <v>203</v>
      </c>
      <c r="C27" s="21" t="s">
        <v>205</v>
      </c>
      <c r="D27" s="24">
        <v>2000000</v>
      </c>
      <c r="E27" s="22">
        <v>4222</v>
      </c>
      <c r="F27" s="23">
        <v>1.7524807340603199</v>
      </c>
    </row>
    <row r="28" spans="1:6" x14ac:dyDescent="0.2">
      <c r="A28" s="21" t="s">
        <v>498</v>
      </c>
      <c r="B28" s="21" t="s">
        <v>497</v>
      </c>
      <c r="C28" s="21" t="s">
        <v>131</v>
      </c>
      <c r="D28" s="24">
        <v>965000</v>
      </c>
      <c r="E28" s="22">
        <v>3719.11</v>
      </c>
      <c r="F28" s="23">
        <v>1.5437396074967</v>
      </c>
    </row>
    <row r="29" spans="1:6" x14ac:dyDescent="0.2">
      <c r="A29" s="21" t="s">
        <v>197</v>
      </c>
      <c r="B29" s="21" t="s">
        <v>196</v>
      </c>
      <c r="C29" s="21" t="s">
        <v>155</v>
      </c>
      <c r="D29" s="24">
        <v>24000</v>
      </c>
      <c r="E29" s="22">
        <v>3565.68</v>
      </c>
      <c r="F29" s="23">
        <v>1.48005341161161</v>
      </c>
    </row>
    <row r="30" spans="1:6" x14ac:dyDescent="0.2">
      <c r="A30" s="21" t="s">
        <v>524</v>
      </c>
      <c r="B30" s="21" t="s">
        <v>523</v>
      </c>
      <c r="C30" s="21" t="s">
        <v>176</v>
      </c>
      <c r="D30" s="24">
        <v>115000</v>
      </c>
      <c r="E30" s="22">
        <v>3375.5949999999998</v>
      </c>
      <c r="F30" s="23">
        <v>1.4011523456869599</v>
      </c>
    </row>
    <row r="31" spans="1:6" x14ac:dyDescent="0.2">
      <c r="A31" s="21" t="s">
        <v>893</v>
      </c>
      <c r="B31" s="21" t="s">
        <v>892</v>
      </c>
      <c r="C31" s="21" t="s">
        <v>258</v>
      </c>
      <c r="D31" s="24">
        <v>275000</v>
      </c>
      <c r="E31" s="22">
        <v>3354.45</v>
      </c>
      <c r="F31" s="23">
        <v>1.3923754141091</v>
      </c>
    </row>
    <row r="32" spans="1:6" x14ac:dyDescent="0.2">
      <c r="A32" s="21" t="s">
        <v>895</v>
      </c>
      <c r="B32" s="21" t="s">
        <v>894</v>
      </c>
      <c r="C32" s="21" t="s">
        <v>167</v>
      </c>
      <c r="D32" s="24">
        <v>105000</v>
      </c>
      <c r="E32" s="22">
        <v>3143.5949999999998</v>
      </c>
      <c r="F32" s="23">
        <v>1.30485307275896</v>
      </c>
    </row>
    <row r="33" spans="1:7" x14ac:dyDescent="0.2">
      <c r="A33" s="21" t="s">
        <v>788</v>
      </c>
      <c r="B33" s="21" t="s">
        <v>787</v>
      </c>
      <c r="C33" s="21" t="s">
        <v>155</v>
      </c>
      <c r="D33" s="24">
        <v>55000</v>
      </c>
      <c r="E33" s="22">
        <v>3140.5</v>
      </c>
      <c r="F33" s="23">
        <v>1.3035683906481399</v>
      </c>
    </row>
    <row r="34" spans="1:7" x14ac:dyDescent="0.2">
      <c r="A34" s="21" t="s">
        <v>709</v>
      </c>
      <c r="B34" s="21" t="s">
        <v>708</v>
      </c>
      <c r="C34" s="21" t="s">
        <v>210</v>
      </c>
      <c r="D34" s="24">
        <v>802847</v>
      </c>
      <c r="E34" s="22">
        <v>3005.056321</v>
      </c>
      <c r="F34" s="23">
        <v>1.24734801215506</v>
      </c>
    </row>
    <row r="35" spans="1:7" x14ac:dyDescent="0.2">
      <c r="A35" s="21" t="s">
        <v>502</v>
      </c>
      <c r="B35" s="21" t="s">
        <v>501</v>
      </c>
      <c r="C35" s="21" t="s">
        <v>149</v>
      </c>
      <c r="D35" s="24">
        <v>103351</v>
      </c>
      <c r="E35" s="22">
        <v>2893.621298</v>
      </c>
      <c r="F35" s="23">
        <v>1.20109322037224</v>
      </c>
    </row>
    <row r="36" spans="1:7" x14ac:dyDescent="0.2">
      <c r="A36" s="21" t="s">
        <v>897</v>
      </c>
      <c r="B36" s="21" t="s">
        <v>896</v>
      </c>
      <c r="C36" s="21" t="s">
        <v>268</v>
      </c>
      <c r="D36" s="24">
        <v>579157</v>
      </c>
      <c r="E36" s="22">
        <v>2671.3616630000001</v>
      </c>
      <c r="F36" s="23">
        <v>1.1088370080802501</v>
      </c>
    </row>
    <row r="37" spans="1:7" x14ac:dyDescent="0.2">
      <c r="A37" s="21" t="s">
        <v>899</v>
      </c>
      <c r="B37" s="21" t="s">
        <v>898</v>
      </c>
      <c r="C37" s="21" t="s">
        <v>131</v>
      </c>
      <c r="D37" s="24">
        <v>1344876</v>
      </c>
      <c r="E37" s="22">
        <v>2513.7077319999999</v>
      </c>
      <c r="F37" s="23">
        <v>1.0433975299356799</v>
      </c>
    </row>
    <row r="38" spans="1:7" x14ac:dyDescent="0.2">
      <c r="A38" s="21" t="s">
        <v>495</v>
      </c>
      <c r="B38" s="21" t="s">
        <v>494</v>
      </c>
      <c r="C38" s="21" t="s">
        <v>496</v>
      </c>
      <c r="D38" s="24">
        <v>522050</v>
      </c>
      <c r="E38" s="22">
        <v>2415.0032999999999</v>
      </c>
      <c r="F38" s="23">
        <v>1.0024269909858099</v>
      </c>
    </row>
    <row r="39" spans="1:7" x14ac:dyDescent="0.2">
      <c r="A39" s="21" t="s">
        <v>215</v>
      </c>
      <c r="B39" s="21" t="s">
        <v>214</v>
      </c>
      <c r="C39" s="21" t="s">
        <v>181</v>
      </c>
      <c r="D39" s="24">
        <v>60000</v>
      </c>
      <c r="E39" s="22">
        <v>2347.92</v>
      </c>
      <c r="F39" s="23">
        <v>0.97458184867714504</v>
      </c>
    </row>
    <row r="40" spans="1:7" x14ac:dyDescent="0.2">
      <c r="A40" s="21" t="s">
        <v>235</v>
      </c>
      <c r="B40" s="21" t="s">
        <v>234</v>
      </c>
      <c r="C40" s="21" t="s">
        <v>236</v>
      </c>
      <c r="D40" s="24">
        <v>1000000</v>
      </c>
      <c r="E40" s="22">
        <v>2332</v>
      </c>
      <c r="F40" s="23">
        <v>0.96797372615553401</v>
      </c>
    </row>
    <row r="41" spans="1:7" x14ac:dyDescent="0.2">
      <c r="A41" s="21" t="s">
        <v>401</v>
      </c>
      <c r="B41" s="21" t="s">
        <v>400</v>
      </c>
      <c r="C41" s="21" t="s">
        <v>141</v>
      </c>
      <c r="D41" s="24">
        <v>100000</v>
      </c>
      <c r="E41" s="22">
        <v>2296.5</v>
      </c>
      <c r="F41" s="23">
        <v>0.95323827706525899</v>
      </c>
    </row>
    <row r="42" spans="1:7" x14ac:dyDescent="0.2">
      <c r="A42" s="21" t="s">
        <v>759</v>
      </c>
      <c r="B42" s="21" t="s">
        <v>758</v>
      </c>
      <c r="C42" s="21" t="s">
        <v>496</v>
      </c>
      <c r="D42" s="24">
        <v>17490</v>
      </c>
      <c r="E42" s="22">
        <v>1985.2899</v>
      </c>
      <c r="F42" s="23">
        <v>0.82406023241935999</v>
      </c>
    </row>
    <row r="43" spans="1:7" x14ac:dyDescent="0.2">
      <c r="A43" s="21" t="s">
        <v>270</v>
      </c>
      <c r="B43" s="21" t="s">
        <v>269</v>
      </c>
      <c r="C43" s="21" t="s">
        <v>176</v>
      </c>
      <c r="D43" s="24">
        <v>700000</v>
      </c>
      <c r="E43" s="22">
        <v>1804.95</v>
      </c>
      <c r="F43" s="23">
        <v>0.74920419254907</v>
      </c>
    </row>
    <row r="44" spans="1:7" x14ac:dyDescent="0.2">
      <c r="A44" s="21" t="s">
        <v>901</v>
      </c>
      <c r="B44" s="21" t="s">
        <v>900</v>
      </c>
      <c r="C44" s="21" t="s">
        <v>152</v>
      </c>
      <c r="D44" s="24">
        <v>225000</v>
      </c>
      <c r="E44" s="22">
        <v>1237.8375000000001</v>
      </c>
      <c r="F44" s="23">
        <v>0.51380539333192599</v>
      </c>
    </row>
    <row r="45" spans="1:7" x14ac:dyDescent="0.2">
      <c r="A45" s="21" t="s">
        <v>238</v>
      </c>
      <c r="B45" s="21" t="s">
        <v>237</v>
      </c>
      <c r="C45" s="21" t="s">
        <v>161</v>
      </c>
      <c r="D45" s="24">
        <v>200000</v>
      </c>
      <c r="E45" s="22">
        <v>52.24</v>
      </c>
      <c r="F45" s="23">
        <v>2.1683939731717498E-2</v>
      </c>
    </row>
    <row r="46" spans="1:7" x14ac:dyDescent="0.2">
      <c r="A46" s="20" t="s">
        <v>32</v>
      </c>
      <c r="B46" s="20"/>
      <c r="C46" s="20"/>
      <c r="D46" s="20"/>
      <c r="E46" s="25">
        <f>SUM(E7:E45)</f>
        <v>186381.95422500002</v>
      </c>
      <c r="F46" s="26">
        <f>SUM(F7:F45)</f>
        <v>77.363994305027177</v>
      </c>
      <c r="G46" s="11"/>
    </row>
    <row r="47" spans="1:7" x14ac:dyDescent="0.2">
      <c r="A47" s="21"/>
      <c r="B47" s="21"/>
      <c r="C47" s="21"/>
      <c r="D47" s="21"/>
      <c r="E47" s="22"/>
      <c r="F47" s="23"/>
    </row>
    <row r="48" spans="1:7" x14ac:dyDescent="0.2">
      <c r="A48" s="20" t="s">
        <v>275</v>
      </c>
      <c r="B48" s="21"/>
      <c r="C48" s="21"/>
      <c r="D48" s="21"/>
      <c r="E48" s="22"/>
      <c r="F48" s="23"/>
    </row>
    <row r="49" spans="1:7" x14ac:dyDescent="0.2">
      <c r="A49" s="21" t="s">
        <v>903</v>
      </c>
      <c r="B49" s="21" t="s">
        <v>902</v>
      </c>
      <c r="C49" s="21" t="s">
        <v>187</v>
      </c>
      <c r="D49" s="24">
        <v>2166455</v>
      </c>
      <c r="E49" s="22">
        <v>9208.0836870000003</v>
      </c>
      <c r="F49" s="23">
        <v>3.8221196729233999</v>
      </c>
    </row>
    <row r="50" spans="1:7" x14ac:dyDescent="0.2">
      <c r="A50" s="21" t="s">
        <v>534</v>
      </c>
      <c r="B50" s="21" t="s">
        <v>533</v>
      </c>
      <c r="C50" s="21" t="s">
        <v>187</v>
      </c>
      <c r="D50" s="24">
        <v>1853209</v>
      </c>
      <c r="E50" s="22">
        <v>6838.3412099999996</v>
      </c>
      <c r="F50" s="23">
        <v>2.8384796834333801</v>
      </c>
    </row>
    <row r="51" spans="1:7" x14ac:dyDescent="0.2">
      <c r="A51" s="21" t="s">
        <v>277</v>
      </c>
      <c r="B51" s="21" t="s">
        <v>276</v>
      </c>
      <c r="C51" s="21" t="s">
        <v>187</v>
      </c>
      <c r="D51" s="24">
        <v>3999900</v>
      </c>
      <c r="E51" s="22">
        <v>4794.2801399999998</v>
      </c>
      <c r="F51" s="23">
        <v>1.9900245331686399</v>
      </c>
    </row>
    <row r="52" spans="1:7" x14ac:dyDescent="0.2">
      <c r="A52" s="21" t="s">
        <v>384</v>
      </c>
      <c r="B52" s="21" t="s">
        <v>383</v>
      </c>
      <c r="C52" s="21" t="s">
        <v>187</v>
      </c>
      <c r="D52" s="24">
        <v>2220483</v>
      </c>
      <c r="E52" s="22">
        <v>3590.7430589999999</v>
      </c>
      <c r="F52" s="23">
        <v>1.49045666315924</v>
      </c>
    </row>
    <row r="53" spans="1:7" x14ac:dyDescent="0.2">
      <c r="A53" s="20" t="s">
        <v>32</v>
      </c>
      <c r="B53" s="20"/>
      <c r="C53" s="20"/>
      <c r="D53" s="20"/>
      <c r="E53" s="25">
        <f>SUM(E48:E52)</f>
        <v>24431.448096</v>
      </c>
      <c r="F53" s="26">
        <f>SUM(F48:F52)</f>
        <v>10.141080552684659</v>
      </c>
      <c r="G53" s="11"/>
    </row>
    <row r="54" spans="1:7" x14ac:dyDescent="0.2">
      <c r="A54" s="21"/>
      <c r="B54" s="21"/>
      <c r="C54" s="21"/>
      <c r="D54" s="21"/>
      <c r="E54" s="22"/>
      <c r="F54" s="23"/>
    </row>
    <row r="55" spans="1:7" x14ac:dyDescent="0.2">
      <c r="A55" s="20" t="s">
        <v>552</v>
      </c>
      <c r="B55" s="21"/>
      <c r="C55" s="21"/>
      <c r="D55" s="21"/>
      <c r="E55" s="22"/>
      <c r="F55" s="23"/>
    </row>
    <row r="56" spans="1:7" x14ac:dyDescent="0.2">
      <c r="A56" s="21" t="s">
        <v>905</v>
      </c>
      <c r="B56" s="21" t="s">
        <v>904</v>
      </c>
      <c r="C56" s="21" t="s">
        <v>161</v>
      </c>
      <c r="D56" s="24">
        <v>77244</v>
      </c>
      <c r="E56" s="22">
        <v>5182.9840519999998</v>
      </c>
      <c r="F56" s="23">
        <v>2.1513689474353099</v>
      </c>
    </row>
    <row r="57" spans="1:7" x14ac:dyDescent="0.2">
      <c r="A57" s="21" t="s">
        <v>907</v>
      </c>
      <c r="B57" s="21" t="s">
        <v>906</v>
      </c>
      <c r="C57" s="21" t="s">
        <v>561</v>
      </c>
      <c r="D57" s="24">
        <v>80000</v>
      </c>
      <c r="E57" s="22">
        <v>4519.8816770000003</v>
      </c>
      <c r="F57" s="23">
        <v>1.8761263759295901</v>
      </c>
    </row>
    <row r="58" spans="1:7" x14ac:dyDescent="0.2">
      <c r="A58" s="21" t="s">
        <v>909</v>
      </c>
      <c r="B58" s="21" t="s">
        <v>908</v>
      </c>
      <c r="C58" s="21" t="s">
        <v>155</v>
      </c>
      <c r="D58" s="24">
        <v>7500</v>
      </c>
      <c r="E58" s="22">
        <v>3192.4995309999999</v>
      </c>
      <c r="F58" s="23">
        <v>1.3251525157683799</v>
      </c>
    </row>
    <row r="59" spans="1:7" x14ac:dyDescent="0.2">
      <c r="A59" s="21" t="s">
        <v>911</v>
      </c>
      <c r="B59" s="21" t="s">
        <v>910</v>
      </c>
      <c r="C59" s="21" t="s">
        <v>176</v>
      </c>
      <c r="D59" s="24">
        <v>65000</v>
      </c>
      <c r="E59" s="22">
        <v>2011.495748</v>
      </c>
      <c r="F59" s="23">
        <v>0.83493783633686702</v>
      </c>
    </row>
    <row r="60" spans="1:7" x14ac:dyDescent="0.2">
      <c r="A60" s="21" t="s">
        <v>913</v>
      </c>
      <c r="B60" s="21" t="s">
        <v>912</v>
      </c>
      <c r="C60" s="21" t="s">
        <v>265</v>
      </c>
      <c r="D60" s="24">
        <v>250000</v>
      </c>
      <c r="E60" s="22">
        <v>1764.6710270000001</v>
      </c>
      <c r="F60" s="23">
        <v>0.73248507266033602</v>
      </c>
    </row>
    <row r="61" spans="1:7" x14ac:dyDescent="0.2">
      <c r="A61" s="21" t="s">
        <v>554</v>
      </c>
      <c r="B61" s="21" t="s">
        <v>553</v>
      </c>
      <c r="C61" s="21" t="s">
        <v>381</v>
      </c>
      <c r="D61" s="24">
        <v>25300</v>
      </c>
      <c r="E61" s="22">
        <v>1483.0703249999999</v>
      </c>
      <c r="F61" s="23">
        <v>0.61559738792493501</v>
      </c>
    </row>
    <row r="62" spans="1:7" x14ac:dyDescent="0.2">
      <c r="A62" s="20" t="s">
        <v>32</v>
      </c>
      <c r="B62" s="20"/>
      <c r="C62" s="20"/>
      <c r="D62" s="20"/>
      <c r="E62" s="25">
        <f>SUM(E55:E61)</f>
        <v>18154.602360000001</v>
      </c>
      <c r="F62" s="26">
        <f>SUM(F55:F61)</f>
        <v>7.5356681360554187</v>
      </c>
      <c r="G62" s="11"/>
    </row>
    <row r="63" spans="1:7" x14ac:dyDescent="0.2">
      <c r="A63" s="21"/>
      <c r="B63" s="21"/>
      <c r="C63" s="21"/>
      <c r="D63" s="21"/>
      <c r="E63" s="22"/>
      <c r="F63" s="23"/>
    </row>
    <row r="64" spans="1:7" x14ac:dyDescent="0.2">
      <c r="A64" s="20" t="s">
        <v>1007</v>
      </c>
      <c r="B64" s="21"/>
      <c r="C64" s="21"/>
      <c r="D64" s="21"/>
      <c r="E64" s="22"/>
      <c r="F64" s="23"/>
    </row>
    <row r="65" spans="1:7" x14ac:dyDescent="0.2">
      <c r="A65" s="21" t="s">
        <v>914</v>
      </c>
      <c r="B65" s="21" t="s">
        <v>1008</v>
      </c>
      <c r="C65" s="21" t="s">
        <v>1007</v>
      </c>
      <c r="D65" s="24">
        <v>1981000</v>
      </c>
      <c r="E65" s="22">
        <v>2318.457911</v>
      </c>
      <c r="F65" s="23">
        <v>0.96235263423904205</v>
      </c>
    </row>
    <row r="66" spans="1:7" x14ac:dyDescent="0.2">
      <c r="A66" s="20" t="s">
        <v>32</v>
      </c>
      <c r="B66" s="20"/>
      <c r="C66" s="20"/>
      <c r="D66" s="20"/>
      <c r="E66" s="25">
        <f>SUM(E65:E65)</f>
        <v>2318.457911</v>
      </c>
      <c r="F66" s="26">
        <f>SUM(F65:F65)</f>
        <v>0.96235263423904205</v>
      </c>
      <c r="G66" s="11"/>
    </row>
    <row r="67" spans="1:7" x14ac:dyDescent="0.2">
      <c r="A67" s="21"/>
      <c r="B67" s="21"/>
      <c r="C67" s="21"/>
      <c r="D67" s="21"/>
      <c r="E67" s="22"/>
      <c r="F67" s="23"/>
    </row>
    <row r="68" spans="1:7" x14ac:dyDescent="0.2">
      <c r="A68" s="20" t="s">
        <v>40</v>
      </c>
      <c r="B68" s="20"/>
      <c r="C68" s="20"/>
      <c r="D68" s="20"/>
      <c r="E68" s="25">
        <f>E46+E53+E62+E66</f>
        <v>231286.46259200003</v>
      </c>
      <c r="F68" s="26">
        <f>F46+F53+F62+F66</f>
        <v>96.003095628006292</v>
      </c>
      <c r="G68" s="11"/>
    </row>
    <row r="69" spans="1:7" x14ac:dyDescent="0.2">
      <c r="A69" s="20"/>
      <c r="B69" s="20"/>
      <c r="C69" s="20"/>
      <c r="D69" s="20"/>
      <c r="E69" s="25"/>
      <c r="F69" s="26"/>
      <c r="G69" s="11"/>
    </row>
    <row r="70" spans="1:7" x14ac:dyDescent="0.2">
      <c r="A70" s="20" t="s">
        <v>42</v>
      </c>
      <c r="B70" s="20"/>
      <c r="C70" s="20"/>
      <c r="D70" s="20"/>
      <c r="E70" s="25">
        <f>E72-(E46+E53+E62+E66)</f>
        <v>9629.1673457999714</v>
      </c>
      <c r="F70" s="26">
        <f>F72-(F46+F53+F62+F66)</f>
        <v>3.9969043719937076</v>
      </c>
      <c r="G70" s="11"/>
    </row>
    <row r="71" spans="1:7" x14ac:dyDescent="0.2">
      <c r="A71" s="20"/>
      <c r="B71" s="20"/>
      <c r="C71" s="20"/>
      <c r="D71" s="20"/>
      <c r="E71" s="25"/>
      <c r="F71" s="26"/>
      <c r="G71" s="11"/>
    </row>
    <row r="72" spans="1:7" x14ac:dyDescent="0.2">
      <c r="A72" s="27" t="s">
        <v>41</v>
      </c>
      <c r="B72" s="27"/>
      <c r="C72" s="27"/>
      <c r="D72" s="27"/>
      <c r="E72" s="28">
        <v>240915.6299378</v>
      </c>
      <c r="F72" s="29">
        <v>100</v>
      </c>
      <c r="G72" s="11"/>
    </row>
    <row r="74" spans="1:7" x14ac:dyDescent="0.2">
      <c r="A74" s="11" t="s">
        <v>44</v>
      </c>
    </row>
    <row r="75" spans="1:7" x14ac:dyDescent="0.2">
      <c r="A75" s="11" t="s">
        <v>45</v>
      </c>
    </row>
    <row r="76" spans="1:7" x14ac:dyDescent="0.2">
      <c r="A76" s="11" t="s">
        <v>46</v>
      </c>
      <c r="B76" s="11"/>
      <c r="C76" s="30" t="s">
        <v>1022</v>
      </c>
      <c r="D76" s="11" t="s">
        <v>47</v>
      </c>
    </row>
    <row r="77" spans="1:7" x14ac:dyDescent="0.2">
      <c r="A77" s="6" t="s">
        <v>56</v>
      </c>
      <c r="C77" s="31">
        <v>133.4342</v>
      </c>
      <c r="D77" s="31">
        <v>141.32509999999999</v>
      </c>
    </row>
    <row r="78" spans="1:7" x14ac:dyDescent="0.2">
      <c r="A78" s="6" t="s">
        <v>116</v>
      </c>
      <c r="C78" s="31">
        <v>25.232900000000001</v>
      </c>
      <c r="D78" s="31">
        <v>25.700299999999999</v>
      </c>
    </row>
    <row r="79" spans="1:7" x14ac:dyDescent="0.2">
      <c r="A79" s="6" t="s">
        <v>57</v>
      </c>
      <c r="C79" s="31">
        <v>146.18530000000001</v>
      </c>
      <c r="D79" s="31">
        <v>155.4821</v>
      </c>
    </row>
    <row r="80" spans="1:7" x14ac:dyDescent="0.2">
      <c r="A80" s="6" t="s">
        <v>117</v>
      </c>
      <c r="C80" s="31">
        <v>28.5443</v>
      </c>
      <c r="D80" s="31">
        <v>29.1736</v>
      </c>
    </row>
    <row r="82" spans="1:9" x14ac:dyDescent="0.2">
      <c r="A82" s="11" t="s">
        <v>48</v>
      </c>
    </row>
    <row r="83" spans="1:9" x14ac:dyDescent="0.2">
      <c r="A83" s="102" t="s">
        <v>49</v>
      </c>
      <c r="B83" s="103"/>
      <c r="C83" s="32" t="s">
        <v>50</v>
      </c>
    </row>
    <row r="84" spans="1:9" x14ac:dyDescent="0.2">
      <c r="A84" s="98" t="s">
        <v>116</v>
      </c>
      <c r="B84" s="99"/>
      <c r="C84" s="33">
        <v>1</v>
      </c>
    </row>
    <row r="85" spans="1:9" x14ac:dyDescent="0.2">
      <c r="A85" s="98" t="s">
        <v>117</v>
      </c>
      <c r="B85" s="99"/>
      <c r="C85" s="33">
        <v>1.1499999999999999</v>
      </c>
    </row>
    <row r="86" spans="1:9" x14ac:dyDescent="0.2">
      <c r="A86" s="6" t="s">
        <v>51</v>
      </c>
    </row>
    <row r="87" spans="1:9" x14ac:dyDescent="0.2">
      <c r="A87" s="6" t="s">
        <v>52</v>
      </c>
    </row>
    <row r="89" spans="1:9" x14ac:dyDescent="0.2">
      <c r="A89" s="11" t="s">
        <v>296</v>
      </c>
      <c r="D89" s="35">
        <v>0.19525470021702199</v>
      </c>
    </row>
    <row r="91" spans="1:9" x14ac:dyDescent="0.2">
      <c r="A91" s="11" t="s">
        <v>54</v>
      </c>
      <c r="D91" s="30" t="s">
        <v>55</v>
      </c>
    </row>
    <row r="93" spans="1:9" x14ac:dyDescent="0.2">
      <c r="A93" s="69" t="s">
        <v>1040</v>
      </c>
      <c r="B93" s="70"/>
      <c r="C93" s="70"/>
      <c r="D93" s="70"/>
      <c r="E93" s="10"/>
      <c r="G93" s="70"/>
      <c r="H93" s="70"/>
      <c r="I93" s="70"/>
    </row>
    <row r="94" spans="1:9" x14ac:dyDescent="0.2">
      <c r="A94" s="71"/>
      <c r="B94" s="70"/>
      <c r="C94" s="70"/>
      <c r="D94" s="70"/>
      <c r="E94" s="10"/>
      <c r="G94" s="70"/>
      <c r="H94" s="70"/>
      <c r="I94" s="70"/>
    </row>
    <row r="95" spans="1:9" x14ac:dyDescent="0.2">
      <c r="A95" s="69" t="s">
        <v>1031</v>
      </c>
      <c r="B95" s="70"/>
      <c r="C95" s="70"/>
      <c r="D95" s="70"/>
      <c r="E95" s="10"/>
      <c r="G95" s="70"/>
      <c r="H95" s="70"/>
      <c r="I95" s="70"/>
    </row>
    <row r="96" spans="1:9" x14ac:dyDescent="0.2">
      <c r="A96" s="71"/>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69" t="s">
        <v>1056</v>
      </c>
      <c r="B113" s="70"/>
      <c r="C113" s="70"/>
      <c r="D113" s="70"/>
      <c r="E113" s="10"/>
      <c r="G113" s="70"/>
      <c r="H113" s="70"/>
      <c r="I113" s="70"/>
    </row>
    <row r="114" spans="1:9" x14ac:dyDescent="0.2">
      <c r="A114" s="70"/>
      <c r="B114" s="70"/>
      <c r="C114" s="70"/>
      <c r="D114" s="70"/>
      <c r="E114" s="10"/>
      <c r="G114" s="70"/>
      <c r="H114" s="70"/>
      <c r="I114" s="70"/>
    </row>
    <row r="115" spans="1:9" x14ac:dyDescent="0.2">
      <c r="A115" s="69" t="s">
        <v>1072</v>
      </c>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69" t="s">
        <v>1057</v>
      </c>
      <c r="B135" s="70"/>
      <c r="C135" s="70"/>
      <c r="D135" s="70"/>
      <c r="E135" s="10"/>
      <c r="G135" s="70"/>
      <c r="H135" s="70"/>
      <c r="I135" s="70"/>
    </row>
    <row r="136" spans="1:9" x14ac:dyDescent="0.2">
      <c r="A136" s="70"/>
      <c r="B136" s="70"/>
      <c r="C136" s="70"/>
      <c r="D136" s="70"/>
      <c r="E136" s="10"/>
      <c r="G136" s="70"/>
      <c r="H136" s="70"/>
      <c r="I136" s="70"/>
    </row>
    <row r="137" spans="1:9" x14ac:dyDescent="0.2">
      <c r="A137" s="69" t="s">
        <v>1073</v>
      </c>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6" t="s">
        <v>1058</v>
      </c>
      <c r="B154" s="70"/>
      <c r="C154" s="70"/>
      <c r="D154" s="70"/>
      <c r="E154" s="10"/>
      <c r="G154" s="70"/>
      <c r="H154" s="70"/>
      <c r="I154" s="70"/>
    </row>
    <row r="156" spans="1:9" x14ac:dyDescent="0.2">
      <c r="A156" s="70" t="s">
        <v>1030</v>
      </c>
    </row>
  </sheetData>
  <mergeCells count="4">
    <mergeCell ref="A1:F1"/>
    <mergeCell ref="A83:B83"/>
    <mergeCell ref="A84:B84"/>
    <mergeCell ref="A85:B85"/>
  </mergeCells>
  <conditionalFormatting sqref="F2:F3">
    <cfRule type="cellIs" dxfId="34" priority="3" stopIfTrue="1" operator="between">
      <formula>0.009</formula>
      <formula>-0.009</formula>
    </cfRule>
  </conditionalFormatting>
  <conditionalFormatting sqref="F5:F151">
    <cfRule type="cellIs" dxfId="33" priority="1" stopIfTrue="1" operator="between">
      <formula>0.009</formula>
      <formula>-0.009</formula>
    </cfRule>
  </conditionalFormatting>
  <conditionalFormatting sqref="F155:F65536">
    <cfRule type="cellIs" dxfId="32" priority="2" stopIfTrue="1" operator="between">
      <formula>0.009</formula>
      <formula>-0.009</formula>
    </cfRule>
  </conditionalFormatting>
  <hyperlinks>
    <hyperlink ref="A96"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16"/>
  <sheetViews>
    <sheetView workbookViewId="0">
      <selection sqref="A1:F1"/>
    </sheetView>
  </sheetViews>
  <sheetFormatPr defaultColWidth="9.140625" defaultRowHeight="11.25" x14ac:dyDescent="0.2"/>
  <cols>
    <col min="1" max="1" width="38.7109375" style="6" bestFit="1" customWidth="1"/>
    <col min="2" max="2" width="26.8554687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24</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125</v>
      </c>
      <c r="B7" s="21" t="s">
        <v>124</v>
      </c>
      <c r="C7" s="21" t="s">
        <v>126</v>
      </c>
      <c r="D7" s="24">
        <v>665000</v>
      </c>
      <c r="E7" s="22">
        <v>28450.695</v>
      </c>
      <c r="F7" s="23">
        <v>8.9647793573766705</v>
      </c>
    </row>
    <row r="8" spans="1:6" x14ac:dyDescent="0.2">
      <c r="A8" s="21" t="s">
        <v>194</v>
      </c>
      <c r="B8" s="21" t="s">
        <v>193</v>
      </c>
      <c r="C8" s="21" t="s">
        <v>195</v>
      </c>
      <c r="D8" s="24">
        <v>420000</v>
      </c>
      <c r="E8" s="22">
        <v>20274.240000000002</v>
      </c>
      <c r="F8" s="23">
        <v>6.3883883412514297</v>
      </c>
    </row>
    <row r="9" spans="1:6" x14ac:dyDescent="0.2">
      <c r="A9" s="21" t="s">
        <v>242</v>
      </c>
      <c r="B9" s="21" t="s">
        <v>241</v>
      </c>
      <c r="C9" s="21" t="s">
        <v>243</v>
      </c>
      <c r="D9" s="24">
        <v>6825000</v>
      </c>
      <c r="E9" s="22">
        <v>19089.525000000001</v>
      </c>
      <c r="F9" s="23">
        <v>6.0150860870754101</v>
      </c>
    </row>
    <row r="10" spans="1:6" x14ac:dyDescent="0.2">
      <c r="A10" s="21" t="s">
        <v>130</v>
      </c>
      <c r="B10" s="21" t="s">
        <v>129</v>
      </c>
      <c r="C10" s="21" t="s">
        <v>131</v>
      </c>
      <c r="D10" s="24">
        <v>1260000</v>
      </c>
      <c r="E10" s="22">
        <v>17563.14</v>
      </c>
      <c r="F10" s="23">
        <v>5.5341240318634197</v>
      </c>
    </row>
    <row r="11" spans="1:6" x14ac:dyDescent="0.2">
      <c r="A11" s="21" t="s">
        <v>145</v>
      </c>
      <c r="B11" s="21" t="s">
        <v>144</v>
      </c>
      <c r="C11" s="21" t="s">
        <v>146</v>
      </c>
      <c r="D11" s="24">
        <v>3978727</v>
      </c>
      <c r="E11" s="22">
        <v>15194.75841</v>
      </c>
      <c r="F11" s="23">
        <v>4.78784987622599</v>
      </c>
    </row>
    <row r="12" spans="1:6" x14ac:dyDescent="0.2">
      <c r="A12" s="21" t="s">
        <v>135</v>
      </c>
      <c r="B12" s="21" t="s">
        <v>134</v>
      </c>
      <c r="C12" s="21" t="s">
        <v>123</v>
      </c>
      <c r="D12" s="24">
        <v>1000000</v>
      </c>
      <c r="E12" s="22">
        <v>13839</v>
      </c>
      <c r="F12" s="23">
        <v>4.3606520517947196</v>
      </c>
    </row>
    <row r="13" spans="1:6" x14ac:dyDescent="0.2">
      <c r="A13" s="21" t="s">
        <v>137</v>
      </c>
      <c r="B13" s="21" t="s">
        <v>136</v>
      </c>
      <c r="C13" s="21" t="s">
        <v>138</v>
      </c>
      <c r="D13" s="24">
        <v>710000</v>
      </c>
      <c r="E13" s="22">
        <v>13343.03</v>
      </c>
      <c r="F13" s="23">
        <v>4.2043725086103398</v>
      </c>
    </row>
    <row r="14" spans="1:6" x14ac:dyDescent="0.2">
      <c r="A14" s="21" t="s">
        <v>122</v>
      </c>
      <c r="B14" s="21" t="s">
        <v>121</v>
      </c>
      <c r="C14" s="21" t="s">
        <v>123</v>
      </c>
      <c r="D14" s="24">
        <v>1500000</v>
      </c>
      <c r="E14" s="22">
        <v>13316.25</v>
      </c>
      <c r="F14" s="23">
        <v>4.1959341632134803</v>
      </c>
    </row>
    <row r="15" spans="1:6" x14ac:dyDescent="0.2">
      <c r="A15" s="21" t="s">
        <v>133</v>
      </c>
      <c r="B15" s="21" t="s">
        <v>132</v>
      </c>
      <c r="C15" s="21" t="s">
        <v>123</v>
      </c>
      <c r="D15" s="24">
        <v>950000</v>
      </c>
      <c r="E15" s="22">
        <v>11416.15</v>
      </c>
      <c r="F15" s="23">
        <v>3.59721496647852</v>
      </c>
    </row>
    <row r="16" spans="1:6" x14ac:dyDescent="0.2">
      <c r="A16" s="21" t="s">
        <v>319</v>
      </c>
      <c r="B16" s="21" t="s">
        <v>318</v>
      </c>
      <c r="C16" s="21" t="s">
        <v>146</v>
      </c>
      <c r="D16" s="24">
        <v>3600000</v>
      </c>
      <c r="E16" s="22">
        <v>10751.4</v>
      </c>
      <c r="F16" s="23">
        <v>3.3877530507743101</v>
      </c>
    </row>
    <row r="17" spans="1:6" x14ac:dyDescent="0.2">
      <c r="A17" s="21" t="s">
        <v>489</v>
      </c>
      <c r="B17" s="21" t="s">
        <v>488</v>
      </c>
      <c r="C17" s="21" t="s">
        <v>210</v>
      </c>
      <c r="D17" s="24">
        <v>2700000</v>
      </c>
      <c r="E17" s="22">
        <v>9444.6</v>
      </c>
      <c r="F17" s="23">
        <v>2.9759819617299201</v>
      </c>
    </row>
    <row r="18" spans="1:6" x14ac:dyDescent="0.2">
      <c r="A18" s="21" t="s">
        <v>163</v>
      </c>
      <c r="B18" s="21" t="s">
        <v>162</v>
      </c>
      <c r="C18" s="21" t="s">
        <v>164</v>
      </c>
      <c r="D18" s="24">
        <v>3950000</v>
      </c>
      <c r="E18" s="22">
        <v>8387.0349999999999</v>
      </c>
      <c r="F18" s="23">
        <v>2.6427445177559101</v>
      </c>
    </row>
    <row r="19" spans="1:6" x14ac:dyDescent="0.2">
      <c r="A19" s="21" t="s">
        <v>626</v>
      </c>
      <c r="B19" s="21" t="s">
        <v>625</v>
      </c>
      <c r="C19" s="21" t="s">
        <v>195</v>
      </c>
      <c r="D19" s="24">
        <v>1800000</v>
      </c>
      <c r="E19" s="22">
        <v>7801.2</v>
      </c>
      <c r="F19" s="23">
        <v>2.4581486224771298</v>
      </c>
    </row>
    <row r="20" spans="1:6" x14ac:dyDescent="0.2">
      <c r="A20" s="21" t="s">
        <v>585</v>
      </c>
      <c r="B20" s="21" t="s">
        <v>584</v>
      </c>
      <c r="C20" s="21" t="s">
        <v>187</v>
      </c>
      <c r="D20" s="24">
        <v>547553</v>
      </c>
      <c r="E20" s="22">
        <v>7638.9119030000002</v>
      </c>
      <c r="F20" s="23">
        <v>2.4070118406890701</v>
      </c>
    </row>
    <row r="21" spans="1:6" x14ac:dyDescent="0.2">
      <c r="A21" s="21" t="s">
        <v>247</v>
      </c>
      <c r="B21" s="21" t="s">
        <v>246</v>
      </c>
      <c r="C21" s="21" t="s">
        <v>146</v>
      </c>
      <c r="D21" s="24">
        <v>2000000</v>
      </c>
      <c r="E21" s="22">
        <v>7551</v>
      </c>
      <c r="F21" s="23">
        <v>2.3793109070815701</v>
      </c>
    </row>
    <row r="22" spans="1:6" x14ac:dyDescent="0.2">
      <c r="A22" s="21" t="s">
        <v>681</v>
      </c>
      <c r="B22" s="21" t="s">
        <v>680</v>
      </c>
      <c r="C22" s="21" t="s">
        <v>173</v>
      </c>
      <c r="D22" s="24">
        <v>335000</v>
      </c>
      <c r="E22" s="22">
        <v>7485.91</v>
      </c>
      <c r="F22" s="23">
        <v>2.3588011273249898</v>
      </c>
    </row>
    <row r="23" spans="1:6" x14ac:dyDescent="0.2">
      <c r="A23" s="21" t="s">
        <v>883</v>
      </c>
      <c r="B23" s="21" t="s">
        <v>882</v>
      </c>
      <c r="C23" s="21" t="s">
        <v>173</v>
      </c>
      <c r="D23" s="24">
        <v>140000</v>
      </c>
      <c r="E23" s="22">
        <v>7112.56</v>
      </c>
      <c r="F23" s="23">
        <v>2.2411589968576502</v>
      </c>
    </row>
    <row r="24" spans="1:6" x14ac:dyDescent="0.2">
      <c r="A24" s="21" t="s">
        <v>172</v>
      </c>
      <c r="B24" s="21" t="s">
        <v>171</v>
      </c>
      <c r="C24" s="21" t="s">
        <v>173</v>
      </c>
      <c r="D24" s="24">
        <v>510000</v>
      </c>
      <c r="E24" s="22">
        <v>7105.32</v>
      </c>
      <c r="F24" s="23">
        <v>2.2388776816719398</v>
      </c>
    </row>
    <row r="25" spans="1:6" x14ac:dyDescent="0.2">
      <c r="A25" s="21" t="s">
        <v>204</v>
      </c>
      <c r="B25" s="21" t="s">
        <v>203</v>
      </c>
      <c r="C25" s="21" t="s">
        <v>205</v>
      </c>
      <c r="D25" s="24">
        <v>2725000</v>
      </c>
      <c r="E25" s="22">
        <v>5752.4750000000004</v>
      </c>
      <c r="F25" s="23">
        <v>1.81259786918475</v>
      </c>
    </row>
    <row r="26" spans="1:6" x14ac:dyDescent="0.2">
      <c r="A26" s="21" t="s">
        <v>257</v>
      </c>
      <c r="B26" s="21" t="s">
        <v>256</v>
      </c>
      <c r="C26" s="21" t="s">
        <v>258</v>
      </c>
      <c r="D26" s="24">
        <v>3295522</v>
      </c>
      <c r="E26" s="22">
        <v>5586.8984469999996</v>
      </c>
      <c r="F26" s="23">
        <v>1.7604248989146101</v>
      </c>
    </row>
    <row r="27" spans="1:6" x14ac:dyDescent="0.2">
      <c r="A27" s="21" t="s">
        <v>315</v>
      </c>
      <c r="B27" s="21" t="s">
        <v>314</v>
      </c>
      <c r="C27" s="21" t="s">
        <v>138</v>
      </c>
      <c r="D27" s="24">
        <v>1225000</v>
      </c>
      <c r="E27" s="22">
        <v>5573.1374999999998</v>
      </c>
      <c r="F27" s="23">
        <v>1.75608884126809</v>
      </c>
    </row>
    <row r="28" spans="1:6" x14ac:dyDescent="0.2">
      <c r="A28" s="21" t="s">
        <v>721</v>
      </c>
      <c r="B28" s="21" t="s">
        <v>720</v>
      </c>
      <c r="C28" s="21" t="s">
        <v>149</v>
      </c>
      <c r="D28" s="24">
        <v>20000</v>
      </c>
      <c r="E28" s="22">
        <v>5215</v>
      </c>
      <c r="F28" s="23">
        <v>1.64324015103038</v>
      </c>
    </row>
    <row r="29" spans="1:6" x14ac:dyDescent="0.2">
      <c r="A29" s="21" t="s">
        <v>355</v>
      </c>
      <c r="B29" s="21" t="s">
        <v>354</v>
      </c>
      <c r="C29" s="21" t="s">
        <v>356</v>
      </c>
      <c r="D29" s="24">
        <v>85000</v>
      </c>
      <c r="E29" s="22">
        <v>5162.05</v>
      </c>
      <c r="F29" s="23">
        <v>1.62655567049403</v>
      </c>
    </row>
    <row r="30" spans="1:6" x14ac:dyDescent="0.2">
      <c r="A30" s="21" t="s">
        <v>175</v>
      </c>
      <c r="B30" s="21" t="s">
        <v>174</v>
      </c>
      <c r="C30" s="21" t="s">
        <v>176</v>
      </c>
      <c r="D30" s="24">
        <v>60000</v>
      </c>
      <c r="E30" s="22">
        <v>4784.3999999999996</v>
      </c>
      <c r="F30" s="23">
        <v>1.5075586152617</v>
      </c>
    </row>
    <row r="31" spans="1:6" x14ac:dyDescent="0.2">
      <c r="A31" s="21" t="s">
        <v>916</v>
      </c>
      <c r="B31" s="21" t="s">
        <v>915</v>
      </c>
      <c r="C31" s="21" t="s">
        <v>126</v>
      </c>
      <c r="D31" s="24">
        <v>3100000</v>
      </c>
      <c r="E31" s="22">
        <v>4731.84</v>
      </c>
      <c r="F31" s="23">
        <v>1.4909970232505501</v>
      </c>
    </row>
    <row r="32" spans="1:6" x14ac:dyDescent="0.2">
      <c r="A32" s="21" t="s">
        <v>498</v>
      </c>
      <c r="B32" s="21" t="s">
        <v>497</v>
      </c>
      <c r="C32" s="21" t="s">
        <v>131</v>
      </c>
      <c r="D32" s="24">
        <v>1200000</v>
      </c>
      <c r="E32" s="22">
        <v>4624.8</v>
      </c>
      <c r="F32" s="23">
        <v>1.45726884956574</v>
      </c>
    </row>
    <row r="33" spans="1:7" x14ac:dyDescent="0.2">
      <c r="A33" s="21" t="s">
        <v>620</v>
      </c>
      <c r="B33" s="21" t="s">
        <v>619</v>
      </c>
      <c r="C33" s="21" t="s">
        <v>173</v>
      </c>
      <c r="D33" s="24">
        <v>375000</v>
      </c>
      <c r="E33" s="22">
        <v>4357.125</v>
      </c>
      <c r="F33" s="23">
        <v>1.37292478294501</v>
      </c>
    </row>
    <row r="34" spans="1:7" x14ac:dyDescent="0.2">
      <c r="A34" s="21" t="s">
        <v>178</v>
      </c>
      <c r="B34" s="21" t="s">
        <v>177</v>
      </c>
      <c r="C34" s="21" t="s">
        <v>146</v>
      </c>
      <c r="D34" s="24">
        <v>2541143</v>
      </c>
      <c r="E34" s="22">
        <v>4018.8176549999998</v>
      </c>
      <c r="F34" s="23">
        <v>1.2663245504057099</v>
      </c>
    </row>
    <row r="35" spans="1:7" x14ac:dyDescent="0.2">
      <c r="A35" s="21" t="s">
        <v>215</v>
      </c>
      <c r="B35" s="21" t="s">
        <v>214</v>
      </c>
      <c r="C35" s="21" t="s">
        <v>181</v>
      </c>
      <c r="D35" s="24">
        <v>100000</v>
      </c>
      <c r="E35" s="22">
        <v>3913.2</v>
      </c>
      <c r="F35" s="23">
        <v>1.2330445558987699</v>
      </c>
    </row>
    <row r="36" spans="1:7" x14ac:dyDescent="0.2">
      <c r="A36" s="21" t="s">
        <v>504</v>
      </c>
      <c r="B36" s="21" t="s">
        <v>503</v>
      </c>
      <c r="C36" s="21" t="s">
        <v>152</v>
      </c>
      <c r="D36" s="24">
        <v>180000</v>
      </c>
      <c r="E36" s="22">
        <v>3837.6</v>
      </c>
      <c r="F36" s="23">
        <v>1.2092230879375201</v>
      </c>
    </row>
    <row r="37" spans="1:7" x14ac:dyDescent="0.2">
      <c r="A37" s="21" t="s">
        <v>628</v>
      </c>
      <c r="B37" s="21" t="s">
        <v>627</v>
      </c>
      <c r="C37" s="21" t="s">
        <v>629</v>
      </c>
      <c r="D37" s="24">
        <v>950000</v>
      </c>
      <c r="E37" s="22">
        <v>3458.95</v>
      </c>
      <c r="F37" s="23">
        <v>1.0899109339226301</v>
      </c>
    </row>
    <row r="38" spans="1:7" x14ac:dyDescent="0.2">
      <c r="A38" s="21" t="s">
        <v>264</v>
      </c>
      <c r="B38" s="21" t="s">
        <v>263</v>
      </c>
      <c r="C38" s="21" t="s">
        <v>265</v>
      </c>
      <c r="D38" s="24">
        <v>385000</v>
      </c>
      <c r="E38" s="22">
        <v>3165.6624999999999</v>
      </c>
      <c r="F38" s="23">
        <v>0.99749639973369397</v>
      </c>
    </row>
    <row r="39" spans="1:7" x14ac:dyDescent="0.2">
      <c r="A39" s="21" t="s">
        <v>769</v>
      </c>
      <c r="B39" s="21" t="s">
        <v>768</v>
      </c>
      <c r="C39" s="21" t="s">
        <v>195</v>
      </c>
      <c r="D39" s="24">
        <v>606250</v>
      </c>
      <c r="E39" s="22">
        <v>3004.8781250000002</v>
      </c>
      <c r="F39" s="23">
        <v>0.946833438917141</v>
      </c>
    </row>
    <row r="40" spans="1:7" x14ac:dyDescent="0.2">
      <c r="A40" s="21" t="s">
        <v>697</v>
      </c>
      <c r="B40" s="21" t="s">
        <v>696</v>
      </c>
      <c r="C40" s="21" t="s">
        <v>173</v>
      </c>
      <c r="D40" s="24">
        <v>100000</v>
      </c>
      <c r="E40" s="22">
        <v>2562.5</v>
      </c>
      <c r="F40" s="23">
        <v>0.807440630300164</v>
      </c>
    </row>
    <row r="41" spans="1:7" x14ac:dyDescent="0.2">
      <c r="A41" s="21" t="s">
        <v>918</v>
      </c>
      <c r="B41" s="21" t="s">
        <v>917</v>
      </c>
      <c r="C41" s="21" t="s">
        <v>126</v>
      </c>
      <c r="D41" s="24">
        <v>180000</v>
      </c>
      <c r="E41" s="22">
        <v>2111.7600000000002</v>
      </c>
      <c r="F41" s="23">
        <v>0.66541300505079903</v>
      </c>
    </row>
    <row r="42" spans="1:7" x14ac:dyDescent="0.2">
      <c r="A42" s="21" t="s">
        <v>516</v>
      </c>
      <c r="B42" s="21" t="s">
        <v>515</v>
      </c>
      <c r="C42" s="21" t="s">
        <v>149</v>
      </c>
      <c r="D42" s="24">
        <v>293904</v>
      </c>
      <c r="E42" s="22">
        <v>2098.6215120000002</v>
      </c>
      <c r="F42" s="23">
        <v>0.66127308347737002</v>
      </c>
    </row>
    <row r="43" spans="1:7" x14ac:dyDescent="0.2">
      <c r="A43" s="21" t="s">
        <v>530</v>
      </c>
      <c r="B43" s="21" t="s">
        <v>529</v>
      </c>
      <c r="C43" s="21" t="s">
        <v>195</v>
      </c>
      <c r="D43" s="24">
        <v>3500000</v>
      </c>
      <c r="E43" s="22">
        <v>2059.4</v>
      </c>
      <c r="F43" s="23">
        <v>0.64891443279615901</v>
      </c>
    </row>
    <row r="44" spans="1:7" x14ac:dyDescent="0.2">
      <c r="A44" s="21" t="s">
        <v>920</v>
      </c>
      <c r="B44" s="21" t="s">
        <v>919</v>
      </c>
      <c r="C44" s="21" t="s">
        <v>222</v>
      </c>
      <c r="D44" s="24">
        <v>100000</v>
      </c>
      <c r="E44" s="22">
        <v>1737.5</v>
      </c>
      <c r="F44" s="23">
        <v>0.54748413469132995</v>
      </c>
    </row>
    <row r="45" spans="1:7" x14ac:dyDescent="0.2">
      <c r="A45" s="21" t="s">
        <v>719</v>
      </c>
      <c r="B45" s="21" t="s">
        <v>718</v>
      </c>
      <c r="C45" s="21" t="s">
        <v>173</v>
      </c>
      <c r="D45" s="24">
        <v>33000</v>
      </c>
      <c r="E45" s="22">
        <v>1616.4390000000001</v>
      </c>
      <c r="F45" s="23">
        <v>0.50933796097629902</v>
      </c>
    </row>
    <row r="46" spans="1:7" x14ac:dyDescent="0.2">
      <c r="A46" s="21" t="s">
        <v>885</v>
      </c>
      <c r="B46" s="21" t="s">
        <v>884</v>
      </c>
      <c r="C46" s="21" t="s">
        <v>176</v>
      </c>
      <c r="D46" s="24">
        <v>317957</v>
      </c>
      <c r="E46" s="22">
        <v>1304.1006359999999</v>
      </c>
      <c r="F46" s="23">
        <v>0.41092052273431601</v>
      </c>
    </row>
    <row r="47" spans="1:7" x14ac:dyDescent="0.2">
      <c r="A47" s="20" t="s">
        <v>32</v>
      </c>
      <c r="B47" s="20"/>
      <c r="C47" s="20"/>
      <c r="D47" s="20"/>
      <c r="E47" s="25">
        <f>SUM(E7:E46)</f>
        <v>306441.880688</v>
      </c>
      <c r="F47" s="26">
        <f>SUM(F7:F46)</f>
        <v>96.559463529009207</v>
      </c>
      <c r="G47" s="11"/>
    </row>
    <row r="48" spans="1:7" x14ac:dyDescent="0.2">
      <c r="A48" s="21"/>
      <c r="B48" s="21"/>
      <c r="C48" s="21"/>
      <c r="D48" s="21"/>
      <c r="E48" s="22"/>
      <c r="F48" s="23"/>
    </row>
    <row r="49" spans="1:7" x14ac:dyDescent="0.2">
      <c r="A49" s="20" t="s">
        <v>40</v>
      </c>
      <c r="B49" s="20"/>
      <c r="C49" s="20"/>
      <c r="D49" s="20"/>
      <c r="E49" s="25">
        <f>E47</f>
        <v>306441.880688</v>
      </c>
      <c r="F49" s="26">
        <f>F47</f>
        <v>96.559463529009207</v>
      </c>
      <c r="G49" s="11"/>
    </row>
    <row r="50" spans="1:7" x14ac:dyDescent="0.2">
      <c r="A50" s="20"/>
      <c r="B50" s="20"/>
      <c r="C50" s="20"/>
      <c r="D50" s="20"/>
      <c r="E50" s="25"/>
      <c r="F50" s="26"/>
      <c r="G50" s="11"/>
    </row>
    <row r="51" spans="1:7" x14ac:dyDescent="0.2">
      <c r="A51" s="20" t="s">
        <v>42</v>
      </c>
      <c r="B51" s="20"/>
      <c r="C51" s="20"/>
      <c r="D51" s="20"/>
      <c r="E51" s="25">
        <f>E53-(E47)</f>
        <v>10918.913881800021</v>
      </c>
      <c r="F51" s="26">
        <f>F53-(F47)</f>
        <v>3.4405364709907928</v>
      </c>
      <c r="G51" s="11"/>
    </row>
    <row r="52" spans="1:7" x14ac:dyDescent="0.2">
      <c r="A52" s="20"/>
      <c r="B52" s="20"/>
      <c r="C52" s="20"/>
      <c r="D52" s="20"/>
      <c r="E52" s="25"/>
      <c r="F52" s="26"/>
      <c r="G52" s="11"/>
    </row>
    <row r="53" spans="1:7" x14ac:dyDescent="0.2">
      <c r="A53" s="27" t="s">
        <v>41</v>
      </c>
      <c r="B53" s="27"/>
      <c r="C53" s="27"/>
      <c r="D53" s="27"/>
      <c r="E53" s="28">
        <v>317360.79456980003</v>
      </c>
      <c r="F53" s="29">
        <v>100</v>
      </c>
      <c r="G53" s="11"/>
    </row>
    <row r="55" spans="1:7" x14ac:dyDescent="0.2">
      <c r="A55" s="11" t="s">
        <v>44</v>
      </c>
    </row>
    <row r="56" spans="1:7" x14ac:dyDescent="0.2">
      <c r="A56" s="11" t="s">
        <v>45</v>
      </c>
    </row>
    <row r="57" spans="1:7" x14ac:dyDescent="0.2">
      <c r="A57" s="11" t="s">
        <v>46</v>
      </c>
      <c r="B57" s="11"/>
      <c r="C57" s="30" t="s">
        <v>1022</v>
      </c>
      <c r="D57" s="11" t="s">
        <v>47</v>
      </c>
    </row>
    <row r="58" spans="1:7" x14ac:dyDescent="0.2">
      <c r="A58" s="6" t="s">
        <v>56</v>
      </c>
      <c r="C58" s="31">
        <v>137.68870000000001</v>
      </c>
      <c r="D58" s="31">
        <v>148.68109999999999</v>
      </c>
    </row>
    <row r="59" spans="1:7" x14ac:dyDescent="0.2">
      <c r="A59" s="6" t="s">
        <v>116</v>
      </c>
      <c r="C59" s="31">
        <v>43.052900000000001</v>
      </c>
      <c r="D59" s="31">
        <v>42.325600000000001</v>
      </c>
    </row>
    <row r="60" spans="1:7" x14ac:dyDescent="0.2">
      <c r="A60" s="6" t="s">
        <v>57</v>
      </c>
      <c r="C60" s="31">
        <v>158.52260000000001</v>
      </c>
      <c r="D60" s="31">
        <v>172.036</v>
      </c>
    </row>
    <row r="61" spans="1:7" x14ac:dyDescent="0.2">
      <c r="A61" s="6" t="s">
        <v>117</v>
      </c>
      <c r="C61" s="31">
        <v>52.050199999999997</v>
      </c>
      <c r="D61" s="31">
        <v>51.427300000000002</v>
      </c>
    </row>
    <row r="63" spans="1:7" x14ac:dyDescent="0.2">
      <c r="A63" s="11" t="s">
        <v>48</v>
      </c>
    </row>
    <row r="64" spans="1:7" x14ac:dyDescent="0.2">
      <c r="A64" s="102" t="s">
        <v>49</v>
      </c>
      <c r="B64" s="103"/>
      <c r="C64" s="32" t="s">
        <v>50</v>
      </c>
    </row>
    <row r="65" spans="1:9" x14ac:dyDescent="0.2">
      <c r="A65" s="98" t="s">
        <v>116</v>
      </c>
      <c r="B65" s="99"/>
      <c r="C65" s="33">
        <v>4</v>
      </c>
    </row>
    <row r="66" spans="1:9" x14ac:dyDescent="0.2">
      <c r="A66" s="98" t="s">
        <v>117</v>
      </c>
      <c r="B66" s="99"/>
      <c r="C66" s="33">
        <v>4.8499999999999996</v>
      </c>
    </row>
    <row r="67" spans="1:9" x14ac:dyDescent="0.2">
      <c r="A67" s="6" t="s">
        <v>51</v>
      </c>
    </row>
    <row r="68" spans="1:9" x14ac:dyDescent="0.2">
      <c r="A68" s="6" t="s">
        <v>52</v>
      </c>
    </row>
    <row r="70" spans="1:9" x14ac:dyDescent="0.2">
      <c r="A70" s="11" t="s">
        <v>296</v>
      </c>
      <c r="D70" s="35">
        <v>0.14942571012153899</v>
      </c>
    </row>
    <row r="72" spans="1:9" x14ac:dyDescent="0.2">
      <c r="A72" s="11" t="s">
        <v>54</v>
      </c>
      <c r="D72" s="30" t="s">
        <v>55</v>
      </c>
    </row>
    <row r="74" spans="1:9" x14ac:dyDescent="0.2">
      <c r="A74" s="69" t="s">
        <v>1040</v>
      </c>
      <c r="B74" s="70"/>
      <c r="C74" s="70"/>
      <c r="D74" s="70"/>
      <c r="E74" s="10"/>
      <c r="G74" s="70"/>
      <c r="H74" s="70"/>
      <c r="I74" s="70"/>
    </row>
    <row r="75" spans="1:9" x14ac:dyDescent="0.2">
      <c r="A75" s="71"/>
      <c r="B75" s="70"/>
      <c r="C75" s="70"/>
      <c r="D75" s="70"/>
      <c r="E75" s="10"/>
      <c r="G75" s="70"/>
      <c r="H75" s="70"/>
      <c r="I75" s="70"/>
    </row>
    <row r="76" spans="1:9" x14ac:dyDescent="0.2">
      <c r="A76" s="69" t="s">
        <v>1031</v>
      </c>
      <c r="B76" s="70"/>
      <c r="C76" s="70"/>
      <c r="D76" s="70"/>
      <c r="E76" s="10"/>
      <c r="G76" s="70"/>
      <c r="H76" s="70"/>
      <c r="I76" s="70"/>
    </row>
    <row r="77" spans="1:9" x14ac:dyDescent="0.2">
      <c r="A77" s="71"/>
      <c r="B77" s="70"/>
      <c r="C77" s="70"/>
      <c r="D77" s="70"/>
      <c r="E77" s="10"/>
      <c r="G77" s="70"/>
      <c r="H77" s="70"/>
      <c r="I77" s="70"/>
    </row>
    <row r="78" spans="1:9" x14ac:dyDescent="0.2">
      <c r="A78" s="70"/>
      <c r="B78" s="70"/>
      <c r="C78" s="70"/>
      <c r="D78" s="70"/>
      <c r="E78" s="10"/>
      <c r="G78" s="70"/>
      <c r="H78" s="70"/>
      <c r="I78" s="70"/>
    </row>
    <row r="79" spans="1:9" x14ac:dyDescent="0.2">
      <c r="A79" s="70"/>
      <c r="B79" s="70"/>
      <c r="C79" s="70"/>
      <c r="D79" s="70"/>
      <c r="E79" s="10"/>
      <c r="G79" s="70"/>
      <c r="H79" s="70"/>
      <c r="I79" s="70"/>
    </row>
    <row r="80" spans="1:9" x14ac:dyDescent="0.2">
      <c r="A80" s="70"/>
      <c r="B80" s="70"/>
      <c r="C80" s="70"/>
      <c r="D80" s="70"/>
      <c r="E80" s="10"/>
      <c r="G80" s="70"/>
      <c r="H80" s="70"/>
      <c r="I80" s="70"/>
    </row>
    <row r="81" spans="1:9" x14ac:dyDescent="0.2">
      <c r="A81" s="70"/>
      <c r="B81" s="70"/>
      <c r="C81" s="70"/>
      <c r="D81" s="70"/>
      <c r="E81" s="10"/>
      <c r="G81" s="70"/>
      <c r="H81" s="70"/>
      <c r="I81" s="70"/>
    </row>
    <row r="82" spans="1:9" x14ac:dyDescent="0.2">
      <c r="A82" s="70"/>
      <c r="B82" s="70"/>
      <c r="C82" s="70"/>
      <c r="D82" s="70"/>
      <c r="E82" s="10"/>
      <c r="G82" s="70"/>
      <c r="H82" s="70"/>
      <c r="I82" s="70"/>
    </row>
    <row r="83" spans="1:9" x14ac:dyDescent="0.2">
      <c r="A83" s="70"/>
      <c r="B83" s="70"/>
      <c r="C83" s="70"/>
      <c r="D83" s="70"/>
      <c r="E83" s="10"/>
      <c r="G83" s="70"/>
      <c r="H83" s="70"/>
      <c r="I83" s="70"/>
    </row>
    <row r="84" spans="1:9" x14ac:dyDescent="0.2">
      <c r="A84" s="70"/>
      <c r="B84" s="70"/>
      <c r="C84" s="70"/>
      <c r="D84" s="70"/>
      <c r="E84" s="10"/>
      <c r="G84" s="70"/>
      <c r="H84" s="70"/>
      <c r="I84" s="70"/>
    </row>
    <row r="85" spans="1:9" x14ac:dyDescent="0.2">
      <c r="A85" s="70"/>
      <c r="B85" s="70"/>
      <c r="C85" s="70"/>
      <c r="D85" s="70"/>
      <c r="E85" s="10"/>
      <c r="G85" s="70"/>
      <c r="H85" s="70"/>
      <c r="I85" s="70"/>
    </row>
    <row r="86" spans="1:9" x14ac:dyDescent="0.2">
      <c r="A86" s="70"/>
      <c r="B86" s="70"/>
      <c r="C86" s="70"/>
      <c r="D86" s="70"/>
      <c r="E86" s="10"/>
      <c r="G86" s="70"/>
      <c r="H86" s="70"/>
      <c r="I86" s="70"/>
    </row>
    <row r="87" spans="1:9" x14ac:dyDescent="0.2">
      <c r="A87" s="70"/>
      <c r="B87" s="70"/>
      <c r="C87" s="70"/>
      <c r="D87" s="70"/>
      <c r="E87" s="10"/>
      <c r="G87" s="70"/>
      <c r="H87" s="70"/>
      <c r="I87" s="70"/>
    </row>
    <row r="88" spans="1:9" x14ac:dyDescent="0.2">
      <c r="A88" s="70"/>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69" t="s">
        <v>1059</v>
      </c>
      <c r="B94" s="70"/>
      <c r="C94" s="70"/>
      <c r="D94" s="70"/>
      <c r="E94" s="10"/>
      <c r="G94" s="70"/>
      <c r="H94" s="70"/>
      <c r="I94" s="70"/>
    </row>
    <row r="95" spans="1:9" x14ac:dyDescent="0.2">
      <c r="A95" s="70"/>
      <c r="B95" s="70"/>
      <c r="C95" s="70"/>
      <c r="D95" s="70"/>
      <c r="E95" s="10"/>
      <c r="G95" s="70"/>
      <c r="H95" s="70"/>
      <c r="I95" s="70"/>
    </row>
    <row r="96" spans="1:9" x14ac:dyDescent="0.2">
      <c r="A96" s="69" t="s">
        <v>1032</v>
      </c>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t="s">
        <v>1030</v>
      </c>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sheetData>
  <mergeCells count="4">
    <mergeCell ref="A1:F1"/>
    <mergeCell ref="A64:B64"/>
    <mergeCell ref="A65:B65"/>
    <mergeCell ref="A66:B66"/>
  </mergeCells>
  <conditionalFormatting sqref="F2:F3">
    <cfRule type="cellIs" dxfId="31" priority="3" stopIfTrue="1" operator="between">
      <formula>0.009</formula>
      <formula>-0.009</formula>
    </cfRule>
  </conditionalFormatting>
  <conditionalFormatting sqref="F5:F110">
    <cfRule type="cellIs" dxfId="30" priority="1" stopIfTrue="1" operator="between">
      <formula>0.009</formula>
      <formula>-0.009</formula>
    </cfRule>
  </conditionalFormatting>
  <conditionalFormatting sqref="F211:F65536">
    <cfRule type="cellIs" dxfId="29" priority="2" stopIfTrue="1" operator="between">
      <formula>0.009</formula>
      <formula>-0.009</formula>
    </cfRule>
  </conditionalFormatting>
  <hyperlinks>
    <hyperlink ref="A75"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8"/>
  <sheetViews>
    <sheetView workbookViewId="0">
      <selection activeCell="A6" sqref="A6"/>
    </sheetView>
  </sheetViews>
  <sheetFormatPr defaultColWidth="9.140625" defaultRowHeight="11.25" x14ac:dyDescent="0.2"/>
  <cols>
    <col min="1" max="1" width="38.7109375" style="6" bestFit="1" customWidth="1"/>
    <col min="2" max="2" width="33.140625" style="6" bestFit="1" customWidth="1"/>
    <col min="3" max="3" width="35.42578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25</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122</v>
      </c>
      <c r="B7" s="21" t="s">
        <v>121</v>
      </c>
      <c r="C7" s="21" t="s">
        <v>123</v>
      </c>
      <c r="D7" s="24">
        <v>229214</v>
      </c>
      <c r="E7" s="22">
        <v>2034.8472850000001</v>
      </c>
      <c r="F7" s="23">
        <v>4.7665621918945602</v>
      </c>
    </row>
    <row r="8" spans="1:6" x14ac:dyDescent="0.2">
      <c r="A8" s="21" t="s">
        <v>128</v>
      </c>
      <c r="B8" s="21" t="s">
        <v>127</v>
      </c>
      <c r="C8" s="21" t="s">
        <v>123</v>
      </c>
      <c r="D8" s="24">
        <v>124273</v>
      </c>
      <c r="E8" s="22">
        <v>1713.6003969999999</v>
      </c>
      <c r="F8" s="23">
        <v>4.0140520247226901</v>
      </c>
    </row>
    <row r="9" spans="1:6" x14ac:dyDescent="0.2">
      <c r="A9" s="21" t="s">
        <v>125</v>
      </c>
      <c r="B9" s="21" t="s">
        <v>124</v>
      </c>
      <c r="C9" s="21" t="s">
        <v>126</v>
      </c>
      <c r="D9" s="24">
        <v>31555</v>
      </c>
      <c r="E9" s="22">
        <v>1350.0175650000001</v>
      </c>
      <c r="F9" s="23">
        <v>3.1623713146230301</v>
      </c>
    </row>
    <row r="10" spans="1:6" x14ac:dyDescent="0.2">
      <c r="A10" s="21" t="s">
        <v>875</v>
      </c>
      <c r="B10" s="21" t="s">
        <v>874</v>
      </c>
      <c r="C10" s="21" t="s">
        <v>167</v>
      </c>
      <c r="D10" s="24">
        <v>23997</v>
      </c>
      <c r="E10" s="22">
        <v>1039.862001</v>
      </c>
      <c r="F10" s="23">
        <v>2.4358422056004199</v>
      </c>
    </row>
    <row r="11" spans="1:6" x14ac:dyDescent="0.2">
      <c r="A11" s="21" t="s">
        <v>151</v>
      </c>
      <c r="B11" s="21" t="s">
        <v>150</v>
      </c>
      <c r="C11" s="21" t="s">
        <v>152</v>
      </c>
      <c r="D11" s="24">
        <v>401284</v>
      </c>
      <c r="E11" s="22">
        <v>988.36249199999997</v>
      </c>
      <c r="F11" s="23">
        <v>2.3152063159638501</v>
      </c>
    </row>
    <row r="12" spans="1:6" x14ac:dyDescent="0.2">
      <c r="A12" s="21" t="s">
        <v>528</v>
      </c>
      <c r="B12" s="21" t="s">
        <v>527</v>
      </c>
      <c r="C12" s="21" t="s">
        <v>205</v>
      </c>
      <c r="D12" s="24">
        <v>178877</v>
      </c>
      <c r="E12" s="22">
        <v>903.86548100000005</v>
      </c>
      <c r="F12" s="23">
        <v>2.1172748736734799</v>
      </c>
    </row>
    <row r="13" spans="1:6" x14ac:dyDescent="0.2">
      <c r="A13" s="21" t="s">
        <v>859</v>
      </c>
      <c r="B13" s="21" t="s">
        <v>858</v>
      </c>
      <c r="C13" s="21" t="s">
        <v>222</v>
      </c>
      <c r="D13" s="24">
        <v>33947</v>
      </c>
      <c r="E13" s="22">
        <v>903.56729900000005</v>
      </c>
      <c r="F13" s="23">
        <v>2.1165763922405101</v>
      </c>
    </row>
    <row r="14" spans="1:6" x14ac:dyDescent="0.2">
      <c r="A14" s="21" t="s">
        <v>202</v>
      </c>
      <c r="B14" s="21" t="s">
        <v>201</v>
      </c>
      <c r="C14" s="21" t="s">
        <v>190</v>
      </c>
      <c r="D14" s="24">
        <v>118628</v>
      </c>
      <c r="E14" s="22">
        <v>848.54608399999995</v>
      </c>
      <c r="F14" s="23">
        <v>1.98769102324777</v>
      </c>
    </row>
    <row r="15" spans="1:6" x14ac:dyDescent="0.2">
      <c r="A15" s="21" t="s">
        <v>450</v>
      </c>
      <c r="B15" s="21" t="s">
        <v>449</v>
      </c>
      <c r="C15" s="21" t="s">
        <v>158</v>
      </c>
      <c r="D15" s="24">
        <v>77145</v>
      </c>
      <c r="E15" s="22">
        <v>842.38482750000003</v>
      </c>
      <c r="F15" s="23">
        <v>1.97325848449955</v>
      </c>
    </row>
    <row r="16" spans="1:6" x14ac:dyDescent="0.2">
      <c r="A16" s="21" t="s">
        <v>154</v>
      </c>
      <c r="B16" s="21" t="s">
        <v>153</v>
      </c>
      <c r="C16" s="21" t="s">
        <v>155</v>
      </c>
      <c r="D16" s="24">
        <v>24662</v>
      </c>
      <c r="E16" s="22">
        <v>837.86678800000004</v>
      </c>
      <c r="F16" s="23">
        <v>1.96267512700588</v>
      </c>
    </row>
    <row r="17" spans="1:7" x14ac:dyDescent="0.2">
      <c r="A17" s="21" t="s">
        <v>478</v>
      </c>
      <c r="B17" s="21" t="s">
        <v>477</v>
      </c>
      <c r="C17" s="21" t="s">
        <v>200</v>
      </c>
      <c r="D17" s="24">
        <v>111697</v>
      </c>
      <c r="E17" s="22">
        <v>745.07483850000006</v>
      </c>
      <c r="F17" s="23">
        <v>1.74531306673761</v>
      </c>
    </row>
    <row r="18" spans="1:7" x14ac:dyDescent="0.2">
      <c r="A18" s="21" t="s">
        <v>853</v>
      </c>
      <c r="B18" s="21" t="s">
        <v>852</v>
      </c>
      <c r="C18" s="21" t="s">
        <v>236</v>
      </c>
      <c r="D18" s="24">
        <v>63179</v>
      </c>
      <c r="E18" s="22">
        <v>697.24344399999995</v>
      </c>
      <c r="F18" s="23">
        <v>1.6332696135065301</v>
      </c>
    </row>
    <row r="19" spans="1:7" x14ac:dyDescent="0.2">
      <c r="A19" s="21" t="s">
        <v>130</v>
      </c>
      <c r="B19" s="21" t="s">
        <v>129</v>
      </c>
      <c r="C19" s="21" t="s">
        <v>131</v>
      </c>
      <c r="D19" s="24">
        <v>42189</v>
      </c>
      <c r="E19" s="22">
        <v>588.07247099999995</v>
      </c>
      <c r="F19" s="23">
        <v>1.3775402346042001</v>
      </c>
    </row>
    <row r="20" spans="1:7" x14ac:dyDescent="0.2">
      <c r="A20" s="21" t="s">
        <v>729</v>
      </c>
      <c r="B20" s="21" t="s">
        <v>728</v>
      </c>
      <c r="C20" s="21" t="s">
        <v>187</v>
      </c>
      <c r="D20" s="24">
        <v>38397</v>
      </c>
      <c r="E20" s="22">
        <v>584.70951600000001</v>
      </c>
      <c r="F20" s="23">
        <v>1.36966262419372</v>
      </c>
    </row>
    <row r="21" spans="1:7" x14ac:dyDescent="0.2">
      <c r="A21" s="21" t="s">
        <v>922</v>
      </c>
      <c r="B21" s="21" t="s">
        <v>921</v>
      </c>
      <c r="C21" s="21" t="s">
        <v>187</v>
      </c>
      <c r="D21" s="24">
        <v>52276</v>
      </c>
      <c r="E21" s="22">
        <v>516.61757</v>
      </c>
      <c r="F21" s="23">
        <v>1.21015950188637</v>
      </c>
    </row>
    <row r="22" spans="1:7" x14ac:dyDescent="0.2">
      <c r="A22" s="21" t="s">
        <v>217</v>
      </c>
      <c r="B22" s="21" t="s">
        <v>216</v>
      </c>
      <c r="C22" s="21" t="s">
        <v>210</v>
      </c>
      <c r="D22" s="24">
        <v>127331</v>
      </c>
      <c r="E22" s="22">
        <v>424.77621599999998</v>
      </c>
      <c r="F22" s="23">
        <v>0.99502418000947801</v>
      </c>
    </row>
    <row r="23" spans="1:7" x14ac:dyDescent="0.2">
      <c r="A23" s="21" t="s">
        <v>140</v>
      </c>
      <c r="B23" s="21" t="s">
        <v>139</v>
      </c>
      <c r="C23" s="21" t="s">
        <v>141</v>
      </c>
      <c r="D23" s="24">
        <v>32540</v>
      </c>
      <c r="E23" s="22">
        <v>423.05254000000002</v>
      </c>
      <c r="F23" s="23">
        <v>0.99098652621931904</v>
      </c>
    </row>
    <row r="24" spans="1:7" x14ac:dyDescent="0.2">
      <c r="A24" s="21" t="s">
        <v>257</v>
      </c>
      <c r="B24" s="21" t="s">
        <v>256</v>
      </c>
      <c r="C24" s="21" t="s">
        <v>258</v>
      </c>
      <c r="D24" s="24">
        <v>247354</v>
      </c>
      <c r="E24" s="22">
        <v>419.33923620000002</v>
      </c>
      <c r="F24" s="23">
        <v>0.98228823537922805</v>
      </c>
    </row>
    <row r="25" spans="1:7" x14ac:dyDescent="0.2">
      <c r="A25" s="21" t="s">
        <v>247</v>
      </c>
      <c r="B25" s="21" t="s">
        <v>246</v>
      </c>
      <c r="C25" s="21" t="s">
        <v>146</v>
      </c>
      <c r="D25" s="24">
        <v>93653</v>
      </c>
      <c r="E25" s="22">
        <v>353.58690150000001</v>
      </c>
      <c r="F25" s="23">
        <v>0.82826557484830898</v>
      </c>
    </row>
    <row r="26" spans="1:7" x14ac:dyDescent="0.2">
      <c r="A26" s="21" t="s">
        <v>790</v>
      </c>
      <c r="B26" s="21" t="s">
        <v>789</v>
      </c>
      <c r="C26" s="21" t="s">
        <v>399</v>
      </c>
      <c r="D26" s="24">
        <v>38068</v>
      </c>
      <c r="E26" s="22">
        <v>352.01479599999999</v>
      </c>
      <c r="F26" s="23">
        <v>0.82458296992104596</v>
      </c>
    </row>
    <row r="27" spans="1:7" x14ac:dyDescent="0.2">
      <c r="A27" s="21" t="s">
        <v>518</v>
      </c>
      <c r="B27" s="21" t="s">
        <v>517</v>
      </c>
      <c r="C27" s="21" t="s">
        <v>152</v>
      </c>
      <c r="D27" s="24">
        <v>176153</v>
      </c>
      <c r="E27" s="22">
        <v>281.82718469999998</v>
      </c>
      <c r="F27" s="23">
        <v>0.66017082124131299</v>
      </c>
    </row>
    <row r="28" spans="1:7" x14ac:dyDescent="0.2">
      <c r="A28" s="20" t="s">
        <v>32</v>
      </c>
      <c r="B28" s="20"/>
      <c r="C28" s="20"/>
      <c r="D28" s="20"/>
      <c r="E28" s="25">
        <f>SUM(E7:E27)</f>
        <v>16849.234933399999</v>
      </c>
      <c r="F28" s="26">
        <f>SUM(F7:F27)</f>
        <v>39.468773302018874</v>
      </c>
      <c r="G28" s="11"/>
    </row>
    <row r="29" spans="1:7" x14ac:dyDescent="0.2">
      <c r="A29" s="21"/>
      <c r="B29" s="21"/>
      <c r="C29" s="21"/>
      <c r="D29" s="21"/>
      <c r="E29" s="22"/>
      <c r="F29" s="23"/>
    </row>
    <row r="30" spans="1:7" x14ac:dyDescent="0.2">
      <c r="A30" s="20" t="s">
        <v>552</v>
      </c>
      <c r="B30" s="21"/>
      <c r="C30" s="21"/>
      <c r="D30" s="21"/>
      <c r="E30" s="22"/>
      <c r="F30" s="23"/>
    </row>
    <row r="31" spans="1:7" x14ac:dyDescent="0.2">
      <c r="A31" s="21" t="s">
        <v>924</v>
      </c>
      <c r="B31" s="21" t="s">
        <v>923</v>
      </c>
      <c r="C31" s="21" t="s">
        <v>561</v>
      </c>
      <c r="D31" s="24">
        <v>70000</v>
      </c>
      <c r="E31" s="22">
        <v>4056.5647570000001</v>
      </c>
      <c r="F31" s="23">
        <v>9.5023682328515093</v>
      </c>
    </row>
    <row r="32" spans="1:7" x14ac:dyDescent="0.2">
      <c r="A32" s="21" t="s">
        <v>926</v>
      </c>
      <c r="B32" s="21" t="s">
        <v>925</v>
      </c>
      <c r="C32" s="21" t="s">
        <v>561</v>
      </c>
      <c r="D32" s="24">
        <v>18255</v>
      </c>
      <c r="E32" s="22">
        <v>2496.0278119999998</v>
      </c>
      <c r="F32" s="23">
        <v>5.8468622615070096</v>
      </c>
    </row>
    <row r="33" spans="1:6" x14ac:dyDescent="0.2">
      <c r="A33" s="21" t="s">
        <v>928</v>
      </c>
      <c r="B33" s="21" t="s">
        <v>927</v>
      </c>
      <c r="C33" s="21" t="s">
        <v>561</v>
      </c>
      <c r="D33" s="24">
        <v>2567</v>
      </c>
      <c r="E33" s="22">
        <v>1720.0890649999999</v>
      </c>
      <c r="F33" s="23">
        <v>4.0292515140369698</v>
      </c>
    </row>
    <row r="34" spans="1:6" x14ac:dyDescent="0.2">
      <c r="A34" s="21" t="s">
        <v>930</v>
      </c>
      <c r="B34" s="21" t="s">
        <v>929</v>
      </c>
      <c r="C34" s="21" t="s">
        <v>141</v>
      </c>
      <c r="D34" s="24">
        <v>26500</v>
      </c>
      <c r="E34" s="22">
        <v>1596.144227</v>
      </c>
      <c r="F34" s="23">
        <v>3.7389148469827198</v>
      </c>
    </row>
    <row r="35" spans="1:6" x14ac:dyDescent="0.2">
      <c r="A35" s="21" t="s">
        <v>909</v>
      </c>
      <c r="B35" s="21" t="s">
        <v>908</v>
      </c>
      <c r="C35" s="21" t="s">
        <v>155</v>
      </c>
      <c r="D35" s="24">
        <v>3275</v>
      </c>
      <c r="E35" s="22">
        <v>1394.058129</v>
      </c>
      <c r="F35" s="23">
        <v>3.2655348732937801</v>
      </c>
    </row>
    <row r="36" spans="1:6" x14ac:dyDescent="0.2">
      <c r="A36" s="21" t="s">
        <v>907</v>
      </c>
      <c r="B36" s="21" t="s">
        <v>906</v>
      </c>
      <c r="C36" s="21" t="s">
        <v>561</v>
      </c>
      <c r="D36" s="24">
        <v>19000</v>
      </c>
      <c r="E36" s="22">
        <v>1073.471898</v>
      </c>
      <c r="F36" s="23">
        <v>2.5145722732053102</v>
      </c>
    </row>
    <row r="37" spans="1:6" x14ac:dyDescent="0.2">
      <c r="A37" s="21" t="s">
        <v>932</v>
      </c>
      <c r="B37" s="21" t="s">
        <v>931</v>
      </c>
      <c r="C37" s="21" t="s">
        <v>152</v>
      </c>
      <c r="D37" s="24">
        <v>52104</v>
      </c>
      <c r="E37" s="22">
        <v>865.76453560000004</v>
      </c>
      <c r="F37" s="23">
        <v>2.0280246743303501</v>
      </c>
    </row>
    <row r="38" spans="1:6" x14ac:dyDescent="0.2">
      <c r="A38" s="21" t="s">
        <v>934</v>
      </c>
      <c r="B38" s="21" t="s">
        <v>933</v>
      </c>
      <c r="C38" s="21" t="s">
        <v>222</v>
      </c>
      <c r="D38" s="24">
        <v>18100</v>
      </c>
      <c r="E38" s="22">
        <v>821.22152889999995</v>
      </c>
      <c r="F38" s="23">
        <v>1.9236841603199699</v>
      </c>
    </row>
    <row r="39" spans="1:6" x14ac:dyDescent="0.2">
      <c r="A39" s="21" t="s">
        <v>936</v>
      </c>
      <c r="B39" s="21" t="s">
        <v>935</v>
      </c>
      <c r="C39" s="21" t="s">
        <v>173</v>
      </c>
      <c r="D39" s="24">
        <v>213000</v>
      </c>
      <c r="E39" s="22">
        <v>807.90455729999996</v>
      </c>
      <c r="F39" s="23">
        <v>1.8924895965770201</v>
      </c>
    </row>
    <row r="40" spans="1:6" x14ac:dyDescent="0.2">
      <c r="A40" s="21" t="s">
        <v>938</v>
      </c>
      <c r="B40" s="21" t="s">
        <v>937</v>
      </c>
      <c r="C40" s="21" t="s">
        <v>161</v>
      </c>
      <c r="D40" s="24">
        <v>12853</v>
      </c>
      <c r="E40" s="22">
        <v>642.10942399999999</v>
      </c>
      <c r="F40" s="23">
        <v>1.50412000254731</v>
      </c>
    </row>
    <row r="41" spans="1:6" x14ac:dyDescent="0.2">
      <c r="A41" s="21" t="s">
        <v>940</v>
      </c>
      <c r="B41" s="21" t="s">
        <v>939</v>
      </c>
      <c r="C41" s="21" t="s">
        <v>126</v>
      </c>
      <c r="D41" s="24">
        <v>2628</v>
      </c>
      <c r="E41" s="22">
        <v>581.73214900000005</v>
      </c>
      <c r="F41" s="23">
        <v>1.36268824086864</v>
      </c>
    </row>
    <row r="42" spans="1:6" x14ac:dyDescent="0.2">
      <c r="A42" s="21" t="s">
        <v>942</v>
      </c>
      <c r="B42" s="21" t="s">
        <v>941</v>
      </c>
      <c r="C42" s="21" t="s">
        <v>141</v>
      </c>
      <c r="D42" s="24">
        <v>5000</v>
      </c>
      <c r="E42" s="22">
        <v>580.96165510000003</v>
      </c>
      <c r="F42" s="23">
        <v>1.3608833844944499</v>
      </c>
    </row>
    <row r="43" spans="1:6" x14ac:dyDescent="0.2">
      <c r="A43" s="21" t="s">
        <v>944</v>
      </c>
      <c r="B43" s="21" t="s">
        <v>943</v>
      </c>
      <c r="C43" s="21" t="s">
        <v>561</v>
      </c>
      <c r="D43" s="24">
        <v>59000</v>
      </c>
      <c r="E43" s="22">
        <v>510.72339099999999</v>
      </c>
      <c r="F43" s="23">
        <v>1.1963525833127999</v>
      </c>
    </row>
    <row r="44" spans="1:6" x14ac:dyDescent="0.2">
      <c r="A44" s="21" t="s">
        <v>946</v>
      </c>
      <c r="B44" s="21" t="s">
        <v>945</v>
      </c>
      <c r="C44" s="21" t="s">
        <v>265</v>
      </c>
      <c r="D44" s="24">
        <v>71200</v>
      </c>
      <c r="E44" s="22">
        <v>510.2468222</v>
      </c>
      <c r="F44" s="23">
        <v>1.1952362367247</v>
      </c>
    </row>
    <row r="45" spans="1:6" x14ac:dyDescent="0.2">
      <c r="A45" s="21" t="s">
        <v>948</v>
      </c>
      <c r="B45" s="21" t="s">
        <v>947</v>
      </c>
      <c r="C45" s="21" t="s">
        <v>190</v>
      </c>
      <c r="D45" s="24">
        <v>50400</v>
      </c>
      <c r="E45" s="22">
        <v>508.682456</v>
      </c>
      <c r="F45" s="23">
        <v>1.19157176085068</v>
      </c>
    </row>
    <row r="46" spans="1:6" x14ac:dyDescent="0.2">
      <c r="A46" s="21" t="s">
        <v>950</v>
      </c>
      <c r="B46" s="21" t="s">
        <v>949</v>
      </c>
      <c r="C46" s="21" t="s">
        <v>123</v>
      </c>
      <c r="D46" s="24">
        <v>10540</v>
      </c>
      <c r="E46" s="22">
        <v>432.74690079999999</v>
      </c>
      <c r="F46" s="23">
        <v>1.0136952444629399</v>
      </c>
    </row>
    <row r="47" spans="1:6" x14ac:dyDescent="0.2">
      <c r="A47" s="21" t="s">
        <v>952</v>
      </c>
      <c r="B47" s="21" t="s">
        <v>951</v>
      </c>
      <c r="C47" s="21" t="s">
        <v>167</v>
      </c>
      <c r="D47" s="24">
        <v>57500</v>
      </c>
      <c r="E47" s="22">
        <v>431.4397864</v>
      </c>
      <c r="F47" s="23">
        <v>1.0106333723876</v>
      </c>
    </row>
    <row r="48" spans="1:6" x14ac:dyDescent="0.2">
      <c r="A48" s="21" t="s">
        <v>954</v>
      </c>
      <c r="B48" s="21" t="s">
        <v>953</v>
      </c>
      <c r="C48" s="21" t="s">
        <v>152</v>
      </c>
      <c r="D48" s="24">
        <v>27500</v>
      </c>
      <c r="E48" s="22">
        <v>408.01851040000003</v>
      </c>
      <c r="F48" s="23">
        <v>0.95576981113144199</v>
      </c>
    </row>
    <row r="49" spans="1:7" x14ac:dyDescent="0.2">
      <c r="A49" s="21" t="s">
        <v>956</v>
      </c>
      <c r="B49" s="21" t="s">
        <v>955</v>
      </c>
      <c r="C49" s="21" t="s">
        <v>416</v>
      </c>
      <c r="D49" s="24">
        <v>40100</v>
      </c>
      <c r="E49" s="22">
        <v>397.43495000000001</v>
      </c>
      <c r="F49" s="23">
        <v>0.930978172353364</v>
      </c>
    </row>
    <row r="50" spans="1:7" x14ac:dyDescent="0.2">
      <c r="A50" s="21" t="s">
        <v>958</v>
      </c>
      <c r="B50" s="21" t="s">
        <v>957</v>
      </c>
      <c r="C50" s="21" t="s">
        <v>399</v>
      </c>
      <c r="D50" s="24">
        <v>14500</v>
      </c>
      <c r="E50" s="22">
        <v>394.1930898</v>
      </c>
      <c r="F50" s="23">
        <v>0.92338422249057295</v>
      </c>
    </row>
    <row r="51" spans="1:7" x14ac:dyDescent="0.2">
      <c r="A51" s="21" t="s">
        <v>960</v>
      </c>
      <c r="B51" s="21" t="s">
        <v>959</v>
      </c>
      <c r="C51" s="21" t="s">
        <v>123</v>
      </c>
      <c r="D51" s="24">
        <v>68500</v>
      </c>
      <c r="E51" s="22">
        <v>389.01175480000001</v>
      </c>
      <c r="F51" s="23">
        <v>0.91124711731486896</v>
      </c>
    </row>
    <row r="52" spans="1:7" x14ac:dyDescent="0.2">
      <c r="A52" s="21" t="s">
        <v>962</v>
      </c>
      <c r="B52" s="21" t="s">
        <v>961</v>
      </c>
      <c r="C52" s="21" t="s">
        <v>141</v>
      </c>
      <c r="D52" s="24">
        <v>75000</v>
      </c>
      <c r="E52" s="22">
        <v>376.89887379999999</v>
      </c>
      <c r="F52" s="23">
        <v>0.88287309581697704</v>
      </c>
    </row>
    <row r="53" spans="1:7" x14ac:dyDescent="0.2">
      <c r="A53" s="21" t="s">
        <v>964</v>
      </c>
      <c r="B53" s="21" t="s">
        <v>963</v>
      </c>
      <c r="C53" s="21" t="s">
        <v>965</v>
      </c>
      <c r="D53" s="24">
        <v>17600</v>
      </c>
      <c r="E53" s="22">
        <v>366.73061849999999</v>
      </c>
      <c r="F53" s="23">
        <v>0.85905429544419498</v>
      </c>
    </row>
    <row r="54" spans="1:7" x14ac:dyDescent="0.2">
      <c r="A54" s="21" t="s">
        <v>967</v>
      </c>
      <c r="B54" s="21" t="s">
        <v>966</v>
      </c>
      <c r="C54" s="21" t="s">
        <v>561</v>
      </c>
      <c r="D54" s="24">
        <v>7000</v>
      </c>
      <c r="E54" s="22">
        <v>358.88906250000002</v>
      </c>
      <c r="F54" s="23">
        <v>0.84068571091662303</v>
      </c>
    </row>
    <row r="55" spans="1:7" x14ac:dyDescent="0.2">
      <c r="A55" s="21" t="s">
        <v>556</v>
      </c>
      <c r="B55" s="21" t="s">
        <v>555</v>
      </c>
      <c r="C55" s="21" t="s">
        <v>200</v>
      </c>
      <c r="D55" s="24">
        <v>6102</v>
      </c>
      <c r="E55" s="22">
        <v>313.50399809999999</v>
      </c>
      <c r="F55" s="23">
        <v>0.73437270470704896</v>
      </c>
    </row>
    <row r="56" spans="1:7" x14ac:dyDescent="0.2">
      <c r="A56" s="21" t="s">
        <v>969</v>
      </c>
      <c r="B56" s="21" t="s">
        <v>968</v>
      </c>
      <c r="C56" s="21" t="s">
        <v>155</v>
      </c>
      <c r="D56" s="24">
        <v>25400</v>
      </c>
      <c r="E56" s="22">
        <v>280.43045940000002</v>
      </c>
      <c r="F56" s="23">
        <v>0.65689903860852294</v>
      </c>
    </row>
    <row r="57" spans="1:7" x14ac:dyDescent="0.2">
      <c r="A57" s="21" t="s">
        <v>971</v>
      </c>
      <c r="B57" s="21" t="s">
        <v>970</v>
      </c>
      <c r="C57" s="21" t="s">
        <v>222</v>
      </c>
      <c r="D57" s="24">
        <v>35600</v>
      </c>
      <c r="E57" s="22">
        <v>269.06663809999998</v>
      </c>
      <c r="F57" s="23">
        <v>0.63027966458310203</v>
      </c>
    </row>
    <row r="58" spans="1:7" x14ac:dyDescent="0.2">
      <c r="A58" s="21" t="s">
        <v>973</v>
      </c>
      <c r="B58" s="21" t="s">
        <v>972</v>
      </c>
      <c r="C58" s="21" t="s">
        <v>561</v>
      </c>
      <c r="D58" s="24">
        <v>31600</v>
      </c>
      <c r="E58" s="22">
        <v>214.03239450000001</v>
      </c>
      <c r="F58" s="23">
        <v>0.50136377652751496</v>
      </c>
    </row>
    <row r="59" spans="1:7" x14ac:dyDescent="0.2">
      <c r="A59" s="21" t="s">
        <v>975</v>
      </c>
      <c r="B59" s="21" t="s">
        <v>974</v>
      </c>
      <c r="C59" s="21" t="s">
        <v>187</v>
      </c>
      <c r="D59" s="24">
        <v>12000</v>
      </c>
      <c r="E59" s="22">
        <v>203.7185609</v>
      </c>
      <c r="F59" s="23">
        <v>0.477203963821349</v>
      </c>
    </row>
    <row r="60" spans="1:7" x14ac:dyDescent="0.2">
      <c r="A60" s="21" t="s">
        <v>977</v>
      </c>
      <c r="B60" s="21" t="s">
        <v>976</v>
      </c>
      <c r="C60" s="21" t="s">
        <v>176</v>
      </c>
      <c r="D60" s="24">
        <v>16900</v>
      </c>
      <c r="E60" s="22">
        <v>176.30846170000001</v>
      </c>
      <c r="F60" s="23">
        <v>0.412996716680048</v>
      </c>
    </row>
    <row r="61" spans="1:7" x14ac:dyDescent="0.2">
      <c r="A61" s="21" t="s">
        <v>979</v>
      </c>
      <c r="B61" s="21" t="s">
        <v>978</v>
      </c>
      <c r="C61" s="21" t="s">
        <v>210</v>
      </c>
      <c r="D61" s="24">
        <v>2300</v>
      </c>
      <c r="E61" s="22">
        <v>112.0568363</v>
      </c>
      <c r="F61" s="23">
        <v>0.26248941784881802</v>
      </c>
    </row>
    <row r="62" spans="1:7" x14ac:dyDescent="0.2">
      <c r="A62" s="21" t="s">
        <v>981</v>
      </c>
      <c r="B62" s="21" t="s">
        <v>980</v>
      </c>
      <c r="C62" s="21" t="s">
        <v>200</v>
      </c>
      <c r="D62" s="24">
        <v>1550</v>
      </c>
      <c r="E62" s="22">
        <v>74.146812100000005</v>
      </c>
      <c r="F62" s="23">
        <v>0.17368644507657499</v>
      </c>
    </row>
    <row r="63" spans="1:7" x14ac:dyDescent="0.2">
      <c r="A63" s="20" t="s">
        <v>32</v>
      </c>
      <c r="B63" s="20"/>
      <c r="C63" s="20"/>
      <c r="D63" s="20"/>
      <c r="E63" s="25">
        <f>SUM(E30:E62)</f>
        <v>23364.330115199999</v>
      </c>
      <c r="F63" s="26">
        <f>SUM(F30:F62)</f>
        <v>54.730167412074785</v>
      </c>
      <c r="G63" s="11"/>
    </row>
    <row r="64" spans="1:7" x14ac:dyDescent="0.2">
      <c r="A64" s="21"/>
      <c r="B64" s="21"/>
      <c r="C64" s="21"/>
      <c r="D64" s="21"/>
      <c r="E64" s="22"/>
      <c r="F64" s="23"/>
    </row>
    <row r="65" spans="1:7" x14ac:dyDescent="0.2">
      <c r="A65" s="20" t="s">
        <v>40</v>
      </c>
      <c r="B65" s="20"/>
      <c r="C65" s="20"/>
      <c r="D65" s="20"/>
      <c r="E65" s="25">
        <f>E28+E63</f>
        <v>40213.565048599994</v>
      </c>
      <c r="F65" s="26">
        <f>F28+F63</f>
        <v>94.198940714093652</v>
      </c>
      <c r="G65" s="11"/>
    </row>
    <row r="66" spans="1:7" x14ac:dyDescent="0.2">
      <c r="A66" s="20"/>
      <c r="B66" s="20"/>
      <c r="C66" s="20"/>
      <c r="D66" s="20"/>
      <c r="E66" s="25"/>
      <c r="F66" s="26"/>
      <c r="G66" s="11"/>
    </row>
    <row r="67" spans="1:7" x14ac:dyDescent="0.2">
      <c r="A67" s="20" t="s">
        <v>42</v>
      </c>
      <c r="B67" s="20"/>
      <c r="C67" s="20"/>
      <c r="D67" s="20"/>
      <c r="E67" s="25">
        <f>E69-(E28+E63)</f>
        <v>2476.4745036000095</v>
      </c>
      <c r="F67" s="26">
        <f>F69-(F28+F63)</f>
        <v>5.8010592859063479</v>
      </c>
      <c r="G67" s="11"/>
    </row>
    <row r="68" spans="1:7" x14ac:dyDescent="0.2">
      <c r="A68" s="20"/>
      <c r="B68" s="20"/>
      <c r="C68" s="20"/>
      <c r="D68" s="20"/>
      <c r="E68" s="25"/>
      <c r="F68" s="26"/>
      <c r="G68" s="11"/>
    </row>
    <row r="69" spans="1:7" x14ac:dyDescent="0.2">
      <c r="A69" s="27" t="s">
        <v>41</v>
      </c>
      <c r="B69" s="27"/>
      <c r="C69" s="27"/>
      <c r="D69" s="27"/>
      <c r="E69" s="28">
        <v>42690.039552200004</v>
      </c>
      <c r="F69" s="29">
        <v>100</v>
      </c>
      <c r="G69" s="11"/>
    </row>
    <row r="71" spans="1:7" x14ac:dyDescent="0.2">
      <c r="A71" s="11" t="s">
        <v>44</v>
      </c>
    </row>
    <row r="72" spans="1:7" x14ac:dyDescent="0.2">
      <c r="A72" s="11" t="s">
        <v>45</v>
      </c>
    </row>
    <row r="73" spans="1:7" x14ac:dyDescent="0.2">
      <c r="A73" s="11" t="s">
        <v>46</v>
      </c>
      <c r="B73" s="11"/>
      <c r="C73" s="30" t="s">
        <v>1022</v>
      </c>
      <c r="D73" s="11" t="s">
        <v>47</v>
      </c>
    </row>
    <row r="74" spans="1:7" x14ac:dyDescent="0.2">
      <c r="A74" s="6" t="s">
        <v>56</v>
      </c>
      <c r="C74" s="31">
        <v>31.761399999999998</v>
      </c>
      <c r="D74" s="31">
        <v>40.116199999999999</v>
      </c>
    </row>
    <row r="75" spans="1:7" x14ac:dyDescent="0.2">
      <c r="A75" s="6" t="s">
        <v>116</v>
      </c>
      <c r="C75" s="31">
        <v>14.992000000000001</v>
      </c>
      <c r="D75" s="31">
        <v>18.935700000000001</v>
      </c>
    </row>
    <row r="76" spans="1:7" x14ac:dyDescent="0.2">
      <c r="A76" s="6" t="s">
        <v>57</v>
      </c>
      <c r="C76" s="31">
        <v>34.762</v>
      </c>
      <c r="D76" s="31">
        <v>44.0901</v>
      </c>
    </row>
    <row r="77" spans="1:7" x14ac:dyDescent="0.2">
      <c r="A77" s="6" t="s">
        <v>117</v>
      </c>
      <c r="C77" s="31">
        <v>15.918200000000001</v>
      </c>
      <c r="D77" s="31">
        <v>20.188500000000001</v>
      </c>
    </row>
    <row r="79" spans="1:7" x14ac:dyDescent="0.2">
      <c r="A79" s="6" t="s">
        <v>52</v>
      </c>
    </row>
    <row r="81" spans="1:9" x14ac:dyDescent="0.2">
      <c r="A81" s="11" t="s">
        <v>48</v>
      </c>
      <c r="D81" s="30" t="s">
        <v>55</v>
      </c>
    </row>
    <row r="83" spans="1:9" x14ac:dyDescent="0.2">
      <c r="A83" s="11" t="s">
        <v>296</v>
      </c>
      <c r="D83" s="35">
        <v>0.32806229667798298</v>
      </c>
    </row>
    <row r="85" spans="1:9" x14ac:dyDescent="0.2">
      <c r="A85" s="11" t="s">
        <v>54</v>
      </c>
      <c r="D85" s="30" t="s">
        <v>55</v>
      </c>
    </row>
    <row r="87" spans="1:9" x14ac:dyDescent="0.2">
      <c r="A87" s="69" t="s">
        <v>1040</v>
      </c>
      <c r="B87" s="70"/>
      <c r="C87" s="70"/>
      <c r="D87" s="70"/>
      <c r="E87" s="10"/>
      <c r="G87" s="70"/>
      <c r="H87" s="70"/>
      <c r="I87" s="70"/>
    </row>
    <row r="88" spans="1:9" x14ac:dyDescent="0.2">
      <c r="A88" s="71"/>
      <c r="B88" s="70"/>
      <c r="C88" s="70"/>
      <c r="D88" s="70"/>
      <c r="E88" s="10"/>
      <c r="G88" s="70"/>
      <c r="H88" s="70"/>
      <c r="I88" s="70"/>
    </row>
    <row r="89" spans="1:9" x14ac:dyDescent="0.2">
      <c r="A89" s="69" t="s">
        <v>1031</v>
      </c>
      <c r="B89" s="70"/>
      <c r="C89" s="70"/>
      <c r="D89" s="70"/>
      <c r="E89" s="10"/>
      <c r="G89" s="70"/>
      <c r="H89" s="70"/>
      <c r="I89" s="70"/>
    </row>
    <row r="90" spans="1:9" x14ac:dyDescent="0.2">
      <c r="A90" s="71"/>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69" t="s">
        <v>1060</v>
      </c>
      <c r="B107" s="70"/>
      <c r="C107" s="70"/>
      <c r="D107" s="70"/>
      <c r="E107" s="10"/>
      <c r="G107" s="70"/>
      <c r="H107" s="70"/>
      <c r="I107" s="70"/>
    </row>
    <row r="108" spans="1:9" x14ac:dyDescent="0.2">
      <c r="A108" s="70"/>
      <c r="B108" s="70"/>
      <c r="C108" s="70"/>
      <c r="D108" s="70"/>
      <c r="E108" s="10"/>
      <c r="G108" s="70"/>
      <c r="H108" s="70"/>
      <c r="I108" s="70"/>
    </row>
    <row r="109" spans="1:9" x14ac:dyDescent="0.2">
      <c r="A109" s="69" t="s">
        <v>1032</v>
      </c>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t="s">
        <v>1030</v>
      </c>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sheetData>
  <mergeCells count="1">
    <mergeCell ref="A1:F1"/>
  </mergeCells>
  <conditionalFormatting sqref="F2:F3">
    <cfRule type="cellIs" dxfId="28" priority="3" stopIfTrue="1" operator="between">
      <formula>0.009</formula>
      <formula>-0.009</formula>
    </cfRule>
  </conditionalFormatting>
  <conditionalFormatting sqref="F5:F123">
    <cfRule type="cellIs" dxfId="27" priority="1" stopIfTrue="1" operator="between">
      <formula>0.009</formula>
      <formula>-0.009</formula>
    </cfRule>
  </conditionalFormatting>
  <conditionalFormatting sqref="F224:F65536">
    <cfRule type="cellIs" dxfId="26" priority="2" stopIfTrue="1" operator="between">
      <formula>0.009</formula>
      <formula>-0.009</formula>
    </cfRule>
  </conditionalFormatting>
  <hyperlinks>
    <hyperlink ref="A90"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25"/>
  <sheetViews>
    <sheetView workbookViewId="0">
      <selection activeCell="A6" sqref="A6"/>
    </sheetView>
  </sheetViews>
  <sheetFormatPr defaultColWidth="9.140625" defaultRowHeight="11.25" x14ac:dyDescent="0.2"/>
  <cols>
    <col min="1" max="1" width="38.7109375" style="6" bestFit="1" customWidth="1"/>
    <col min="2" max="2" width="31.7109375" style="6" bestFit="1" customWidth="1"/>
    <col min="3" max="3" width="25.5703125" style="6" bestFit="1" customWidth="1"/>
    <col min="4" max="4" width="15.7109375" style="6" customWidth="1"/>
    <col min="5" max="5" width="26.42578125" style="9" customWidth="1"/>
    <col min="6" max="6" width="13.5703125" style="10" bestFit="1" customWidth="1"/>
    <col min="7" max="16384" width="9.140625" style="6"/>
  </cols>
  <sheetData>
    <row r="1" spans="1:6" s="1" customFormat="1" ht="15" x14ac:dyDescent="0.2">
      <c r="A1" s="100" t="s">
        <v>26</v>
      </c>
      <c r="B1" s="101"/>
      <c r="C1" s="101"/>
      <c r="D1" s="101"/>
      <c r="E1" s="101"/>
      <c r="F1" s="101"/>
    </row>
    <row r="2" spans="1:6" s="1" customFormat="1" ht="12" x14ac:dyDescent="0.2">
      <c r="E2" s="5"/>
      <c r="F2" s="8"/>
    </row>
    <row r="3" spans="1:6" s="1" customFormat="1" ht="12" x14ac:dyDescent="0.2">
      <c r="A3" s="7" t="s">
        <v>7</v>
      </c>
      <c r="B3" s="2"/>
      <c r="C3" s="3"/>
      <c r="D3" s="3"/>
      <c r="E3" s="4"/>
      <c r="F3" s="8"/>
    </row>
    <row r="4" spans="1:6" s="1" customFormat="1" ht="22.5" customHeight="1" x14ac:dyDescent="0.2">
      <c r="A4" s="13" t="s">
        <v>2</v>
      </c>
      <c r="B4" s="13" t="s">
        <v>0</v>
      </c>
      <c r="C4" s="14" t="s">
        <v>535</v>
      </c>
      <c r="D4" s="14" t="s">
        <v>1</v>
      </c>
      <c r="E4" s="55" t="s">
        <v>6</v>
      </c>
      <c r="F4" s="15" t="s">
        <v>3</v>
      </c>
    </row>
    <row r="5" spans="1:6" x14ac:dyDescent="0.2">
      <c r="A5" s="16" t="s">
        <v>120</v>
      </c>
      <c r="B5" s="17"/>
      <c r="C5" s="17"/>
      <c r="D5" s="17"/>
      <c r="E5" s="18"/>
      <c r="F5" s="19"/>
    </row>
    <row r="6" spans="1:6" x14ac:dyDescent="0.2">
      <c r="A6" s="20" t="s">
        <v>30</v>
      </c>
      <c r="B6" s="21"/>
      <c r="C6" s="21"/>
      <c r="D6" s="21"/>
      <c r="E6" s="22"/>
      <c r="F6" s="23"/>
    </row>
    <row r="7" spans="1:6" x14ac:dyDescent="0.2">
      <c r="A7" s="21" t="s">
        <v>122</v>
      </c>
      <c r="B7" s="21" t="s">
        <v>121</v>
      </c>
      <c r="C7" s="21" t="s">
        <v>123</v>
      </c>
      <c r="D7" s="24">
        <v>1016819</v>
      </c>
      <c r="E7" s="22">
        <v>9026.810673</v>
      </c>
      <c r="F7" s="23">
        <v>11.806323377850701</v>
      </c>
    </row>
    <row r="8" spans="1:6" x14ac:dyDescent="0.2">
      <c r="A8" s="21" t="s">
        <v>128</v>
      </c>
      <c r="B8" s="21" t="s">
        <v>127</v>
      </c>
      <c r="C8" s="21" t="s">
        <v>123</v>
      </c>
      <c r="D8" s="24">
        <v>474792</v>
      </c>
      <c r="E8" s="22">
        <v>6546.9068880000004</v>
      </c>
      <c r="F8" s="23">
        <v>8.5628138934609606</v>
      </c>
    </row>
    <row r="9" spans="1:6" x14ac:dyDescent="0.2">
      <c r="A9" s="21" t="s">
        <v>130</v>
      </c>
      <c r="B9" s="21" t="s">
        <v>129</v>
      </c>
      <c r="C9" s="21" t="s">
        <v>131</v>
      </c>
      <c r="D9" s="24">
        <v>448821</v>
      </c>
      <c r="E9" s="22">
        <v>6256.1159189999998</v>
      </c>
      <c r="F9" s="23">
        <v>8.1824833049795203</v>
      </c>
    </row>
    <row r="10" spans="1:6" x14ac:dyDescent="0.2">
      <c r="A10" s="21" t="s">
        <v>137</v>
      </c>
      <c r="B10" s="21" t="s">
        <v>136</v>
      </c>
      <c r="C10" s="21" t="s">
        <v>138</v>
      </c>
      <c r="D10" s="24">
        <v>185222</v>
      </c>
      <c r="E10" s="22">
        <v>3480.8770460000001</v>
      </c>
      <c r="F10" s="23">
        <v>4.5526998994823904</v>
      </c>
    </row>
    <row r="11" spans="1:6" x14ac:dyDescent="0.2">
      <c r="A11" s="21" t="s">
        <v>125</v>
      </c>
      <c r="B11" s="21" t="s">
        <v>124</v>
      </c>
      <c r="C11" s="21" t="s">
        <v>126</v>
      </c>
      <c r="D11" s="24">
        <v>78065</v>
      </c>
      <c r="E11" s="22">
        <v>3339.8548949999999</v>
      </c>
      <c r="F11" s="23">
        <v>4.3682545645285797</v>
      </c>
    </row>
    <row r="12" spans="1:6" x14ac:dyDescent="0.2">
      <c r="A12" s="21" t="s">
        <v>133</v>
      </c>
      <c r="B12" s="21" t="s">
        <v>132</v>
      </c>
      <c r="C12" s="21" t="s">
        <v>123</v>
      </c>
      <c r="D12" s="24">
        <v>275799</v>
      </c>
      <c r="E12" s="22">
        <v>3314.2765829999998</v>
      </c>
      <c r="F12" s="23">
        <v>4.3348002434099504</v>
      </c>
    </row>
    <row r="13" spans="1:6" x14ac:dyDescent="0.2">
      <c r="A13" s="21" t="s">
        <v>140</v>
      </c>
      <c r="B13" s="21" t="s">
        <v>139</v>
      </c>
      <c r="C13" s="21" t="s">
        <v>141</v>
      </c>
      <c r="D13" s="24">
        <v>232842</v>
      </c>
      <c r="E13" s="22">
        <v>3027.1788419999998</v>
      </c>
      <c r="F13" s="23">
        <v>3.9593000923505199</v>
      </c>
    </row>
    <row r="14" spans="1:6" x14ac:dyDescent="0.2">
      <c r="A14" s="21" t="s">
        <v>135</v>
      </c>
      <c r="B14" s="21" t="s">
        <v>134</v>
      </c>
      <c r="C14" s="21" t="s">
        <v>123</v>
      </c>
      <c r="D14" s="24">
        <v>190511</v>
      </c>
      <c r="E14" s="22">
        <v>2636.4817290000001</v>
      </c>
      <c r="F14" s="23">
        <v>3.4483005127683701</v>
      </c>
    </row>
    <row r="15" spans="1:6" x14ac:dyDescent="0.2">
      <c r="A15" s="21" t="s">
        <v>301</v>
      </c>
      <c r="B15" s="21" t="s">
        <v>300</v>
      </c>
      <c r="C15" s="21" t="s">
        <v>123</v>
      </c>
      <c r="D15" s="24">
        <v>488789</v>
      </c>
      <c r="E15" s="22">
        <v>2029.451928</v>
      </c>
      <c r="F15" s="23">
        <v>2.6543556312129302</v>
      </c>
    </row>
    <row r="16" spans="1:6" x14ac:dyDescent="0.2">
      <c r="A16" s="21" t="s">
        <v>154</v>
      </c>
      <c r="B16" s="21" t="s">
        <v>153</v>
      </c>
      <c r="C16" s="21" t="s">
        <v>155</v>
      </c>
      <c r="D16" s="24">
        <v>59339</v>
      </c>
      <c r="E16" s="22">
        <v>2015.9831859999999</v>
      </c>
      <c r="F16" s="23">
        <v>2.6367396282518301</v>
      </c>
    </row>
    <row r="17" spans="1:6" x14ac:dyDescent="0.2">
      <c r="A17" s="21" t="s">
        <v>325</v>
      </c>
      <c r="B17" s="21" t="s">
        <v>324</v>
      </c>
      <c r="C17" s="21" t="s">
        <v>213</v>
      </c>
      <c r="D17" s="24">
        <v>640593</v>
      </c>
      <c r="E17" s="22">
        <v>2008.8996480000001</v>
      </c>
      <c r="F17" s="23">
        <v>2.6274749451520298</v>
      </c>
    </row>
    <row r="18" spans="1:6" x14ac:dyDescent="0.2">
      <c r="A18" s="21" t="s">
        <v>407</v>
      </c>
      <c r="B18" s="21" t="s">
        <v>406</v>
      </c>
      <c r="C18" s="21" t="s">
        <v>141</v>
      </c>
      <c r="D18" s="24">
        <v>67879</v>
      </c>
      <c r="E18" s="22">
        <v>1790.2407459999999</v>
      </c>
      <c r="F18" s="23">
        <v>2.3414871472491199</v>
      </c>
    </row>
    <row r="19" spans="1:6" x14ac:dyDescent="0.2">
      <c r="A19" s="21" t="s">
        <v>327</v>
      </c>
      <c r="B19" s="21" t="s">
        <v>326</v>
      </c>
      <c r="C19" s="21" t="s">
        <v>210</v>
      </c>
      <c r="D19" s="24">
        <v>176490</v>
      </c>
      <c r="E19" s="22">
        <v>1757.66391</v>
      </c>
      <c r="F19" s="23">
        <v>2.2988793343264802</v>
      </c>
    </row>
    <row r="20" spans="1:6" x14ac:dyDescent="0.2">
      <c r="A20" s="21" t="s">
        <v>212</v>
      </c>
      <c r="B20" s="21" t="s">
        <v>211</v>
      </c>
      <c r="C20" s="21" t="s">
        <v>213</v>
      </c>
      <c r="D20" s="24">
        <v>58992</v>
      </c>
      <c r="E20" s="22">
        <v>1379.291952</v>
      </c>
      <c r="F20" s="23">
        <v>1.8040000402896299</v>
      </c>
    </row>
    <row r="21" spans="1:6" x14ac:dyDescent="0.2">
      <c r="A21" s="21" t="s">
        <v>197</v>
      </c>
      <c r="B21" s="21" t="s">
        <v>196</v>
      </c>
      <c r="C21" s="21" t="s">
        <v>155</v>
      </c>
      <c r="D21" s="24">
        <v>8723</v>
      </c>
      <c r="E21" s="22">
        <v>1295.9761100000001</v>
      </c>
      <c r="F21" s="23">
        <v>1.69502979500775</v>
      </c>
    </row>
    <row r="22" spans="1:6" x14ac:dyDescent="0.2">
      <c r="A22" s="21" t="s">
        <v>166</v>
      </c>
      <c r="B22" s="21" t="s">
        <v>165</v>
      </c>
      <c r="C22" s="21" t="s">
        <v>167</v>
      </c>
      <c r="D22" s="24">
        <v>70386</v>
      </c>
      <c r="E22" s="22">
        <v>1222.60482</v>
      </c>
      <c r="F22" s="23">
        <v>1.5990662030182701</v>
      </c>
    </row>
    <row r="23" spans="1:6" x14ac:dyDescent="0.2">
      <c r="A23" s="21" t="s">
        <v>145</v>
      </c>
      <c r="B23" s="21" t="s">
        <v>144</v>
      </c>
      <c r="C23" s="21" t="s">
        <v>146</v>
      </c>
      <c r="D23" s="24">
        <v>315139</v>
      </c>
      <c r="E23" s="22">
        <v>1203.5158409999999</v>
      </c>
      <c r="F23" s="23">
        <v>1.5740993938991801</v>
      </c>
    </row>
    <row r="24" spans="1:6" x14ac:dyDescent="0.2">
      <c r="A24" s="21" t="s">
        <v>245</v>
      </c>
      <c r="B24" s="21" t="s">
        <v>244</v>
      </c>
      <c r="C24" s="21" t="s">
        <v>176</v>
      </c>
      <c r="D24" s="24">
        <v>27436</v>
      </c>
      <c r="E24" s="22">
        <v>1187.2928999999999</v>
      </c>
      <c r="F24" s="23">
        <v>1.5528811259500499</v>
      </c>
    </row>
    <row r="25" spans="1:6" x14ac:dyDescent="0.2">
      <c r="A25" s="21" t="s">
        <v>151</v>
      </c>
      <c r="B25" s="21" t="s">
        <v>150</v>
      </c>
      <c r="C25" s="21" t="s">
        <v>152</v>
      </c>
      <c r="D25" s="24">
        <v>477585</v>
      </c>
      <c r="E25" s="22">
        <v>1176.2918549999999</v>
      </c>
      <c r="F25" s="23">
        <v>1.53849266700598</v>
      </c>
    </row>
    <row r="26" spans="1:6" x14ac:dyDescent="0.2">
      <c r="A26" s="21" t="s">
        <v>163</v>
      </c>
      <c r="B26" s="21" t="s">
        <v>162</v>
      </c>
      <c r="C26" s="21" t="s">
        <v>164</v>
      </c>
      <c r="D26" s="24">
        <v>549435</v>
      </c>
      <c r="E26" s="22">
        <v>1166.6153360000001</v>
      </c>
      <c r="F26" s="23">
        <v>1.52583657875683</v>
      </c>
    </row>
    <row r="27" spans="1:6" x14ac:dyDescent="0.2">
      <c r="A27" s="21" t="s">
        <v>180</v>
      </c>
      <c r="B27" s="21" t="s">
        <v>179</v>
      </c>
      <c r="C27" s="21" t="s">
        <v>181</v>
      </c>
      <c r="D27" s="24">
        <v>238087</v>
      </c>
      <c r="E27" s="22">
        <v>1058.7728890000001</v>
      </c>
      <c r="F27" s="23">
        <v>1.38478755831497</v>
      </c>
    </row>
    <row r="28" spans="1:6" x14ac:dyDescent="0.2">
      <c r="A28" s="21" t="s">
        <v>432</v>
      </c>
      <c r="B28" s="21" t="s">
        <v>431</v>
      </c>
      <c r="C28" s="21" t="s">
        <v>210</v>
      </c>
      <c r="D28" s="24">
        <v>93096</v>
      </c>
      <c r="E28" s="22">
        <v>1004.878224</v>
      </c>
      <c r="F28" s="23">
        <v>1.31429778442017</v>
      </c>
    </row>
    <row r="29" spans="1:6" x14ac:dyDescent="0.2">
      <c r="A29" s="21" t="s">
        <v>148</v>
      </c>
      <c r="B29" s="21" t="s">
        <v>147</v>
      </c>
      <c r="C29" s="21" t="s">
        <v>149</v>
      </c>
      <c r="D29" s="24">
        <v>7880</v>
      </c>
      <c r="E29" s="22">
        <v>998.94759999999997</v>
      </c>
      <c r="F29" s="23">
        <v>1.3065410176824099</v>
      </c>
    </row>
    <row r="30" spans="1:6" x14ac:dyDescent="0.2">
      <c r="A30" s="21" t="s">
        <v>143</v>
      </c>
      <c r="B30" s="21" t="s">
        <v>142</v>
      </c>
      <c r="C30" s="21" t="s">
        <v>141</v>
      </c>
      <c r="D30" s="24">
        <v>70134</v>
      </c>
      <c r="E30" s="22">
        <v>974.23139400000002</v>
      </c>
      <c r="F30" s="23">
        <v>1.2742142600622</v>
      </c>
    </row>
    <row r="31" spans="1:6" x14ac:dyDescent="0.2">
      <c r="A31" s="21" t="s">
        <v>319</v>
      </c>
      <c r="B31" s="21" t="s">
        <v>318</v>
      </c>
      <c r="C31" s="21" t="s">
        <v>146</v>
      </c>
      <c r="D31" s="24">
        <v>301084</v>
      </c>
      <c r="E31" s="22">
        <v>899.187366</v>
      </c>
      <c r="F31" s="23">
        <v>1.17606286481974</v>
      </c>
    </row>
    <row r="32" spans="1:6" x14ac:dyDescent="0.2">
      <c r="A32" s="21" t="s">
        <v>790</v>
      </c>
      <c r="B32" s="21" t="s">
        <v>789</v>
      </c>
      <c r="C32" s="21" t="s">
        <v>399</v>
      </c>
      <c r="D32" s="24">
        <v>96172</v>
      </c>
      <c r="E32" s="22">
        <v>889.30248400000005</v>
      </c>
      <c r="F32" s="23">
        <v>1.1631342549627699</v>
      </c>
    </row>
    <row r="33" spans="1:6" x14ac:dyDescent="0.2">
      <c r="A33" s="21" t="s">
        <v>337</v>
      </c>
      <c r="B33" s="21" t="s">
        <v>336</v>
      </c>
      <c r="C33" s="21" t="s">
        <v>164</v>
      </c>
      <c r="D33" s="24">
        <v>62449</v>
      </c>
      <c r="E33" s="22">
        <v>789.79250300000001</v>
      </c>
      <c r="F33" s="23">
        <v>1.03298341237073</v>
      </c>
    </row>
    <row r="34" spans="1:6" x14ac:dyDescent="0.2">
      <c r="A34" s="21" t="s">
        <v>313</v>
      </c>
      <c r="B34" s="21" t="s">
        <v>312</v>
      </c>
      <c r="C34" s="21" t="s">
        <v>210</v>
      </c>
      <c r="D34" s="24">
        <v>38010</v>
      </c>
      <c r="E34" s="22">
        <v>757.69133999999997</v>
      </c>
      <c r="F34" s="23">
        <v>0.99099774047482203</v>
      </c>
    </row>
    <row r="35" spans="1:6" x14ac:dyDescent="0.2">
      <c r="A35" s="21" t="s">
        <v>983</v>
      </c>
      <c r="B35" s="21" t="s">
        <v>982</v>
      </c>
      <c r="C35" s="21" t="s">
        <v>873</v>
      </c>
      <c r="D35" s="24">
        <v>49038</v>
      </c>
      <c r="E35" s="22">
        <v>745.86797999999999</v>
      </c>
      <c r="F35" s="23">
        <v>0.97553376137639303</v>
      </c>
    </row>
    <row r="36" spans="1:6" x14ac:dyDescent="0.2">
      <c r="A36" s="21" t="s">
        <v>985</v>
      </c>
      <c r="B36" s="21" t="s">
        <v>984</v>
      </c>
      <c r="C36" s="21" t="s">
        <v>155</v>
      </c>
      <c r="D36" s="24">
        <v>7370</v>
      </c>
      <c r="E36" s="22">
        <v>734.97325000000001</v>
      </c>
      <c r="F36" s="23">
        <v>0.96128435367815701</v>
      </c>
    </row>
    <row r="37" spans="1:6" x14ac:dyDescent="0.2">
      <c r="A37" s="21" t="s">
        <v>779</v>
      </c>
      <c r="B37" s="21" t="s">
        <v>778</v>
      </c>
      <c r="C37" s="21" t="s">
        <v>155</v>
      </c>
      <c r="D37" s="24">
        <v>9150</v>
      </c>
      <c r="E37" s="22">
        <v>732.96074999999996</v>
      </c>
      <c r="F37" s="23">
        <v>0.958652169769726</v>
      </c>
    </row>
    <row r="38" spans="1:6" x14ac:dyDescent="0.2">
      <c r="A38" s="21" t="s">
        <v>194</v>
      </c>
      <c r="B38" s="21" t="s">
        <v>193</v>
      </c>
      <c r="C38" s="21" t="s">
        <v>195</v>
      </c>
      <c r="D38" s="24">
        <v>15028</v>
      </c>
      <c r="E38" s="22">
        <v>725.43161599999996</v>
      </c>
      <c r="F38" s="23">
        <v>0.94880468387694505</v>
      </c>
    </row>
    <row r="39" spans="1:6" x14ac:dyDescent="0.2">
      <c r="A39" s="21" t="s">
        <v>242</v>
      </c>
      <c r="B39" s="21" t="s">
        <v>241</v>
      </c>
      <c r="C39" s="21" t="s">
        <v>243</v>
      </c>
      <c r="D39" s="24">
        <v>258212</v>
      </c>
      <c r="E39" s="22">
        <v>722.21896400000003</v>
      </c>
      <c r="F39" s="23">
        <v>0.94460280020102505</v>
      </c>
    </row>
    <row r="40" spans="1:6" x14ac:dyDescent="0.2">
      <c r="A40" s="21" t="s">
        <v>387</v>
      </c>
      <c r="B40" s="21" t="s">
        <v>386</v>
      </c>
      <c r="C40" s="21" t="s">
        <v>176</v>
      </c>
      <c r="D40" s="24">
        <v>30057</v>
      </c>
      <c r="E40" s="22">
        <v>714.21443399999998</v>
      </c>
      <c r="F40" s="23">
        <v>0.93413353557466305</v>
      </c>
    </row>
    <row r="41" spans="1:6" x14ac:dyDescent="0.2">
      <c r="A41" s="21" t="s">
        <v>502</v>
      </c>
      <c r="B41" s="21" t="s">
        <v>501</v>
      </c>
      <c r="C41" s="21" t="s">
        <v>149</v>
      </c>
      <c r="D41" s="24">
        <v>25394</v>
      </c>
      <c r="E41" s="22">
        <v>710.98121200000003</v>
      </c>
      <c r="F41" s="23">
        <v>0.92990474803638401</v>
      </c>
    </row>
    <row r="42" spans="1:6" x14ac:dyDescent="0.2">
      <c r="A42" s="21" t="s">
        <v>890</v>
      </c>
      <c r="B42" s="21" t="s">
        <v>889</v>
      </c>
      <c r="C42" s="21" t="s">
        <v>891</v>
      </c>
      <c r="D42" s="24">
        <v>150933</v>
      </c>
      <c r="E42" s="22">
        <v>649.99296449999997</v>
      </c>
      <c r="F42" s="23">
        <v>0.85013715366475096</v>
      </c>
    </row>
    <row r="43" spans="1:6" x14ac:dyDescent="0.2">
      <c r="A43" s="21" t="s">
        <v>418</v>
      </c>
      <c r="B43" s="21" t="s">
        <v>417</v>
      </c>
      <c r="C43" s="21" t="s">
        <v>161</v>
      </c>
      <c r="D43" s="24">
        <v>47661</v>
      </c>
      <c r="E43" s="22">
        <v>615.63713700000005</v>
      </c>
      <c r="F43" s="23">
        <v>0.80520256668023704</v>
      </c>
    </row>
    <row r="44" spans="1:6" x14ac:dyDescent="0.2">
      <c r="A44" s="21" t="s">
        <v>434</v>
      </c>
      <c r="B44" s="21" t="s">
        <v>433</v>
      </c>
      <c r="C44" s="21" t="s">
        <v>190</v>
      </c>
      <c r="D44" s="24">
        <v>29839</v>
      </c>
      <c r="E44" s="22">
        <v>607.88010799999995</v>
      </c>
      <c r="F44" s="23">
        <v>0.79505701293562503</v>
      </c>
    </row>
    <row r="45" spans="1:6" x14ac:dyDescent="0.2">
      <c r="A45" s="21" t="s">
        <v>249</v>
      </c>
      <c r="B45" s="21" t="s">
        <v>248</v>
      </c>
      <c r="C45" s="21" t="s">
        <v>152</v>
      </c>
      <c r="D45" s="24">
        <v>14748</v>
      </c>
      <c r="E45" s="22">
        <v>575.09825999999998</v>
      </c>
      <c r="F45" s="23">
        <v>0.75218106123662698</v>
      </c>
    </row>
    <row r="46" spans="1:6" x14ac:dyDescent="0.2">
      <c r="A46" s="21" t="s">
        <v>311</v>
      </c>
      <c r="B46" s="21" t="s">
        <v>310</v>
      </c>
      <c r="C46" s="21" t="s">
        <v>141</v>
      </c>
      <c r="D46" s="24">
        <v>42200</v>
      </c>
      <c r="E46" s="22">
        <v>572.99159999999995</v>
      </c>
      <c r="F46" s="23">
        <v>0.74942572381921801</v>
      </c>
    </row>
    <row r="47" spans="1:6" x14ac:dyDescent="0.2">
      <c r="A47" s="21" t="s">
        <v>307</v>
      </c>
      <c r="B47" s="21" t="s">
        <v>306</v>
      </c>
      <c r="C47" s="21" t="s">
        <v>210</v>
      </c>
      <c r="D47" s="24">
        <v>217902</v>
      </c>
      <c r="E47" s="22">
        <v>556.52170799999999</v>
      </c>
      <c r="F47" s="23">
        <v>0.72788446434294596</v>
      </c>
    </row>
    <row r="48" spans="1:6" x14ac:dyDescent="0.2">
      <c r="A48" s="21" t="s">
        <v>450</v>
      </c>
      <c r="B48" s="21" t="s">
        <v>449</v>
      </c>
      <c r="C48" s="21" t="s">
        <v>158</v>
      </c>
      <c r="D48" s="24">
        <v>49433</v>
      </c>
      <c r="E48" s="22">
        <v>539.78364350000004</v>
      </c>
      <c r="F48" s="23">
        <v>0.70599245736894201</v>
      </c>
    </row>
    <row r="49" spans="1:7" x14ac:dyDescent="0.2">
      <c r="A49" s="21" t="s">
        <v>157</v>
      </c>
      <c r="B49" s="21" t="s">
        <v>156</v>
      </c>
      <c r="C49" s="21" t="s">
        <v>158</v>
      </c>
      <c r="D49" s="24">
        <v>6842</v>
      </c>
      <c r="E49" s="22">
        <v>535.14702999999997</v>
      </c>
      <c r="F49" s="23">
        <v>0.69992814957052496</v>
      </c>
    </row>
    <row r="50" spans="1:7" x14ac:dyDescent="0.2">
      <c r="A50" s="21" t="s">
        <v>685</v>
      </c>
      <c r="B50" s="21" t="s">
        <v>684</v>
      </c>
      <c r="C50" s="21" t="s">
        <v>155</v>
      </c>
      <c r="D50" s="24">
        <v>138998</v>
      </c>
      <c r="E50" s="22">
        <v>531.87584700000002</v>
      </c>
      <c r="F50" s="23">
        <v>0.69564971217716698</v>
      </c>
    </row>
    <row r="51" spans="1:7" x14ac:dyDescent="0.2">
      <c r="A51" s="21" t="s">
        <v>493</v>
      </c>
      <c r="B51" s="21" t="s">
        <v>492</v>
      </c>
      <c r="C51" s="21" t="s">
        <v>167</v>
      </c>
      <c r="D51" s="24">
        <v>40507</v>
      </c>
      <c r="E51" s="22">
        <v>521.04154100000005</v>
      </c>
      <c r="F51" s="23">
        <v>0.68147933408413996</v>
      </c>
    </row>
    <row r="52" spans="1:7" x14ac:dyDescent="0.2">
      <c r="A52" s="21" t="s">
        <v>202</v>
      </c>
      <c r="B52" s="21" t="s">
        <v>201</v>
      </c>
      <c r="C52" s="21" t="s">
        <v>190</v>
      </c>
      <c r="D52" s="24">
        <v>71442</v>
      </c>
      <c r="E52" s="22">
        <v>511.02462600000001</v>
      </c>
      <c r="F52" s="23">
        <v>0.66837803595985501</v>
      </c>
    </row>
    <row r="53" spans="1:7" x14ac:dyDescent="0.2">
      <c r="A53" s="21" t="s">
        <v>255</v>
      </c>
      <c r="B53" s="21" t="s">
        <v>254</v>
      </c>
      <c r="C53" s="21" t="s">
        <v>167</v>
      </c>
      <c r="D53" s="24">
        <v>37399</v>
      </c>
      <c r="E53" s="22">
        <v>504.21331800000002</v>
      </c>
      <c r="F53" s="23">
        <v>0.65946940723291503</v>
      </c>
    </row>
    <row r="54" spans="1:7" x14ac:dyDescent="0.2">
      <c r="A54" s="21" t="s">
        <v>436</v>
      </c>
      <c r="B54" s="21" t="s">
        <v>435</v>
      </c>
      <c r="C54" s="21" t="s">
        <v>170</v>
      </c>
      <c r="D54" s="24">
        <v>43281</v>
      </c>
      <c r="E54" s="22">
        <v>493.83620999999999</v>
      </c>
      <c r="F54" s="23">
        <v>0.64589700639134895</v>
      </c>
    </row>
    <row r="55" spans="1:7" x14ac:dyDescent="0.2">
      <c r="A55" s="21" t="s">
        <v>828</v>
      </c>
      <c r="B55" s="21" t="s">
        <v>827</v>
      </c>
      <c r="C55" s="21" t="s">
        <v>141</v>
      </c>
      <c r="D55" s="24">
        <v>189793</v>
      </c>
      <c r="E55" s="22">
        <v>381.40801279999999</v>
      </c>
      <c r="F55" s="23">
        <v>0.498850203149731</v>
      </c>
    </row>
    <row r="56" spans="1:7" x14ac:dyDescent="0.2">
      <c r="A56" s="21" t="s">
        <v>987</v>
      </c>
      <c r="B56" s="21" t="s">
        <v>986</v>
      </c>
      <c r="C56" s="21" t="s">
        <v>396</v>
      </c>
      <c r="D56" s="24">
        <v>17313</v>
      </c>
      <c r="E56" s="22">
        <v>374.27243399999998</v>
      </c>
      <c r="F56" s="23">
        <v>0.48951745497845101</v>
      </c>
    </row>
    <row r="57" spans="1:7" x14ac:dyDescent="0.2">
      <c r="A57" s="20" t="s">
        <v>32</v>
      </c>
      <c r="B57" s="20"/>
      <c r="C57" s="20"/>
      <c r="D57" s="20"/>
      <c r="E57" s="25">
        <f>SUM(E7:E56)</f>
        <v>76292.507252799973</v>
      </c>
      <c r="F57" s="26">
        <f>SUM(F7:F56)</f>
        <v>99.784303068164633</v>
      </c>
      <c r="G57" s="11"/>
    </row>
    <row r="58" spans="1:7" x14ac:dyDescent="0.2">
      <c r="A58" s="21"/>
      <c r="B58" s="21"/>
      <c r="C58" s="21"/>
      <c r="D58" s="21"/>
      <c r="E58" s="22"/>
      <c r="F58" s="23"/>
    </row>
    <row r="59" spans="1:7" x14ac:dyDescent="0.2">
      <c r="A59" s="20" t="s">
        <v>40</v>
      </c>
      <c r="B59" s="20"/>
      <c r="C59" s="20"/>
      <c r="D59" s="20"/>
      <c r="E59" s="25">
        <f>E57</f>
        <v>76292.507252799973</v>
      </c>
      <c r="F59" s="26">
        <f>F57</f>
        <v>99.784303068164633</v>
      </c>
      <c r="G59" s="11"/>
    </row>
    <row r="60" spans="1:7" x14ac:dyDescent="0.2">
      <c r="A60" s="20"/>
      <c r="B60" s="20"/>
      <c r="C60" s="20"/>
      <c r="D60" s="20"/>
      <c r="E60" s="25"/>
      <c r="F60" s="26"/>
      <c r="G60" s="11"/>
    </row>
    <row r="61" spans="1:7" x14ac:dyDescent="0.2">
      <c r="A61" s="20" t="s">
        <v>42</v>
      </c>
      <c r="B61" s="20"/>
      <c r="C61" s="20"/>
      <c r="D61" s="20"/>
      <c r="E61" s="25">
        <f>E63-(E57)</f>
        <v>164.9163168000232</v>
      </c>
      <c r="F61" s="26">
        <f>F63-(F57)</f>
        <v>0.21569693183536742</v>
      </c>
      <c r="G61" s="11"/>
    </row>
    <row r="62" spans="1:7" x14ac:dyDescent="0.2">
      <c r="A62" s="20"/>
      <c r="B62" s="20"/>
      <c r="C62" s="20"/>
      <c r="D62" s="20"/>
      <c r="E62" s="25"/>
      <c r="F62" s="26"/>
      <c r="G62" s="11"/>
    </row>
    <row r="63" spans="1:7" x14ac:dyDescent="0.2">
      <c r="A63" s="27" t="s">
        <v>41</v>
      </c>
      <c r="B63" s="27"/>
      <c r="C63" s="27"/>
      <c r="D63" s="27"/>
      <c r="E63" s="28">
        <v>76457.423569599996</v>
      </c>
      <c r="F63" s="29">
        <v>100</v>
      </c>
      <c r="G63" s="11"/>
    </row>
    <row r="65" spans="1:4" x14ac:dyDescent="0.2">
      <c r="A65" s="11" t="s">
        <v>44</v>
      </c>
    </row>
    <row r="66" spans="1:4" x14ac:dyDescent="0.2">
      <c r="A66" s="11" t="s">
        <v>45</v>
      </c>
    </row>
    <row r="67" spans="1:4" x14ac:dyDescent="0.2">
      <c r="A67" s="11" t="s">
        <v>46</v>
      </c>
      <c r="B67" s="11"/>
      <c r="C67" s="30" t="s">
        <v>1022</v>
      </c>
      <c r="D67" s="11" t="s">
        <v>47</v>
      </c>
    </row>
    <row r="68" spans="1:4" x14ac:dyDescent="0.2">
      <c r="A68" s="6" t="s">
        <v>56</v>
      </c>
      <c r="C68" s="31">
        <v>197.1557</v>
      </c>
      <c r="D68" s="31">
        <v>203.18870000000001</v>
      </c>
    </row>
    <row r="69" spans="1:4" x14ac:dyDescent="0.2">
      <c r="A69" s="6" t="s">
        <v>116</v>
      </c>
      <c r="C69" s="31">
        <v>178.6174</v>
      </c>
      <c r="D69" s="31">
        <v>184.08320000000001</v>
      </c>
    </row>
    <row r="70" spans="1:4" x14ac:dyDescent="0.2">
      <c r="A70" s="6" t="s">
        <v>57</v>
      </c>
      <c r="C70" s="31">
        <v>207.20349999999999</v>
      </c>
      <c r="D70" s="31">
        <v>213.93270000000001</v>
      </c>
    </row>
    <row r="71" spans="1:4" x14ac:dyDescent="0.2">
      <c r="A71" s="6" t="s">
        <v>117</v>
      </c>
      <c r="C71" s="31">
        <v>188.60810000000001</v>
      </c>
      <c r="D71" s="31">
        <v>194.73240000000001</v>
      </c>
    </row>
    <row r="73" spans="1:4" x14ac:dyDescent="0.2">
      <c r="A73" s="6" t="s">
        <v>52</v>
      </c>
    </row>
    <row r="75" spans="1:4" x14ac:dyDescent="0.2">
      <c r="A75" s="11" t="s">
        <v>48</v>
      </c>
      <c r="D75" s="30" t="s">
        <v>55</v>
      </c>
    </row>
    <row r="77" spans="1:4" x14ac:dyDescent="0.2">
      <c r="A77" s="11" t="s">
        <v>296</v>
      </c>
      <c r="D77" s="35">
        <v>3.5342059904432899E-2</v>
      </c>
    </row>
    <row r="79" spans="1:4" x14ac:dyDescent="0.2">
      <c r="A79" s="11" t="s">
        <v>54</v>
      </c>
      <c r="D79" s="30" t="s">
        <v>55</v>
      </c>
    </row>
    <row r="81" spans="1:9" x14ac:dyDescent="0.2">
      <c r="A81" s="69" t="s">
        <v>1040</v>
      </c>
      <c r="B81" s="70"/>
      <c r="C81" s="70"/>
      <c r="D81" s="70"/>
      <c r="E81" s="10"/>
      <c r="G81" s="70"/>
      <c r="H81" s="70"/>
      <c r="I81" s="70"/>
    </row>
    <row r="82" spans="1:9" x14ac:dyDescent="0.2">
      <c r="A82" s="69"/>
      <c r="B82" s="70"/>
      <c r="C82" s="70"/>
      <c r="D82" s="70"/>
      <c r="E82" s="10"/>
      <c r="G82" s="70"/>
      <c r="H82" s="70"/>
      <c r="I82" s="70"/>
    </row>
    <row r="83" spans="1:9" x14ac:dyDescent="0.2">
      <c r="A83" s="69" t="s">
        <v>1031</v>
      </c>
      <c r="B83" s="70"/>
      <c r="C83" s="70"/>
      <c r="D83" s="70"/>
      <c r="E83" s="10"/>
      <c r="G83" s="70"/>
      <c r="H83" s="70"/>
      <c r="I83" s="70"/>
    </row>
    <row r="84" spans="1:9" x14ac:dyDescent="0.2">
      <c r="A84" s="71"/>
      <c r="B84" s="70"/>
      <c r="C84" s="70"/>
      <c r="D84" s="70"/>
      <c r="E84" s="10"/>
      <c r="G84" s="70"/>
      <c r="H84" s="70"/>
      <c r="I84" s="70"/>
    </row>
    <row r="85" spans="1:9" x14ac:dyDescent="0.2">
      <c r="A85" s="70"/>
      <c r="B85" s="70"/>
      <c r="C85" s="70"/>
      <c r="D85" s="70"/>
      <c r="E85" s="10"/>
      <c r="G85" s="70"/>
      <c r="H85" s="70"/>
      <c r="I85" s="70"/>
    </row>
    <row r="86" spans="1:9" x14ac:dyDescent="0.2">
      <c r="A86" s="70"/>
      <c r="B86" s="70"/>
      <c r="C86" s="70"/>
      <c r="D86" s="70"/>
      <c r="E86" s="10"/>
      <c r="G86" s="70"/>
      <c r="H86" s="70"/>
      <c r="I86" s="70"/>
    </row>
    <row r="87" spans="1:9" x14ac:dyDescent="0.2">
      <c r="A87" s="70"/>
      <c r="B87" s="70"/>
      <c r="C87" s="70"/>
      <c r="D87" s="70"/>
      <c r="E87" s="10"/>
      <c r="G87" s="70"/>
      <c r="H87" s="70"/>
      <c r="I87" s="70"/>
    </row>
    <row r="88" spans="1:9" x14ac:dyDescent="0.2">
      <c r="A88" s="70"/>
      <c r="B88" s="70"/>
      <c r="C88" s="70"/>
      <c r="D88" s="70"/>
      <c r="E88" s="10"/>
      <c r="G88" s="70"/>
      <c r="H88" s="70"/>
      <c r="I88" s="70"/>
    </row>
    <row r="89" spans="1:9" x14ac:dyDescent="0.2">
      <c r="A89" s="70"/>
      <c r="B89" s="70"/>
      <c r="C89" s="70"/>
      <c r="D89" s="70"/>
      <c r="E89" s="10"/>
      <c r="G89" s="70"/>
      <c r="H89" s="70"/>
      <c r="I89" s="70"/>
    </row>
    <row r="90" spans="1:9" x14ac:dyDescent="0.2">
      <c r="A90" s="70"/>
      <c r="B90" s="70"/>
      <c r="C90" s="70"/>
      <c r="D90" s="70"/>
      <c r="E90" s="10"/>
      <c r="G90" s="70"/>
      <c r="H90" s="70"/>
      <c r="I90" s="70"/>
    </row>
    <row r="91" spans="1:9" x14ac:dyDescent="0.2">
      <c r="A91" s="70"/>
      <c r="B91" s="70"/>
      <c r="C91" s="70"/>
      <c r="D91" s="70"/>
      <c r="E91" s="10"/>
      <c r="G91" s="70"/>
      <c r="H91" s="70"/>
      <c r="I91" s="70"/>
    </row>
    <row r="92" spans="1:9" x14ac:dyDescent="0.2">
      <c r="A92" s="70"/>
      <c r="B92" s="70"/>
      <c r="C92" s="70"/>
      <c r="D92" s="70"/>
      <c r="E92" s="10"/>
      <c r="G92" s="70"/>
      <c r="H92" s="70"/>
      <c r="I92" s="70"/>
    </row>
    <row r="93" spans="1:9" x14ac:dyDescent="0.2">
      <c r="A93" s="70"/>
      <c r="B93" s="70"/>
      <c r="C93" s="70"/>
      <c r="D93" s="70"/>
      <c r="E93" s="10"/>
      <c r="G93" s="70"/>
      <c r="H93" s="70"/>
      <c r="I93" s="70"/>
    </row>
    <row r="94" spans="1:9" x14ac:dyDescent="0.2">
      <c r="A94" s="70"/>
      <c r="B94" s="70"/>
      <c r="C94" s="70"/>
      <c r="D94" s="70"/>
      <c r="E94" s="10"/>
      <c r="G94" s="70"/>
      <c r="H94" s="70"/>
      <c r="I94" s="70"/>
    </row>
    <row r="95" spans="1:9" x14ac:dyDescent="0.2">
      <c r="A95" s="70"/>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69" t="s">
        <v>1061</v>
      </c>
      <c r="B101" s="70"/>
      <c r="C101" s="70"/>
      <c r="D101" s="70"/>
      <c r="E101" s="10"/>
      <c r="G101" s="70"/>
      <c r="H101" s="70"/>
      <c r="I101" s="70"/>
    </row>
    <row r="102" spans="1:9" x14ac:dyDescent="0.2">
      <c r="A102" s="70"/>
      <c r="B102" s="70"/>
      <c r="C102" s="70"/>
      <c r="D102" s="70"/>
      <c r="E102" s="10"/>
      <c r="G102" s="70"/>
      <c r="H102" s="70"/>
      <c r="I102" s="70"/>
    </row>
    <row r="103" spans="1:9" x14ac:dyDescent="0.2">
      <c r="A103" s="69" t="s">
        <v>1032</v>
      </c>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70"/>
      <c r="B113" s="70"/>
      <c r="C113" s="70"/>
      <c r="D113" s="70"/>
      <c r="E113" s="10"/>
      <c r="G113" s="70"/>
      <c r="H113" s="70"/>
      <c r="I113" s="70"/>
    </row>
    <row r="114" spans="1:9" x14ac:dyDescent="0.2">
      <c r="A114" s="70"/>
      <c r="B114" s="70"/>
      <c r="C114" s="70"/>
      <c r="D114" s="70"/>
      <c r="E114" s="10"/>
      <c r="G114" s="70"/>
      <c r="H114" s="70"/>
      <c r="I114" s="70"/>
    </row>
    <row r="115" spans="1:9" x14ac:dyDescent="0.2">
      <c r="A115" s="70"/>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69" t="s">
        <v>1062</v>
      </c>
      <c r="B121" s="70"/>
      <c r="C121" s="70"/>
      <c r="D121" s="70"/>
      <c r="E121" s="10"/>
      <c r="G121" s="70"/>
      <c r="H121" s="70"/>
      <c r="I121" s="70"/>
    </row>
    <row r="122" spans="1:9" x14ac:dyDescent="0.2">
      <c r="A122" s="70"/>
      <c r="B122" s="70"/>
      <c r="C122" s="70"/>
      <c r="D122" s="70"/>
      <c r="E122" s="10"/>
      <c r="G122" s="70"/>
      <c r="H122" s="70"/>
      <c r="I122" s="70"/>
    </row>
    <row r="123" spans="1:9" x14ac:dyDescent="0.2">
      <c r="A123" s="70" t="s">
        <v>1030</v>
      </c>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70"/>
      <c r="B133" s="70"/>
      <c r="C133" s="70"/>
      <c r="D133" s="70"/>
      <c r="E133" s="10"/>
      <c r="G133" s="70"/>
      <c r="H133" s="70"/>
      <c r="I133" s="70"/>
    </row>
    <row r="134" spans="1:9" x14ac:dyDescent="0.2">
      <c r="A134" s="70"/>
      <c r="B134" s="70"/>
      <c r="C134" s="70"/>
      <c r="D134" s="70"/>
      <c r="E134" s="10"/>
      <c r="G134" s="70"/>
      <c r="H134" s="70"/>
      <c r="I134" s="70"/>
    </row>
    <row r="135" spans="1:9" x14ac:dyDescent="0.2">
      <c r="A135" s="70"/>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sheetData>
  <mergeCells count="1">
    <mergeCell ref="A1:F1"/>
  </mergeCells>
  <conditionalFormatting sqref="F2:F3">
    <cfRule type="cellIs" dxfId="25" priority="3" stopIfTrue="1" operator="between">
      <formula>0.009</formula>
      <formula>-0.009</formula>
    </cfRule>
  </conditionalFormatting>
  <conditionalFormatting sqref="F5:F120">
    <cfRule type="cellIs" dxfId="24" priority="1" stopIfTrue="1" operator="between">
      <formula>0.009</formula>
      <formula>-0.009</formula>
    </cfRule>
  </conditionalFormatting>
  <conditionalFormatting sqref="F221:F65536">
    <cfRule type="cellIs" dxfId="23" priority="2" stopIfTrue="1" operator="between">
      <formula>0.009</formula>
      <formula>-0.009</formula>
    </cfRule>
  </conditionalFormatting>
  <hyperlinks>
    <hyperlink ref="A84" r:id="rId1" tooltip="https://www.franklintempletonindia.com/downloadsServlet/pdf/product-labels-jg9o5k7l" display="https://www.franklintempletonindia.com/downloadsServlet/pdf/product-labels-jg9o5k7l" xr:uid="{00000000-0004-0000-20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37"/>
  <sheetViews>
    <sheetView workbookViewId="0">
      <selection activeCell="A6" sqref="A6"/>
    </sheetView>
  </sheetViews>
  <sheetFormatPr defaultColWidth="9.140625" defaultRowHeight="11.25" x14ac:dyDescent="0.2"/>
  <cols>
    <col min="1" max="1" width="38.7109375" style="6" bestFit="1" customWidth="1"/>
    <col min="2" max="2" width="34.140625" style="6" bestFit="1" customWidth="1"/>
    <col min="3" max="3" width="25.5703125" style="6" bestFit="1" customWidth="1"/>
    <col min="4" max="4" width="15.7109375" style="6" customWidth="1"/>
    <col min="5" max="5" width="26.42578125" style="9" customWidth="1"/>
    <col min="6" max="6" width="13.5703125" style="10" bestFit="1" customWidth="1"/>
    <col min="7" max="16384" width="9.140625" style="6"/>
  </cols>
  <sheetData>
    <row r="1" spans="1:7" s="1" customFormat="1" ht="15" customHeight="1" x14ac:dyDescent="0.2">
      <c r="A1" s="100" t="s">
        <v>1482</v>
      </c>
      <c r="B1" s="101"/>
      <c r="C1" s="101"/>
      <c r="D1" s="101"/>
      <c r="E1" s="101"/>
      <c r="F1" s="101"/>
    </row>
    <row r="2" spans="1:7" s="1" customFormat="1" ht="12" x14ac:dyDescent="0.2">
      <c r="E2" s="5"/>
      <c r="F2" s="8"/>
    </row>
    <row r="3" spans="1:7" s="1" customFormat="1" ht="12" x14ac:dyDescent="0.2">
      <c r="A3" s="7" t="s">
        <v>7</v>
      </c>
      <c r="B3" s="2"/>
      <c r="C3" s="3"/>
      <c r="D3" s="3"/>
      <c r="E3" s="4"/>
      <c r="F3" s="8"/>
    </row>
    <row r="4" spans="1:7" s="1" customFormat="1" ht="22.5" customHeight="1" x14ac:dyDescent="0.2">
      <c r="A4" s="13" t="s">
        <v>2</v>
      </c>
      <c r="B4" s="13" t="s">
        <v>0</v>
      </c>
      <c r="C4" s="14" t="s">
        <v>4</v>
      </c>
      <c r="D4" s="14" t="s">
        <v>1</v>
      </c>
      <c r="E4" s="55" t="s">
        <v>6</v>
      </c>
      <c r="F4" s="15" t="s">
        <v>3</v>
      </c>
      <c r="G4" s="56" t="s">
        <v>5</v>
      </c>
    </row>
    <row r="5" spans="1:7" x14ac:dyDescent="0.2">
      <c r="A5" s="16" t="s">
        <v>120</v>
      </c>
      <c r="B5" s="17"/>
      <c r="C5" s="17"/>
      <c r="D5" s="17"/>
      <c r="E5" s="18"/>
      <c r="F5" s="19"/>
      <c r="G5" s="57"/>
    </row>
    <row r="6" spans="1:7" x14ac:dyDescent="0.2">
      <c r="A6" s="20" t="s">
        <v>30</v>
      </c>
      <c r="B6" s="21"/>
      <c r="C6" s="21"/>
      <c r="D6" s="21"/>
      <c r="E6" s="22"/>
      <c r="F6" s="23"/>
      <c r="G6" s="23"/>
    </row>
    <row r="7" spans="1:7" x14ac:dyDescent="0.2">
      <c r="A7" s="21" t="s">
        <v>122</v>
      </c>
      <c r="B7" s="21" t="s">
        <v>121</v>
      </c>
      <c r="C7" s="21" t="s">
        <v>123</v>
      </c>
      <c r="D7" s="24">
        <v>6520834</v>
      </c>
      <c r="E7" s="22">
        <v>57888.703840000002</v>
      </c>
      <c r="F7" s="23">
        <v>9.0359074753222792</v>
      </c>
      <c r="G7" s="23"/>
    </row>
    <row r="8" spans="1:7" x14ac:dyDescent="0.2">
      <c r="A8" s="21" t="s">
        <v>128</v>
      </c>
      <c r="B8" s="21" t="s">
        <v>127</v>
      </c>
      <c r="C8" s="21" t="s">
        <v>123</v>
      </c>
      <c r="D8" s="24">
        <v>3297903</v>
      </c>
      <c r="E8" s="22">
        <v>45474.784469999999</v>
      </c>
      <c r="F8" s="23">
        <v>7.0982060000316398</v>
      </c>
      <c r="G8" s="23"/>
    </row>
    <row r="9" spans="1:7" x14ac:dyDescent="0.2">
      <c r="A9" s="21" t="s">
        <v>125</v>
      </c>
      <c r="B9" s="21" t="s">
        <v>124</v>
      </c>
      <c r="C9" s="21" t="s">
        <v>126</v>
      </c>
      <c r="D9" s="24">
        <v>883853</v>
      </c>
      <c r="E9" s="22">
        <v>37813.882899999997</v>
      </c>
      <c r="F9" s="23">
        <v>5.90240797429938</v>
      </c>
      <c r="G9" s="23"/>
    </row>
    <row r="10" spans="1:7" x14ac:dyDescent="0.2">
      <c r="A10" s="21" t="s">
        <v>135</v>
      </c>
      <c r="B10" s="21" t="s">
        <v>134</v>
      </c>
      <c r="C10" s="21" t="s">
        <v>123</v>
      </c>
      <c r="D10" s="24">
        <v>2477634</v>
      </c>
      <c r="E10" s="22">
        <v>34287.976929999997</v>
      </c>
      <c r="F10" s="23">
        <v>5.3520456756432502</v>
      </c>
      <c r="G10" s="23"/>
    </row>
    <row r="11" spans="1:7" x14ac:dyDescent="0.2">
      <c r="A11" s="21" t="s">
        <v>133</v>
      </c>
      <c r="B11" s="21" t="s">
        <v>132</v>
      </c>
      <c r="C11" s="21" t="s">
        <v>123</v>
      </c>
      <c r="D11" s="24">
        <v>2833344</v>
      </c>
      <c r="E11" s="22">
        <v>34048.294849999998</v>
      </c>
      <c r="F11" s="23">
        <v>5.3146334526237302</v>
      </c>
      <c r="G11" s="23"/>
    </row>
    <row r="12" spans="1:7" x14ac:dyDescent="0.2">
      <c r="A12" s="21" t="s">
        <v>140</v>
      </c>
      <c r="B12" s="21" t="s">
        <v>139</v>
      </c>
      <c r="C12" s="21" t="s">
        <v>141</v>
      </c>
      <c r="D12" s="24">
        <v>1876441</v>
      </c>
      <c r="E12" s="22">
        <v>24395.60944</v>
      </c>
      <c r="F12" s="23">
        <v>3.80793583344358</v>
      </c>
      <c r="G12" s="23"/>
    </row>
    <row r="13" spans="1:7" x14ac:dyDescent="0.2">
      <c r="A13" s="21" t="s">
        <v>137</v>
      </c>
      <c r="B13" s="21" t="s">
        <v>136</v>
      </c>
      <c r="C13" s="21" t="s">
        <v>138</v>
      </c>
      <c r="D13" s="24">
        <v>1192303</v>
      </c>
      <c r="E13" s="22">
        <v>22406.950280000001</v>
      </c>
      <c r="F13" s="23">
        <v>3.4975239745189399</v>
      </c>
      <c r="G13" s="23"/>
    </row>
    <row r="14" spans="1:7" x14ac:dyDescent="0.2">
      <c r="A14" s="21" t="s">
        <v>301</v>
      </c>
      <c r="B14" s="21" t="s">
        <v>300</v>
      </c>
      <c r="C14" s="21" t="s">
        <v>123</v>
      </c>
      <c r="D14" s="24">
        <v>4981055</v>
      </c>
      <c r="E14" s="22">
        <v>20681.340359999998</v>
      </c>
      <c r="F14" s="23">
        <v>3.2281717427136698</v>
      </c>
      <c r="G14" s="23"/>
    </row>
    <row r="15" spans="1:7" x14ac:dyDescent="0.2">
      <c r="A15" s="21" t="s">
        <v>130</v>
      </c>
      <c r="B15" s="21" t="s">
        <v>129</v>
      </c>
      <c r="C15" s="21" t="s">
        <v>131</v>
      </c>
      <c r="D15" s="24">
        <v>1472922</v>
      </c>
      <c r="E15" s="22">
        <v>20531.05976</v>
      </c>
      <c r="F15" s="23">
        <v>3.20471428889523</v>
      </c>
      <c r="G15" s="23"/>
    </row>
    <row r="16" spans="1:7" x14ac:dyDescent="0.2">
      <c r="A16" s="21" t="s">
        <v>143</v>
      </c>
      <c r="B16" s="21" t="s">
        <v>142</v>
      </c>
      <c r="C16" s="21" t="s">
        <v>141</v>
      </c>
      <c r="D16" s="24">
        <v>1462587</v>
      </c>
      <c r="E16" s="22">
        <v>20316.796020000002</v>
      </c>
      <c r="F16" s="23">
        <v>3.1712696407768801</v>
      </c>
      <c r="G16" s="23"/>
    </row>
    <row r="17" spans="1:7" x14ac:dyDescent="0.2">
      <c r="A17" s="21" t="s">
        <v>502</v>
      </c>
      <c r="B17" s="21" t="s">
        <v>501</v>
      </c>
      <c r="C17" s="21" t="s">
        <v>149</v>
      </c>
      <c r="D17" s="24">
        <v>685013</v>
      </c>
      <c r="E17" s="22">
        <v>19178.99397</v>
      </c>
      <c r="F17" s="23">
        <v>2.9936689455281398</v>
      </c>
      <c r="G17" s="23"/>
    </row>
    <row r="18" spans="1:7" x14ac:dyDescent="0.2">
      <c r="A18" s="21" t="s">
        <v>180</v>
      </c>
      <c r="B18" s="21" t="s">
        <v>179</v>
      </c>
      <c r="C18" s="21" t="s">
        <v>181</v>
      </c>
      <c r="D18" s="24">
        <v>4232579</v>
      </c>
      <c r="E18" s="22">
        <v>18822.27881</v>
      </c>
      <c r="F18" s="23">
        <v>2.93798890837075</v>
      </c>
      <c r="G18" s="23"/>
    </row>
    <row r="19" spans="1:7" x14ac:dyDescent="0.2">
      <c r="A19" s="21" t="s">
        <v>151</v>
      </c>
      <c r="B19" s="21" t="s">
        <v>150</v>
      </c>
      <c r="C19" s="21" t="s">
        <v>152</v>
      </c>
      <c r="D19" s="24">
        <v>7500000</v>
      </c>
      <c r="E19" s="22">
        <v>18472.5</v>
      </c>
      <c r="F19" s="23">
        <v>2.88339157323739</v>
      </c>
      <c r="G19" s="23"/>
    </row>
    <row r="20" spans="1:7" x14ac:dyDescent="0.2">
      <c r="A20" s="21" t="s">
        <v>154</v>
      </c>
      <c r="B20" s="21" t="s">
        <v>153</v>
      </c>
      <c r="C20" s="21" t="s">
        <v>155</v>
      </c>
      <c r="D20" s="24">
        <v>517937</v>
      </c>
      <c r="E20" s="22">
        <v>17596.391640000002</v>
      </c>
      <c r="F20" s="23">
        <v>2.7466389159107201</v>
      </c>
      <c r="G20" s="23"/>
    </row>
    <row r="21" spans="1:7" x14ac:dyDescent="0.2">
      <c r="A21" s="21" t="s">
        <v>157</v>
      </c>
      <c r="B21" s="21" t="s">
        <v>156</v>
      </c>
      <c r="C21" s="21" t="s">
        <v>158</v>
      </c>
      <c r="D21" s="24">
        <v>194847</v>
      </c>
      <c r="E21" s="22">
        <v>15239.95811</v>
      </c>
      <c r="F21" s="23">
        <v>2.37882077633589</v>
      </c>
      <c r="G21" s="23"/>
    </row>
    <row r="22" spans="1:7" x14ac:dyDescent="0.2">
      <c r="A22" s="21" t="s">
        <v>172</v>
      </c>
      <c r="B22" s="21" t="s">
        <v>171</v>
      </c>
      <c r="C22" s="21" t="s">
        <v>173</v>
      </c>
      <c r="D22" s="24">
        <v>1012130</v>
      </c>
      <c r="E22" s="22">
        <v>14100.99516</v>
      </c>
      <c r="F22" s="23">
        <v>2.2010388750090799</v>
      </c>
      <c r="G22" s="23"/>
    </row>
    <row r="23" spans="1:7" x14ac:dyDescent="0.2">
      <c r="A23" s="21" t="s">
        <v>145</v>
      </c>
      <c r="B23" s="21" t="s">
        <v>144</v>
      </c>
      <c r="C23" s="21" t="s">
        <v>146</v>
      </c>
      <c r="D23" s="24">
        <v>3581067</v>
      </c>
      <c r="E23" s="22">
        <v>13676.094870000001</v>
      </c>
      <c r="F23" s="23">
        <v>2.1347157505997099</v>
      </c>
      <c r="G23" s="23"/>
    </row>
    <row r="24" spans="1:7" x14ac:dyDescent="0.2">
      <c r="A24" s="21" t="s">
        <v>169</v>
      </c>
      <c r="B24" s="21" t="s">
        <v>168</v>
      </c>
      <c r="C24" s="21" t="s">
        <v>170</v>
      </c>
      <c r="D24" s="24">
        <v>1733734</v>
      </c>
      <c r="E24" s="22">
        <v>13673.09319</v>
      </c>
      <c r="F24" s="23">
        <v>2.1342472152732701</v>
      </c>
      <c r="G24" s="23"/>
    </row>
    <row r="25" spans="1:7" x14ac:dyDescent="0.2">
      <c r="A25" s="21" t="s">
        <v>352</v>
      </c>
      <c r="B25" s="21" t="s">
        <v>351</v>
      </c>
      <c r="C25" s="21" t="s">
        <v>353</v>
      </c>
      <c r="D25" s="24">
        <v>911101</v>
      </c>
      <c r="E25" s="22">
        <v>12580.482609999999</v>
      </c>
      <c r="F25" s="23">
        <v>1.9637005031768</v>
      </c>
      <c r="G25" s="23"/>
    </row>
    <row r="26" spans="1:7" x14ac:dyDescent="0.2">
      <c r="A26" s="21" t="s">
        <v>247</v>
      </c>
      <c r="B26" s="21" t="s">
        <v>246</v>
      </c>
      <c r="C26" s="21" t="s">
        <v>146</v>
      </c>
      <c r="D26" s="24">
        <v>2901618</v>
      </c>
      <c r="E26" s="22">
        <v>10955.05876</v>
      </c>
      <c r="F26" s="23">
        <v>1.7099864183464299</v>
      </c>
      <c r="G26" s="23"/>
    </row>
    <row r="27" spans="1:7" x14ac:dyDescent="0.2">
      <c r="A27" s="21" t="s">
        <v>163</v>
      </c>
      <c r="B27" s="21" t="s">
        <v>162</v>
      </c>
      <c r="C27" s="21" t="s">
        <v>164</v>
      </c>
      <c r="D27" s="24">
        <v>4728993</v>
      </c>
      <c r="E27" s="22">
        <v>10041.07084</v>
      </c>
      <c r="F27" s="23">
        <v>1.5673211014391999</v>
      </c>
      <c r="G27" s="23"/>
    </row>
    <row r="28" spans="1:7" x14ac:dyDescent="0.2">
      <c r="A28" s="21" t="s">
        <v>160</v>
      </c>
      <c r="B28" s="21" t="s">
        <v>159</v>
      </c>
      <c r="C28" s="21" t="s">
        <v>161</v>
      </c>
      <c r="D28" s="24">
        <v>167038</v>
      </c>
      <c r="E28" s="22">
        <v>10026.45595</v>
      </c>
      <c r="F28" s="23">
        <v>1.56503984818871</v>
      </c>
      <c r="G28" s="23"/>
    </row>
    <row r="29" spans="1:7" x14ac:dyDescent="0.2">
      <c r="A29" s="21" t="s">
        <v>183</v>
      </c>
      <c r="B29" s="21" t="s">
        <v>182</v>
      </c>
      <c r="C29" s="21" t="s">
        <v>184</v>
      </c>
      <c r="D29" s="24">
        <v>643385</v>
      </c>
      <c r="E29" s="22">
        <v>9532.3921599999994</v>
      </c>
      <c r="F29" s="23">
        <v>1.4879209217452001</v>
      </c>
      <c r="G29" s="23"/>
    </row>
    <row r="30" spans="1:7" x14ac:dyDescent="0.2">
      <c r="A30" s="21" t="s">
        <v>721</v>
      </c>
      <c r="B30" s="21" t="s">
        <v>720</v>
      </c>
      <c r="C30" s="21" t="s">
        <v>149</v>
      </c>
      <c r="D30" s="24">
        <v>36310</v>
      </c>
      <c r="E30" s="22">
        <v>9467.8325000000004</v>
      </c>
      <c r="F30" s="23">
        <v>1.4778437378439899</v>
      </c>
      <c r="G30" s="23"/>
    </row>
    <row r="31" spans="1:7" x14ac:dyDescent="0.2">
      <c r="A31" s="21" t="s">
        <v>474</v>
      </c>
      <c r="B31" s="21" t="s">
        <v>473</v>
      </c>
      <c r="C31" s="21" t="s">
        <v>222</v>
      </c>
      <c r="D31" s="24">
        <v>338873</v>
      </c>
      <c r="E31" s="22">
        <v>9330.5291820000002</v>
      </c>
      <c r="F31" s="23">
        <v>1.45641192135468</v>
      </c>
      <c r="G31" s="23"/>
    </row>
    <row r="32" spans="1:7" x14ac:dyDescent="0.2">
      <c r="A32" s="21" t="s">
        <v>209</v>
      </c>
      <c r="B32" s="21" t="s">
        <v>208</v>
      </c>
      <c r="C32" s="21" t="s">
        <v>210</v>
      </c>
      <c r="D32" s="24">
        <v>534037</v>
      </c>
      <c r="E32" s="22">
        <v>9243.1123960000004</v>
      </c>
      <c r="F32" s="23">
        <v>1.4427669450866101</v>
      </c>
      <c r="G32" s="23"/>
    </row>
    <row r="33" spans="1:7" x14ac:dyDescent="0.2">
      <c r="A33" s="21" t="s">
        <v>194</v>
      </c>
      <c r="B33" s="21" t="s">
        <v>193</v>
      </c>
      <c r="C33" s="21" t="s">
        <v>195</v>
      </c>
      <c r="D33" s="24">
        <v>184073</v>
      </c>
      <c r="E33" s="22">
        <v>8885.5718560000005</v>
      </c>
      <c r="F33" s="23">
        <v>1.38695807351391</v>
      </c>
      <c r="G33" s="23"/>
    </row>
    <row r="34" spans="1:7" x14ac:dyDescent="0.2">
      <c r="A34" s="21" t="s">
        <v>217</v>
      </c>
      <c r="B34" s="21" t="s">
        <v>216</v>
      </c>
      <c r="C34" s="21" t="s">
        <v>210</v>
      </c>
      <c r="D34" s="24">
        <v>1963573</v>
      </c>
      <c r="E34" s="22">
        <v>6550.4795279999998</v>
      </c>
      <c r="F34" s="23">
        <v>1.02247110416561</v>
      </c>
      <c r="G34" s="23"/>
    </row>
    <row r="35" spans="1:7" x14ac:dyDescent="0.2">
      <c r="A35" s="21" t="s">
        <v>207</v>
      </c>
      <c r="B35" s="21" t="s">
        <v>206</v>
      </c>
      <c r="C35" s="21" t="s">
        <v>167</v>
      </c>
      <c r="D35" s="24">
        <v>443906</v>
      </c>
      <c r="E35" s="22">
        <v>6029.5751980000005</v>
      </c>
      <c r="F35" s="23">
        <v>0.941162610156413</v>
      </c>
      <c r="G35" s="23"/>
    </row>
    <row r="36" spans="1:7" x14ac:dyDescent="0.2">
      <c r="A36" s="21" t="s">
        <v>462</v>
      </c>
      <c r="B36" s="21" t="s">
        <v>461</v>
      </c>
      <c r="C36" s="21" t="s">
        <v>176</v>
      </c>
      <c r="D36" s="24">
        <v>1436020</v>
      </c>
      <c r="E36" s="22">
        <v>5889.1180199999999</v>
      </c>
      <c r="F36" s="23">
        <v>0.91923850440754895</v>
      </c>
      <c r="G36" s="23"/>
    </row>
    <row r="37" spans="1:7" x14ac:dyDescent="0.2">
      <c r="A37" s="21" t="s">
        <v>255</v>
      </c>
      <c r="B37" s="21" t="s">
        <v>254</v>
      </c>
      <c r="C37" s="21" t="s">
        <v>167</v>
      </c>
      <c r="D37" s="24">
        <v>425000</v>
      </c>
      <c r="E37" s="22">
        <v>5729.85</v>
      </c>
      <c r="F37" s="23">
        <v>0.89437819493377901</v>
      </c>
      <c r="G37" s="23"/>
    </row>
    <row r="38" spans="1:7" x14ac:dyDescent="0.2">
      <c r="A38" s="21" t="s">
        <v>267</v>
      </c>
      <c r="B38" s="21" t="s">
        <v>266</v>
      </c>
      <c r="C38" s="21" t="s">
        <v>268</v>
      </c>
      <c r="D38" s="24">
        <v>150449</v>
      </c>
      <c r="E38" s="22">
        <v>4689.9466769999999</v>
      </c>
      <c r="F38" s="23">
        <v>0.73205861293243901</v>
      </c>
      <c r="G38" s="23"/>
    </row>
    <row r="39" spans="1:7" x14ac:dyDescent="0.2">
      <c r="A39" s="21" t="s">
        <v>199</v>
      </c>
      <c r="B39" s="21" t="s">
        <v>198</v>
      </c>
      <c r="C39" s="21" t="s">
        <v>200</v>
      </c>
      <c r="D39" s="24">
        <v>877175</v>
      </c>
      <c r="E39" s="22">
        <v>4560.4328249999999</v>
      </c>
      <c r="F39" s="23">
        <v>0.71184266222331405</v>
      </c>
      <c r="G39" s="23"/>
    </row>
    <row r="40" spans="1:7" x14ac:dyDescent="0.2">
      <c r="A40" s="21" t="s">
        <v>329</v>
      </c>
      <c r="B40" s="21" t="s">
        <v>328</v>
      </c>
      <c r="C40" s="21" t="s">
        <v>187</v>
      </c>
      <c r="D40" s="24">
        <v>262365</v>
      </c>
      <c r="E40" s="22">
        <v>4541.5381500000003</v>
      </c>
      <c r="F40" s="23">
        <v>0.70889337291899401</v>
      </c>
      <c r="G40" s="23"/>
    </row>
    <row r="41" spans="1:7" x14ac:dyDescent="0.2">
      <c r="A41" s="21" t="s">
        <v>887</v>
      </c>
      <c r="B41" s="21" t="s">
        <v>886</v>
      </c>
      <c r="C41" s="21" t="s">
        <v>888</v>
      </c>
      <c r="D41" s="24">
        <v>1723096</v>
      </c>
      <c r="E41" s="22">
        <v>4367.3591219999998</v>
      </c>
      <c r="F41" s="23">
        <v>0.68170558883076104</v>
      </c>
      <c r="G41" s="23"/>
    </row>
    <row r="42" spans="1:7" x14ac:dyDescent="0.2">
      <c r="A42" s="21" t="s">
        <v>733</v>
      </c>
      <c r="B42" s="21" t="s">
        <v>732</v>
      </c>
      <c r="C42" s="21" t="s">
        <v>176</v>
      </c>
      <c r="D42" s="24">
        <v>40000</v>
      </c>
      <c r="E42" s="22">
        <v>4211.2</v>
      </c>
      <c r="F42" s="23">
        <v>0.65733055045160604</v>
      </c>
      <c r="G42" s="23"/>
    </row>
    <row r="43" spans="1:7" x14ac:dyDescent="0.2">
      <c r="A43" s="21" t="s">
        <v>272</v>
      </c>
      <c r="B43" s="21" t="s">
        <v>271</v>
      </c>
      <c r="C43" s="21" t="s">
        <v>187</v>
      </c>
      <c r="D43" s="24">
        <v>283157</v>
      </c>
      <c r="E43" s="22">
        <v>3944.3770100000002</v>
      </c>
      <c r="F43" s="23">
        <v>0.615681874803371</v>
      </c>
      <c r="G43" s="23"/>
    </row>
    <row r="44" spans="1:7" x14ac:dyDescent="0.2">
      <c r="A44" s="21" t="s">
        <v>227</v>
      </c>
      <c r="B44" s="21" t="s">
        <v>226</v>
      </c>
      <c r="C44" s="21" t="s">
        <v>200</v>
      </c>
      <c r="D44" s="24">
        <v>3303337</v>
      </c>
      <c r="E44" s="22">
        <v>3754.9031679999998</v>
      </c>
      <c r="F44" s="23">
        <v>0.58610670742636695</v>
      </c>
      <c r="G44" s="23"/>
    </row>
    <row r="45" spans="1:7" x14ac:dyDescent="0.2">
      <c r="A45" s="21" t="s">
        <v>881</v>
      </c>
      <c r="B45" s="21" t="s">
        <v>880</v>
      </c>
      <c r="C45" s="21" t="s">
        <v>155</v>
      </c>
      <c r="D45" s="24">
        <v>164905</v>
      </c>
      <c r="E45" s="22">
        <v>3570.8528700000002</v>
      </c>
      <c r="F45" s="23">
        <v>0.55737810662490395</v>
      </c>
      <c r="G45" s="23"/>
    </row>
    <row r="46" spans="1:7" x14ac:dyDescent="0.2">
      <c r="A46" s="21" t="s">
        <v>545</v>
      </c>
      <c r="B46" s="21" t="s">
        <v>544</v>
      </c>
      <c r="C46" s="21" t="s">
        <v>141</v>
      </c>
      <c r="D46" s="24">
        <v>506717</v>
      </c>
      <c r="E46" s="22">
        <v>3534.8577919999998</v>
      </c>
      <c r="F46" s="23">
        <v>0.55175959778293804</v>
      </c>
      <c r="G46" s="23"/>
    </row>
    <row r="47" spans="1:7" x14ac:dyDescent="0.2">
      <c r="A47" s="21" t="s">
        <v>221</v>
      </c>
      <c r="B47" s="21" t="s">
        <v>220</v>
      </c>
      <c r="C47" s="21" t="s">
        <v>222</v>
      </c>
      <c r="D47" s="24">
        <v>374730</v>
      </c>
      <c r="E47" s="22">
        <v>3166.2811350000002</v>
      </c>
      <c r="F47" s="23">
        <v>0.49422808732762302</v>
      </c>
      <c r="G47" s="21"/>
    </row>
    <row r="48" spans="1:7" x14ac:dyDescent="0.2">
      <c r="A48" s="21" t="s">
        <v>606</v>
      </c>
      <c r="B48" s="21" t="s">
        <v>605</v>
      </c>
      <c r="C48" s="21" t="s">
        <v>176</v>
      </c>
      <c r="D48" s="24">
        <v>294528</v>
      </c>
      <c r="E48" s="22">
        <v>2715.1063680000002</v>
      </c>
      <c r="F48" s="23">
        <v>0.42380375270993997</v>
      </c>
      <c r="G48" s="21"/>
    </row>
    <row r="49" spans="1:7" x14ac:dyDescent="0.2">
      <c r="A49" s="21" t="s">
        <v>673</v>
      </c>
      <c r="B49" s="21" t="s">
        <v>672</v>
      </c>
      <c r="C49" s="21" t="s">
        <v>200</v>
      </c>
      <c r="D49" s="24">
        <v>1663395</v>
      </c>
      <c r="E49" s="22">
        <v>2119.8305879999998</v>
      </c>
      <c r="F49" s="23">
        <v>0.33088654238083898</v>
      </c>
      <c r="G49" s="21"/>
    </row>
    <row r="50" spans="1:7" x14ac:dyDescent="0.2">
      <c r="A50" s="21" t="s">
        <v>224</v>
      </c>
      <c r="B50" s="21" t="s">
        <v>223</v>
      </c>
      <c r="C50" s="21" t="s">
        <v>225</v>
      </c>
      <c r="D50" s="24">
        <v>110000</v>
      </c>
      <c r="E50" s="22">
        <v>1341.34</v>
      </c>
      <c r="F50" s="23">
        <v>0.20937114374590499</v>
      </c>
      <c r="G50" s="21"/>
    </row>
    <row r="51" spans="1:7" x14ac:dyDescent="0.2">
      <c r="A51" s="21" t="s">
        <v>260</v>
      </c>
      <c r="B51" s="21" t="s">
        <v>259</v>
      </c>
      <c r="C51" s="21" t="s">
        <v>152</v>
      </c>
      <c r="D51" s="24">
        <v>128560</v>
      </c>
      <c r="E51" s="22">
        <v>1089.6745599999999</v>
      </c>
      <c r="F51" s="23">
        <v>0.170088425707141</v>
      </c>
      <c r="G51" s="21"/>
    </row>
    <row r="52" spans="1:7" x14ac:dyDescent="0.2">
      <c r="A52" s="20" t="s">
        <v>32</v>
      </c>
      <c r="B52" s="20"/>
      <c r="C52" s="20"/>
      <c r="D52" s="20"/>
      <c r="E52" s="25">
        <f>SUM(E7:E51)</f>
        <v>610474.93386500014</v>
      </c>
      <c r="F52" s="26">
        <f>SUM(F7:F51)</f>
        <v>95.289661928758548</v>
      </c>
      <c r="G52" s="21"/>
    </row>
    <row r="53" spans="1:7" x14ac:dyDescent="0.2">
      <c r="A53" s="21"/>
      <c r="B53" s="21"/>
      <c r="C53" s="21"/>
      <c r="D53" s="21"/>
      <c r="E53" s="22"/>
      <c r="F53" s="23"/>
      <c r="G53" s="21"/>
    </row>
    <row r="54" spans="1:7" x14ac:dyDescent="0.2">
      <c r="A54" s="20" t="s">
        <v>377</v>
      </c>
      <c r="B54" s="21"/>
      <c r="C54" s="21"/>
      <c r="D54" s="21"/>
      <c r="E54" s="22"/>
      <c r="F54" s="23"/>
      <c r="G54" s="21"/>
    </row>
    <row r="55" spans="1:7" x14ac:dyDescent="0.2">
      <c r="A55" s="21" t="s">
        <v>380</v>
      </c>
      <c r="B55" s="21" t="s">
        <v>379</v>
      </c>
      <c r="C55" s="21" t="s">
        <v>381</v>
      </c>
      <c r="D55" s="24">
        <v>3000</v>
      </c>
      <c r="E55" s="22">
        <v>2.9999999999999997E-4</v>
      </c>
      <c r="F55" s="23">
        <v>4.6827309350180899E-8</v>
      </c>
      <c r="G55" s="21"/>
    </row>
    <row r="56" spans="1:7" x14ac:dyDescent="0.2">
      <c r="A56" s="21"/>
      <c r="B56" s="21" t="s">
        <v>378</v>
      </c>
      <c r="C56" s="21" t="s">
        <v>210</v>
      </c>
      <c r="D56" s="24">
        <v>2900</v>
      </c>
      <c r="E56" s="22">
        <v>2.9E-4</v>
      </c>
      <c r="F56" s="23">
        <v>4.5266399038508197E-8</v>
      </c>
      <c r="G56" s="20"/>
    </row>
    <row r="57" spans="1:7" x14ac:dyDescent="0.2">
      <c r="A57" s="20" t="s">
        <v>32</v>
      </c>
      <c r="B57" s="20"/>
      <c r="C57" s="20"/>
      <c r="D57" s="20"/>
      <c r="E57" s="25">
        <f>SUM(E54:E56)</f>
        <v>5.9000000000000003E-4</v>
      </c>
      <c r="F57" s="26">
        <f>SUM(F54:F56)</f>
        <v>9.2093708388689103E-8</v>
      </c>
      <c r="G57" s="21"/>
    </row>
    <row r="58" spans="1:7" x14ac:dyDescent="0.2">
      <c r="A58" s="21"/>
      <c r="B58" s="21"/>
      <c r="C58" s="21"/>
      <c r="D58" s="21"/>
      <c r="E58" s="22"/>
      <c r="F58" s="23"/>
      <c r="G58" s="21"/>
    </row>
    <row r="59" spans="1:7" x14ac:dyDescent="0.2">
      <c r="A59" s="20" t="s">
        <v>33</v>
      </c>
      <c r="B59" s="21"/>
      <c r="C59" s="21"/>
      <c r="D59" s="21"/>
      <c r="E59" s="22"/>
      <c r="F59" s="23"/>
      <c r="G59" s="21"/>
    </row>
    <row r="60" spans="1:7" x14ac:dyDescent="0.2">
      <c r="A60" s="20" t="s">
        <v>38</v>
      </c>
      <c r="B60" s="21"/>
      <c r="C60" s="21"/>
      <c r="D60" s="21"/>
      <c r="E60" s="22"/>
      <c r="F60" s="23"/>
      <c r="G60" s="21"/>
    </row>
    <row r="61" spans="1:7" x14ac:dyDescent="0.2">
      <c r="A61" s="21" t="s">
        <v>287</v>
      </c>
      <c r="B61" s="21" t="s">
        <v>286</v>
      </c>
      <c r="C61" s="21" t="s">
        <v>39</v>
      </c>
      <c r="D61" s="24">
        <v>1500000</v>
      </c>
      <c r="E61" s="22">
        <v>1489.7639999999999</v>
      </c>
      <c r="F61" s="23">
        <v>0.23253879895587601</v>
      </c>
      <c r="G61" s="23">
        <v>5.2251000000000003</v>
      </c>
    </row>
    <row r="62" spans="1:7" x14ac:dyDescent="0.2">
      <c r="A62" s="20" t="s">
        <v>32</v>
      </c>
      <c r="B62" s="20"/>
      <c r="C62" s="20"/>
      <c r="D62" s="20"/>
      <c r="E62" s="25">
        <f>SUM(E60:E61)</f>
        <v>1489.7639999999999</v>
      </c>
      <c r="F62" s="26">
        <f>SUM(F60:F61)</f>
        <v>0.23253879895587601</v>
      </c>
      <c r="G62" s="21"/>
    </row>
    <row r="63" spans="1:7" x14ac:dyDescent="0.2">
      <c r="A63" s="21"/>
      <c r="B63" s="21"/>
      <c r="C63" s="21"/>
      <c r="D63" s="21"/>
      <c r="E63" s="22"/>
      <c r="F63" s="23"/>
      <c r="G63" s="21"/>
    </row>
    <row r="64" spans="1:7" x14ac:dyDescent="0.2">
      <c r="A64" s="20" t="s">
        <v>40</v>
      </c>
      <c r="B64" s="20"/>
      <c r="C64" s="20"/>
      <c r="D64" s="20"/>
      <c r="E64" s="25">
        <f>E52+E57+E62</f>
        <v>611964.69845500006</v>
      </c>
      <c r="F64" s="26">
        <f>F52+F57+F62</f>
        <v>95.522200819808134</v>
      </c>
      <c r="G64" s="21"/>
    </row>
    <row r="65" spans="1:7" x14ac:dyDescent="0.2">
      <c r="A65" s="20"/>
      <c r="B65" s="20"/>
      <c r="C65" s="20"/>
      <c r="D65" s="20"/>
      <c r="E65" s="25"/>
      <c r="F65" s="26"/>
      <c r="G65" s="23"/>
    </row>
    <row r="66" spans="1:7" x14ac:dyDescent="0.2">
      <c r="A66" s="20" t="s">
        <v>42</v>
      </c>
      <c r="B66" s="20"/>
      <c r="C66" s="20"/>
      <c r="D66" s="20"/>
      <c r="E66" s="25">
        <f>E68-(E52+E57+E62)</f>
        <v>28687.101024999982</v>
      </c>
      <c r="F66" s="26">
        <f>F68-(F52+F57+F62)</f>
        <v>4.477799180191866</v>
      </c>
      <c r="G66" s="61"/>
    </row>
    <row r="67" spans="1:7" x14ac:dyDescent="0.2">
      <c r="A67" s="20"/>
      <c r="B67" s="20"/>
      <c r="C67" s="20"/>
      <c r="D67" s="20"/>
      <c r="E67" s="25"/>
      <c r="F67" s="26"/>
      <c r="G67" s="61"/>
    </row>
    <row r="68" spans="1:7" x14ac:dyDescent="0.2">
      <c r="A68" s="27" t="s">
        <v>41</v>
      </c>
      <c r="B68" s="27"/>
      <c r="C68" s="27"/>
      <c r="D68" s="27"/>
      <c r="E68" s="28">
        <v>640651.79948000005</v>
      </c>
      <c r="F68" s="29">
        <v>100</v>
      </c>
      <c r="G68" s="63"/>
    </row>
    <row r="69" spans="1:7" x14ac:dyDescent="0.2">
      <c r="G69" s="64"/>
    </row>
    <row r="70" spans="1:7" x14ac:dyDescent="0.2">
      <c r="A70" s="11" t="s">
        <v>43</v>
      </c>
      <c r="G70" s="64"/>
    </row>
    <row r="71" spans="1:7" x14ac:dyDescent="0.2">
      <c r="A71" s="11" t="s">
        <v>385</v>
      </c>
      <c r="G71" s="11"/>
    </row>
    <row r="72" spans="1:7" x14ac:dyDescent="0.2">
      <c r="G72" s="11"/>
    </row>
    <row r="73" spans="1:7" x14ac:dyDescent="0.2">
      <c r="A73" s="11" t="s">
        <v>44</v>
      </c>
    </row>
    <row r="74" spans="1:7" x14ac:dyDescent="0.2">
      <c r="A74" s="11" t="s">
        <v>45</v>
      </c>
    </row>
    <row r="75" spans="1:7" x14ac:dyDescent="0.2">
      <c r="A75" s="11" t="s">
        <v>46</v>
      </c>
      <c r="B75" s="11"/>
      <c r="C75" s="30" t="s">
        <v>1022</v>
      </c>
      <c r="D75" s="11" t="s">
        <v>47</v>
      </c>
    </row>
    <row r="76" spans="1:7" x14ac:dyDescent="0.2">
      <c r="A76" s="6" t="s">
        <v>56</v>
      </c>
      <c r="C76" s="31">
        <v>1439.8290999999999</v>
      </c>
      <c r="D76" s="31">
        <v>1449.7716</v>
      </c>
    </row>
    <row r="77" spans="1:7" x14ac:dyDescent="0.2">
      <c r="A77" s="6" t="s">
        <v>116</v>
      </c>
      <c r="C77" s="31">
        <v>65.261899999999997</v>
      </c>
      <c r="D77" s="31">
        <v>61.261099999999999</v>
      </c>
    </row>
    <row r="78" spans="1:7" x14ac:dyDescent="0.2">
      <c r="A78" s="6" t="s">
        <v>57</v>
      </c>
      <c r="C78" s="31">
        <v>1606.7674</v>
      </c>
      <c r="D78" s="31">
        <v>1624.1314</v>
      </c>
    </row>
    <row r="79" spans="1:7" x14ac:dyDescent="0.2">
      <c r="A79" s="6" t="s">
        <v>117</v>
      </c>
      <c r="C79" s="31">
        <v>75.722899999999996</v>
      </c>
      <c r="D79" s="31">
        <v>71.120599999999996</v>
      </c>
    </row>
    <row r="81" spans="1:9" x14ac:dyDescent="0.2">
      <c r="A81" s="11" t="s">
        <v>48</v>
      </c>
    </row>
    <row r="82" spans="1:9" x14ac:dyDescent="0.2">
      <c r="A82" s="102" t="s">
        <v>49</v>
      </c>
      <c r="B82" s="103"/>
      <c r="C82" s="32" t="s">
        <v>50</v>
      </c>
    </row>
    <row r="83" spans="1:9" x14ac:dyDescent="0.2">
      <c r="A83" s="98" t="s">
        <v>116</v>
      </c>
      <c r="B83" s="99"/>
      <c r="C83" s="33">
        <v>4.4000000000000004</v>
      </c>
    </row>
    <row r="84" spans="1:9" x14ac:dyDescent="0.2">
      <c r="A84" s="98" t="s">
        <v>117</v>
      </c>
      <c r="B84" s="99"/>
      <c r="C84" s="33">
        <v>5.35</v>
      </c>
    </row>
    <row r="85" spans="1:9" x14ac:dyDescent="0.2">
      <c r="A85" s="6" t="s">
        <v>51</v>
      </c>
    </row>
    <row r="86" spans="1:9" x14ac:dyDescent="0.2">
      <c r="A86" s="6" t="s">
        <v>52</v>
      </c>
    </row>
    <row r="88" spans="1:9" x14ac:dyDescent="0.2">
      <c r="A88" s="11" t="s">
        <v>296</v>
      </c>
      <c r="D88" s="35">
        <v>0.105068833889827</v>
      </c>
    </row>
    <row r="90" spans="1:9" x14ac:dyDescent="0.2">
      <c r="A90" s="11" t="s">
        <v>54</v>
      </c>
      <c r="D90" s="30" t="s">
        <v>55</v>
      </c>
    </row>
    <row r="92" spans="1:9" x14ac:dyDescent="0.2">
      <c r="A92" s="69" t="s">
        <v>1040</v>
      </c>
      <c r="B92" s="70"/>
      <c r="C92" s="70"/>
      <c r="D92" s="70"/>
      <c r="E92" s="10"/>
      <c r="G92" s="70"/>
      <c r="H92" s="70"/>
      <c r="I92" s="70"/>
    </row>
    <row r="93" spans="1:9" x14ac:dyDescent="0.2">
      <c r="A93" s="71"/>
      <c r="B93" s="70"/>
      <c r="C93" s="70"/>
      <c r="D93" s="70"/>
      <c r="E93" s="10"/>
      <c r="G93" s="70"/>
      <c r="H93" s="70"/>
      <c r="I93" s="70"/>
    </row>
    <row r="94" spans="1:9" x14ac:dyDescent="0.2">
      <c r="A94" s="69" t="s">
        <v>1031</v>
      </c>
      <c r="B94" s="70"/>
      <c r="C94" s="70"/>
      <c r="D94" s="70"/>
      <c r="E94" s="10"/>
      <c r="G94" s="70"/>
      <c r="H94" s="70"/>
      <c r="I94" s="70"/>
    </row>
    <row r="95" spans="1:9" x14ac:dyDescent="0.2">
      <c r="A95" s="71"/>
      <c r="B95" s="70"/>
      <c r="C95" s="70"/>
      <c r="D95" s="70"/>
      <c r="E95" s="10"/>
      <c r="G95" s="70"/>
      <c r="H95" s="70"/>
      <c r="I95" s="70"/>
    </row>
    <row r="96" spans="1:9" x14ac:dyDescent="0.2">
      <c r="A96" s="70"/>
      <c r="B96" s="70"/>
      <c r="C96" s="70"/>
      <c r="D96" s="70"/>
      <c r="E96" s="10"/>
      <c r="G96" s="70"/>
      <c r="H96" s="70"/>
      <c r="I96" s="70"/>
    </row>
    <row r="97" spans="1:9" x14ac:dyDescent="0.2">
      <c r="A97" s="70"/>
      <c r="B97" s="70"/>
      <c r="C97" s="70"/>
      <c r="D97" s="70"/>
      <c r="E97" s="10"/>
      <c r="G97" s="70"/>
      <c r="H97" s="70"/>
      <c r="I97" s="70"/>
    </row>
    <row r="98" spans="1:9" x14ac:dyDescent="0.2">
      <c r="A98" s="70"/>
      <c r="B98" s="70"/>
      <c r="C98" s="70"/>
      <c r="D98" s="70"/>
      <c r="E98" s="10"/>
      <c r="G98" s="70"/>
      <c r="H98" s="70"/>
      <c r="I98" s="70"/>
    </row>
    <row r="99" spans="1:9" x14ac:dyDescent="0.2">
      <c r="A99" s="70"/>
      <c r="B99" s="70"/>
      <c r="C99" s="70"/>
      <c r="D99" s="70"/>
      <c r="E99" s="10"/>
      <c r="G99" s="70"/>
      <c r="H99" s="70"/>
      <c r="I99" s="70"/>
    </row>
    <row r="100" spans="1:9" x14ac:dyDescent="0.2">
      <c r="A100" s="70"/>
      <c r="B100" s="70"/>
      <c r="C100" s="70"/>
      <c r="D100" s="70"/>
      <c r="E100" s="10"/>
      <c r="G100" s="70"/>
      <c r="H100" s="70"/>
      <c r="I100" s="70"/>
    </row>
    <row r="101" spans="1:9" x14ac:dyDescent="0.2">
      <c r="A101" s="70"/>
      <c r="B101" s="70"/>
      <c r="C101" s="70"/>
      <c r="D101" s="70"/>
      <c r="E101" s="10"/>
      <c r="G101" s="70"/>
      <c r="H101" s="70"/>
      <c r="I101" s="70"/>
    </row>
    <row r="102" spans="1:9" x14ac:dyDescent="0.2">
      <c r="A102" s="70"/>
      <c r="B102" s="70"/>
      <c r="C102" s="70"/>
      <c r="D102" s="70"/>
      <c r="E102" s="10"/>
      <c r="G102" s="70"/>
      <c r="H102" s="70"/>
      <c r="I102" s="70"/>
    </row>
    <row r="103" spans="1:9" x14ac:dyDescent="0.2">
      <c r="A103" s="70"/>
      <c r="B103" s="70"/>
      <c r="C103" s="70"/>
      <c r="D103" s="70"/>
      <c r="E103" s="10"/>
      <c r="G103" s="70"/>
      <c r="H103" s="70"/>
      <c r="I103" s="70"/>
    </row>
    <row r="104" spans="1:9" x14ac:dyDescent="0.2">
      <c r="A104" s="70"/>
      <c r="B104" s="70"/>
      <c r="C104" s="70"/>
      <c r="D104" s="70"/>
      <c r="E104" s="10"/>
      <c r="G104" s="70"/>
      <c r="H104" s="70"/>
      <c r="I104" s="70"/>
    </row>
    <row r="105" spans="1:9" x14ac:dyDescent="0.2">
      <c r="A105" s="70"/>
      <c r="B105" s="70"/>
      <c r="C105" s="70"/>
      <c r="D105" s="70"/>
      <c r="E105" s="10"/>
      <c r="G105" s="70"/>
      <c r="H105" s="70"/>
      <c r="I105" s="70"/>
    </row>
    <row r="106" spans="1:9" x14ac:dyDescent="0.2">
      <c r="A106" s="70"/>
      <c r="B106" s="70"/>
      <c r="C106" s="70"/>
      <c r="D106" s="70"/>
      <c r="E106" s="10"/>
      <c r="G106" s="70"/>
      <c r="H106" s="70"/>
      <c r="I106" s="70"/>
    </row>
    <row r="107" spans="1:9" x14ac:dyDescent="0.2">
      <c r="A107" s="70"/>
      <c r="B107" s="70"/>
      <c r="C107" s="70"/>
      <c r="D107" s="70"/>
      <c r="E107" s="10"/>
      <c r="G107" s="70"/>
      <c r="H107" s="70"/>
      <c r="I107" s="70"/>
    </row>
    <row r="108" spans="1:9" x14ac:dyDescent="0.2">
      <c r="A108" s="70"/>
      <c r="B108" s="70"/>
      <c r="C108" s="70"/>
      <c r="D108" s="70"/>
      <c r="E108" s="10"/>
      <c r="G108" s="70"/>
      <c r="H108" s="70"/>
      <c r="I108" s="70"/>
    </row>
    <row r="109" spans="1:9" x14ac:dyDescent="0.2">
      <c r="A109" s="70"/>
      <c r="B109" s="70"/>
      <c r="C109" s="70"/>
      <c r="D109" s="70"/>
      <c r="E109" s="10"/>
      <c r="G109" s="70"/>
      <c r="H109" s="70"/>
      <c r="I109" s="70"/>
    </row>
    <row r="110" spans="1:9" x14ac:dyDescent="0.2">
      <c r="A110" s="70"/>
      <c r="B110" s="70"/>
      <c r="C110" s="70"/>
      <c r="D110" s="70"/>
      <c r="E110" s="10"/>
      <c r="G110" s="70"/>
      <c r="H110" s="70"/>
      <c r="I110" s="70"/>
    </row>
    <row r="111" spans="1:9" x14ac:dyDescent="0.2">
      <c r="A111" s="70"/>
      <c r="B111" s="70"/>
      <c r="C111" s="70"/>
      <c r="D111" s="70"/>
      <c r="E111" s="10"/>
      <c r="G111" s="70"/>
      <c r="H111" s="70"/>
      <c r="I111" s="70"/>
    </row>
    <row r="112" spans="1:9" x14ac:dyDescent="0.2">
      <c r="A112" s="70"/>
      <c r="B112" s="70"/>
      <c r="C112" s="70"/>
      <c r="D112" s="70"/>
      <c r="E112" s="10"/>
      <c r="G112" s="70"/>
      <c r="H112" s="70"/>
      <c r="I112" s="70"/>
    </row>
    <row r="113" spans="1:9" x14ac:dyDescent="0.2">
      <c r="A113" s="69" t="s">
        <v>1046</v>
      </c>
      <c r="B113" s="70"/>
      <c r="C113" s="70"/>
      <c r="D113" s="70"/>
      <c r="E113" s="10"/>
      <c r="G113" s="70"/>
      <c r="H113" s="70"/>
      <c r="I113" s="70"/>
    </row>
    <row r="114" spans="1:9" x14ac:dyDescent="0.2">
      <c r="A114" s="70"/>
      <c r="B114" s="70"/>
      <c r="C114" s="70"/>
      <c r="D114" s="70"/>
      <c r="E114" s="10"/>
      <c r="G114" s="70"/>
      <c r="H114" s="70"/>
      <c r="I114" s="70"/>
    </row>
    <row r="115" spans="1:9" x14ac:dyDescent="0.2">
      <c r="A115" s="69" t="s">
        <v>1032</v>
      </c>
      <c r="B115" s="70"/>
      <c r="C115" s="70"/>
      <c r="D115" s="70"/>
      <c r="E115" s="10"/>
      <c r="G115" s="70"/>
      <c r="H115" s="70"/>
      <c r="I115" s="70"/>
    </row>
    <row r="116" spans="1:9" x14ac:dyDescent="0.2">
      <c r="A116" s="70"/>
      <c r="B116" s="70"/>
      <c r="C116" s="70"/>
      <c r="D116" s="70"/>
      <c r="E116" s="10"/>
      <c r="G116" s="70"/>
      <c r="H116" s="70"/>
      <c r="I116" s="70"/>
    </row>
    <row r="117" spans="1:9" x14ac:dyDescent="0.2">
      <c r="A117" s="70"/>
      <c r="B117" s="70"/>
      <c r="C117" s="70"/>
      <c r="D117" s="70"/>
      <c r="E117" s="10"/>
      <c r="G117" s="70"/>
      <c r="H117" s="70"/>
      <c r="I117" s="70"/>
    </row>
    <row r="118" spans="1:9" x14ac:dyDescent="0.2">
      <c r="A118" s="70"/>
      <c r="B118" s="70"/>
      <c r="C118" s="70"/>
      <c r="D118" s="70"/>
      <c r="E118" s="10"/>
      <c r="G118" s="70"/>
      <c r="H118" s="70"/>
      <c r="I118" s="70"/>
    </row>
    <row r="119" spans="1:9" x14ac:dyDescent="0.2">
      <c r="A119" s="70"/>
      <c r="B119" s="70"/>
      <c r="C119" s="70"/>
      <c r="D119" s="70"/>
      <c r="E119" s="10"/>
      <c r="G119" s="70"/>
      <c r="H119" s="70"/>
      <c r="I119" s="70"/>
    </row>
    <row r="120" spans="1:9" x14ac:dyDescent="0.2">
      <c r="A120" s="70"/>
      <c r="B120" s="70"/>
      <c r="C120" s="70"/>
      <c r="D120" s="70"/>
      <c r="E120" s="10"/>
      <c r="G120" s="70"/>
      <c r="H120" s="70"/>
      <c r="I120" s="70"/>
    </row>
    <row r="121" spans="1:9" x14ac:dyDescent="0.2">
      <c r="A121" s="70"/>
      <c r="B121" s="70"/>
      <c r="C121" s="70"/>
      <c r="D121" s="70"/>
      <c r="E121" s="10"/>
      <c r="G121" s="70"/>
      <c r="H121" s="70"/>
      <c r="I121" s="70"/>
    </row>
    <row r="122" spans="1:9" x14ac:dyDescent="0.2">
      <c r="A122" s="70"/>
      <c r="B122" s="70"/>
      <c r="C122" s="70"/>
      <c r="D122" s="70"/>
      <c r="E122" s="10"/>
      <c r="G122" s="70"/>
      <c r="H122" s="70"/>
      <c r="I122" s="70"/>
    </row>
    <row r="123" spans="1:9" x14ac:dyDescent="0.2">
      <c r="A123" s="70"/>
      <c r="B123" s="70"/>
      <c r="C123" s="70"/>
      <c r="D123" s="70"/>
      <c r="E123" s="10"/>
      <c r="G123" s="70"/>
      <c r="H123" s="70"/>
      <c r="I123" s="70"/>
    </row>
    <row r="124" spans="1:9" x14ac:dyDescent="0.2">
      <c r="A124" s="70"/>
      <c r="B124" s="70"/>
      <c r="C124" s="70"/>
      <c r="D124" s="70"/>
      <c r="E124" s="10"/>
      <c r="G124" s="70"/>
      <c r="H124" s="70"/>
      <c r="I124" s="70"/>
    </row>
    <row r="125" spans="1:9" x14ac:dyDescent="0.2">
      <c r="A125" s="70"/>
      <c r="B125" s="70"/>
      <c r="C125" s="70"/>
      <c r="D125" s="70"/>
      <c r="E125" s="10"/>
      <c r="G125" s="70"/>
      <c r="H125" s="70"/>
      <c r="I125" s="70"/>
    </row>
    <row r="126" spans="1:9" x14ac:dyDescent="0.2">
      <c r="A126" s="70"/>
      <c r="B126" s="70"/>
      <c r="C126" s="70"/>
      <c r="D126" s="70"/>
      <c r="E126" s="10"/>
      <c r="G126" s="70"/>
      <c r="H126" s="70"/>
      <c r="I126" s="70"/>
    </row>
    <row r="127" spans="1:9" x14ac:dyDescent="0.2">
      <c r="A127" s="70"/>
      <c r="B127" s="70"/>
      <c r="C127" s="70"/>
      <c r="D127" s="70"/>
      <c r="E127" s="10"/>
      <c r="G127" s="70"/>
      <c r="H127" s="70"/>
      <c r="I127" s="70"/>
    </row>
    <row r="128" spans="1:9" x14ac:dyDescent="0.2">
      <c r="A128" s="70"/>
      <c r="B128" s="70"/>
      <c r="C128" s="70"/>
      <c r="D128" s="70"/>
      <c r="E128" s="10"/>
      <c r="G128" s="70"/>
      <c r="H128" s="70"/>
      <c r="I128" s="70"/>
    </row>
    <row r="129" spans="1:9" x14ac:dyDescent="0.2">
      <c r="A129" s="70"/>
      <c r="B129" s="70"/>
      <c r="C129" s="70"/>
      <c r="D129" s="70"/>
      <c r="E129" s="10"/>
      <c r="G129" s="70"/>
      <c r="H129" s="70"/>
      <c r="I129" s="70"/>
    </row>
    <row r="130" spans="1:9" x14ac:dyDescent="0.2">
      <c r="A130" s="70"/>
      <c r="B130" s="70"/>
      <c r="C130" s="70"/>
      <c r="D130" s="70"/>
      <c r="E130" s="10"/>
      <c r="G130" s="70"/>
      <c r="H130" s="70"/>
      <c r="I130" s="70"/>
    </row>
    <row r="131" spans="1:9" x14ac:dyDescent="0.2">
      <c r="A131" s="70"/>
      <c r="B131" s="70"/>
      <c r="C131" s="70"/>
      <c r="D131" s="70"/>
      <c r="E131" s="10"/>
      <c r="G131" s="70"/>
      <c r="H131" s="70"/>
      <c r="I131" s="70"/>
    </row>
    <row r="132" spans="1:9" x14ac:dyDescent="0.2">
      <c r="A132" s="70"/>
      <c r="B132" s="70"/>
      <c r="C132" s="70"/>
      <c r="D132" s="70"/>
      <c r="E132" s="10"/>
      <c r="G132" s="70"/>
      <c r="H132" s="70"/>
      <c r="I132" s="70"/>
    </row>
    <row r="133" spans="1:9" x14ac:dyDescent="0.2">
      <c r="A133" s="69" t="s">
        <v>1063</v>
      </c>
      <c r="B133" s="70"/>
      <c r="C133" s="70"/>
      <c r="D133" s="70"/>
      <c r="E133" s="10"/>
      <c r="G133" s="70"/>
      <c r="H133" s="70"/>
      <c r="I133" s="70"/>
    </row>
    <row r="134" spans="1:9" x14ac:dyDescent="0.2">
      <c r="A134" s="70"/>
      <c r="B134" s="70"/>
      <c r="C134" s="70"/>
      <c r="D134" s="70"/>
      <c r="E134" s="10"/>
      <c r="G134" s="70"/>
      <c r="H134" s="70"/>
      <c r="I134" s="70"/>
    </row>
    <row r="135" spans="1:9" x14ac:dyDescent="0.2">
      <c r="A135" s="70" t="s">
        <v>1030</v>
      </c>
      <c r="B135" s="70"/>
      <c r="C135" s="70"/>
      <c r="D135" s="70"/>
      <c r="E135" s="10"/>
      <c r="G135" s="70"/>
      <c r="H135" s="70"/>
      <c r="I135" s="70"/>
    </row>
    <row r="136" spans="1:9" x14ac:dyDescent="0.2">
      <c r="A136" s="70"/>
      <c r="B136" s="70"/>
      <c r="C136" s="70"/>
      <c r="D136" s="70"/>
      <c r="E136" s="10"/>
      <c r="G136" s="70"/>
      <c r="H136" s="70"/>
      <c r="I136" s="70"/>
    </row>
    <row r="137" spans="1:9" x14ac:dyDescent="0.2">
      <c r="A137" s="70"/>
      <c r="B137" s="70"/>
      <c r="C137" s="70"/>
      <c r="D137" s="70"/>
      <c r="E137" s="10"/>
      <c r="G137" s="70"/>
      <c r="H137" s="70"/>
      <c r="I137" s="70"/>
    </row>
    <row r="138" spans="1:9" x14ac:dyDescent="0.2">
      <c r="A138" s="70"/>
      <c r="B138" s="70"/>
      <c r="C138" s="70"/>
      <c r="D138" s="70"/>
      <c r="E138" s="10"/>
      <c r="G138" s="70"/>
      <c r="H138" s="70"/>
      <c r="I138" s="70"/>
    </row>
    <row r="139" spans="1:9" x14ac:dyDescent="0.2">
      <c r="A139" s="70"/>
      <c r="B139" s="70"/>
      <c r="C139" s="70"/>
      <c r="D139" s="70"/>
      <c r="E139" s="10"/>
      <c r="G139" s="70"/>
      <c r="H139" s="70"/>
      <c r="I139" s="70"/>
    </row>
    <row r="140" spans="1:9" x14ac:dyDescent="0.2">
      <c r="A140" s="70"/>
      <c r="B140" s="70"/>
      <c r="C140" s="70"/>
      <c r="D140" s="70"/>
      <c r="E140" s="10"/>
      <c r="G140" s="70"/>
      <c r="H140" s="70"/>
      <c r="I140" s="70"/>
    </row>
    <row r="141" spans="1:9" x14ac:dyDescent="0.2">
      <c r="A141" s="70"/>
      <c r="B141" s="70"/>
      <c r="C141" s="70"/>
      <c r="D141" s="70"/>
      <c r="E141" s="10"/>
      <c r="G141" s="70"/>
      <c r="H141" s="70"/>
      <c r="I141" s="70"/>
    </row>
    <row r="142" spans="1:9" x14ac:dyDescent="0.2">
      <c r="A142" s="70"/>
      <c r="B142" s="70"/>
      <c r="C142" s="70"/>
      <c r="D142" s="70"/>
      <c r="E142" s="10"/>
      <c r="G142" s="70"/>
      <c r="H142" s="70"/>
      <c r="I142" s="70"/>
    </row>
    <row r="143" spans="1:9" x14ac:dyDescent="0.2">
      <c r="A143" s="70"/>
      <c r="B143" s="70"/>
      <c r="C143" s="70"/>
      <c r="D143" s="70"/>
      <c r="E143" s="10"/>
      <c r="G143" s="70"/>
      <c r="H143" s="70"/>
      <c r="I143" s="70"/>
    </row>
    <row r="144" spans="1:9" x14ac:dyDescent="0.2">
      <c r="A144" s="70"/>
      <c r="B144" s="70"/>
      <c r="C144" s="70"/>
      <c r="D144" s="70"/>
      <c r="E144" s="10"/>
      <c r="G144" s="70"/>
      <c r="H144" s="70"/>
      <c r="I144" s="70"/>
    </row>
    <row r="145" spans="1:9" x14ac:dyDescent="0.2">
      <c r="A145" s="70"/>
      <c r="B145" s="70"/>
      <c r="C145" s="70"/>
      <c r="D145" s="70"/>
      <c r="E145" s="10"/>
      <c r="G145" s="70"/>
      <c r="H145" s="70"/>
      <c r="I145" s="70"/>
    </row>
    <row r="146" spans="1:9" x14ac:dyDescent="0.2">
      <c r="A146" s="70"/>
      <c r="B146" s="70"/>
      <c r="C146" s="70"/>
      <c r="D146" s="70"/>
      <c r="E146" s="10"/>
      <c r="G146" s="70"/>
      <c r="H146" s="70"/>
      <c r="I146" s="70"/>
    </row>
    <row r="147" spans="1:9" x14ac:dyDescent="0.2">
      <c r="A147" s="70"/>
      <c r="B147" s="70"/>
      <c r="C147" s="70"/>
      <c r="D147" s="70"/>
      <c r="E147" s="10"/>
      <c r="G147" s="70"/>
      <c r="H147" s="70"/>
      <c r="I147" s="70"/>
    </row>
    <row r="148" spans="1:9" x14ac:dyDescent="0.2">
      <c r="A148" s="70"/>
      <c r="B148" s="70"/>
      <c r="C148" s="70"/>
      <c r="D148" s="70"/>
      <c r="E148" s="10"/>
      <c r="G148" s="70"/>
      <c r="H148" s="70"/>
      <c r="I148" s="70"/>
    </row>
    <row r="149" spans="1:9" x14ac:dyDescent="0.2">
      <c r="A149" s="70"/>
      <c r="B149" s="70"/>
      <c r="C149" s="70"/>
      <c r="D149" s="70"/>
      <c r="E149" s="10"/>
      <c r="G149" s="70"/>
      <c r="H149" s="70"/>
      <c r="I149" s="70"/>
    </row>
    <row r="150" spans="1:9" x14ac:dyDescent="0.2">
      <c r="A150" s="70"/>
      <c r="B150" s="70"/>
      <c r="C150" s="70"/>
      <c r="D150" s="70"/>
      <c r="E150" s="10"/>
      <c r="G150" s="70"/>
      <c r="H150" s="70"/>
      <c r="I150" s="70"/>
    </row>
    <row r="151" spans="1:9" x14ac:dyDescent="0.2">
      <c r="A151" s="70"/>
      <c r="B151" s="70"/>
      <c r="C151" s="70"/>
      <c r="D151" s="70"/>
      <c r="E151" s="10"/>
      <c r="G151" s="70"/>
      <c r="H151" s="70"/>
      <c r="I151" s="70"/>
    </row>
    <row r="152" spans="1:9" x14ac:dyDescent="0.2">
      <c r="A152" s="70"/>
      <c r="B152" s="70"/>
      <c r="C152" s="70"/>
      <c r="D152" s="70"/>
      <c r="E152" s="10"/>
      <c r="G152" s="70"/>
      <c r="H152" s="70"/>
      <c r="I152" s="70"/>
    </row>
    <row r="153" spans="1:9" x14ac:dyDescent="0.2">
      <c r="A153" s="70"/>
      <c r="B153" s="70"/>
      <c r="C153" s="70"/>
      <c r="D153" s="70"/>
      <c r="E153" s="10"/>
      <c r="G153" s="70"/>
      <c r="H153" s="70"/>
      <c r="I153" s="70"/>
    </row>
    <row r="154" spans="1:9" x14ac:dyDescent="0.2">
      <c r="A154" s="70"/>
      <c r="B154" s="70"/>
      <c r="C154" s="70"/>
      <c r="D154" s="70"/>
      <c r="E154" s="10"/>
      <c r="G154" s="70"/>
      <c r="H154" s="70"/>
      <c r="I154" s="70"/>
    </row>
    <row r="155" spans="1:9" x14ac:dyDescent="0.2">
      <c r="A155" s="70"/>
      <c r="B155" s="70"/>
      <c r="C155" s="70"/>
      <c r="D155" s="70"/>
      <c r="E155" s="10"/>
      <c r="G155" s="70"/>
      <c r="H155" s="70"/>
      <c r="I155" s="70"/>
    </row>
    <row r="156" spans="1:9" x14ac:dyDescent="0.2">
      <c r="A156" s="70"/>
      <c r="B156" s="70"/>
      <c r="C156" s="70"/>
      <c r="D156" s="70"/>
      <c r="E156" s="10"/>
      <c r="G156" s="70"/>
      <c r="H156" s="70"/>
      <c r="I156" s="70"/>
    </row>
    <row r="157" spans="1:9" x14ac:dyDescent="0.2">
      <c r="A157" s="70"/>
      <c r="B157" s="70"/>
      <c r="C157" s="70"/>
      <c r="D157" s="70"/>
      <c r="E157" s="10"/>
      <c r="G157" s="70"/>
      <c r="H157" s="70"/>
      <c r="I157" s="70"/>
    </row>
    <row r="158" spans="1:9" x14ac:dyDescent="0.2">
      <c r="A158" s="70"/>
      <c r="B158" s="70"/>
      <c r="C158" s="70"/>
      <c r="D158" s="70"/>
      <c r="E158" s="10"/>
      <c r="G158" s="70"/>
      <c r="H158" s="70"/>
      <c r="I158" s="70"/>
    </row>
    <row r="159" spans="1:9" x14ac:dyDescent="0.2">
      <c r="A159" s="70"/>
      <c r="B159" s="70"/>
      <c r="C159" s="70"/>
      <c r="D159" s="70"/>
      <c r="E159" s="10"/>
      <c r="G159" s="70"/>
      <c r="H159" s="70"/>
      <c r="I159" s="70"/>
    </row>
    <row r="160" spans="1:9" x14ac:dyDescent="0.2">
      <c r="A160" s="70"/>
      <c r="B160" s="70"/>
      <c r="C160" s="70"/>
      <c r="D160" s="70"/>
      <c r="E160" s="10"/>
      <c r="G160" s="70"/>
      <c r="H160" s="70"/>
      <c r="I160" s="70"/>
    </row>
    <row r="161" spans="1:9" x14ac:dyDescent="0.2">
      <c r="A161" s="70"/>
      <c r="B161" s="70"/>
      <c r="C161" s="70"/>
      <c r="D161" s="70"/>
      <c r="E161" s="10"/>
      <c r="G161" s="70"/>
      <c r="H161" s="70"/>
      <c r="I161" s="70"/>
    </row>
    <row r="162" spans="1:9" x14ac:dyDescent="0.2">
      <c r="A162" s="70"/>
      <c r="B162" s="70"/>
      <c r="C162" s="70"/>
      <c r="D162" s="70"/>
      <c r="E162" s="10"/>
      <c r="G162" s="70"/>
      <c r="H162" s="70"/>
      <c r="I162" s="70"/>
    </row>
    <row r="163" spans="1:9" x14ac:dyDescent="0.2">
      <c r="A163" s="70"/>
      <c r="B163" s="70"/>
      <c r="C163" s="70"/>
      <c r="D163" s="70"/>
      <c r="E163" s="10"/>
      <c r="G163" s="70"/>
      <c r="H163" s="70"/>
      <c r="I163" s="70"/>
    </row>
    <row r="164" spans="1:9" x14ac:dyDescent="0.2">
      <c r="A164" s="70"/>
      <c r="B164" s="70"/>
      <c r="C164" s="70"/>
      <c r="D164" s="70"/>
      <c r="E164" s="10"/>
      <c r="G164" s="70"/>
      <c r="H164" s="70"/>
      <c r="I164" s="70"/>
    </row>
    <row r="165" spans="1:9" x14ac:dyDescent="0.2">
      <c r="A165" s="70"/>
      <c r="B165" s="70"/>
      <c r="C165" s="70"/>
      <c r="D165" s="70"/>
      <c r="E165" s="10"/>
      <c r="G165" s="70"/>
      <c r="H165" s="70"/>
      <c r="I165" s="70"/>
    </row>
    <row r="166" spans="1:9" x14ac:dyDescent="0.2">
      <c r="A166" s="70"/>
      <c r="B166" s="70"/>
      <c r="C166" s="70"/>
      <c r="D166" s="70"/>
      <c r="E166" s="10"/>
      <c r="G166" s="70"/>
      <c r="H166" s="70"/>
      <c r="I166" s="70"/>
    </row>
    <row r="167" spans="1:9" x14ac:dyDescent="0.2">
      <c r="A167" s="70"/>
      <c r="B167" s="70"/>
      <c r="C167" s="70"/>
      <c r="D167" s="70"/>
      <c r="E167" s="10"/>
      <c r="G167" s="70"/>
      <c r="H167" s="70"/>
      <c r="I167" s="70"/>
    </row>
    <row r="168" spans="1:9" x14ac:dyDescent="0.2">
      <c r="A168" s="70"/>
      <c r="B168" s="70"/>
      <c r="C168" s="70"/>
      <c r="D168" s="70"/>
      <c r="E168" s="10"/>
      <c r="G168" s="70"/>
      <c r="H168" s="70"/>
      <c r="I168" s="70"/>
    </row>
    <row r="169" spans="1:9" x14ac:dyDescent="0.2">
      <c r="A169" s="70"/>
      <c r="B169" s="70"/>
      <c r="C169" s="70"/>
      <c r="D169" s="70"/>
      <c r="E169" s="10"/>
      <c r="G169" s="70"/>
      <c r="H169" s="70"/>
      <c r="I169" s="70"/>
    </row>
    <row r="170" spans="1:9" x14ac:dyDescent="0.2">
      <c r="A170" s="70"/>
      <c r="B170" s="70"/>
      <c r="C170" s="70"/>
      <c r="D170" s="70"/>
      <c r="E170" s="10"/>
      <c r="G170" s="70"/>
      <c r="H170" s="70"/>
      <c r="I170" s="70"/>
    </row>
    <row r="171" spans="1:9" x14ac:dyDescent="0.2">
      <c r="A171" s="70"/>
      <c r="B171" s="70"/>
      <c r="C171" s="70"/>
      <c r="D171" s="70"/>
      <c r="E171" s="10"/>
      <c r="G171" s="70"/>
      <c r="H171" s="70"/>
      <c r="I171" s="70"/>
    </row>
    <row r="172" spans="1:9" x14ac:dyDescent="0.2">
      <c r="A172" s="70"/>
      <c r="B172" s="70"/>
      <c r="C172" s="70"/>
      <c r="D172" s="70"/>
      <c r="E172" s="10"/>
      <c r="G172" s="70"/>
      <c r="H172" s="70"/>
      <c r="I172" s="70"/>
    </row>
    <row r="173" spans="1:9" x14ac:dyDescent="0.2">
      <c r="A173" s="70"/>
      <c r="B173" s="70"/>
      <c r="C173" s="70"/>
      <c r="D173" s="70"/>
      <c r="E173" s="10"/>
      <c r="G173" s="70"/>
      <c r="H173" s="70"/>
      <c r="I173" s="70"/>
    </row>
    <row r="174" spans="1:9" x14ac:dyDescent="0.2">
      <c r="A174" s="70"/>
      <c r="B174" s="70"/>
      <c r="C174" s="70"/>
      <c r="D174" s="70"/>
      <c r="E174" s="10"/>
      <c r="G174" s="70"/>
      <c r="H174" s="70"/>
      <c r="I174" s="70"/>
    </row>
    <row r="175" spans="1:9" x14ac:dyDescent="0.2">
      <c r="A175" s="70"/>
      <c r="B175" s="70"/>
      <c r="C175" s="70"/>
      <c r="D175" s="70"/>
      <c r="E175" s="10"/>
      <c r="G175" s="70"/>
      <c r="H175" s="70"/>
      <c r="I175" s="70"/>
    </row>
    <row r="176" spans="1:9" x14ac:dyDescent="0.2">
      <c r="A176" s="70"/>
      <c r="B176" s="70"/>
      <c r="C176" s="70"/>
      <c r="D176" s="70"/>
      <c r="E176" s="10"/>
      <c r="G176" s="70"/>
      <c r="H176" s="70"/>
      <c r="I176" s="70"/>
    </row>
    <row r="177" spans="1:9" x14ac:dyDescent="0.2">
      <c r="A177" s="70"/>
      <c r="B177" s="70"/>
      <c r="C177" s="70"/>
      <c r="D177" s="70"/>
      <c r="E177" s="10"/>
      <c r="G177" s="70"/>
      <c r="H177" s="70"/>
      <c r="I177" s="70"/>
    </row>
    <row r="178" spans="1:9" x14ac:dyDescent="0.2">
      <c r="A178" s="70"/>
      <c r="B178" s="70"/>
      <c r="C178" s="70"/>
      <c r="D178" s="70"/>
      <c r="E178" s="10"/>
      <c r="G178" s="70"/>
      <c r="H178" s="70"/>
      <c r="I178" s="70"/>
    </row>
    <row r="179" spans="1:9" x14ac:dyDescent="0.2">
      <c r="A179" s="70"/>
      <c r="B179" s="70"/>
      <c r="C179" s="70"/>
      <c r="D179" s="70"/>
      <c r="E179" s="10"/>
      <c r="G179" s="70"/>
      <c r="H179" s="70"/>
      <c r="I179" s="70"/>
    </row>
    <row r="180" spans="1:9" x14ac:dyDescent="0.2">
      <c r="A180" s="70"/>
      <c r="B180" s="70"/>
      <c r="C180" s="70"/>
      <c r="D180" s="70"/>
      <c r="E180" s="10"/>
      <c r="G180" s="70"/>
      <c r="H180" s="70"/>
      <c r="I180" s="70"/>
    </row>
    <row r="181" spans="1:9" x14ac:dyDescent="0.2">
      <c r="A181" s="70"/>
      <c r="B181" s="70"/>
      <c r="C181" s="70"/>
      <c r="D181" s="70"/>
      <c r="E181" s="10"/>
      <c r="G181" s="70"/>
      <c r="H181" s="70"/>
      <c r="I181" s="70"/>
    </row>
    <row r="182" spans="1:9" x14ac:dyDescent="0.2">
      <c r="A182" s="70"/>
      <c r="B182" s="70"/>
      <c r="C182" s="70"/>
      <c r="D182" s="70"/>
      <c r="E182" s="10"/>
      <c r="G182" s="70"/>
      <c r="H182" s="70"/>
      <c r="I182" s="70"/>
    </row>
    <row r="183" spans="1:9" x14ac:dyDescent="0.2">
      <c r="A183" s="70"/>
      <c r="B183" s="70"/>
      <c r="C183" s="70"/>
      <c r="D183" s="70"/>
      <c r="E183" s="10"/>
      <c r="G183" s="70"/>
      <c r="H183" s="70"/>
      <c r="I183" s="70"/>
    </row>
    <row r="184" spans="1:9" x14ac:dyDescent="0.2">
      <c r="A184" s="70"/>
      <c r="B184" s="70"/>
      <c r="C184" s="70"/>
      <c r="D184" s="70"/>
      <c r="E184" s="10"/>
      <c r="G184" s="70"/>
      <c r="H184" s="70"/>
      <c r="I184" s="70"/>
    </row>
    <row r="185" spans="1:9" x14ac:dyDescent="0.2">
      <c r="A185" s="70"/>
      <c r="B185" s="70"/>
      <c r="C185" s="70"/>
      <c r="D185" s="70"/>
      <c r="E185" s="10"/>
      <c r="G185" s="70"/>
      <c r="H185" s="70"/>
      <c r="I185" s="70"/>
    </row>
    <row r="186" spans="1:9" x14ac:dyDescent="0.2">
      <c r="A186" s="70"/>
      <c r="B186" s="70"/>
      <c r="C186" s="70"/>
      <c r="D186" s="70"/>
      <c r="E186" s="10"/>
      <c r="G186" s="70"/>
      <c r="H186" s="70"/>
      <c r="I186" s="70"/>
    </row>
    <row r="187" spans="1:9" x14ac:dyDescent="0.2">
      <c r="A187" s="70"/>
      <c r="B187" s="70"/>
      <c r="C187" s="70"/>
      <c r="D187" s="70"/>
      <c r="E187" s="10"/>
      <c r="G187" s="70"/>
      <c r="H187" s="70"/>
      <c r="I187" s="70"/>
    </row>
    <row r="188" spans="1:9" x14ac:dyDescent="0.2">
      <c r="A188" s="70"/>
      <c r="B188" s="70"/>
      <c r="C188" s="70"/>
      <c r="D188" s="70"/>
      <c r="E188" s="10"/>
      <c r="G188" s="70"/>
      <c r="H188" s="70"/>
      <c r="I188" s="70"/>
    </row>
    <row r="189" spans="1:9" x14ac:dyDescent="0.2">
      <c r="A189" s="70"/>
      <c r="B189" s="70"/>
      <c r="C189" s="70"/>
      <c r="D189" s="70"/>
      <c r="E189" s="10"/>
      <c r="G189" s="70"/>
      <c r="H189" s="70"/>
      <c r="I189" s="70"/>
    </row>
    <row r="190" spans="1:9" x14ac:dyDescent="0.2">
      <c r="A190" s="70"/>
      <c r="B190" s="70"/>
      <c r="C190" s="70"/>
      <c r="D190" s="70"/>
      <c r="E190" s="10"/>
      <c r="G190" s="70"/>
      <c r="H190" s="70"/>
      <c r="I190" s="70"/>
    </row>
    <row r="191" spans="1:9" x14ac:dyDescent="0.2">
      <c r="A191" s="70"/>
      <c r="B191" s="70"/>
      <c r="C191" s="70"/>
      <c r="D191" s="70"/>
      <c r="E191" s="10"/>
      <c r="G191" s="70"/>
      <c r="H191" s="70"/>
      <c r="I191" s="70"/>
    </row>
    <row r="192" spans="1:9" x14ac:dyDescent="0.2">
      <c r="A192" s="70"/>
      <c r="B192" s="70"/>
      <c r="C192" s="70"/>
      <c r="D192" s="70"/>
      <c r="E192" s="10"/>
      <c r="G192" s="70"/>
      <c r="H192" s="70"/>
      <c r="I192" s="70"/>
    </row>
    <row r="193" spans="1:9" x14ac:dyDescent="0.2">
      <c r="A193" s="70"/>
      <c r="B193" s="70"/>
      <c r="C193" s="70"/>
      <c r="D193" s="70"/>
      <c r="E193" s="10"/>
      <c r="G193" s="70"/>
      <c r="H193" s="70"/>
      <c r="I193" s="70"/>
    </row>
    <row r="194" spans="1:9" x14ac:dyDescent="0.2">
      <c r="A194" s="70"/>
      <c r="B194" s="70"/>
      <c r="C194" s="70"/>
      <c r="D194" s="70"/>
      <c r="E194" s="10"/>
      <c r="G194" s="70"/>
      <c r="H194" s="70"/>
      <c r="I194" s="70"/>
    </row>
    <row r="195" spans="1:9" x14ac:dyDescent="0.2">
      <c r="A195" s="70"/>
      <c r="B195" s="70"/>
      <c r="C195" s="70"/>
      <c r="D195" s="70"/>
      <c r="E195" s="10"/>
      <c r="G195" s="70"/>
      <c r="H195" s="70"/>
      <c r="I195" s="70"/>
    </row>
    <row r="196" spans="1:9" x14ac:dyDescent="0.2">
      <c r="A196" s="70"/>
      <c r="B196" s="70"/>
      <c r="C196" s="70"/>
      <c r="D196" s="70"/>
      <c r="E196" s="10"/>
      <c r="G196" s="70"/>
      <c r="H196" s="70"/>
      <c r="I196" s="70"/>
    </row>
    <row r="197" spans="1:9" x14ac:dyDescent="0.2">
      <c r="A197" s="70"/>
      <c r="B197" s="70"/>
      <c r="C197" s="70"/>
      <c r="D197" s="70"/>
      <c r="E197" s="10"/>
      <c r="G197" s="70"/>
      <c r="H197" s="70"/>
      <c r="I197" s="70"/>
    </row>
    <row r="198" spans="1:9" x14ac:dyDescent="0.2">
      <c r="A198" s="70"/>
      <c r="B198" s="70"/>
      <c r="C198" s="70"/>
      <c r="D198" s="70"/>
      <c r="E198" s="10"/>
      <c r="G198" s="70"/>
      <c r="H198" s="70"/>
      <c r="I198" s="70"/>
    </row>
    <row r="199" spans="1:9" x14ac:dyDescent="0.2">
      <c r="A199" s="70"/>
      <c r="B199" s="70"/>
      <c r="C199" s="70"/>
      <c r="D199" s="70"/>
      <c r="E199" s="10"/>
      <c r="G199" s="70"/>
      <c r="H199" s="70"/>
      <c r="I199" s="70"/>
    </row>
    <row r="200" spans="1:9" x14ac:dyDescent="0.2">
      <c r="A200" s="70"/>
      <c r="B200" s="70"/>
      <c r="C200" s="70"/>
      <c r="D200" s="70"/>
      <c r="E200" s="10"/>
      <c r="G200" s="70"/>
      <c r="H200" s="70"/>
      <c r="I200" s="70"/>
    </row>
    <row r="201" spans="1:9" x14ac:dyDescent="0.2">
      <c r="A201" s="70"/>
      <c r="B201" s="70"/>
      <c r="C201" s="70"/>
      <c r="D201" s="70"/>
      <c r="E201" s="10"/>
      <c r="G201" s="70"/>
      <c r="H201" s="70"/>
      <c r="I201" s="70"/>
    </row>
    <row r="202" spans="1:9" x14ac:dyDescent="0.2">
      <c r="A202" s="70"/>
      <c r="B202" s="70"/>
      <c r="C202" s="70"/>
      <c r="D202" s="70"/>
      <c r="E202" s="10"/>
      <c r="G202" s="70"/>
      <c r="H202" s="70"/>
      <c r="I202" s="70"/>
    </row>
    <row r="203" spans="1:9" x14ac:dyDescent="0.2">
      <c r="A203" s="70"/>
      <c r="B203" s="70"/>
      <c r="C203" s="70"/>
      <c r="D203" s="70"/>
      <c r="E203" s="10"/>
      <c r="G203" s="70"/>
      <c r="H203" s="70"/>
      <c r="I203" s="70"/>
    </row>
    <row r="204" spans="1:9" x14ac:dyDescent="0.2">
      <c r="A204" s="70"/>
      <c r="B204" s="70"/>
      <c r="C204" s="70"/>
      <c r="D204" s="70"/>
      <c r="E204" s="10"/>
      <c r="G204" s="70"/>
      <c r="H204" s="70"/>
      <c r="I204" s="70"/>
    </row>
    <row r="205" spans="1:9" x14ac:dyDescent="0.2">
      <c r="A205" s="70"/>
      <c r="B205" s="70"/>
      <c r="C205" s="70"/>
      <c r="D205" s="70"/>
      <c r="E205" s="10"/>
      <c r="G205" s="70"/>
      <c r="H205" s="70"/>
      <c r="I205" s="70"/>
    </row>
    <row r="206" spans="1:9" x14ac:dyDescent="0.2">
      <c r="A206" s="70"/>
      <c r="B206" s="70"/>
      <c r="C206" s="70"/>
      <c r="D206" s="70"/>
      <c r="E206" s="10"/>
      <c r="G206" s="70"/>
      <c r="H206" s="70"/>
      <c r="I206" s="70"/>
    </row>
    <row r="207" spans="1:9" x14ac:dyDescent="0.2">
      <c r="A207" s="70"/>
      <c r="B207" s="70"/>
      <c r="C207" s="70"/>
      <c r="D207" s="70"/>
      <c r="E207" s="10"/>
      <c r="G207" s="70"/>
      <c r="H207" s="70"/>
      <c r="I207" s="70"/>
    </row>
    <row r="208" spans="1:9" x14ac:dyDescent="0.2">
      <c r="A208" s="70"/>
      <c r="B208" s="70"/>
      <c r="C208" s="70"/>
      <c r="D208" s="70"/>
      <c r="E208" s="10"/>
      <c r="G208" s="70"/>
      <c r="H208" s="70"/>
      <c r="I208" s="70"/>
    </row>
    <row r="209" spans="1:9" x14ac:dyDescent="0.2">
      <c r="A209" s="70"/>
      <c r="B209" s="70"/>
      <c r="C209" s="70"/>
      <c r="D209" s="70"/>
      <c r="E209" s="10"/>
      <c r="G209" s="70"/>
      <c r="H209" s="70"/>
      <c r="I209" s="70"/>
    </row>
    <row r="210" spans="1:9" x14ac:dyDescent="0.2">
      <c r="A210" s="70"/>
      <c r="B210" s="70"/>
      <c r="C210" s="70"/>
      <c r="D210" s="70"/>
      <c r="E210" s="10"/>
      <c r="G210" s="70"/>
      <c r="H210" s="70"/>
      <c r="I210" s="70"/>
    </row>
    <row r="211" spans="1:9" x14ac:dyDescent="0.2">
      <c r="A211" s="70"/>
      <c r="B211" s="70"/>
      <c r="C211" s="70"/>
      <c r="D211" s="70"/>
      <c r="E211" s="10"/>
      <c r="G211" s="70"/>
      <c r="H211" s="70"/>
      <c r="I211" s="70"/>
    </row>
    <row r="212" spans="1:9" x14ac:dyDescent="0.2">
      <c r="A212" s="70"/>
      <c r="B212" s="70"/>
      <c r="C212" s="70"/>
      <c r="D212" s="70"/>
      <c r="E212" s="10"/>
      <c r="G212" s="70"/>
      <c r="H212" s="70"/>
      <c r="I212" s="70"/>
    </row>
    <row r="213" spans="1:9" x14ac:dyDescent="0.2">
      <c r="A213" s="70"/>
      <c r="B213" s="70"/>
      <c r="C213" s="70"/>
      <c r="D213" s="70"/>
      <c r="E213" s="10"/>
      <c r="G213" s="70"/>
      <c r="H213" s="70"/>
      <c r="I213" s="70"/>
    </row>
    <row r="214" spans="1:9" x14ac:dyDescent="0.2">
      <c r="A214" s="70"/>
      <c r="B214" s="70"/>
      <c r="C214" s="70"/>
      <c r="D214" s="70"/>
      <c r="E214" s="10"/>
      <c r="G214" s="70"/>
      <c r="H214" s="70"/>
      <c r="I214" s="70"/>
    </row>
    <row r="215" spans="1:9" x14ac:dyDescent="0.2">
      <c r="A215" s="70"/>
      <c r="B215" s="70"/>
      <c r="C215" s="70"/>
      <c r="D215" s="70"/>
      <c r="E215" s="10"/>
      <c r="G215" s="70"/>
      <c r="H215" s="70"/>
      <c r="I215" s="70"/>
    </row>
    <row r="216" spans="1:9" x14ac:dyDescent="0.2">
      <c r="A216" s="70"/>
      <c r="B216" s="70"/>
      <c r="C216" s="70"/>
      <c r="D216" s="70"/>
      <c r="E216" s="10"/>
      <c r="G216" s="70"/>
      <c r="H216" s="70"/>
      <c r="I216" s="70"/>
    </row>
    <row r="217" spans="1:9" x14ac:dyDescent="0.2">
      <c r="A217" s="70"/>
      <c r="B217" s="70"/>
      <c r="C217" s="70"/>
      <c r="D217" s="70"/>
      <c r="E217" s="10"/>
      <c r="G217" s="70"/>
      <c r="H217" s="70"/>
      <c r="I217" s="70"/>
    </row>
    <row r="218" spans="1:9" x14ac:dyDescent="0.2">
      <c r="A218" s="70"/>
      <c r="B218" s="70"/>
      <c r="C218" s="70"/>
      <c r="D218" s="70"/>
      <c r="E218" s="10"/>
      <c r="G218" s="70"/>
      <c r="H218" s="70"/>
      <c r="I218" s="70"/>
    </row>
    <row r="219" spans="1:9" x14ac:dyDescent="0.2">
      <c r="A219" s="70"/>
      <c r="B219" s="70"/>
      <c r="C219" s="70"/>
      <c r="D219" s="70"/>
      <c r="E219" s="10"/>
      <c r="G219" s="70"/>
      <c r="H219" s="70"/>
      <c r="I219" s="70"/>
    </row>
    <row r="220" spans="1:9" x14ac:dyDescent="0.2">
      <c r="A220" s="70"/>
      <c r="B220" s="70"/>
      <c r="C220" s="70"/>
      <c r="D220" s="70"/>
      <c r="E220" s="10"/>
      <c r="G220" s="70"/>
      <c r="H220" s="70"/>
      <c r="I220" s="70"/>
    </row>
    <row r="221" spans="1:9" x14ac:dyDescent="0.2">
      <c r="A221" s="70"/>
      <c r="B221" s="70"/>
      <c r="C221" s="70"/>
      <c r="D221" s="70"/>
      <c r="E221" s="10"/>
      <c r="G221" s="70"/>
      <c r="H221" s="70"/>
      <c r="I221" s="70"/>
    </row>
    <row r="222" spans="1:9" x14ac:dyDescent="0.2">
      <c r="A222" s="70"/>
      <c r="B222" s="70"/>
      <c r="C222" s="70"/>
      <c r="D222" s="70"/>
      <c r="E222" s="10"/>
      <c r="G222" s="70"/>
      <c r="H222" s="70"/>
      <c r="I222" s="70"/>
    </row>
    <row r="223" spans="1:9" x14ac:dyDescent="0.2">
      <c r="A223" s="70"/>
      <c r="B223" s="70"/>
      <c r="C223" s="70"/>
      <c r="D223" s="70"/>
      <c r="E223" s="10"/>
      <c r="G223" s="70"/>
      <c r="H223" s="70"/>
      <c r="I223" s="70"/>
    </row>
    <row r="224" spans="1:9" x14ac:dyDescent="0.2">
      <c r="A224" s="70"/>
      <c r="B224" s="70"/>
      <c r="C224" s="70"/>
      <c r="D224" s="70"/>
      <c r="E224" s="10"/>
      <c r="G224" s="70"/>
      <c r="H224" s="70"/>
      <c r="I224" s="70"/>
    </row>
    <row r="225" spans="1:9" x14ac:dyDescent="0.2">
      <c r="A225" s="70"/>
      <c r="B225" s="70"/>
      <c r="C225" s="70"/>
      <c r="D225" s="70"/>
      <c r="E225" s="10"/>
      <c r="G225" s="70"/>
      <c r="H225" s="70"/>
      <c r="I225" s="70"/>
    </row>
    <row r="226" spans="1:9" x14ac:dyDescent="0.2">
      <c r="A226" s="70"/>
      <c r="B226" s="70"/>
      <c r="C226" s="70"/>
      <c r="D226" s="70"/>
      <c r="E226" s="10"/>
      <c r="G226" s="70"/>
      <c r="H226" s="70"/>
      <c r="I226" s="70"/>
    </row>
    <row r="227" spans="1:9" x14ac:dyDescent="0.2">
      <c r="A227" s="70"/>
      <c r="B227" s="70"/>
      <c r="C227" s="70"/>
      <c r="D227" s="70"/>
      <c r="E227" s="10"/>
      <c r="G227" s="70"/>
      <c r="H227" s="70"/>
      <c r="I227" s="70"/>
    </row>
    <row r="228" spans="1:9" x14ac:dyDescent="0.2">
      <c r="A228" s="70"/>
      <c r="B228" s="70"/>
      <c r="C228" s="70"/>
      <c r="D228" s="70"/>
      <c r="E228" s="10"/>
      <c r="G228" s="70"/>
      <c r="H228" s="70"/>
      <c r="I228" s="70"/>
    </row>
    <row r="229" spans="1:9" x14ac:dyDescent="0.2">
      <c r="A229" s="70"/>
      <c r="B229" s="70"/>
      <c r="C229" s="70"/>
      <c r="D229" s="70"/>
      <c r="E229" s="10"/>
      <c r="G229" s="70"/>
      <c r="H229" s="70"/>
      <c r="I229" s="70"/>
    </row>
    <row r="230" spans="1:9" x14ac:dyDescent="0.2">
      <c r="A230" s="70"/>
      <c r="B230" s="70"/>
      <c r="C230" s="70"/>
      <c r="D230" s="70"/>
      <c r="E230" s="10"/>
      <c r="G230" s="70"/>
      <c r="H230" s="70"/>
      <c r="I230" s="70"/>
    </row>
    <row r="231" spans="1:9" x14ac:dyDescent="0.2">
      <c r="A231" s="70"/>
      <c r="B231" s="70"/>
      <c r="C231" s="70"/>
      <c r="D231" s="70"/>
      <c r="E231" s="10"/>
      <c r="G231" s="70"/>
      <c r="H231" s="70"/>
      <c r="I231" s="70"/>
    </row>
    <row r="232" spans="1:9" x14ac:dyDescent="0.2">
      <c r="A232" s="70"/>
      <c r="B232" s="70"/>
      <c r="C232" s="70"/>
      <c r="D232" s="70"/>
      <c r="E232" s="10"/>
      <c r="G232" s="70"/>
      <c r="H232" s="70"/>
      <c r="I232" s="70"/>
    </row>
    <row r="233" spans="1:9" x14ac:dyDescent="0.2">
      <c r="A233" s="70"/>
      <c r="B233" s="70"/>
      <c r="C233" s="70"/>
      <c r="D233" s="70"/>
      <c r="E233" s="10"/>
      <c r="G233" s="70"/>
      <c r="H233" s="70"/>
      <c r="I233" s="70"/>
    </row>
    <row r="234" spans="1:9" x14ac:dyDescent="0.2">
      <c r="A234" s="70"/>
      <c r="B234" s="70"/>
      <c r="C234" s="70"/>
      <c r="D234" s="70"/>
      <c r="E234" s="10"/>
      <c r="G234" s="70"/>
      <c r="H234" s="70"/>
      <c r="I234" s="70"/>
    </row>
    <row r="235" spans="1:9" x14ac:dyDescent="0.2">
      <c r="A235" s="70"/>
      <c r="B235" s="70"/>
      <c r="C235" s="70"/>
      <c r="D235" s="70"/>
      <c r="E235" s="10"/>
      <c r="G235" s="70"/>
      <c r="H235" s="70"/>
      <c r="I235" s="70"/>
    </row>
    <row r="236" spans="1:9" x14ac:dyDescent="0.2">
      <c r="A236" s="70"/>
      <c r="B236" s="70"/>
      <c r="C236" s="70"/>
      <c r="D236" s="70"/>
      <c r="E236" s="10"/>
      <c r="G236" s="70"/>
      <c r="H236" s="70"/>
      <c r="I236" s="70"/>
    </row>
    <row r="237" spans="1:9" x14ac:dyDescent="0.2">
      <c r="A237" s="70"/>
      <c r="B237" s="70"/>
      <c r="C237" s="70"/>
      <c r="D237" s="70"/>
      <c r="E237" s="10"/>
      <c r="G237" s="70"/>
      <c r="H237" s="70"/>
      <c r="I237" s="70"/>
    </row>
  </sheetData>
  <mergeCells count="4">
    <mergeCell ref="A1:F1"/>
    <mergeCell ref="A82:B82"/>
    <mergeCell ref="A83:B83"/>
    <mergeCell ref="A84:B84"/>
  </mergeCells>
  <conditionalFormatting sqref="F2:F3">
    <cfRule type="cellIs" dxfId="22" priority="3" stopIfTrue="1" operator="between">
      <formula>0.009</formula>
      <formula>-0.009</formula>
    </cfRule>
  </conditionalFormatting>
  <conditionalFormatting sqref="F5:F129">
    <cfRule type="cellIs" dxfId="21" priority="1" stopIfTrue="1" operator="between">
      <formula>0.009</formula>
      <formula>-0.009</formula>
    </cfRule>
  </conditionalFormatting>
  <conditionalFormatting sqref="F229:F65536">
    <cfRule type="cellIs" dxfId="20"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72"/>
  <sheetViews>
    <sheetView workbookViewId="0">
      <selection sqref="A1:F1"/>
    </sheetView>
  </sheetViews>
  <sheetFormatPr defaultColWidth="9.140625" defaultRowHeight="11.25" x14ac:dyDescent="0.2"/>
  <cols>
    <col min="1" max="1" width="35.7109375" style="6" bestFit="1" customWidth="1"/>
    <col min="2" max="2" width="33.5703125" style="6" bestFit="1" customWidth="1"/>
    <col min="3" max="3" width="7.85546875" style="6" bestFit="1" customWidth="1"/>
    <col min="4" max="4" width="26.140625" style="9" customWidth="1"/>
    <col min="5" max="5" width="26.42578125" style="10" customWidth="1"/>
    <col min="6" max="16384" width="9.140625" style="6"/>
  </cols>
  <sheetData>
    <row r="1" spans="1:6" s="1" customFormat="1" ht="15" customHeight="1" x14ac:dyDescent="0.2">
      <c r="A1" s="100" t="s">
        <v>27</v>
      </c>
      <c r="B1" s="101"/>
      <c r="C1" s="101"/>
      <c r="D1" s="101"/>
      <c r="E1" s="101"/>
      <c r="F1" s="101"/>
    </row>
    <row r="2" spans="1:6" s="1" customFormat="1" ht="12" x14ac:dyDescent="0.2">
      <c r="D2" s="5"/>
      <c r="E2" s="8"/>
    </row>
    <row r="3" spans="1:6" s="1" customFormat="1" ht="12" x14ac:dyDescent="0.2">
      <c r="A3" s="7" t="s">
        <v>7</v>
      </c>
      <c r="B3" s="2"/>
      <c r="C3" s="3"/>
      <c r="D3" s="4"/>
      <c r="E3" s="8"/>
    </row>
    <row r="4" spans="1:6" s="1" customFormat="1" ht="22.5" customHeight="1" x14ac:dyDescent="0.2">
      <c r="A4" s="13" t="s">
        <v>2</v>
      </c>
      <c r="B4" s="13" t="s">
        <v>0</v>
      </c>
      <c r="C4" s="14" t="s">
        <v>1</v>
      </c>
      <c r="D4" s="55" t="s">
        <v>6</v>
      </c>
      <c r="E4" s="55" t="s">
        <v>3</v>
      </c>
    </row>
    <row r="5" spans="1:6" x14ac:dyDescent="0.2">
      <c r="A5" s="16" t="s">
        <v>568</v>
      </c>
      <c r="B5" s="17"/>
      <c r="C5" s="17"/>
      <c r="D5" s="18"/>
      <c r="E5" s="19"/>
    </row>
    <row r="6" spans="1:6" x14ac:dyDescent="0.2">
      <c r="A6" s="21" t="s">
        <v>988</v>
      </c>
      <c r="B6" s="21" t="s">
        <v>569</v>
      </c>
      <c r="C6" s="24">
        <v>4836726.5439999998</v>
      </c>
      <c r="D6" s="22">
        <v>441460.80449000001</v>
      </c>
      <c r="E6" s="23">
        <v>98.941321178097297</v>
      </c>
    </row>
    <row r="7" spans="1:6" x14ac:dyDescent="0.2">
      <c r="A7" s="20" t="s">
        <v>32</v>
      </c>
      <c r="B7" s="20"/>
      <c r="C7" s="20"/>
      <c r="D7" s="25">
        <f>SUM(D6:D6)</f>
        <v>441460.80449000001</v>
      </c>
      <c r="E7" s="26">
        <f>SUM(E6:E6)</f>
        <v>98.941321178097297</v>
      </c>
    </row>
    <row r="8" spans="1:6" x14ac:dyDescent="0.2">
      <c r="A8" s="21"/>
      <c r="B8" s="21"/>
      <c r="C8" s="21"/>
      <c r="D8" s="22"/>
      <c r="E8" s="23"/>
    </row>
    <row r="9" spans="1:6" x14ac:dyDescent="0.2">
      <c r="A9" s="20" t="s">
        <v>40</v>
      </c>
      <c r="B9" s="20"/>
      <c r="C9" s="20"/>
      <c r="D9" s="25">
        <f>D7</f>
        <v>441460.80449000001</v>
      </c>
      <c r="E9" s="26">
        <f>E7</f>
        <v>98.941321178097297</v>
      </c>
    </row>
    <row r="10" spans="1:6" x14ac:dyDescent="0.2">
      <c r="A10" s="20"/>
      <c r="B10" s="20"/>
      <c r="C10" s="20"/>
      <c r="D10" s="25"/>
      <c r="E10" s="26"/>
    </row>
    <row r="11" spans="1:6" x14ac:dyDescent="0.2">
      <c r="A11" s="20" t="s">
        <v>42</v>
      </c>
      <c r="B11" s="20"/>
      <c r="C11" s="20"/>
      <c r="D11" s="25">
        <f>D13-(D7)</f>
        <v>4723.6604367999826</v>
      </c>
      <c r="E11" s="26">
        <f>E13-(E7)</f>
        <v>1.0586788219027028</v>
      </c>
    </row>
    <row r="12" spans="1:6" x14ac:dyDescent="0.2">
      <c r="A12" s="20"/>
      <c r="B12" s="20"/>
      <c r="C12" s="20"/>
      <c r="D12" s="25"/>
      <c r="E12" s="26"/>
    </row>
    <row r="13" spans="1:6" x14ac:dyDescent="0.2">
      <c r="A13" s="27" t="s">
        <v>41</v>
      </c>
      <c r="B13" s="27"/>
      <c r="C13" s="27"/>
      <c r="D13" s="28">
        <v>446184.46492679999</v>
      </c>
      <c r="E13" s="29">
        <v>100</v>
      </c>
    </row>
    <row r="15" spans="1:6" x14ac:dyDescent="0.2">
      <c r="A15" s="11" t="s">
        <v>44</v>
      </c>
    </row>
    <row r="16" spans="1:6" x14ac:dyDescent="0.2">
      <c r="A16" s="11" t="s">
        <v>45</v>
      </c>
    </row>
    <row r="17" spans="1:9" x14ac:dyDescent="0.2">
      <c r="A17" s="11" t="s">
        <v>46</v>
      </c>
      <c r="B17" s="11"/>
      <c r="C17" s="30" t="s">
        <v>1022</v>
      </c>
      <c r="D17" s="54" t="s">
        <v>47</v>
      </c>
    </row>
    <row r="18" spans="1:9" x14ac:dyDescent="0.2">
      <c r="A18" s="6" t="s">
        <v>56</v>
      </c>
      <c r="C18" s="31">
        <v>78.967299999999994</v>
      </c>
      <c r="D18" s="31">
        <v>78.938400000000001</v>
      </c>
    </row>
    <row r="19" spans="1:9" x14ac:dyDescent="0.2">
      <c r="A19" s="6" t="s">
        <v>116</v>
      </c>
      <c r="C19" s="31">
        <v>78.967299999999994</v>
      </c>
      <c r="D19" s="31">
        <v>78.938400000000001</v>
      </c>
    </row>
    <row r="20" spans="1:9" x14ac:dyDescent="0.2">
      <c r="A20" s="6" t="s">
        <v>57</v>
      </c>
      <c r="C20" s="31">
        <v>89.329700000000003</v>
      </c>
      <c r="D20" s="31">
        <v>89.711299999999994</v>
      </c>
    </row>
    <row r="21" spans="1:9" x14ac:dyDescent="0.2">
      <c r="A21" s="6" t="s">
        <v>117</v>
      </c>
      <c r="C21" s="31">
        <v>89.329700000000003</v>
      </c>
      <c r="D21" s="31">
        <v>89.711299999999994</v>
      </c>
    </row>
    <row r="23" spans="1:9" x14ac:dyDescent="0.2">
      <c r="A23" s="6" t="s">
        <v>52</v>
      </c>
    </row>
    <row r="25" spans="1:9" x14ac:dyDescent="0.2">
      <c r="A25" s="11" t="s">
        <v>48</v>
      </c>
      <c r="D25" s="54" t="s">
        <v>55</v>
      </c>
    </row>
    <row r="27" spans="1:9" x14ac:dyDescent="0.2">
      <c r="A27" s="11" t="s">
        <v>296</v>
      </c>
      <c r="D27" s="35">
        <v>2.2624969708851298E-3</v>
      </c>
    </row>
    <row r="29" spans="1:9" x14ac:dyDescent="0.2">
      <c r="A29" s="11" t="s">
        <v>54</v>
      </c>
      <c r="D29" s="54" t="s">
        <v>55</v>
      </c>
    </row>
    <row r="31" spans="1:9" x14ac:dyDescent="0.2">
      <c r="A31" s="69" t="s">
        <v>1040</v>
      </c>
      <c r="B31" s="70"/>
      <c r="C31" s="70"/>
      <c r="D31" s="70"/>
      <c r="F31" s="70"/>
      <c r="G31" s="70"/>
      <c r="H31" s="70"/>
      <c r="I31" s="70"/>
    </row>
    <row r="32" spans="1:9" x14ac:dyDescent="0.2">
      <c r="A32" s="71"/>
      <c r="B32" s="70"/>
      <c r="C32" s="70"/>
      <c r="D32" s="70"/>
      <c r="F32" s="70"/>
      <c r="G32" s="70"/>
      <c r="H32" s="70"/>
      <c r="I32" s="70"/>
    </row>
    <row r="33" spans="1:9" x14ac:dyDescent="0.2">
      <c r="A33" s="69" t="s">
        <v>1031</v>
      </c>
      <c r="B33" s="70"/>
      <c r="C33" s="70"/>
      <c r="D33" s="70"/>
      <c r="F33" s="70"/>
      <c r="G33" s="70"/>
      <c r="H33" s="70"/>
      <c r="I33" s="70"/>
    </row>
    <row r="34" spans="1:9" x14ac:dyDescent="0.2">
      <c r="A34" s="71"/>
      <c r="B34" s="70"/>
      <c r="C34" s="70"/>
      <c r="D34" s="70"/>
      <c r="F34" s="70"/>
      <c r="G34" s="70"/>
      <c r="H34" s="70"/>
      <c r="I34" s="70"/>
    </row>
    <row r="35" spans="1:9" x14ac:dyDescent="0.2">
      <c r="A35" s="70"/>
      <c r="B35" s="70"/>
      <c r="C35" s="70"/>
      <c r="D35" s="70"/>
      <c r="F35" s="70"/>
      <c r="G35" s="70"/>
      <c r="H35" s="70"/>
      <c r="I35" s="70"/>
    </row>
    <row r="36" spans="1:9" x14ac:dyDescent="0.2">
      <c r="A36" s="70"/>
      <c r="B36" s="70"/>
      <c r="C36" s="70"/>
      <c r="D36" s="70"/>
      <c r="F36" s="70"/>
      <c r="G36" s="70"/>
      <c r="H36" s="70"/>
      <c r="I36" s="70"/>
    </row>
    <row r="37" spans="1:9" x14ac:dyDescent="0.2">
      <c r="A37" s="70"/>
      <c r="B37" s="70"/>
      <c r="C37" s="70"/>
      <c r="D37" s="70"/>
      <c r="F37" s="70"/>
      <c r="G37" s="70"/>
      <c r="H37" s="70"/>
      <c r="I37" s="70"/>
    </row>
    <row r="38" spans="1:9" x14ac:dyDescent="0.2">
      <c r="A38" s="70"/>
      <c r="B38" s="70"/>
      <c r="C38" s="70"/>
      <c r="D38" s="70"/>
      <c r="F38" s="70"/>
      <c r="G38" s="70"/>
      <c r="H38" s="70"/>
      <c r="I38" s="70"/>
    </row>
    <row r="39" spans="1:9" x14ac:dyDescent="0.2">
      <c r="A39" s="70"/>
      <c r="B39" s="70"/>
      <c r="C39" s="70"/>
      <c r="D39" s="70"/>
      <c r="F39" s="70"/>
      <c r="G39" s="70"/>
      <c r="H39" s="70"/>
      <c r="I39" s="70"/>
    </row>
    <row r="40" spans="1:9" x14ac:dyDescent="0.2">
      <c r="A40" s="70"/>
      <c r="B40" s="70"/>
      <c r="C40" s="70"/>
      <c r="D40" s="70"/>
      <c r="F40" s="70"/>
      <c r="G40" s="70"/>
      <c r="H40" s="70"/>
      <c r="I40" s="70"/>
    </row>
    <row r="41" spans="1:9" x14ac:dyDescent="0.2">
      <c r="A41" s="70"/>
      <c r="B41" s="70"/>
      <c r="C41" s="70"/>
      <c r="D41" s="70"/>
      <c r="F41" s="70"/>
      <c r="G41" s="70"/>
      <c r="H41" s="70"/>
      <c r="I41" s="70"/>
    </row>
    <row r="42" spans="1:9" x14ac:dyDescent="0.2">
      <c r="A42" s="70"/>
      <c r="B42" s="70"/>
      <c r="C42" s="70"/>
      <c r="D42" s="70"/>
      <c r="F42" s="70"/>
      <c r="G42" s="70"/>
      <c r="H42" s="70"/>
      <c r="I42" s="70"/>
    </row>
    <row r="43" spans="1:9" x14ac:dyDescent="0.2">
      <c r="A43" s="70"/>
      <c r="B43" s="70"/>
      <c r="C43" s="70"/>
      <c r="D43" s="70"/>
      <c r="F43" s="70"/>
      <c r="G43" s="70"/>
      <c r="H43" s="70"/>
      <c r="I43" s="70"/>
    </row>
    <row r="44" spans="1:9" x14ac:dyDescent="0.2">
      <c r="A44" s="70"/>
      <c r="B44" s="70"/>
      <c r="C44" s="70"/>
      <c r="D44" s="70"/>
      <c r="F44" s="70"/>
      <c r="G44" s="70"/>
      <c r="H44" s="70"/>
      <c r="I44" s="70"/>
    </row>
    <row r="45" spans="1:9" x14ac:dyDescent="0.2">
      <c r="A45" s="70"/>
      <c r="B45" s="70"/>
      <c r="C45" s="70"/>
      <c r="D45" s="70"/>
      <c r="F45" s="70"/>
      <c r="G45" s="70"/>
      <c r="H45" s="70"/>
      <c r="I45" s="70"/>
    </row>
    <row r="46" spans="1:9" x14ac:dyDescent="0.2">
      <c r="A46" s="70"/>
      <c r="B46" s="70"/>
      <c r="C46" s="70"/>
      <c r="D46" s="70"/>
      <c r="F46" s="70"/>
      <c r="G46" s="70"/>
      <c r="H46" s="70"/>
      <c r="I46" s="70"/>
    </row>
    <row r="47" spans="1:9" x14ac:dyDescent="0.2">
      <c r="A47" s="70"/>
      <c r="B47" s="70"/>
      <c r="C47" s="70"/>
      <c r="D47" s="70"/>
      <c r="F47" s="70"/>
      <c r="G47" s="70"/>
      <c r="H47" s="70"/>
      <c r="I47" s="70"/>
    </row>
    <row r="48" spans="1:9" x14ac:dyDescent="0.2">
      <c r="A48" s="70"/>
      <c r="B48" s="70"/>
      <c r="C48" s="70"/>
      <c r="D48" s="70"/>
      <c r="F48" s="70"/>
      <c r="G48" s="70"/>
      <c r="H48" s="70"/>
      <c r="I48" s="70"/>
    </row>
    <row r="49" spans="1:9" x14ac:dyDescent="0.2">
      <c r="A49" s="70"/>
      <c r="B49" s="70"/>
      <c r="C49" s="70"/>
      <c r="D49" s="70"/>
      <c r="F49" s="70"/>
      <c r="G49" s="70"/>
      <c r="H49" s="70"/>
      <c r="I49" s="70"/>
    </row>
    <row r="50" spans="1:9" x14ac:dyDescent="0.2">
      <c r="A50" s="70"/>
      <c r="B50" s="70"/>
      <c r="C50" s="70"/>
      <c r="D50" s="70"/>
      <c r="F50" s="70"/>
      <c r="G50" s="70"/>
      <c r="H50" s="70"/>
      <c r="I50" s="70"/>
    </row>
    <row r="51" spans="1:9" x14ac:dyDescent="0.2">
      <c r="A51" s="69" t="s">
        <v>1064</v>
      </c>
      <c r="B51" s="70"/>
      <c r="C51" s="70"/>
      <c r="D51" s="70"/>
      <c r="F51" s="70"/>
      <c r="G51" s="70"/>
      <c r="H51" s="70"/>
      <c r="I51" s="70"/>
    </row>
    <row r="52" spans="1:9" x14ac:dyDescent="0.2">
      <c r="A52" s="70"/>
      <c r="B52" s="70"/>
      <c r="C52" s="70"/>
      <c r="D52" s="70"/>
      <c r="F52" s="70"/>
      <c r="G52" s="70"/>
      <c r="H52" s="70"/>
      <c r="I52" s="70"/>
    </row>
    <row r="53" spans="1:9" x14ac:dyDescent="0.2">
      <c r="A53" s="69" t="s">
        <v>1032</v>
      </c>
      <c r="B53" s="70"/>
      <c r="C53" s="70"/>
      <c r="D53" s="70"/>
      <c r="F53" s="70"/>
      <c r="G53" s="70"/>
      <c r="H53" s="70"/>
      <c r="I53" s="70"/>
    </row>
    <row r="54" spans="1:9" x14ac:dyDescent="0.2">
      <c r="A54" s="70"/>
      <c r="B54" s="70"/>
      <c r="C54" s="70"/>
      <c r="D54" s="70"/>
      <c r="F54" s="70"/>
      <c r="G54" s="70"/>
      <c r="H54" s="70"/>
      <c r="I54" s="70"/>
    </row>
    <row r="55" spans="1:9" x14ac:dyDescent="0.2">
      <c r="A55" s="70"/>
      <c r="B55" s="70"/>
      <c r="C55" s="70"/>
      <c r="D55" s="70"/>
      <c r="F55" s="70"/>
      <c r="G55" s="70"/>
      <c r="H55" s="70"/>
      <c r="I55" s="70"/>
    </row>
    <row r="56" spans="1:9" x14ac:dyDescent="0.2">
      <c r="A56" s="70"/>
      <c r="B56" s="70"/>
      <c r="C56" s="70"/>
      <c r="D56" s="70"/>
      <c r="F56" s="70"/>
      <c r="G56" s="70"/>
      <c r="H56" s="70"/>
      <c r="I56" s="70"/>
    </row>
    <row r="57" spans="1:9" x14ac:dyDescent="0.2">
      <c r="A57" s="70"/>
      <c r="B57" s="70"/>
      <c r="C57" s="70"/>
      <c r="D57" s="70"/>
      <c r="F57" s="70"/>
      <c r="G57" s="70"/>
      <c r="H57" s="70"/>
      <c r="I57" s="70"/>
    </row>
    <row r="58" spans="1:9" x14ac:dyDescent="0.2">
      <c r="A58" s="70"/>
      <c r="B58" s="70"/>
      <c r="C58" s="70"/>
      <c r="D58" s="70"/>
      <c r="F58" s="70"/>
      <c r="G58" s="70"/>
      <c r="H58" s="70"/>
      <c r="I58" s="70"/>
    </row>
    <row r="59" spans="1:9" x14ac:dyDescent="0.2">
      <c r="A59" s="70"/>
      <c r="B59" s="70"/>
      <c r="C59" s="70"/>
      <c r="D59" s="70"/>
      <c r="F59" s="70"/>
      <c r="G59" s="70"/>
      <c r="H59" s="70"/>
      <c r="I59" s="70"/>
    </row>
    <row r="60" spans="1:9" x14ac:dyDescent="0.2">
      <c r="A60" s="70"/>
      <c r="B60" s="70"/>
      <c r="C60" s="70"/>
      <c r="D60" s="70"/>
      <c r="F60" s="70"/>
      <c r="G60" s="70"/>
      <c r="H60" s="70"/>
      <c r="I60" s="70"/>
    </row>
    <row r="61" spans="1:9" x14ac:dyDescent="0.2">
      <c r="A61" s="70"/>
      <c r="B61" s="70"/>
      <c r="C61" s="70"/>
      <c r="D61" s="70"/>
      <c r="F61" s="70"/>
      <c r="G61" s="70"/>
      <c r="H61" s="70"/>
      <c r="I61" s="70"/>
    </row>
    <row r="62" spans="1:9" x14ac:dyDescent="0.2">
      <c r="A62" s="70"/>
      <c r="B62" s="70"/>
      <c r="C62" s="70"/>
      <c r="D62" s="70"/>
      <c r="F62" s="70"/>
      <c r="G62" s="70"/>
      <c r="H62" s="70"/>
      <c r="I62" s="70"/>
    </row>
    <row r="63" spans="1:9" x14ac:dyDescent="0.2">
      <c r="A63" s="70"/>
      <c r="B63" s="70"/>
      <c r="C63" s="70"/>
      <c r="D63" s="70"/>
      <c r="F63" s="70"/>
      <c r="G63" s="70"/>
      <c r="H63" s="70"/>
      <c r="I63" s="70"/>
    </row>
    <row r="64" spans="1:9" x14ac:dyDescent="0.2">
      <c r="A64" s="70"/>
      <c r="B64" s="70"/>
      <c r="C64" s="70"/>
      <c r="D64" s="70"/>
      <c r="F64" s="70"/>
      <c r="G64" s="70"/>
      <c r="H64" s="70"/>
      <c r="I64" s="70"/>
    </row>
    <row r="65" spans="1:9" x14ac:dyDescent="0.2">
      <c r="A65" s="70"/>
      <c r="B65" s="70"/>
      <c r="C65" s="70"/>
      <c r="D65" s="70"/>
      <c r="F65" s="70"/>
      <c r="G65" s="70"/>
      <c r="H65" s="70"/>
      <c r="I65" s="70"/>
    </row>
    <row r="66" spans="1:9" x14ac:dyDescent="0.2">
      <c r="A66" s="70"/>
      <c r="B66" s="70"/>
      <c r="C66" s="70"/>
      <c r="D66" s="70"/>
      <c r="F66" s="70"/>
      <c r="G66" s="70"/>
      <c r="H66" s="70"/>
      <c r="I66" s="70"/>
    </row>
    <row r="67" spans="1:9" x14ac:dyDescent="0.2">
      <c r="A67" s="70"/>
      <c r="B67" s="70"/>
      <c r="C67" s="70"/>
      <c r="D67" s="70"/>
      <c r="F67" s="70"/>
      <c r="G67" s="70"/>
      <c r="H67" s="70"/>
      <c r="I67" s="70"/>
    </row>
    <row r="68" spans="1:9" x14ac:dyDescent="0.2">
      <c r="A68" s="70"/>
      <c r="B68" s="70"/>
      <c r="C68" s="70"/>
      <c r="D68" s="70"/>
      <c r="F68" s="70"/>
      <c r="G68" s="70"/>
      <c r="H68" s="70"/>
      <c r="I68" s="70"/>
    </row>
    <row r="69" spans="1:9" x14ac:dyDescent="0.2">
      <c r="A69" s="70"/>
      <c r="B69" s="70"/>
      <c r="C69" s="70"/>
      <c r="D69" s="70"/>
      <c r="F69" s="70"/>
      <c r="G69" s="70"/>
      <c r="H69" s="70"/>
      <c r="I69" s="70"/>
    </row>
    <row r="70" spans="1:9" x14ac:dyDescent="0.2">
      <c r="A70" s="70"/>
      <c r="B70" s="70"/>
      <c r="C70" s="70"/>
      <c r="D70" s="70"/>
      <c r="F70" s="70"/>
      <c r="G70" s="70"/>
      <c r="H70" s="70"/>
      <c r="I70" s="70"/>
    </row>
    <row r="71" spans="1:9" x14ac:dyDescent="0.2">
      <c r="A71" s="69" t="s">
        <v>1065</v>
      </c>
      <c r="B71" s="70"/>
      <c r="C71" s="70"/>
      <c r="D71" s="70"/>
      <c r="F71" s="70"/>
      <c r="G71" s="70"/>
      <c r="H71" s="70"/>
      <c r="I71" s="70"/>
    </row>
    <row r="72" spans="1:9" x14ac:dyDescent="0.2">
      <c r="A72" s="69" t="s">
        <v>1066</v>
      </c>
      <c r="B72" s="70"/>
      <c r="C72" s="70"/>
      <c r="D72" s="70"/>
      <c r="F72" s="70"/>
      <c r="G72" s="70"/>
      <c r="H72" s="70"/>
      <c r="I72" s="70"/>
    </row>
    <row r="73" spans="1:9" x14ac:dyDescent="0.2">
      <c r="A73" s="70" t="s">
        <v>1030</v>
      </c>
      <c r="B73" s="70"/>
      <c r="C73" s="70"/>
      <c r="D73" s="70"/>
      <c r="F73" s="70"/>
      <c r="G73" s="70"/>
      <c r="H73" s="70"/>
      <c r="I73" s="70"/>
    </row>
    <row r="74" spans="1:9" x14ac:dyDescent="0.2">
      <c r="A74" s="70"/>
      <c r="B74" s="70"/>
      <c r="C74" s="70"/>
      <c r="D74" s="70"/>
      <c r="F74" s="70"/>
      <c r="G74" s="70"/>
      <c r="H74" s="70"/>
      <c r="I74" s="70"/>
    </row>
    <row r="75" spans="1:9" x14ac:dyDescent="0.2">
      <c r="A75" s="70"/>
      <c r="B75" s="70"/>
      <c r="C75" s="70"/>
      <c r="D75" s="70"/>
      <c r="F75" s="70"/>
      <c r="G75" s="70"/>
      <c r="H75" s="70"/>
      <c r="I75" s="70"/>
    </row>
    <row r="76" spans="1:9" x14ac:dyDescent="0.2">
      <c r="A76" s="70"/>
      <c r="B76" s="70"/>
      <c r="C76" s="70"/>
      <c r="D76" s="70"/>
      <c r="F76" s="70"/>
      <c r="G76" s="70"/>
      <c r="H76" s="70"/>
      <c r="I76" s="70"/>
    </row>
    <row r="77" spans="1:9" x14ac:dyDescent="0.2">
      <c r="A77" s="70"/>
      <c r="B77" s="70"/>
      <c r="C77" s="70"/>
      <c r="D77" s="70"/>
      <c r="F77" s="70"/>
      <c r="G77" s="70"/>
      <c r="H77" s="70"/>
      <c r="I77" s="70"/>
    </row>
    <row r="78" spans="1:9" x14ac:dyDescent="0.2">
      <c r="A78" s="70"/>
      <c r="B78" s="70"/>
      <c r="C78" s="70"/>
      <c r="D78" s="70"/>
      <c r="F78" s="70"/>
      <c r="G78" s="70"/>
      <c r="H78" s="70"/>
      <c r="I78" s="70"/>
    </row>
    <row r="79" spans="1:9" x14ac:dyDescent="0.2">
      <c r="A79" s="70"/>
      <c r="B79" s="70"/>
      <c r="C79" s="70"/>
      <c r="D79" s="70"/>
      <c r="F79" s="70"/>
      <c r="G79" s="70"/>
      <c r="H79" s="70"/>
      <c r="I79" s="70"/>
    </row>
    <row r="80" spans="1:9" x14ac:dyDescent="0.2">
      <c r="A80" s="70"/>
      <c r="B80" s="70"/>
      <c r="C80" s="70"/>
      <c r="D80" s="70"/>
      <c r="F80" s="70"/>
      <c r="G80" s="70"/>
      <c r="H80" s="70"/>
      <c r="I80" s="70"/>
    </row>
    <row r="81" spans="1:9" x14ac:dyDescent="0.2">
      <c r="A81" s="70"/>
      <c r="B81" s="70"/>
      <c r="C81" s="70"/>
      <c r="D81" s="70"/>
      <c r="F81" s="70"/>
      <c r="G81" s="70"/>
      <c r="H81" s="70"/>
      <c r="I81" s="70"/>
    </row>
    <row r="82" spans="1:9" x14ac:dyDescent="0.2">
      <c r="A82" s="70"/>
      <c r="B82" s="70"/>
      <c r="C82" s="70"/>
      <c r="D82" s="70"/>
      <c r="F82" s="70"/>
      <c r="G82" s="70"/>
      <c r="H82" s="70"/>
      <c r="I82" s="70"/>
    </row>
    <row r="83" spans="1:9" x14ac:dyDescent="0.2">
      <c r="A83" s="70"/>
      <c r="B83" s="70"/>
      <c r="C83" s="70"/>
      <c r="D83" s="70"/>
      <c r="F83" s="70"/>
      <c r="G83" s="70"/>
      <c r="H83" s="70"/>
      <c r="I83" s="70"/>
    </row>
    <row r="84" spans="1:9" x14ac:dyDescent="0.2">
      <c r="A84" s="70"/>
      <c r="B84" s="70"/>
      <c r="C84" s="70"/>
      <c r="D84" s="70"/>
      <c r="F84" s="70"/>
      <c r="G84" s="70"/>
      <c r="H84" s="70"/>
      <c r="I84" s="70"/>
    </row>
    <row r="85" spans="1:9" x14ac:dyDescent="0.2">
      <c r="A85" s="70"/>
      <c r="B85" s="70"/>
      <c r="C85" s="70"/>
      <c r="D85" s="70"/>
      <c r="F85" s="70"/>
      <c r="G85" s="70"/>
      <c r="H85" s="70"/>
      <c r="I85" s="70"/>
    </row>
    <row r="86" spans="1:9" x14ac:dyDescent="0.2">
      <c r="A86" s="70"/>
      <c r="B86" s="70"/>
      <c r="C86" s="70"/>
      <c r="D86" s="70"/>
      <c r="F86" s="70"/>
      <c r="G86" s="70"/>
      <c r="H86" s="70"/>
      <c r="I86" s="70"/>
    </row>
    <row r="87" spans="1:9" x14ac:dyDescent="0.2">
      <c r="A87" s="70"/>
      <c r="B87" s="70"/>
      <c r="C87" s="70"/>
      <c r="D87" s="70"/>
      <c r="F87" s="70"/>
      <c r="G87" s="70"/>
      <c r="H87" s="70"/>
      <c r="I87" s="70"/>
    </row>
    <row r="88" spans="1:9" x14ac:dyDescent="0.2">
      <c r="A88" s="70"/>
      <c r="B88" s="70"/>
      <c r="C88" s="70"/>
      <c r="D88" s="70"/>
      <c r="F88" s="70"/>
      <c r="G88" s="70"/>
      <c r="H88" s="70"/>
      <c r="I88" s="70"/>
    </row>
    <row r="89" spans="1:9" x14ac:dyDescent="0.2">
      <c r="A89" s="70"/>
      <c r="B89" s="70"/>
      <c r="C89" s="70"/>
      <c r="D89" s="70"/>
      <c r="F89" s="70"/>
      <c r="G89" s="70"/>
      <c r="H89" s="70"/>
      <c r="I89" s="70"/>
    </row>
    <row r="90" spans="1:9" x14ac:dyDescent="0.2">
      <c r="A90" s="70"/>
      <c r="B90" s="70"/>
      <c r="C90" s="70"/>
      <c r="D90" s="70"/>
      <c r="F90" s="70"/>
      <c r="G90" s="70"/>
      <c r="H90" s="70"/>
      <c r="I90" s="70"/>
    </row>
    <row r="91" spans="1:9" x14ac:dyDescent="0.2">
      <c r="A91" s="70"/>
      <c r="B91" s="70"/>
      <c r="C91" s="70"/>
      <c r="D91" s="70"/>
      <c r="F91" s="70"/>
      <c r="G91" s="70"/>
      <c r="H91" s="70"/>
      <c r="I91" s="70"/>
    </row>
    <row r="92" spans="1:9" x14ac:dyDescent="0.2">
      <c r="A92" s="70"/>
      <c r="B92" s="70"/>
      <c r="C92" s="70"/>
      <c r="D92" s="70"/>
      <c r="F92" s="70"/>
      <c r="G92" s="70"/>
      <c r="H92" s="70"/>
      <c r="I92" s="70"/>
    </row>
    <row r="93" spans="1:9" x14ac:dyDescent="0.2">
      <c r="A93" s="70"/>
      <c r="B93" s="70"/>
      <c r="C93" s="70"/>
      <c r="D93" s="70"/>
      <c r="F93" s="70"/>
      <c r="G93" s="70"/>
      <c r="H93" s="70"/>
      <c r="I93" s="70"/>
    </row>
    <row r="94" spans="1:9" x14ac:dyDescent="0.2">
      <c r="A94" s="70"/>
      <c r="B94" s="70"/>
      <c r="C94" s="70"/>
      <c r="D94" s="70"/>
      <c r="F94" s="70"/>
      <c r="G94" s="70"/>
      <c r="H94" s="70"/>
      <c r="I94" s="70"/>
    </row>
    <row r="95" spans="1:9" x14ac:dyDescent="0.2">
      <c r="A95" s="70"/>
      <c r="B95" s="70"/>
      <c r="C95" s="70"/>
      <c r="D95" s="70"/>
      <c r="F95" s="70"/>
      <c r="G95" s="70"/>
      <c r="H95" s="70"/>
      <c r="I95" s="70"/>
    </row>
    <row r="96" spans="1:9" x14ac:dyDescent="0.2">
      <c r="A96" s="70"/>
      <c r="B96" s="70"/>
      <c r="C96" s="70"/>
      <c r="D96" s="70"/>
      <c r="F96" s="70"/>
      <c r="G96" s="70"/>
      <c r="H96" s="70"/>
      <c r="I96" s="70"/>
    </row>
    <row r="97" spans="1:9" x14ac:dyDescent="0.2">
      <c r="A97" s="70"/>
      <c r="B97" s="70"/>
      <c r="C97" s="70"/>
      <c r="D97" s="70"/>
      <c r="F97" s="70"/>
      <c r="G97" s="70"/>
      <c r="H97" s="70"/>
      <c r="I97" s="70"/>
    </row>
    <row r="98" spans="1:9" x14ac:dyDescent="0.2">
      <c r="A98" s="70"/>
      <c r="B98" s="70"/>
      <c r="C98" s="70"/>
      <c r="D98" s="70"/>
      <c r="F98" s="70"/>
      <c r="G98" s="70"/>
      <c r="H98" s="70"/>
      <c r="I98" s="70"/>
    </row>
    <row r="99" spans="1:9" x14ac:dyDescent="0.2">
      <c r="A99" s="70"/>
      <c r="B99" s="70"/>
      <c r="C99" s="70"/>
      <c r="D99" s="70"/>
      <c r="F99" s="70"/>
      <c r="G99" s="70"/>
      <c r="H99" s="70"/>
      <c r="I99" s="70"/>
    </row>
    <row r="100" spans="1:9" x14ac:dyDescent="0.2">
      <c r="A100" s="70"/>
      <c r="B100" s="70"/>
      <c r="C100" s="70"/>
      <c r="D100" s="70"/>
      <c r="F100" s="70"/>
      <c r="G100" s="70"/>
      <c r="H100" s="70"/>
      <c r="I100" s="70"/>
    </row>
    <row r="101" spans="1:9" x14ac:dyDescent="0.2">
      <c r="A101" s="70"/>
      <c r="B101" s="70"/>
      <c r="C101" s="70"/>
      <c r="D101" s="70"/>
      <c r="F101" s="70"/>
      <c r="G101" s="70"/>
      <c r="H101" s="70"/>
      <c r="I101" s="70"/>
    </row>
    <row r="102" spans="1:9" x14ac:dyDescent="0.2">
      <c r="A102" s="70"/>
      <c r="B102" s="70"/>
      <c r="C102" s="70"/>
      <c r="D102" s="70"/>
      <c r="F102" s="70"/>
      <c r="G102" s="70"/>
      <c r="H102" s="70"/>
      <c r="I102" s="70"/>
    </row>
    <row r="103" spans="1:9" x14ac:dyDescent="0.2">
      <c r="A103" s="70"/>
      <c r="B103" s="70"/>
      <c r="C103" s="70"/>
      <c r="D103" s="70"/>
      <c r="F103" s="70"/>
      <c r="G103" s="70"/>
      <c r="H103" s="70"/>
      <c r="I103" s="70"/>
    </row>
    <row r="104" spans="1:9" x14ac:dyDescent="0.2">
      <c r="A104" s="70"/>
      <c r="B104" s="70"/>
      <c r="C104" s="70"/>
      <c r="D104" s="70"/>
      <c r="F104" s="70"/>
      <c r="G104" s="70"/>
      <c r="H104" s="70"/>
      <c r="I104" s="70"/>
    </row>
    <row r="105" spans="1:9" x14ac:dyDescent="0.2">
      <c r="A105" s="70"/>
      <c r="B105" s="70"/>
      <c r="C105" s="70"/>
      <c r="D105" s="70"/>
      <c r="F105" s="70"/>
      <c r="G105" s="70"/>
      <c r="H105" s="70"/>
      <c r="I105" s="70"/>
    </row>
    <row r="106" spans="1:9" x14ac:dyDescent="0.2">
      <c r="A106" s="70"/>
      <c r="B106" s="70"/>
      <c r="C106" s="70"/>
      <c r="D106" s="70"/>
      <c r="F106" s="70"/>
      <c r="G106" s="70"/>
      <c r="H106" s="70"/>
      <c r="I106" s="70"/>
    </row>
    <row r="107" spans="1:9" x14ac:dyDescent="0.2">
      <c r="A107" s="70"/>
      <c r="B107" s="70"/>
      <c r="C107" s="70"/>
      <c r="D107" s="70"/>
      <c r="F107" s="70"/>
      <c r="G107" s="70"/>
      <c r="H107" s="70"/>
      <c r="I107" s="70"/>
    </row>
    <row r="108" spans="1:9" x14ac:dyDescent="0.2">
      <c r="A108" s="70"/>
      <c r="B108" s="70"/>
      <c r="C108" s="70"/>
      <c r="D108" s="70"/>
      <c r="F108" s="70"/>
      <c r="G108" s="70"/>
      <c r="H108" s="70"/>
      <c r="I108" s="70"/>
    </row>
    <row r="109" spans="1:9" x14ac:dyDescent="0.2">
      <c r="A109" s="70"/>
      <c r="B109" s="70"/>
      <c r="C109" s="70"/>
      <c r="D109" s="70"/>
      <c r="F109" s="70"/>
      <c r="G109" s="70"/>
      <c r="H109" s="70"/>
      <c r="I109" s="70"/>
    </row>
    <row r="110" spans="1:9" x14ac:dyDescent="0.2">
      <c r="A110" s="70"/>
      <c r="B110" s="70"/>
      <c r="C110" s="70"/>
      <c r="D110" s="70"/>
      <c r="F110" s="70"/>
      <c r="G110" s="70"/>
      <c r="H110" s="70"/>
      <c r="I110" s="70"/>
    </row>
    <row r="111" spans="1:9" x14ac:dyDescent="0.2">
      <c r="A111" s="70"/>
      <c r="B111" s="70"/>
      <c r="C111" s="70"/>
      <c r="D111" s="70"/>
      <c r="F111" s="70"/>
      <c r="G111" s="70"/>
      <c r="H111" s="70"/>
      <c r="I111" s="70"/>
    </row>
    <row r="112" spans="1:9" x14ac:dyDescent="0.2">
      <c r="A112" s="70"/>
      <c r="B112" s="70"/>
      <c r="C112" s="70"/>
      <c r="D112" s="70"/>
      <c r="F112" s="70"/>
      <c r="G112" s="70"/>
      <c r="H112" s="70"/>
      <c r="I112" s="70"/>
    </row>
    <row r="113" spans="1:9" x14ac:dyDescent="0.2">
      <c r="A113" s="70"/>
      <c r="B113" s="70"/>
      <c r="C113" s="70"/>
      <c r="D113" s="70"/>
      <c r="F113" s="70"/>
      <c r="G113" s="70"/>
      <c r="H113" s="70"/>
      <c r="I113" s="70"/>
    </row>
    <row r="114" spans="1:9" x14ac:dyDescent="0.2">
      <c r="A114" s="70"/>
      <c r="B114" s="70"/>
      <c r="C114" s="70"/>
      <c r="D114" s="70"/>
      <c r="F114" s="70"/>
      <c r="G114" s="70"/>
      <c r="H114" s="70"/>
      <c r="I114" s="70"/>
    </row>
    <row r="115" spans="1:9" x14ac:dyDescent="0.2">
      <c r="A115" s="70"/>
      <c r="B115" s="70"/>
      <c r="C115" s="70"/>
      <c r="D115" s="70"/>
      <c r="F115" s="70"/>
      <c r="G115" s="70"/>
      <c r="H115" s="70"/>
      <c r="I115" s="70"/>
    </row>
    <row r="116" spans="1:9" x14ac:dyDescent="0.2">
      <c r="A116" s="70"/>
      <c r="B116" s="70"/>
      <c r="C116" s="70"/>
      <c r="D116" s="70"/>
      <c r="F116" s="70"/>
      <c r="G116" s="70"/>
      <c r="H116" s="70"/>
      <c r="I116" s="70"/>
    </row>
    <row r="117" spans="1:9" x14ac:dyDescent="0.2">
      <c r="A117" s="70"/>
      <c r="B117" s="70"/>
      <c r="C117" s="70"/>
      <c r="D117" s="70"/>
      <c r="F117" s="70"/>
      <c r="G117" s="70"/>
      <c r="H117" s="70"/>
      <c r="I117" s="70"/>
    </row>
    <row r="118" spans="1:9" x14ac:dyDescent="0.2">
      <c r="A118" s="70"/>
      <c r="B118" s="70"/>
      <c r="C118" s="70"/>
      <c r="D118" s="70"/>
      <c r="F118" s="70"/>
      <c r="G118" s="70"/>
      <c r="H118" s="70"/>
      <c r="I118" s="70"/>
    </row>
    <row r="119" spans="1:9" x14ac:dyDescent="0.2">
      <c r="A119" s="70"/>
      <c r="B119" s="70"/>
      <c r="C119" s="70"/>
      <c r="D119" s="70"/>
      <c r="F119" s="70"/>
      <c r="G119" s="70"/>
      <c r="H119" s="70"/>
      <c r="I119" s="70"/>
    </row>
    <row r="120" spans="1:9" x14ac:dyDescent="0.2">
      <c r="A120" s="70"/>
      <c r="B120" s="70"/>
      <c r="C120" s="70"/>
      <c r="D120" s="70"/>
      <c r="F120" s="70"/>
      <c r="G120" s="70"/>
      <c r="H120" s="70"/>
      <c r="I120" s="70"/>
    </row>
    <row r="121" spans="1:9" x14ac:dyDescent="0.2">
      <c r="A121" s="70"/>
      <c r="B121" s="70"/>
      <c r="C121" s="70"/>
      <c r="D121" s="70"/>
      <c r="F121" s="70"/>
      <c r="G121" s="70"/>
      <c r="H121" s="70"/>
      <c r="I121" s="70"/>
    </row>
    <row r="122" spans="1:9" x14ac:dyDescent="0.2">
      <c r="A122" s="70"/>
      <c r="B122" s="70"/>
      <c r="C122" s="70"/>
      <c r="D122" s="70"/>
      <c r="F122" s="70"/>
      <c r="G122" s="70"/>
      <c r="H122" s="70"/>
      <c r="I122" s="70"/>
    </row>
    <row r="123" spans="1:9" x14ac:dyDescent="0.2">
      <c r="A123" s="70"/>
      <c r="B123" s="70"/>
      <c r="C123" s="70"/>
      <c r="D123" s="70"/>
      <c r="F123" s="70"/>
      <c r="G123" s="70"/>
      <c r="H123" s="70"/>
      <c r="I123" s="70"/>
    </row>
    <row r="124" spans="1:9" x14ac:dyDescent="0.2">
      <c r="A124" s="70"/>
      <c r="B124" s="70"/>
      <c r="C124" s="70"/>
      <c r="D124" s="70"/>
      <c r="F124" s="70"/>
      <c r="G124" s="70"/>
      <c r="H124" s="70"/>
      <c r="I124" s="70"/>
    </row>
    <row r="125" spans="1:9" x14ac:dyDescent="0.2">
      <c r="A125" s="70"/>
      <c r="B125" s="70"/>
      <c r="C125" s="70"/>
      <c r="D125" s="70"/>
      <c r="F125" s="70"/>
      <c r="G125" s="70"/>
      <c r="H125" s="70"/>
      <c r="I125" s="70"/>
    </row>
    <row r="126" spans="1:9" x14ac:dyDescent="0.2">
      <c r="A126" s="70"/>
      <c r="B126" s="70"/>
      <c r="C126" s="70"/>
      <c r="D126" s="70"/>
      <c r="F126" s="70"/>
      <c r="G126" s="70"/>
      <c r="H126" s="70"/>
      <c r="I126" s="70"/>
    </row>
    <row r="127" spans="1:9" x14ac:dyDescent="0.2">
      <c r="A127" s="70"/>
      <c r="B127" s="70"/>
      <c r="C127" s="70"/>
      <c r="D127" s="70"/>
      <c r="F127" s="70"/>
      <c r="G127" s="70"/>
      <c r="H127" s="70"/>
      <c r="I127" s="70"/>
    </row>
    <row r="128" spans="1:9" x14ac:dyDescent="0.2">
      <c r="A128" s="70"/>
      <c r="B128" s="70"/>
      <c r="C128" s="70"/>
      <c r="D128" s="70"/>
      <c r="F128" s="70"/>
      <c r="G128" s="70"/>
      <c r="H128" s="70"/>
      <c r="I128" s="70"/>
    </row>
    <row r="129" spans="1:9" x14ac:dyDescent="0.2">
      <c r="A129" s="70"/>
      <c r="B129" s="70"/>
      <c r="C129" s="70"/>
      <c r="D129" s="70"/>
      <c r="F129" s="70"/>
      <c r="G129" s="70"/>
      <c r="H129" s="70"/>
      <c r="I129" s="70"/>
    </row>
    <row r="130" spans="1:9" x14ac:dyDescent="0.2">
      <c r="A130" s="70"/>
      <c r="B130" s="70"/>
      <c r="C130" s="70"/>
      <c r="D130" s="70"/>
      <c r="F130" s="70"/>
      <c r="G130" s="70"/>
      <c r="H130" s="70"/>
      <c r="I130" s="70"/>
    </row>
    <row r="131" spans="1:9" x14ac:dyDescent="0.2">
      <c r="A131" s="70"/>
      <c r="B131" s="70"/>
      <c r="C131" s="70"/>
      <c r="D131" s="70"/>
      <c r="F131" s="70"/>
      <c r="G131" s="70"/>
      <c r="H131" s="70"/>
      <c r="I131" s="70"/>
    </row>
    <row r="132" spans="1:9" x14ac:dyDescent="0.2">
      <c r="A132" s="70"/>
      <c r="B132" s="70"/>
      <c r="C132" s="70"/>
      <c r="D132" s="70"/>
      <c r="F132" s="70"/>
      <c r="G132" s="70"/>
      <c r="H132" s="70"/>
      <c r="I132" s="70"/>
    </row>
    <row r="133" spans="1:9" x14ac:dyDescent="0.2">
      <c r="A133" s="70"/>
      <c r="B133" s="70"/>
      <c r="C133" s="70"/>
      <c r="D133" s="70"/>
      <c r="F133" s="70"/>
      <c r="G133" s="70"/>
      <c r="H133" s="70"/>
      <c r="I133" s="70"/>
    </row>
    <row r="134" spans="1:9" x14ac:dyDescent="0.2">
      <c r="A134" s="70"/>
      <c r="B134" s="70"/>
      <c r="C134" s="70"/>
      <c r="D134" s="70"/>
      <c r="F134" s="70"/>
      <c r="G134" s="70"/>
      <c r="H134" s="70"/>
      <c r="I134" s="70"/>
    </row>
    <row r="135" spans="1:9" x14ac:dyDescent="0.2">
      <c r="A135" s="70"/>
      <c r="B135" s="70"/>
      <c r="C135" s="70"/>
      <c r="D135" s="70"/>
      <c r="F135" s="70"/>
      <c r="G135" s="70"/>
      <c r="H135" s="70"/>
      <c r="I135" s="70"/>
    </row>
    <row r="136" spans="1:9" x14ac:dyDescent="0.2">
      <c r="A136" s="70"/>
      <c r="B136" s="70"/>
      <c r="C136" s="70"/>
      <c r="D136" s="70"/>
      <c r="F136" s="70"/>
      <c r="G136" s="70"/>
      <c r="H136" s="70"/>
      <c r="I136" s="70"/>
    </row>
    <row r="137" spans="1:9" x14ac:dyDescent="0.2">
      <c r="A137" s="70"/>
      <c r="B137" s="70"/>
      <c r="C137" s="70"/>
      <c r="D137" s="70"/>
      <c r="F137" s="70"/>
      <c r="G137" s="70"/>
      <c r="H137" s="70"/>
      <c r="I137" s="70"/>
    </row>
    <row r="138" spans="1:9" x14ac:dyDescent="0.2">
      <c r="A138" s="70"/>
      <c r="B138" s="70"/>
      <c r="C138" s="70"/>
      <c r="D138" s="70"/>
      <c r="F138" s="70"/>
      <c r="G138" s="70"/>
      <c r="H138" s="70"/>
      <c r="I138" s="70"/>
    </row>
    <row r="139" spans="1:9" x14ac:dyDescent="0.2">
      <c r="A139" s="70"/>
      <c r="B139" s="70"/>
      <c r="C139" s="70"/>
      <c r="D139" s="70"/>
      <c r="F139" s="70"/>
      <c r="G139" s="70"/>
      <c r="H139" s="70"/>
      <c r="I139" s="70"/>
    </row>
    <row r="140" spans="1:9" x14ac:dyDescent="0.2">
      <c r="A140" s="70"/>
      <c r="B140" s="70"/>
      <c r="C140" s="70"/>
      <c r="D140" s="70"/>
      <c r="F140" s="70"/>
      <c r="G140" s="70"/>
      <c r="H140" s="70"/>
      <c r="I140" s="70"/>
    </row>
    <row r="141" spans="1:9" x14ac:dyDescent="0.2">
      <c r="A141" s="70"/>
      <c r="B141" s="70"/>
      <c r="C141" s="70"/>
      <c r="D141" s="70"/>
      <c r="F141" s="70"/>
      <c r="G141" s="70"/>
      <c r="H141" s="70"/>
      <c r="I141" s="70"/>
    </row>
    <row r="142" spans="1:9" x14ac:dyDescent="0.2">
      <c r="A142" s="70"/>
      <c r="B142" s="70"/>
      <c r="C142" s="70"/>
      <c r="D142" s="70"/>
      <c r="F142" s="70"/>
      <c r="G142" s="70"/>
      <c r="H142" s="70"/>
      <c r="I142" s="70"/>
    </row>
    <row r="143" spans="1:9" x14ac:dyDescent="0.2">
      <c r="A143" s="70"/>
      <c r="B143" s="70"/>
      <c r="C143" s="70"/>
      <c r="D143" s="70"/>
      <c r="F143" s="70"/>
      <c r="G143" s="70"/>
      <c r="H143" s="70"/>
      <c r="I143" s="70"/>
    </row>
    <row r="144" spans="1:9" x14ac:dyDescent="0.2">
      <c r="A144" s="70"/>
      <c r="B144" s="70"/>
      <c r="C144" s="70"/>
      <c r="D144" s="70"/>
      <c r="F144" s="70"/>
      <c r="G144" s="70"/>
      <c r="H144" s="70"/>
      <c r="I144" s="70"/>
    </row>
    <row r="145" spans="1:9" x14ac:dyDescent="0.2">
      <c r="A145" s="70"/>
      <c r="B145" s="70"/>
      <c r="C145" s="70"/>
      <c r="D145" s="70"/>
      <c r="F145" s="70"/>
      <c r="G145" s="70"/>
      <c r="H145" s="70"/>
      <c r="I145" s="70"/>
    </row>
    <row r="146" spans="1:9" x14ac:dyDescent="0.2">
      <c r="A146" s="70"/>
      <c r="B146" s="70"/>
      <c r="C146" s="70"/>
      <c r="D146" s="70"/>
      <c r="F146" s="70"/>
      <c r="G146" s="70"/>
      <c r="H146" s="70"/>
      <c r="I146" s="70"/>
    </row>
    <row r="147" spans="1:9" x14ac:dyDescent="0.2">
      <c r="A147" s="70"/>
      <c r="B147" s="70"/>
      <c r="C147" s="70"/>
      <c r="D147" s="70"/>
      <c r="F147" s="70"/>
      <c r="G147" s="70"/>
      <c r="H147" s="70"/>
      <c r="I147" s="70"/>
    </row>
    <row r="148" spans="1:9" x14ac:dyDescent="0.2">
      <c r="A148" s="70"/>
      <c r="B148" s="70"/>
      <c r="C148" s="70"/>
      <c r="D148" s="70"/>
      <c r="F148" s="70"/>
      <c r="G148" s="70"/>
      <c r="H148" s="70"/>
      <c r="I148" s="70"/>
    </row>
    <row r="149" spans="1:9" x14ac:dyDescent="0.2">
      <c r="A149" s="70"/>
      <c r="B149" s="70"/>
      <c r="C149" s="70"/>
      <c r="D149" s="70"/>
      <c r="F149" s="70"/>
      <c r="G149" s="70"/>
      <c r="H149" s="70"/>
      <c r="I149" s="70"/>
    </row>
    <row r="150" spans="1:9" x14ac:dyDescent="0.2">
      <c r="A150" s="70"/>
      <c r="B150" s="70"/>
      <c r="C150" s="70"/>
      <c r="D150" s="70"/>
      <c r="F150" s="70"/>
      <c r="G150" s="70"/>
      <c r="H150" s="70"/>
      <c r="I150" s="70"/>
    </row>
    <row r="151" spans="1:9" x14ac:dyDescent="0.2">
      <c r="A151" s="70"/>
      <c r="B151" s="70"/>
      <c r="C151" s="70"/>
      <c r="D151" s="70"/>
      <c r="F151" s="70"/>
      <c r="G151" s="70"/>
      <c r="H151" s="70"/>
      <c r="I151" s="70"/>
    </row>
    <row r="152" spans="1:9" x14ac:dyDescent="0.2">
      <c r="A152" s="70"/>
      <c r="B152" s="70"/>
      <c r="C152" s="70"/>
      <c r="D152" s="70"/>
      <c r="F152" s="70"/>
      <c r="G152" s="70"/>
      <c r="H152" s="70"/>
      <c r="I152" s="70"/>
    </row>
    <row r="153" spans="1:9" x14ac:dyDescent="0.2">
      <c r="A153" s="70"/>
      <c r="B153" s="70"/>
      <c r="C153" s="70"/>
      <c r="D153" s="70"/>
      <c r="F153" s="70"/>
      <c r="G153" s="70"/>
      <c r="H153" s="70"/>
      <c r="I153" s="70"/>
    </row>
    <row r="154" spans="1:9" x14ac:dyDescent="0.2">
      <c r="A154" s="70"/>
      <c r="B154" s="70"/>
      <c r="C154" s="70"/>
      <c r="D154" s="70"/>
      <c r="F154" s="70"/>
      <c r="G154" s="70"/>
      <c r="H154" s="70"/>
      <c r="I154" s="70"/>
    </row>
    <row r="155" spans="1:9" x14ac:dyDescent="0.2">
      <c r="A155" s="70"/>
      <c r="B155" s="70"/>
      <c r="C155" s="70"/>
      <c r="D155" s="70"/>
      <c r="F155" s="70"/>
      <c r="G155" s="70"/>
      <c r="H155" s="70"/>
      <c r="I155" s="70"/>
    </row>
    <row r="156" spans="1:9" x14ac:dyDescent="0.2">
      <c r="A156" s="70"/>
      <c r="B156" s="70"/>
      <c r="C156" s="70"/>
      <c r="D156" s="70"/>
      <c r="F156" s="70"/>
      <c r="G156" s="70"/>
      <c r="H156" s="70"/>
      <c r="I156" s="70"/>
    </row>
    <row r="157" spans="1:9" x14ac:dyDescent="0.2">
      <c r="A157" s="70"/>
      <c r="B157" s="70"/>
      <c r="C157" s="70"/>
      <c r="D157" s="70"/>
      <c r="F157" s="70"/>
      <c r="G157" s="70"/>
      <c r="H157" s="70"/>
      <c r="I157" s="70"/>
    </row>
    <row r="158" spans="1:9" x14ac:dyDescent="0.2">
      <c r="A158" s="70"/>
      <c r="B158" s="70"/>
      <c r="C158" s="70"/>
      <c r="D158" s="70"/>
      <c r="F158" s="70"/>
      <c r="G158" s="70"/>
      <c r="H158" s="70"/>
      <c r="I158" s="70"/>
    </row>
    <row r="159" spans="1:9" x14ac:dyDescent="0.2">
      <c r="A159" s="70"/>
      <c r="B159" s="70"/>
      <c r="C159" s="70"/>
      <c r="D159" s="70"/>
      <c r="F159" s="70"/>
      <c r="G159" s="70"/>
      <c r="H159" s="70"/>
      <c r="I159" s="70"/>
    </row>
    <row r="160" spans="1:9" x14ac:dyDescent="0.2">
      <c r="A160" s="70"/>
      <c r="B160" s="70"/>
      <c r="C160" s="70"/>
      <c r="D160" s="70"/>
      <c r="F160" s="70"/>
      <c r="G160" s="70"/>
      <c r="H160" s="70"/>
      <c r="I160" s="70"/>
    </row>
    <row r="161" spans="1:9" x14ac:dyDescent="0.2">
      <c r="A161" s="70"/>
      <c r="B161" s="70"/>
      <c r="C161" s="70"/>
      <c r="D161" s="70"/>
      <c r="F161" s="70"/>
      <c r="G161" s="70"/>
      <c r="H161" s="70"/>
      <c r="I161" s="70"/>
    </row>
    <row r="162" spans="1:9" x14ac:dyDescent="0.2">
      <c r="A162" s="70"/>
      <c r="B162" s="70"/>
      <c r="C162" s="70"/>
      <c r="D162" s="70"/>
      <c r="F162" s="70"/>
      <c r="G162" s="70"/>
      <c r="H162" s="70"/>
      <c r="I162" s="70"/>
    </row>
    <row r="163" spans="1:9" x14ac:dyDescent="0.2">
      <c r="A163" s="70"/>
      <c r="B163" s="70"/>
      <c r="C163" s="70"/>
      <c r="D163" s="70"/>
      <c r="F163" s="70"/>
      <c r="G163" s="70"/>
      <c r="H163" s="70"/>
      <c r="I163" s="70"/>
    </row>
    <row r="164" spans="1:9" x14ac:dyDescent="0.2">
      <c r="A164" s="70"/>
      <c r="B164" s="70"/>
      <c r="C164" s="70"/>
      <c r="D164" s="70"/>
      <c r="F164" s="70"/>
      <c r="G164" s="70"/>
      <c r="H164" s="70"/>
      <c r="I164" s="70"/>
    </row>
    <row r="165" spans="1:9" x14ac:dyDescent="0.2">
      <c r="A165" s="70"/>
      <c r="B165" s="70"/>
      <c r="C165" s="70"/>
      <c r="D165" s="70"/>
      <c r="F165" s="70"/>
      <c r="G165" s="70"/>
      <c r="H165" s="70"/>
      <c r="I165" s="70"/>
    </row>
    <row r="166" spans="1:9" x14ac:dyDescent="0.2">
      <c r="A166" s="70"/>
      <c r="B166" s="70"/>
      <c r="C166" s="70"/>
      <c r="D166" s="70"/>
      <c r="F166" s="70"/>
      <c r="G166" s="70"/>
      <c r="H166" s="70"/>
      <c r="I166" s="70"/>
    </row>
    <row r="167" spans="1:9" x14ac:dyDescent="0.2">
      <c r="A167" s="70"/>
      <c r="B167" s="70"/>
      <c r="C167" s="70"/>
      <c r="D167" s="70"/>
      <c r="F167" s="70"/>
      <c r="G167" s="70"/>
      <c r="H167" s="70"/>
      <c r="I167" s="70"/>
    </row>
    <row r="168" spans="1:9" x14ac:dyDescent="0.2">
      <c r="A168" s="70"/>
      <c r="B168" s="70"/>
      <c r="C168" s="70"/>
      <c r="D168" s="70"/>
      <c r="F168" s="70"/>
      <c r="G168" s="70"/>
      <c r="H168" s="70"/>
      <c r="I168" s="70"/>
    </row>
    <row r="169" spans="1:9" x14ac:dyDescent="0.2">
      <c r="A169" s="70"/>
      <c r="B169" s="70"/>
      <c r="C169" s="70"/>
      <c r="D169" s="70"/>
      <c r="F169" s="10"/>
      <c r="G169" s="70"/>
      <c r="H169" s="70"/>
      <c r="I169" s="70"/>
    </row>
    <row r="170" spans="1:9" x14ac:dyDescent="0.2">
      <c r="A170" s="70"/>
      <c r="B170" s="70"/>
      <c r="C170" s="70"/>
      <c r="D170" s="70"/>
      <c r="F170" s="10"/>
      <c r="G170" s="70"/>
      <c r="H170" s="70"/>
      <c r="I170" s="70"/>
    </row>
    <row r="171" spans="1:9" x14ac:dyDescent="0.2">
      <c r="A171" s="70"/>
      <c r="B171" s="70"/>
      <c r="C171" s="70"/>
      <c r="D171" s="70"/>
      <c r="F171" s="10"/>
      <c r="G171" s="70"/>
      <c r="H171" s="70"/>
      <c r="I171" s="70"/>
    </row>
    <row r="172" spans="1:9" x14ac:dyDescent="0.2">
      <c r="A172" s="70"/>
      <c r="B172" s="70"/>
      <c r="C172" s="70"/>
      <c r="D172" s="70"/>
      <c r="F172" s="10"/>
      <c r="G172" s="70"/>
      <c r="H172" s="70"/>
      <c r="I172" s="70"/>
    </row>
    <row r="173" spans="1:9" x14ac:dyDescent="0.2">
      <c r="A173" s="70"/>
      <c r="B173" s="70"/>
      <c r="C173" s="70"/>
      <c r="D173" s="70"/>
      <c r="F173" s="10"/>
      <c r="G173" s="70"/>
      <c r="H173" s="70"/>
      <c r="I173" s="70"/>
    </row>
    <row r="174" spans="1:9" x14ac:dyDescent="0.2">
      <c r="A174" s="70"/>
      <c r="B174" s="70"/>
      <c r="C174" s="70"/>
      <c r="D174" s="70"/>
      <c r="F174" s="10"/>
      <c r="G174" s="70"/>
      <c r="H174" s="70"/>
      <c r="I174" s="70"/>
    </row>
    <row r="175" spans="1:9" x14ac:dyDescent="0.2">
      <c r="A175" s="70"/>
      <c r="B175" s="70"/>
      <c r="C175" s="70"/>
      <c r="D175" s="70"/>
      <c r="F175" s="10"/>
      <c r="G175" s="70"/>
      <c r="H175" s="70"/>
      <c r="I175" s="70"/>
    </row>
    <row r="176" spans="1:9" x14ac:dyDescent="0.2">
      <c r="A176" s="70"/>
      <c r="B176" s="70"/>
      <c r="C176" s="70"/>
      <c r="D176" s="70"/>
      <c r="F176" s="10"/>
      <c r="G176" s="70"/>
      <c r="H176" s="70"/>
      <c r="I176" s="70"/>
    </row>
    <row r="177" spans="1:9" x14ac:dyDescent="0.2">
      <c r="A177" s="70"/>
      <c r="B177" s="70"/>
      <c r="C177" s="70"/>
      <c r="D177" s="70"/>
      <c r="F177" s="10"/>
      <c r="G177" s="70"/>
      <c r="H177" s="70"/>
      <c r="I177" s="70"/>
    </row>
    <row r="178" spans="1:9" x14ac:dyDescent="0.2">
      <c r="A178" s="70"/>
      <c r="B178" s="70"/>
      <c r="C178" s="70"/>
      <c r="D178" s="70"/>
      <c r="F178" s="10"/>
      <c r="G178" s="70"/>
      <c r="H178" s="70"/>
      <c r="I178" s="70"/>
    </row>
    <row r="179" spans="1:9" x14ac:dyDescent="0.2">
      <c r="A179" s="70"/>
      <c r="B179" s="70"/>
      <c r="C179" s="70"/>
      <c r="D179" s="70"/>
      <c r="F179" s="10"/>
      <c r="G179" s="70"/>
      <c r="H179" s="70"/>
      <c r="I179" s="70"/>
    </row>
    <row r="180" spans="1:9" x14ac:dyDescent="0.2">
      <c r="A180" s="70"/>
      <c r="B180" s="70"/>
      <c r="C180" s="70"/>
      <c r="D180" s="70"/>
      <c r="F180" s="10"/>
      <c r="G180" s="70"/>
      <c r="H180" s="70"/>
      <c r="I180" s="70"/>
    </row>
    <row r="181" spans="1:9" x14ac:dyDescent="0.2">
      <c r="A181" s="70"/>
      <c r="B181" s="70"/>
      <c r="C181" s="70"/>
      <c r="D181" s="70"/>
      <c r="F181" s="10"/>
      <c r="G181" s="70"/>
      <c r="H181" s="70"/>
      <c r="I181" s="70"/>
    </row>
    <row r="182" spans="1:9" x14ac:dyDescent="0.2">
      <c r="A182" s="70"/>
      <c r="B182" s="70"/>
      <c r="C182" s="70"/>
      <c r="D182" s="70"/>
      <c r="F182" s="10"/>
      <c r="G182" s="70"/>
      <c r="H182" s="70"/>
      <c r="I182" s="70"/>
    </row>
    <row r="183" spans="1:9" x14ac:dyDescent="0.2">
      <c r="A183" s="70"/>
      <c r="B183" s="70"/>
      <c r="C183" s="70"/>
      <c r="D183" s="70"/>
      <c r="F183" s="10"/>
      <c r="G183" s="70"/>
      <c r="H183" s="70"/>
      <c r="I183" s="70"/>
    </row>
    <row r="184" spans="1:9" x14ac:dyDescent="0.2">
      <c r="A184" s="70"/>
      <c r="B184" s="70"/>
      <c r="C184" s="70"/>
      <c r="D184" s="70"/>
      <c r="F184" s="10"/>
      <c r="G184" s="70"/>
      <c r="H184" s="70"/>
      <c r="I184" s="70"/>
    </row>
    <row r="185" spans="1:9" x14ac:dyDescent="0.2">
      <c r="A185" s="70"/>
      <c r="B185" s="70"/>
      <c r="C185" s="70"/>
      <c r="D185" s="70"/>
      <c r="F185" s="10"/>
      <c r="G185" s="70"/>
      <c r="H185" s="70"/>
      <c r="I185" s="70"/>
    </row>
    <row r="186" spans="1:9" x14ac:dyDescent="0.2">
      <c r="A186" s="70"/>
      <c r="B186" s="70"/>
      <c r="C186" s="70"/>
      <c r="D186" s="70"/>
      <c r="F186" s="10"/>
      <c r="G186" s="70"/>
      <c r="H186" s="70"/>
      <c r="I186" s="70"/>
    </row>
    <row r="187" spans="1:9" x14ac:dyDescent="0.2">
      <c r="A187" s="70"/>
      <c r="B187" s="70"/>
      <c r="C187" s="70"/>
      <c r="D187" s="70"/>
      <c r="F187" s="10"/>
      <c r="G187" s="70"/>
      <c r="H187" s="70"/>
      <c r="I187" s="70"/>
    </row>
    <row r="188" spans="1:9" x14ac:dyDescent="0.2">
      <c r="A188" s="70"/>
      <c r="B188" s="70"/>
      <c r="C188" s="70"/>
      <c r="D188" s="70"/>
      <c r="F188" s="10"/>
      <c r="G188" s="70"/>
      <c r="H188" s="70"/>
      <c r="I188" s="70"/>
    </row>
    <row r="189" spans="1:9" x14ac:dyDescent="0.2">
      <c r="A189" s="70"/>
      <c r="B189" s="70"/>
      <c r="C189" s="70"/>
      <c r="D189" s="70"/>
      <c r="F189" s="10"/>
      <c r="G189" s="70"/>
      <c r="H189" s="70"/>
      <c r="I189" s="70"/>
    </row>
    <row r="190" spans="1:9" x14ac:dyDescent="0.2">
      <c r="A190" s="70"/>
      <c r="B190" s="70"/>
      <c r="C190" s="70"/>
      <c r="D190" s="70"/>
      <c r="F190" s="10"/>
      <c r="G190" s="70"/>
      <c r="H190" s="70"/>
      <c r="I190" s="70"/>
    </row>
    <row r="191" spans="1:9" x14ac:dyDescent="0.2">
      <c r="A191" s="70"/>
      <c r="B191" s="70"/>
      <c r="C191" s="70"/>
      <c r="D191" s="70"/>
      <c r="F191" s="10"/>
      <c r="G191" s="70"/>
      <c r="H191" s="70"/>
      <c r="I191" s="70"/>
    </row>
    <row r="192" spans="1:9" x14ac:dyDescent="0.2">
      <c r="A192" s="70"/>
      <c r="B192" s="70"/>
      <c r="C192" s="70"/>
      <c r="D192" s="70"/>
      <c r="F192" s="10"/>
      <c r="G192" s="70"/>
      <c r="H192" s="70"/>
      <c r="I192" s="70"/>
    </row>
    <row r="193" spans="1:9" x14ac:dyDescent="0.2">
      <c r="A193" s="70"/>
      <c r="B193" s="70"/>
      <c r="C193" s="70"/>
      <c r="D193" s="70"/>
      <c r="F193" s="10"/>
      <c r="G193" s="70"/>
      <c r="H193" s="70"/>
      <c r="I193" s="70"/>
    </row>
    <row r="194" spans="1:9" x14ac:dyDescent="0.2">
      <c r="A194" s="70"/>
      <c r="B194" s="70"/>
      <c r="C194" s="70"/>
      <c r="D194" s="70"/>
      <c r="F194" s="10"/>
      <c r="G194" s="70"/>
      <c r="H194" s="70"/>
      <c r="I194" s="70"/>
    </row>
    <row r="195" spans="1:9" x14ac:dyDescent="0.2">
      <c r="A195" s="70"/>
      <c r="B195" s="70"/>
      <c r="C195" s="70"/>
      <c r="D195" s="70"/>
      <c r="F195" s="10"/>
      <c r="G195" s="70"/>
      <c r="H195" s="70"/>
      <c r="I195" s="70"/>
    </row>
    <row r="196" spans="1:9" x14ac:dyDescent="0.2">
      <c r="A196" s="70"/>
      <c r="B196" s="70"/>
      <c r="C196" s="70"/>
      <c r="D196" s="70"/>
      <c r="F196" s="10"/>
      <c r="G196" s="70"/>
      <c r="H196" s="70"/>
      <c r="I196" s="70"/>
    </row>
    <row r="197" spans="1:9" x14ac:dyDescent="0.2">
      <c r="A197" s="70"/>
      <c r="B197" s="70"/>
      <c r="C197" s="70"/>
      <c r="D197" s="70"/>
      <c r="F197" s="10"/>
      <c r="G197" s="70"/>
      <c r="H197" s="70"/>
      <c r="I197" s="70"/>
    </row>
    <row r="198" spans="1:9" x14ac:dyDescent="0.2">
      <c r="A198" s="70"/>
      <c r="B198" s="70"/>
      <c r="C198" s="70"/>
      <c r="D198" s="70"/>
      <c r="F198" s="10"/>
      <c r="G198" s="70"/>
      <c r="H198" s="70"/>
      <c r="I198" s="70"/>
    </row>
    <row r="199" spans="1:9" x14ac:dyDescent="0.2">
      <c r="A199" s="70"/>
      <c r="B199" s="70"/>
      <c r="C199" s="70"/>
      <c r="D199" s="70"/>
      <c r="F199" s="10"/>
      <c r="G199" s="70"/>
      <c r="H199" s="70"/>
      <c r="I199" s="70"/>
    </row>
    <row r="200" spans="1:9" x14ac:dyDescent="0.2">
      <c r="A200" s="70"/>
      <c r="B200" s="70"/>
      <c r="C200" s="70"/>
      <c r="D200" s="70"/>
      <c r="F200" s="10"/>
      <c r="G200" s="70"/>
      <c r="H200" s="70"/>
      <c r="I200" s="70"/>
    </row>
    <row r="201" spans="1:9" x14ac:dyDescent="0.2">
      <c r="A201" s="70"/>
      <c r="B201" s="70"/>
      <c r="C201" s="70"/>
      <c r="D201" s="70"/>
      <c r="F201" s="10"/>
      <c r="G201" s="70"/>
      <c r="H201" s="70"/>
      <c r="I201" s="70"/>
    </row>
    <row r="202" spans="1:9" x14ac:dyDescent="0.2">
      <c r="A202" s="70"/>
      <c r="B202" s="70"/>
      <c r="C202" s="70"/>
      <c r="D202" s="70"/>
      <c r="F202" s="10"/>
      <c r="G202" s="70"/>
      <c r="H202" s="70"/>
      <c r="I202" s="70"/>
    </row>
    <row r="203" spans="1:9" x14ac:dyDescent="0.2">
      <c r="A203" s="70"/>
      <c r="B203" s="70"/>
      <c r="C203" s="70"/>
      <c r="D203" s="70"/>
      <c r="F203" s="10"/>
      <c r="G203" s="70"/>
      <c r="H203" s="70"/>
      <c r="I203" s="70"/>
    </row>
    <row r="204" spans="1:9" x14ac:dyDescent="0.2">
      <c r="A204" s="70"/>
      <c r="B204" s="70"/>
      <c r="C204" s="70"/>
      <c r="D204" s="70"/>
      <c r="F204" s="10"/>
      <c r="G204" s="70"/>
      <c r="H204" s="70"/>
      <c r="I204" s="70"/>
    </row>
    <row r="205" spans="1:9" x14ac:dyDescent="0.2">
      <c r="A205" s="70"/>
      <c r="B205" s="70"/>
      <c r="C205" s="70"/>
      <c r="D205" s="70"/>
      <c r="F205" s="10"/>
      <c r="G205" s="70"/>
      <c r="H205" s="70"/>
      <c r="I205" s="70"/>
    </row>
    <row r="206" spans="1:9" x14ac:dyDescent="0.2">
      <c r="A206" s="70"/>
      <c r="B206" s="70"/>
      <c r="C206" s="70"/>
      <c r="D206" s="70"/>
      <c r="F206" s="10"/>
      <c r="G206" s="70"/>
      <c r="H206" s="70"/>
      <c r="I206" s="70"/>
    </row>
    <row r="207" spans="1:9" x14ac:dyDescent="0.2">
      <c r="A207" s="70"/>
      <c r="B207" s="70"/>
      <c r="C207" s="70"/>
      <c r="D207" s="70"/>
      <c r="F207" s="10"/>
      <c r="G207" s="70"/>
      <c r="H207" s="70"/>
      <c r="I207" s="70"/>
    </row>
    <row r="208" spans="1:9" x14ac:dyDescent="0.2">
      <c r="A208" s="70"/>
      <c r="B208" s="70"/>
      <c r="C208" s="70"/>
      <c r="D208" s="70"/>
      <c r="F208" s="10"/>
      <c r="G208" s="70"/>
      <c r="H208" s="70"/>
      <c r="I208" s="70"/>
    </row>
    <row r="209" spans="1:9" x14ac:dyDescent="0.2">
      <c r="A209" s="70"/>
      <c r="B209" s="70"/>
      <c r="C209" s="70"/>
      <c r="D209" s="70"/>
      <c r="F209" s="10"/>
      <c r="G209" s="70"/>
      <c r="H209" s="70"/>
      <c r="I209" s="70"/>
    </row>
    <row r="210" spans="1:9" x14ac:dyDescent="0.2">
      <c r="A210" s="70"/>
      <c r="B210" s="70"/>
      <c r="C210" s="70"/>
      <c r="D210" s="70"/>
      <c r="F210" s="10"/>
      <c r="G210" s="70"/>
      <c r="H210" s="70"/>
      <c r="I210" s="70"/>
    </row>
    <row r="211" spans="1:9" x14ac:dyDescent="0.2">
      <c r="A211" s="70"/>
      <c r="B211" s="70"/>
      <c r="C211" s="70"/>
      <c r="D211" s="70"/>
      <c r="F211" s="10"/>
      <c r="G211" s="70"/>
      <c r="H211" s="70"/>
      <c r="I211" s="70"/>
    </row>
    <row r="212" spans="1:9" x14ac:dyDescent="0.2">
      <c r="A212" s="70"/>
      <c r="B212" s="70"/>
      <c r="C212" s="70"/>
      <c r="D212" s="70"/>
      <c r="F212" s="10"/>
      <c r="G212" s="70"/>
      <c r="H212" s="70"/>
      <c r="I212" s="70"/>
    </row>
    <row r="213" spans="1:9" x14ac:dyDescent="0.2">
      <c r="A213" s="70"/>
      <c r="B213" s="70"/>
      <c r="C213" s="70"/>
      <c r="D213" s="70"/>
      <c r="F213" s="10"/>
      <c r="G213" s="70"/>
      <c r="H213" s="70"/>
      <c r="I213" s="70"/>
    </row>
    <row r="214" spans="1:9" x14ac:dyDescent="0.2">
      <c r="A214" s="70"/>
      <c r="B214" s="70"/>
      <c r="C214" s="70"/>
      <c r="D214" s="70"/>
      <c r="F214" s="10"/>
      <c r="G214" s="70"/>
      <c r="H214" s="70"/>
      <c r="I214" s="70"/>
    </row>
    <row r="215" spans="1:9" x14ac:dyDescent="0.2">
      <c r="A215" s="70"/>
      <c r="B215" s="70"/>
      <c r="C215" s="70"/>
      <c r="D215" s="70"/>
      <c r="F215" s="10"/>
      <c r="G215" s="70"/>
      <c r="H215" s="70"/>
      <c r="I215" s="70"/>
    </row>
    <row r="216" spans="1:9" x14ac:dyDescent="0.2">
      <c r="A216" s="70"/>
      <c r="B216" s="70"/>
      <c r="C216" s="70"/>
      <c r="D216" s="70"/>
      <c r="F216" s="10"/>
      <c r="G216" s="70"/>
      <c r="H216" s="70"/>
      <c r="I216" s="70"/>
    </row>
    <row r="217" spans="1:9" x14ac:dyDescent="0.2">
      <c r="A217" s="70"/>
      <c r="B217" s="70"/>
      <c r="C217" s="70"/>
      <c r="D217" s="70"/>
      <c r="F217" s="10"/>
      <c r="G217" s="70"/>
      <c r="H217" s="70"/>
      <c r="I217" s="70"/>
    </row>
    <row r="218" spans="1:9" x14ac:dyDescent="0.2">
      <c r="A218" s="70"/>
      <c r="B218" s="70"/>
      <c r="C218" s="70"/>
      <c r="D218" s="70"/>
      <c r="F218" s="10"/>
      <c r="G218" s="70"/>
      <c r="H218" s="70"/>
      <c r="I218" s="70"/>
    </row>
    <row r="219" spans="1:9" x14ac:dyDescent="0.2">
      <c r="A219" s="70"/>
      <c r="B219" s="70"/>
      <c r="C219" s="70"/>
      <c r="D219" s="70"/>
      <c r="F219" s="10"/>
      <c r="G219" s="70"/>
      <c r="H219" s="70"/>
      <c r="I219" s="70"/>
    </row>
    <row r="220" spans="1:9" x14ac:dyDescent="0.2">
      <c r="A220" s="70"/>
      <c r="B220" s="70"/>
      <c r="C220" s="70"/>
      <c r="D220" s="70"/>
      <c r="F220" s="10"/>
      <c r="G220" s="70"/>
      <c r="H220" s="70"/>
      <c r="I220" s="70"/>
    </row>
    <row r="221" spans="1:9" x14ac:dyDescent="0.2">
      <c r="A221" s="70"/>
      <c r="B221" s="70"/>
      <c r="C221" s="70"/>
      <c r="D221" s="70"/>
      <c r="F221" s="10"/>
      <c r="G221" s="70"/>
      <c r="H221" s="70"/>
      <c r="I221" s="70"/>
    </row>
    <row r="222" spans="1:9" x14ac:dyDescent="0.2">
      <c r="A222" s="70"/>
      <c r="B222" s="70"/>
      <c r="C222" s="70"/>
      <c r="D222" s="70"/>
      <c r="F222" s="10"/>
      <c r="G222" s="70"/>
      <c r="H222" s="70"/>
      <c r="I222" s="70"/>
    </row>
    <row r="223" spans="1:9" x14ac:dyDescent="0.2">
      <c r="A223" s="70"/>
      <c r="B223" s="70"/>
      <c r="C223" s="70"/>
      <c r="D223" s="70"/>
      <c r="F223" s="10"/>
      <c r="G223" s="70"/>
      <c r="H223" s="70"/>
      <c r="I223" s="70"/>
    </row>
    <row r="224" spans="1:9" x14ac:dyDescent="0.2">
      <c r="A224" s="70"/>
      <c r="B224" s="70"/>
      <c r="C224" s="70"/>
      <c r="D224" s="70"/>
      <c r="F224" s="10"/>
      <c r="G224" s="70"/>
      <c r="H224" s="70"/>
      <c r="I224" s="70"/>
    </row>
    <row r="225" spans="1:9" x14ac:dyDescent="0.2">
      <c r="A225" s="70"/>
      <c r="B225" s="70"/>
      <c r="C225" s="70"/>
      <c r="D225" s="70"/>
      <c r="F225" s="10"/>
      <c r="G225" s="70"/>
      <c r="H225" s="70"/>
      <c r="I225" s="70"/>
    </row>
    <row r="226" spans="1:9" x14ac:dyDescent="0.2">
      <c r="A226" s="70"/>
      <c r="B226" s="70"/>
      <c r="C226" s="70"/>
      <c r="D226" s="70"/>
      <c r="F226" s="10"/>
      <c r="G226" s="70"/>
      <c r="H226" s="70"/>
      <c r="I226" s="70"/>
    </row>
    <row r="227" spans="1:9" x14ac:dyDescent="0.2">
      <c r="A227" s="70"/>
      <c r="B227" s="70"/>
      <c r="C227" s="70"/>
      <c r="D227" s="70"/>
      <c r="F227" s="10"/>
      <c r="G227" s="70"/>
      <c r="H227" s="70"/>
      <c r="I227" s="70"/>
    </row>
    <row r="228" spans="1:9" x14ac:dyDescent="0.2">
      <c r="A228" s="70"/>
      <c r="B228" s="70"/>
      <c r="C228" s="70"/>
      <c r="D228" s="70"/>
      <c r="F228" s="10"/>
      <c r="G228" s="70"/>
      <c r="H228" s="70"/>
      <c r="I228" s="70"/>
    </row>
    <row r="229" spans="1:9" x14ac:dyDescent="0.2">
      <c r="A229" s="70"/>
      <c r="B229" s="70"/>
      <c r="C229" s="70"/>
      <c r="D229" s="70"/>
      <c r="F229" s="10"/>
      <c r="G229" s="70"/>
      <c r="H229" s="70"/>
      <c r="I229" s="70"/>
    </row>
    <row r="230" spans="1:9" x14ac:dyDescent="0.2">
      <c r="A230" s="70"/>
      <c r="B230" s="70"/>
      <c r="C230" s="70"/>
      <c r="D230" s="70"/>
      <c r="F230" s="10"/>
      <c r="G230" s="70"/>
      <c r="H230" s="70"/>
      <c r="I230" s="70"/>
    </row>
    <row r="231" spans="1:9" x14ac:dyDescent="0.2">
      <c r="A231" s="70"/>
      <c r="B231" s="70"/>
      <c r="C231" s="70"/>
      <c r="D231" s="70"/>
      <c r="F231" s="10"/>
      <c r="G231" s="70"/>
      <c r="H231" s="70"/>
      <c r="I231" s="70"/>
    </row>
    <row r="232" spans="1:9" x14ac:dyDescent="0.2">
      <c r="A232" s="70"/>
      <c r="B232" s="70"/>
      <c r="C232" s="70"/>
      <c r="D232" s="70"/>
      <c r="F232" s="10"/>
      <c r="G232" s="70"/>
      <c r="H232" s="70"/>
      <c r="I232" s="70"/>
    </row>
    <row r="233" spans="1:9" x14ac:dyDescent="0.2">
      <c r="A233" s="70"/>
      <c r="B233" s="70"/>
      <c r="C233" s="70"/>
      <c r="D233" s="70"/>
      <c r="F233" s="10"/>
      <c r="G233" s="70"/>
      <c r="H233" s="70"/>
      <c r="I233" s="70"/>
    </row>
    <row r="234" spans="1:9" x14ac:dyDescent="0.2">
      <c r="A234" s="70"/>
      <c r="B234" s="70"/>
      <c r="C234" s="70"/>
      <c r="D234" s="70"/>
      <c r="F234" s="10"/>
      <c r="G234" s="70"/>
      <c r="H234" s="70"/>
      <c r="I234" s="70"/>
    </row>
    <row r="235" spans="1:9" x14ac:dyDescent="0.2">
      <c r="A235" s="70"/>
      <c r="B235" s="70"/>
      <c r="C235" s="70"/>
      <c r="D235" s="70"/>
      <c r="F235" s="10"/>
      <c r="G235" s="70"/>
      <c r="H235" s="70"/>
      <c r="I235" s="70"/>
    </row>
    <row r="236" spans="1:9" x14ac:dyDescent="0.2">
      <c r="A236" s="70"/>
      <c r="B236" s="70"/>
      <c r="C236" s="70"/>
      <c r="D236" s="70"/>
      <c r="F236" s="10"/>
      <c r="G236" s="70"/>
      <c r="H236" s="70"/>
      <c r="I236" s="70"/>
    </row>
    <row r="237" spans="1:9" x14ac:dyDescent="0.2">
      <c r="A237" s="70"/>
      <c r="B237" s="70"/>
      <c r="C237" s="70"/>
      <c r="D237" s="70"/>
      <c r="F237" s="10"/>
      <c r="G237" s="70"/>
      <c r="H237" s="70"/>
      <c r="I237" s="70"/>
    </row>
    <row r="238" spans="1:9" x14ac:dyDescent="0.2">
      <c r="A238" s="70"/>
      <c r="B238" s="70"/>
      <c r="C238" s="70"/>
      <c r="D238" s="70"/>
      <c r="F238" s="10"/>
      <c r="G238" s="70"/>
      <c r="H238" s="70"/>
      <c r="I238" s="70"/>
    </row>
    <row r="239" spans="1:9" x14ac:dyDescent="0.2">
      <c r="A239" s="70"/>
      <c r="B239" s="70"/>
      <c r="C239" s="70"/>
      <c r="D239" s="70"/>
      <c r="F239" s="10"/>
      <c r="G239" s="70"/>
      <c r="H239" s="70"/>
      <c r="I239" s="70"/>
    </row>
    <row r="240" spans="1:9" x14ac:dyDescent="0.2">
      <c r="A240" s="70"/>
      <c r="B240" s="70"/>
      <c r="C240" s="70"/>
      <c r="D240" s="70"/>
      <c r="F240" s="10"/>
      <c r="G240" s="70"/>
      <c r="H240" s="70"/>
      <c r="I240" s="70"/>
    </row>
    <row r="241" spans="1:9" x14ac:dyDescent="0.2">
      <c r="A241" s="70"/>
      <c r="B241" s="70"/>
      <c r="C241" s="70"/>
      <c r="D241" s="70"/>
      <c r="F241" s="10"/>
      <c r="G241" s="70"/>
      <c r="H241" s="70"/>
      <c r="I241" s="70"/>
    </row>
    <row r="242" spans="1:9" x14ac:dyDescent="0.2">
      <c r="A242" s="70"/>
      <c r="B242" s="70"/>
      <c r="C242" s="70"/>
      <c r="D242" s="70"/>
      <c r="F242" s="10"/>
      <c r="G242" s="70"/>
      <c r="H242" s="70"/>
      <c r="I242" s="70"/>
    </row>
    <row r="243" spans="1:9" x14ac:dyDescent="0.2">
      <c r="A243" s="70"/>
      <c r="B243" s="70"/>
      <c r="C243" s="70"/>
      <c r="D243" s="70"/>
      <c r="F243" s="10"/>
      <c r="G243" s="70"/>
      <c r="H243" s="70"/>
      <c r="I243" s="70"/>
    </row>
    <row r="244" spans="1:9" x14ac:dyDescent="0.2">
      <c r="A244" s="70"/>
      <c r="B244" s="70"/>
      <c r="C244" s="70"/>
      <c r="D244" s="70"/>
      <c r="F244" s="10"/>
      <c r="G244" s="70"/>
      <c r="H244" s="70"/>
      <c r="I244" s="70"/>
    </row>
    <row r="245" spans="1:9" x14ac:dyDescent="0.2">
      <c r="A245" s="70"/>
      <c r="B245" s="70"/>
      <c r="C245" s="70"/>
      <c r="D245" s="70"/>
      <c r="F245" s="10"/>
      <c r="G245" s="70"/>
      <c r="H245" s="70"/>
      <c r="I245" s="70"/>
    </row>
    <row r="246" spans="1:9" x14ac:dyDescent="0.2">
      <c r="A246" s="70"/>
      <c r="B246" s="70"/>
      <c r="C246" s="70"/>
      <c r="D246" s="70"/>
      <c r="F246" s="10"/>
      <c r="G246" s="70"/>
      <c r="H246" s="70"/>
      <c r="I246" s="70"/>
    </row>
    <row r="247" spans="1:9" x14ac:dyDescent="0.2">
      <c r="A247" s="70"/>
      <c r="B247" s="70"/>
      <c r="C247" s="70"/>
      <c r="D247" s="70"/>
      <c r="F247" s="10"/>
      <c r="G247" s="70"/>
      <c r="H247" s="70"/>
      <c r="I247" s="70"/>
    </row>
    <row r="248" spans="1:9" x14ac:dyDescent="0.2">
      <c r="A248" s="70"/>
      <c r="B248" s="70"/>
      <c r="C248" s="70"/>
      <c r="D248" s="70"/>
      <c r="F248" s="10"/>
      <c r="G248" s="70"/>
      <c r="H248" s="70"/>
      <c r="I248" s="70"/>
    </row>
    <row r="249" spans="1:9" x14ac:dyDescent="0.2">
      <c r="A249" s="70"/>
      <c r="B249" s="70"/>
      <c r="C249" s="70"/>
      <c r="D249" s="70"/>
      <c r="F249" s="10"/>
      <c r="G249" s="70"/>
      <c r="H249" s="70"/>
      <c r="I249" s="70"/>
    </row>
    <row r="250" spans="1:9" x14ac:dyDescent="0.2">
      <c r="A250" s="70"/>
      <c r="B250" s="70"/>
      <c r="C250" s="70"/>
      <c r="D250" s="70"/>
      <c r="F250" s="10"/>
      <c r="G250" s="70"/>
      <c r="H250" s="70"/>
      <c r="I250" s="70"/>
    </row>
    <row r="251" spans="1:9" x14ac:dyDescent="0.2">
      <c r="A251" s="70"/>
      <c r="B251" s="70"/>
      <c r="C251" s="70"/>
      <c r="D251" s="70"/>
      <c r="F251" s="10"/>
      <c r="G251" s="70"/>
      <c r="H251" s="70"/>
      <c r="I251" s="70"/>
    </row>
    <row r="252" spans="1:9" x14ac:dyDescent="0.2">
      <c r="A252" s="70"/>
      <c r="B252" s="70"/>
      <c r="C252" s="70"/>
      <c r="D252" s="70"/>
      <c r="F252" s="10"/>
      <c r="G252" s="70"/>
      <c r="H252" s="70"/>
      <c r="I252" s="70"/>
    </row>
    <row r="253" spans="1:9" x14ac:dyDescent="0.2">
      <c r="A253" s="70"/>
      <c r="B253" s="70"/>
      <c r="C253" s="70"/>
      <c r="D253" s="70"/>
      <c r="F253" s="10"/>
      <c r="G253" s="70"/>
      <c r="H253" s="70"/>
      <c r="I253" s="70"/>
    </row>
    <row r="254" spans="1:9" x14ac:dyDescent="0.2">
      <c r="A254" s="70"/>
      <c r="B254" s="70"/>
      <c r="C254" s="70"/>
      <c r="D254" s="70"/>
      <c r="F254" s="10"/>
      <c r="G254" s="70"/>
      <c r="H254" s="70"/>
      <c r="I254" s="70"/>
    </row>
    <row r="255" spans="1:9" x14ac:dyDescent="0.2">
      <c r="A255" s="70"/>
      <c r="B255" s="70"/>
      <c r="C255" s="70"/>
      <c r="D255" s="70"/>
      <c r="F255" s="10"/>
      <c r="G255" s="70"/>
      <c r="H255" s="70"/>
      <c r="I255" s="70"/>
    </row>
    <row r="256" spans="1:9" x14ac:dyDescent="0.2">
      <c r="A256" s="70"/>
      <c r="B256" s="70"/>
      <c r="C256" s="70"/>
      <c r="D256" s="70"/>
      <c r="F256" s="10"/>
      <c r="G256" s="70"/>
      <c r="H256" s="70"/>
      <c r="I256" s="70"/>
    </row>
    <row r="257" spans="1:9" x14ac:dyDescent="0.2">
      <c r="A257" s="70"/>
      <c r="B257" s="70"/>
      <c r="C257" s="70"/>
      <c r="D257" s="70"/>
      <c r="F257" s="10"/>
      <c r="G257" s="70"/>
      <c r="H257" s="70"/>
      <c r="I257" s="70"/>
    </row>
    <row r="258" spans="1:9" x14ac:dyDescent="0.2">
      <c r="A258" s="70"/>
      <c r="B258" s="70"/>
      <c r="C258" s="70"/>
      <c r="D258" s="70"/>
      <c r="F258" s="10"/>
      <c r="G258" s="70"/>
      <c r="H258" s="70"/>
      <c r="I258" s="70"/>
    </row>
    <row r="259" spans="1:9" x14ac:dyDescent="0.2">
      <c r="A259" s="70"/>
      <c r="B259" s="70"/>
      <c r="C259" s="70"/>
      <c r="D259" s="70"/>
      <c r="F259" s="10"/>
      <c r="G259" s="70"/>
      <c r="H259" s="70"/>
      <c r="I259" s="70"/>
    </row>
    <row r="260" spans="1:9" x14ac:dyDescent="0.2">
      <c r="A260" s="70"/>
      <c r="B260" s="70"/>
      <c r="C260" s="70"/>
      <c r="D260" s="70"/>
      <c r="F260" s="10"/>
      <c r="G260" s="70"/>
      <c r="H260" s="70"/>
      <c r="I260" s="70"/>
    </row>
    <row r="261" spans="1:9" x14ac:dyDescent="0.2">
      <c r="A261" s="70"/>
      <c r="B261" s="70"/>
      <c r="C261" s="70"/>
      <c r="D261" s="70"/>
      <c r="F261" s="10"/>
      <c r="G261" s="70"/>
      <c r="H261" s="70"/>
      <c r="I261" s="70"/>
    </row>
    <row r="262" spans="1:9" x14ac:dyDescent="0.2">
      <c r="A262" s="70"/>
      <c r="B262" s="70"/>
      <c r="C262" s="70"/>
      <c r="D262" s="70"/>
      <c r="F262" s="10"/>
      <c r="G262" s="70"/>
      <c r="H262" s="70"/>
      <c r="I262" s="70"/>
    </row>
    <row r="263" spans="1:9" x14ac:dyDescent="0.2">
      <c r="A263" s="70"/>
      <c r="B263" s="70"/>
      <c r="C263" s="70"/>
      <c r="D263" s="70"/>
      <c r="F263" s="10"/>
      <c r="G263" s="70"/>
      <c r="H263" s="70"/>
      <c r="I263" s="70"/>
    </row>
    <row r="264" spans="1:9" x14ac:dyDescent="0.2">
      <c r="A264" s="70"/>
      <c r="B264" s="70"/>
      <c r="C264" s="70"/>
      <c r="D264" s="70"/>
      <c r="F264" s="10"/>
      <c r="G264" s="70"/>
      <c r="H264" s="70"/>
      <c r="I264" s="70"/>
    </row>
    <row r="265" spans="1:9" x14ac:dyDescent="0.2">
      <c r="A265" s="70"/>
      <c r="B265" s="70"/>
      <c r="C265" s="70"/>
      <c r="D265" s="70"/>
      <c r="F265" s="10"/>
      <c r="G265" s="70"/>
      <c r="H265" s="70"/>
      <c r="I265" s="70"/>
    </row>
    <row r="266" spans="1:9" x14ac:dyDescent="0.2">
      <c r="A266" s="70"/>
      <c r="B266" s="70"/>
      <c r="C266" s="70"/>
      <c r="D266" s="70"/>
      <c r="F266" s="10"/>
      <c r="G266" s="70"/>
      <c r="H266" s="70"/>
      <c r="I266" s="70"/>
    </row>
    <row r="267" spans="1:9" x14ac:dyDescent="0.2">
      <c r="A267" s="70"/>
      <c r="B267" s="70"/>
      <c r="C267" s="70"/>
      <c r="D267" s="70"/>
      <c r="F267" s="10"/>
      <c r="G267" s="70"/>
      <c r="H267" s="70"/>
      <c r="I267" s="70"/>
    </row>
    <row r="268" spans="1:9" x14ac:dyDescent="0.2">
      <c r="A268" s="70"/>
      <c r="B268" s="70"/>
      <c r="C268" s="70"/>
      <c r="D268" s="70"/>
      <c r="F268" s="10"/>
      <c r="G268" s="70"/>
      <c r="H268" s="70"/>
      <c r="I268" s="70"/>
    </row>
    <row r="269" spans="1:9" x14ac:dyDescent="0.2">
      <c r="A269" s="70"/>
      <c r="B269" s="70"/>
      <c r="C269" s="70"/>
      <c r="D269" s="70"/>
      <c r="F269" s="10"/>
      <c r="G269" s="70"/>
      <c r="H269" s="70"/>
      <c r="I269" s="70"/>
    </row>
    <row r="270" spans="1:9" x14ac:dyDescent="0.2">
      <c r="A270" s="70"/>
      <c r="B270" s="70"/>
      <c r="C270" s="70"/>
      <c r="D270" s="70"/>
      <c r="F270" s="10"/>
      <c r="G270" s="70"/>
      <c r="H270" s="70"/>
      <c r="I270" s="70"/>
    </row>
    <row r="271" spans="1:9" x14ac:dyDescent="0.2">
      <c r="D271" s="6"/>
      <c r="E271" s="9"/>
      <c r="F271" s="10"/>
    </row>
    <row r="272" spans="1:9" x14ac:dyDescent="0.2">
      <c r="D272" s="6"/>
      <c r="E272" s="9"/>
      <c r="F272" s="10"/>
    </row>
    <row r="273" spans="4:6" x14ac:dyDescent="0.2">
      <c r="D273" s="6"/>
      <c r="E273" s="9"/>
      <c r="F273" s="10"/>
    </row>
    <row r="274" spans="4:6" x14ac:dyDescent="0.2">
      <c r="D274" s="6"/>
      <c r="E274" s="9"/>
      <c r="F274" s="10"/>
    </row>
    <row r="275" spans="4:6" x14ac:dyDescent="0.2">
      <c r="D275" s="6"/>
      <c r="E275" s="9"/>
      <c r="F275" s="10"/>
    </row>
    <row r="276" spans="4:6" x14ac:dyDescent="0.2">
      <c r="D276" s="6"/>
      <c r="E276" s="9"/>
      <c r="F276" s="10"/>
    </row>
    <row r="277" spans="4:6" x14ac:dyDescent="0.2">
      <c r="D277" s="6"/>
      <c r="E277" s="9"/>
      <c r="F277" s="10"/>
    </row>
    <row r="278" spans="4:6" x14ac:dyDescent="0.2">
      <c r="D278" s="6"/>
      <c r="E278" s="9"/>
      <c r="F278" s="10"/>
    </row>
    <row r="279" spans="4:6" x14ac:dyDescent="0.2">
      <c r="D279" s="6"/>
      <c r="E279" s="9"/>
      <c r="F279" s="10"/>
    </row>
    <row r="280" spans="4:6" x14ac:dyDescent="0.2">
      <c r="D280" s="6"/>
      <c r="E280" s="9"/>
      <c r="F280" s="10"/>
    </row>
    <row r="281" spans="4:6" x14ac:dyDescent="0.2">
      <c r="D281" s="6"/>
      <c r="E281" s="9"/>
      <c r="F281" s="10"/>
    </row>
    <row r="282" spans="4:6" x14ac:dyDescent="0.2">
      <c r="D282" s="6"/>
      <c r="E282" s="9"/>
      <c r="F282" s="10"/>
    </row>
    <row r="283" spans="4:6" x14ac:dyDescent="0.2">
      <c r="D283" s="6"/>
      <c r="E283" s="9"/>
      <c r="F283" s="10"/>
    </row>
    <row r="284" spans="4:6" x14ac:dyDescent="0.2">
      <c r="D284" s="6"/>
      <c r="E284" s="9"/>
      <c r="F284" s="10"/>
    </row>
    <row r="285" spans="4:6" x14ac:dyDescent="0.2">
      <c r="D285" s="6"/>
      <c r="E285" s="9"/>
      <c r="F285" s="10"/>
    </row>
    <row r="286" spans="4:6" x14ac:dyDescent="0.2">
      <c r="D286" s="6"/>
      <c r="E286" s="9"/>
      <c r="F286" s="10"/>
    </row>
    <row r="287" spans="4:6" x14ac:dyDescent="0.2">
      <c r="D287" s="6"/>
      <c r="E287" s="9"/>
      <c r="F287" s="10"/>
    </row>
    <row r="288" spans="4:6" x14ac:dyDescent="0.2">
      <c r="D288" s="6"/>
      <c r="E288" s="9"/>
      <c r="F288" s="10"/>
    </row>
    <row r="289" spans="4:6" x14ac:dyDescent="0.2">
      <c r="D289" s="6"/>
      <c r="E289" s="9"/>
      <c r="F289" s="10"/>
    </row>
    <row r="290" spans="4:6" x14ac:dyDescent="0.2">
      <c r="D290" s="6"/>
      <c r="E290" s="9"/>
      <c r="F290" s="10"/>
    </row>
    <row r="291" spans="4:6" x14ac:dyDescent="0.2">
      <c r="D291" s="6"/>
      <c r="E291" s="9"/>
      <c r="F291" s="10"/>
    </row>
    <row r="292" spans="4:6" x14ac:dyDescent="0.2">
      <c r="D292" s="6"/>
      <c r="E292" s="9"/>
      <c r="F292" s="10"/>
    </row>
    <row r="293" spans="4:6" x14ac:dyDescent="0.2">
      <c r="D293" s="6"/>
      <c r="E293" s="9"/>
      <c r="F293" s="10"/>
    </row>
    <row r="294" spans="4:6" x14ac:dyDescent="0.2">
      <c r="D294" s="6"/>
      <c r="E294" s="9"/>
      <c r="F294" s="10"/>
    </row>
    <row r="295" spans="4:6" x14ac:dyDescent="0.2">
      <c r="D295" s="6"/>
      <c r="E295" s="9"/>
      <c r="F295" s="10"/>
    </row>
    <row r="296" spans="4:6" x14ac:dyDescent="0.2">
      <c r="D296" s="6"/>
      <c r="E296" s="9"/>
      <c r="F296" s="10"/>
    </row>
    <row r="297" spans="4:6" x14ac:dyDescent="0.2">
      <c r="D297" s="6"/>
      <c r="E297" s="9"/>
      <c r="F297" s="10"/>
    </row>
    <row r="298" spans="4:6" x14ac:dyDescent="0.2">
      <c r="D298" s="6"/>
      <c r="E298" s="9"/>
      <c r="F298" s="10"/>
    </row>
    <row r="299" spans="4:6" x14ac:dyDescent="0.2">
      <c r="D299" s="6"/>
      <c r="E299" s="9"/>
      <c r="F299" s="10"/>
    </row>
    <row r="300" spans="4:6" x14ac:dyDescent="0.2">
      <c r="D300" s="6"/>
      <c r="E300" s="9"/>
      <c r="F300" s="10"/>
    </row>
    <row r="301" spans="4:6" x14ac:dyDescent="0.2">
      <c r="D301" s="6"/>
      <c r="E301" s="9"/>
      <c r="F301" s="10"/>
    </row>
    <row r="302" spans="4:6" x14ac:dyDescent="0.2">
      <c r="D302" s="6"/>
      <c r="E302" s="9"/>
      <c r="F302" s="10"/>
    </row>
    <row r="303" spans="4:6" x14ac:dyDescent="0.2">
      <c r="D303" s="6"/>
      <c r="E303" s="9"/>
      <c r="F303" s="10"/>
    </row>
    <row r="304" spans="4:6"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sheetData>
  <mergeCells count="1">
    <mergeCell ref="A1:F1"/>
  </mergeCells>
  <conditionalFormatting sqref="E2:E3 E5:E30 E373:E65536">
    <cfRule type="cellIs" dxfId="19" priority="2" stopIfTrue="1" operator="between">
      <formula>0.009</formula>
      <formula>-0.009</formula>
    </cfRule>
  </conditionalFormatting>
  <conditionalFormatting sqref="F169:F372">
    <cfRule type="cellIs" dxfId="18" priority="1" stopIfTrue="1" operator="between">
      <formula>0.009</formula>
      <formula>-0.009</formula>
    </cfRule>
  </conditionalFormatting>
  <hyperlinks>
    <hyperlink ref="A34" r:id="rId1" tooltip="https://www.franklintempletonindia.com/downloadsServlet/pdf/product-labels-jg9o5k7l" display="https://www.franklintempletonindia.com/downloadsServlet/pdf/product-labels-jg9o5k7l" xr:uid="{00000000-0004-0000-2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84"/>
  <sheetViews>
    <sheetView workbookViewId="0">
      <selection sqref="A1:F1"/>
    </sheetView>
  </sheetViews>
  <sheetFormatPr defaultColWidth="9.140625" defaultRowHeight="11.25" x14ac:dyDescent="0.2"/>
  <cols>
    <col min="1" max="1" width="35.7109375" style="6" bestFit="1" customWidth="1"/>
    <col min="2" max="2" width="59.140625" style="6" customWidth="1"/>
    <col min="3" max="3" width="8.7109375" style="6" bestFit="1" customWidth="1"/>
    <col min="4" max="4" width="26.85546875" style="9" customWidth="1"/>
    <col min="5" max="5" width="26.42578125" style="10" customWidth="1"/>
    <col min="6" max="16384" width="9.140625" style="6"/>
  </cols>
  <sheetData>
    <row r="1" spans="1:6" s="1" customFormat="1" ht="15" customHeight="1" x14ac:dyDescent="0.2">
      <c r="A1" s="100" t="s">
        <v>1483</v>
      </c>
      <c r="B1" s="101"/>
      <c r="C1" s="101"/>
      <c r="D1" s="101"/>
      <c r="E1" s="101"/>
      <c r="F1" s="101"/>
    </row>
    <row r="2" spans="1:6" s="1" customFormat="1" ht="12" x14ac:dyDescent="0.2">
      <c r="D2" s="5"/>
      <c r="E2" s="8"/>
    </row>
    <row r="3" spans="1:6" s="1" customFormat="1" ht="12" x14ac:dyDescent="0.2">
      <c r="A3" s="7" t="s">
        <v>7</v>
      </c>
      <c r="B3" s="2"/>
      <c r="C3" s="3"/>
      <c r="D3" s="4"/>
      <c r="E3" s="8"/>
    </row>
    <row r="4" spans="1:6" s="1" customFormat="1" ht="22.5" customHeight="1" x14ac:dyDescent="0.2">
      <c r="A4" s="13" t="s">
        <v>2</v>
      </c>
      <c r="B4" s="13" t="s">
        <v>0</v>
      </c>
      <c r="C4" s="14" t="s">
        <v>1</v>
      </c>
      <c r="D4" s="55" t="s">
        <v>6</v>
      </c>
      <c r="E4" s="55" t="s">
        <v>3</v>
      </c>
    </row>
    <row r="5" spans="1:6" x14ac:dyDescent="0.2">
      <c r="A5" s="16" t="s">
        <v>292</v>
      </c>
      <c r="B5" s="17"/>
      <c r="C5" s="17"/>
      <c r="D5" s="18"/>
      <c r="E5" s="19"/>
    </row>
    <row r="6" spans="1:6" x14ac:dyDescent="0.2">
      <c r="A6" s="21" t="s">
        <v>989</v>
      </c>
      <c r="B6" s="65" t="s">
        <v>1009</v>
      </c>
      <c r="C6" s="24">
        <v>20574352.999000002</v>
      </c>
      <c r="D6" s="22">
        <v>2249.9083719999999</v>
      </c>
      <c r="E6" s="23">
        <v>18.794611476640402</v>
      </c>
    </row>
    <row r="7" spans="1:6" x14ac:dyDescent="0.2">
      <c r="A7" s="21" t="s">
        <v>483</v>
      </c>
      <c r="B7" s="65" t="s">
        <v>1010</v>
      </c>
      <c r="C7" s="24">
        <v>3902608.54</v>
      </c>
      <c r="D7" s="22">
        <v>2110.2497109999999</v>
      </c>
      <c r="E7" s="23">
        <v>17.627972734588202</v>
      </c>
    </row>
    <row r="8" spans="1:6" x14ac:dyDescent="0.2">
      <c r="A8" s="21" t="s">
        <v>990</v>
      </c>
      <c r="B8" s="65" t="s">
        <v>1011</v>
      </c>
      <c r="C8" s="24">
        <v>2173334.0449999999</v>
      </c>
      <c r="D8" s="22">
        <v>1439.062271</v>
      </c>
      <c r="E8" s="23">
        <v>12.021207890388199</v>
      </c>
    </row>
    <row r="9" spans="1:6" x14ac:dyDescent="0.2">
      <c r="A9" s="21" t="s">
        <v>991</v>
      </c>
      <c r="B9" s="65" t="s">
        <v>1012</v>
      </c>
      <c r="C9" s="24">
        <v>1265769.007</v>
      </c>
      <c r="D9" s="22">
        <v>1426.802672</v>
      </c>
      <c r="E9" s="23">
        <v>11.918797319836999</v>
      </c>
    </row>
    <row r="10" spans="1:6" x14ac:dyDescent="0.2">
      <c r="A10" s="21" t="s">
        <v>992</v>
      </c>
      <c r="B10" s="65" t="s">
        <v>1013</v>
      </c>
      <c r="C10" s="24">
        <v>2329213.747</v>
      </c>
      <c r="D10" s="22">
        <v>972.91258210000001</v>
      </c>
      <c r="E10" s="23">
        <v>8.1272260723444791</v>
      </c>
    </row>
    <row r="11" spans="1:6" x14ac:dyDescent="0.2">
      <c r="A11" s="21" t="s">
        <v>993</v>
      </c>
      <c r="B11" s="65" t="s">
        <v>1014</v>
      </c>
      <c r="C11" s="24">
        <v>3015803.6880000001</v>
      </c>
      <c r="D11" s="22">
        <v>901.22769510000001</v>
      </c>
      <c r="E11" s="23">
        <v>7.5284063085359501</v>
      </c>
    </row>
    <row r="12" spans="1:6" x14ac:dyDescent="0.2">
      <c r="A12" s="21" t="s">
        <v>994</v>
      </c>
      <c r="B12" s="65" t="s">
        <v>1015</v>
      </c>
      <c r="C12" s="24">
        <v>5399085.4699999997</v>
      </c>
      <c r="D12" s="22">
        <v>851.92169630000001</v>
      </c>
      <c r="E12" s="23">
        <v>7.1165286061164696</v>
      </c>
    </row>
    <row r="13" spans="1:6" x14ac:dyDescent="0.2">
      <c r="A13" s="21" t="s">
        <v>995</v>
      </c>
      <c r="B13" s="65" t="s">
        <v>1016</v>
      </c>
      <c r="C13" s="24">
        <v>2994043.2119999998</v>
      </c>
      <c r="D13" s="22">
        <v>563.35617669999999</v>
      </c>
      <c r="E13" s="23">
        <v>4.7059962955869601</v>
      </c>
    </row>
    <row r="14" spans="1:6" x14ac:dyDescent="0.2">
      <c r="A14" s="21" t="s">
        <v>996</v>
      </c>
      <c r="B14" s="65" t="s">
        <v>1017</v>
      </c>
      <c r="C14" s="24">
        <v>13740.731</v>
      </c>
      <c r="D14" s="22">
        <v>562.91640319999999</v>
      </c>
      <c r="E14" s="23">
        <v>4.7023226472850599</v>
      </c>
    </row>
    <row r="15" spans="1:6" x14ac:dyDescent="0.2">
      <c r="A15" s="21" t="s">
        <v>997</v>
      </c>
      <c r="B15" s="65" t="s">
        <v>1018</v>
      </c>
      <c r="C15" s="24">
        <v>2734146.1830000002</v>
      </c>
      <c r="D15" s="22">
        <v>560.66128209999999</v>
      </c>
      <c r="E15" s="23">
        <v>4.6834844912806899</v>
      </c>
    </row>
    <row r="16" spans="1:6" x14ac:dyDescent="0.2">
      <c r="A16" s="21" t="s">
        <v>998</v>
      </c>
      <c r="B16" s="65" t="s">
        <v>1019</v>
      </c>
      <c r="C16" s="24">
        <v>918075.98600000003</v>
      </c>
      <c r="D16" s="22">
        <v>101.2922416</v>
      </c>
      <c r="E16" s="23">
        <v>0.84614482534580004</v>
      </c>
    </row>
    <row r="17" spans="1:5" ht="22.5" x14ac:dyDescent="0.2">
      <c r="A17" s="21" t="s">
        <v>1000</v>
      </c>
      <c r="B17" s="65" t="s">
        <v>999</v>
      </c>
      <c r="C17" s="24">
        <v>23973.544999999998</v>
      </c>
      <c r="D17" s="22">
        <v>2.3973545E-5</v>
      </c>
      <c r="E17" s="23">
        <v>2.00263028308228E-7</v>
      </c>
    </row>
    <row r="18" spans="1:5" x14ac:dyDescent="0.2">
      <c r="A18" s="20" t="s">
        <v>32</v>
      </c>
      <c r="B18" s="20"/>
      <c r="C18" s="20"/>
      <c r="D18" s="25">
        <f>SUM(D6:D17)</f>
        <v>11740.311127073546</v>
      </c>
      <c r="E18" s="26">
        <f>SUM(E6:E17)</f>
        <v>98.072698868212242</v>
      </c>
    </row>
    <row r="19" spans="1:5" x14ac:dyDescent="0.2">
      <c r="A19" s="21"/>
      <c r="B19" s="21"/>
      <c r="C19" s="21"/>
      <c r="D19" s="22"/>
      <c r="E19" s="23"/>
    </row>
    <row r="20" spans="1:5" x14ac:dyDescent="0.2">
      <c r="A20" s="20" t="s">
        <v>40</v>
      </c>
      <c r="B20" s="20"/>
      <c r="C20" s="20"/>
      <c r="D20" s="25">
        <f>D18</f>
        <v>11740.311127073546</v>
      </c>
      <c r="E20" s="26">
        <f>E18</f>
        <v>98.072698868212242</v>
      </c>
    </row>
    <row r="21" spans="1:5" x14ac:dyDescent="0.2">
      <c r="A21" s="20"/>
      <c r="B21" s="20"/>
      <c r="C21" s="20"/>
      <c r="D21" s="25"/>
      <c r="E21" s="26"/>
    </row>
    <row r="22" spans="1:5" x14ac:dyDescent="0.2">
      <c r="A22" s="20" t="s">
        <v>42</v>
      </c>
      <c r="B22" s="20"/>
      <c r="C22" s="20"/>
      <c r="D22" s="25">
        <f>D24-(D18)</f>
        <v>230.7177755264529</v>
      </c>
      <c r="E22" s="26">
        <f>E24-(E18)</f>
        <v>1.9273011317877575</v>
      </c>
    </row>
    <row r="23" spans="1:5" x14ac:dyDescent="0.2">
      <c r="A23" s="20"/>
      <c r="B23" s="20"/>
      <c r="C23" s="20"/>
      <c r="D23" s="25"/>
      <c r="E23" s="26"/>
    </row>
    <row r="24" spans="1:5" x14ac:dyDescent="0.2">
      <c r="A24" s="27" t="s">
        <v>41</v>
      </c>
      <c r="B24" s="27"/>
      <c r="C24" s="27"/>
      <c r="D24" s="28">
        <v>11971.028902599999</v>
      </c>
      <c r="E24" s="29">
        <v>100</v>
      </c>
    </row>
    <row r="25" spans="1:5" x14ac:dyDescent="0.2">
      <c r="E25" s="68" t="s">
        <v>839</v>
      </c>
    </row>
    <row r="26" spans="1:5" x14ac:dyDescent="0.2">
      <c r="A26" s="11" t="s">
        <v>44</v>
      </c>
    </row>
    <row r="27" spans="1:5" x14ac:dyDescent="0.2">
      <c r="A27" s="11" t="s">
        <v>45</v>
      </c>
    </row>
    <row r="28" spans="1:5" x14ac:dyDescent="0.2">
      <c r="A28" s="11" t="s">
        <v>46</v>
      </c>
      <c r="B28" s="11"/>
      <c r="C28" s="30" t="s">
        <v>1022</v>
      </c>
      <c r="D28" s="54" t="s">
        <v>47</v>
      </c>
    </row>
    <row r="29" spans="1:5" x14ac:dyDescent="0.2">
      <c r="A29" s="6" t="s">
        <v>56</v>
      </c>
      <c r="C29" s="31">
        <v>21.095300000000002</v>
      </c>
      <c r="D29" s="31">
        <v>21.785299999999999</v>
      </c>
    </row>
    <row r="30" spans="1:5" x14ac:dyDescent="0.2">
      <c r="A30" s="6" t="s">
        <v>116</v>
      </c>
      <c r="C30" s="31">
        <v>21.095300000000002</v>
      </c>
      <c r="D30" s="31">
        <v>21.785299999999999</v>
      </c>
    </row>
    <row r="31" spans="1:5" x14ac:dyDescent="0.2">
      <c r="A31" s="6" t="s">
        <v>57</v>
      </c>
      <c r="C31" s="31">
        <v>23.800999999999998</v>
      </c>
      <c r="D31" s="31">
        <v>24.62</v>
      </c>
    </row>
    <row r="32" spans="1:5" x14ac:dyDescent="0.2">
      <c r="A32" s="6" t="s">
        <v>117</v>
      </c>
      <c r="C32" s="31">
        <v>23.800999999999998</v>
      </c>
      <c r="D32" s="31">
        <v>24.62</v>
      </c>
    </row>
    <row r="34" spans="1:9" x14ac:dyDescent="0.2">
      <c r="A34" s="6" t="s">
        <v>52</v>
      </c>
    </row>
    <row r="35" spans="1:9" x14ac:dyDescent="0.2">
      <c r="D35" s="54" t="s">
        <v>55</v>
      </c>
    </row>
    <row r="36" spans="1:9" x14ac:dyDescent="0.2">
      <c r="A36" s="11" t="s">
        <v>48</v>
      </c>
    </row>
    <row r="38" spans="1:9" x14ac:dyDescent="0.2">
      <c r="A38" s="11" t="s">
        <v>296</v>
      </c>
      <c r="D38" s="35">
        <v>0</v>
      </c>
    </row>
    <row r="40" spans="1:9" x14ac:dyDescent="0.2">
      <c r="A40" s="11" t="s">
        <v>54</v>
      </c>
      <c r="D40" s="54" t="s">
        <v>55</v>
      </c>
    </row>
    <row r="42" spans="1:9" x14ac:dyDescent="0.2">
      <c r="A42" s="69" t="s">
        <v>1040</v>
      </c>
      <c r="B42" s="70"/>
      <c r="C42" s="70"/>
      <c r="D42" s="70"/>
      <c r="F42" s="70"/>
      <c r="G42" s="70"/>
      <c r="H42" s="70"/>
      <c r="I42" s="70"/>
    </row>
    <row r="43" spans="1:9" x14ac:dyDescent="0.2">
      <c r="A43" s="69"/>
      <c r="B43" s="70"/>
      <c r="C43" s="70"/>
      <c r="D43" s="70"/>
      <c r="F43" s="70"/>
      <c r="G43" s="70"/>
      <c r="H43" s="70"/>
      <c r="I43" s="70"/>
    </row>
    <row r="44" spans="1:9" x14ac:dyDescent="0.2">
      <c r="A44" s="69" t="s">
        <v>1031</v>
      </c>
      <c r="B44" s="70"/>
      <c r="C44" s="70"/>
      <c r="D44" s="70"/>
      <c r="F44" s="70"/>
      <c r="G44" s="70"/>
      <c r="H44" s="70"/>
      <c r="I44" s="70"/>
    </row>
    <row r="45" spans="1:9" x14ac:dyDescent="0.2">
      <c r="A45" s="71"/>
      <c r="B45" s="70"/>
      <c r="C45" s="70"/>
      <c r="D45" s="70"/>
      <c r="F45" s="70"/>
      <c r="G45" s="70"/>
      <c r="H45" s="70"/>
      <c r="I45" s="70"/>
    </row>
    <row r="46" spans="1:9" x14ac:dyDescent="0.2">
      <c r="A46" s="70"/>
      <c r="B46" s="70"/>
      <c r="C46" s="70"/>
      <c r="D46" s="70"/>
      <c r="F46" s="70"/>
      <c r="G46" s="70"/>
      <c r="H46" s="70"/>
      <c r="I46" s="70"/>
    </row>
    <row r="47" spans="1:9" x14ac:dyDescent="0.2">
      <c r="A47" s="70"/>
      <c r="B47" s="70"/>
      <c r="C47" s="70"/>
      <c r="D47" s="70"/>
      <c r="F47" s="70"/>
      <c r="G47" s="70"/>
      <c r="H47" s="70"/>
      <c r="I47" s="70"/>
    </row>
    <row r="48" spans="1:9" x14ac:dyDescent="0.2">
      <c r="A48" s="70"/>
      <c r="B48" s="70"/>
      <c r="C48" s="70"/>
      <c r="D48" s="70"/>
      <c r="F48" s="70"/>
      <c r="G48" s="70"/>
      <c r="H48" s="70"/>
      <c r="I48" s="70"/>
    </row>
    <row r="49" spans="1:9" x14ac:dyDescent="0.2">
      <c r="A49" s="70"/>
      <c r="B49" s="70"/>
      <c r="C49" s="70"/>
      <c r="D49" s="70"/>
      <c r="F49" s="70"/>
      <c r="G49" s="70"/>
      <c r="H49" s="70"/>
      <c r="I49" s="70"/>
    </row>
    <row r="50" spans="1:9" x14ac:dyDescent="0.2">
      <c r="A50" s="70"/>
      <c r="B50" s="70"/>
      <c r="C50" s="70"/>
      <c r="D50" s="70"/>
      <c r="F50" s="70"/>
      <c r="G50" s="70"/>
      <c r="H50" s="70"/>
      <c r="I50" s="70"/>
    </row>
    <row r="51" spans="1:9" x14ac:dyDescent="0.2">
      <c r="A51" s="70"/>
      <c r="B51" s="70"/>
      <c r="C51" s="70"/>
      <c r="D51" s="70"/>
      <c r="F51" s="70"/>
      <c r="G51" s="70"/>
      <c r="H51" s="70"/>
      <c r="I51" s="70"/>
    </row>
    <row r="52" spans="1:9" x14ac:dyDescent="0.2">
      <c r="A52" s="70"/>
      <c r="B52" s="70"/>
      <c r="C52" s="70"/>
      <c r="D52" s="70"/>
      <c r="F52" s="70"/>
      <c r="G52" s="70"/>
      <c r="H52" s="70"/>
      <c r="I52" s="70"/>
    </row>
    <row r="53" spans="1:9" x14ac:dyDescent="0.2">
      <c r="A53" s="70"/>
      <c r="B53" s="70"/>
      <c r="C53" s="70"/>
      <c r="D53" s="70"/>
      <c r="F53" s="70"/>
      <c r="G53" s="70"/>
      <c r="H53" s="70"/>
      <c r="I53" s="70"/>
    </row>
    <row r="54" spans="1:9" x14ac:dyDescent="0.2">
      <c r="A54" s="70"/>
      <c r="B54" s="70"/>
      <c r="C54" s="70"/>
      <c r="D54" s="70"/>
      <c r="F54" s="70"/>
      <c r="G54" s="70"/>
      <c r="H54" s="70"/>
      <c r="I54" s="70"/>
    </row>
    <row r="55" spans="1:9" x14ac:dyDescent="0.2">
      <c r="A55" s="70"/>
      <c r="B55" s="70"/>
      <c r="C55" s="70"/>
      <c r="D55" s="70"/>
      <c r="F55" s="70"/>
      <c r="G55" s="70"/>
      <c r="H55" s="70"/>
      <c r="I55" s="70"/>
    </row>
    <row r="56" spans="1:9" x14ac:dyDescent="0.2">
      <c r="A56" s="70"/>
      <c r="B56" s="72"/>
      <c r="C56" s="72"/>
      <c r="D56" s="72"/>
      <c r="E56" s="72"/>
      <c r="F56" s="70"/>
      <c r="G56" s="70"/>
      <c r="H56" s="70"/>
      <c r="I56" s="70"/>
    </row>
    <row r="57" spans="1:9" x14ac:dyDescent="0.2">
      <c r="A57" s="70"/>
      <c r="B57" s="70"/>
      <c r="C57" s="70"/>
      <c r="D57" s="70"/>
      <c r="F57" s="70"/>
      <c r="G57" s="70"/>
      <c r="H57" s="70"/>
      <c r="I57" s="70"/>
    </row>
    <row r="58" spans="1:9" x14ac:dyDescent="0.2">
      <c r="A58" s="70"/>
      <c r="B58" s="70"/>
      <c r="C58" s="70"/>
      <c r="D58" s="70"/>
      <c r="F58" s="70"/>
      <c r="G58" s="70"/>
      <c r="H58" s="70"/>
      <c r="I58" s="70"/>
    </row>
    <row r="59" spans="1:9" x14ac:dyDescent="0.2">
      <c r="A59" s="70"/>
      <c r="B59" s="70"/>
      <c r="C59" s="70"/>
      <c r="D59" s="70"/>
      <c r="F59" s="70"/>
      <c r="G59" s="70"/>
      <c r="H59" s="70"/>
      <c r="I59" s="70"/>
    </row>
    <row r="60" spans="1:9" x14ac:dyDescent="0.2">
      <c r="A60" s="70"/>
      <c r="B60" s="70"/>
      <c r="C60" s="70"/>
      <c r="D60" s="70"/>
      <c r="F60" s="70"/>
      <c r="G60" s="70"/>
      <c r="H60" s="70"/>
      <c r="I60" s="70"/>
    </row>
    <row r="61" spans="1:9" x14ac:dyDescent="0.2">
      <c r="A61" s="73" t="s">
        <v>1067</v>
      </c>
      <c r="B61" s="70"/>
      <c r="C61" s="70"/>
      <c r="D61" s="70"/>
      <c r="F61" s="70"/>
      <c r="G61" s="70"/>
      <c r="H61" s="70"/>
      <c r="I61" s="70"/>
    </row>
    <row r="62" spans="1:9" x14ac:dyDescent="0.2">
      <c r="A62" s="70"/>
      <c r="B62" s="70"/>
      <c r="C62" s="70"/>
      <c r="D62" s="70"/>
      <c r="F62" s="70"/>
      <c r="G62" s="70"/>
      <c r="H62" s="70"/>
      <c r="I62" s="70"/>
    </row>
    <row r="63" spans="1:9" x14ac:dyDescent="0.2">
      <c r="A63" s="69" t="s">
        <v>1032</v>
      </c>
      <c r="B63" s="70"/>
      <c r="C63" s="70"/>
      <c r="D63" s="70"/>
      <c r="F63" s="70"/>
      <c r="G63" s="70"/>
      <c r="H63" s="70"/>
      <c r="I63" s="70"/>
    </row>
    <row r="64" spans="1:9" x14ac:dyDescent="0.2">
      <c r="A64" s="70"/>
      <c r="B64" s="70"/>
      <c r="C64" s="70"/>
      <c r="D64" s="70"/>
      <c r="F64" s="70"/>
      <c r="G64" s="70"/>
      <c r="H64" s="70"/>
      <c r="I64" s="70"/>
    </row>
    <row r="65" spans="1:9" x14ac:dyDescent="0.2">
      <c r="A65" s="70"/>
      <c r="B65" s="70"/>
      <c r="C65" s="70"/>
      <c r="D65" s="70"/>
      <c r="F65" s="70"/>
      <c r="G65" s="70"/>
      <c r="H65" s="70"/>
      <c r="I65" s="70"/>
    </row>
    <row r="66" spans="1:9" x14ac:dyDescent="0.2">
      <c r="A66" s="70"/>
      <c r="B66" s="70"/>
      <c r="C66" s="70"/>
      <c r="D66" s="70"/>
      <c r="F66" s="70"/>
      <c r="G66" s="70"/>
      <c r="H66" s="70"/>
      <c r="I66" s="70"/>
    </row>
    <row r="67" spans="1:9" x14ac:dyDescent="0.2">
      <c r="A67" s="70"/>
      <c r="B67" s="70"/>
      <c r="C67" s="70"/>
      <c r="D67" s="70"/>
      <c r="F67" s="70"/>
      <c r="G67" s="70"/>
      <c r="H67" s="70"/>
      <c r="I67" s="70"/>
    </row>
    <row r="68" spans="1:9" x14ac:dyDescent="0.2">
      <c r="A68" s="70"/>
      <c r="B68" s="70"/>
      <c r="C68" s="70"/>
      <c r="D68" s="70"/>
      <c r="F68" s="70"/>
      <c r="G68" s="70"/>
      <c r="H68" s="70"/>
      <c r="I68" s="70"/>
    </row>
    <row r="69" spans="1:9" x14ac:dyDescent="0.2">
      <c r="A69" s="70"/>
      <c r="B69" s="70"/>
      <c r="C69" s="70"/>
      <c r="D69" s="70"/>
      <c r="F69" s="70"/>
      <c r="G69" s="70"/>
      <c r="H69" s="70"/>
      <c r="I69" s="70"/>
    </row>
    <row r="70" spans="1:9" x14ac:dyDescent="0.2">
      <c r="A70" s="70"/>
      <c r="B70" s="70"/>
      <c r="C70" s="70"/>
      <c r="D70" s="70"/>
      <c r="F70" s="70"/>
      <c r="G70" s="70"/>
      <c r="H70" s="70"/>
      <c r="I70" s="70"/>
    </row>
    <row r="71" spans="1:9" x14ac:dyDescent="0.2">
      <c r="A71" s="70"/>
      <c r="B71" s="70"/>
      <c r="C71" s="70"/>
      <c r="D71" s="70"/>
      <c r="F71" s="70"/>
      <c r="G71" s="70"/>
      <c r="H71" s="70"/>
      <c r="I71" s="70"/>
    </row>
    <row r="72" spans="1:9" x14ac:dyDescent="0.2">
      <c r="A72" s="70"/>
      <c r="B72" s="70"/>
      <c r="C72" s="70"/>
      <c r="D72" s="70"/>
      <c r="F72" s="70"/>
      <c r="G72" s="70"/>
      <c r="H72" s="70"/>
      <c r="I72" s="70"/>
    </row>
    <row r="73" spans="1:9" x14ac:dyDescent="0.2">
      <c r="A73" s="70"/>
      <c r="B73" s="70"/>
      <c r="C73" s="70"/>
      <c r="D73" s="70"/>
      <c r="F73" s="70"/>
      <c r="G73" s="70"/>
      <c r="H73" s="70"/>
      <c r="I73" s="70"/>
    </row>
    <row r="74" spans="1:9" x14ac:dyDescent="0.2">
      <c r="A74" s="70"/>
      <c r="B74" s="70"/>
      <c r="C74" s="70"/>
      <c r="D74" s="70"/>
      <c r="F74" s="70"/>
      <c r="G74" s="70"/>
      <c r="H74" s="70"/>
      <c r="I74" s="70"/>
    </row>
    <row r="75" spans="1:9" x14ac:dyDescent="0.2">
      <c r="A75" s="70"/>
      <c r="B75" s="70"/>
      <c r="C75" s="70"/>
      <c r="D75" s="70"/>
      <c r="F75" s="70"/>
      <c r="G75" s="70"/>
      <c r="H75" s="70"/>
      <c r="I75" s="70"/>
    </row>
    <row r="76" spans="1:9" x14ac:dyDescent="0.2">
      <c r="A76" s="70"/>
      <c r="B76" s="70"/>
      <c r="C76" s="70"/>
      <c r="D76" s="70"/>
      <c r="F76" s="70"/>
      <c r="G76" s="70"/>
      <c r="H76" s="70"/>
      <c r="I76" s="70"/>
    </row>
    <row r="77" spans="1:9" x14ac:dyDescent="0.2">
      <c r="A77" s="70"/>
      <c r="B77" s="70"/>
      <c r="C77" s="70"/>
      <c r="D77" s="70"/>
      <c r="F77" s="70"/>
      <c r="G77" s="70"/>
      <c r="H77" s="70"/>
      <c r="I77" s="70"/>
    </row>
    <row r="78" spans="1:9" x14ac:dyDescent="0.2">
      <c r="A78" s="70"/>
      <c r="B78" s="70"/>
      <c r="C78" s="70"/>
      <c r="D78" s="70"/>
      <c r="F78" s="70"/>
      <c r="G78" s="70"/>
      <c r="H78" s="70"/>
      <c r="I78" s="70"/>
    </row>
    <row r="79" spans="1:9" x14ac:dyDescent="0.2">
      <c r="A79" s="70"/>
      <c r="B79" s="70"/>
      <c r="C79" s="70"/>
      <c r="D79" s="70"/>
      <c r="F79" s="70"/>
      <c r="G79" s="70"/>
      <c r="H79" s="70"/>
      <c r="I79" s="70"/>
    </row>
    <row r="80" spans="1:9" x14ac:dyDescent="0.2">
      <c r="A80" s="69" t="s">
        <v>1068</v>
      </c>
      <c r="B80" s="70"/>
      <c r="C80" s="70"/>
      <c r="D80" s="70"/>
      <c r="F80" s="70"/>
      <c r="G80" s="70"/>
      <c r="H80" s="70"/>
      <c r="I80" s="70"/>
    </row>
    <row r="81" spans="1:9" x14ac:dyDescent="0.2">
      <c r="A81" s="70"/>
      <c r="B81" s="70"/>
      <c r="C81" s="70"/>
      <c r="D81" s="70"/>
      <c r="F81" s="70"/>
      <c r="G81" s="70"/>
      <c r="H81" s="70"/>
      <c r="I81" s="70"/>
    </row>
    <row r="82" spans="1:9" x14ac:dyDescent="0.2">
      <c r="A82" s="70" t="s">
        <v>1030</v>
      </c>
      <c r="B82" s="70"/>
      <c r="C82" s="70"/>
      <c r="D82" s="70"/>
      <c r="F82" s="70"/>
      <c r="G82" s="70"/>
      <c r="H82" s="70"/>
      <c r="I82" s="70"/>
    </row>
    <row r="83" spans="1:9" x14ac:dyDescent="0.2">
      <c r="D83" s="6"/>
      <c r="E83" s="9"/>
      <c r="F83" s="10"/>
    </row>
    <row r="84" spans="1:9" x14ac:dyDescent="0.2">
      <c r="D84" s="6"/>
      <c r="E84" s="9"/>
      <c r="F84" s="10"/>
    </row>
    <row r="85" spans="1:9" x14ac:dyDescent="0.2">
      <c r="D85" s="6"/>
      <c r="E85" s="9"/>
      <c r="F85" s="10"/>
    </row>
    <row r="86" spans="1:9" x14ac:dyDescent="0.2">
      <c r="D86" s="6"/>
      <c r="E86" s="9"/>
      <c r="F86" s="10"/>
    </row>
    <row r="87" spans="1:9" x14ac:dyDescent="0.2">
      <c r="D87" s="6"/>
      <c r="E87" s="9"/>
      <c r="F87" s="10"/>
    </row>
    <row r="88" spans="1:9" x14ac:dyDescent="0.2">
      <c r="D88" s="6"/>
      <c r="E88" s="9"/>
      <c r="F88" s="10"/>
    </row>
    <row r="89" spans="1:9" x14ac:dyDescent="0.2">
      <c r="D89" s="6"/>
      <c r="E89" s="9"/>
      <c r="F89" s="10"/>
    </row>
    <row r="90" spans="1:9" x14ac:dyDescent="0.2">
      <c r="D90" s="6"/>
      <c r="E90" s="9"/>
      <c r="F90" s="10"/>
    </row>
    <row r="91" spans="1:9" x14ac:dyDescent="0.2">
      <c r="D91" s="6"/>
      <c r="E91" s="9"/>
      <c r="F91" s="10"/>
    </row>
    <row r="92" spans="1:9" x14ac:dyDescent="0.2">
      <c r="D92" s="6"/>
      <c r="E92" s="9"/>
      <c r="F92" s="10"/>
    </row>
    <row r="93" spans="1:9" x14ac:dyDescent="0.2">
      <c r="D93" s="6"/>
      <c r="E93" s="9"/>
      <c r="F93" s="10"/>
    </row>
    <row r="94" spans="1:9" x14ac:dyDescent="0.2">
      <c r="D94" s="6"/>
      <c r="E94" s="9"/>
      <c r="F94" s="10"/>
    </row>
    <row r="95" spans="1:9" x14ac:dyDescent="0.2">
      <c r="D95" s="6"/>
      <c r="E95" s="9"/>
      <c r="F95" s="10"/>
    </row>
    <row r="96" spans="1:9" x14ac:dyDescent="0.2">
      <c r="D96" s="6"/>
      <c r="E96" s="9"/>
      <c r="F96" s="10"/>
    </row>
    <row r="97" spans="4:6" x14ac:dyDescent="0.2">
      <c r="D97" s="6"/>
      <c r="E97" s="9"/>
      <c r="F97" s="10"/>
    </row>
    <row r="98" spans="4:6" x14ac:dyDescent="0.2">
      <c r="D98" s="6"/>
      <c r="E98" s="9"/>
      <c r="F98" s="10"/>
    </row>
    <row r="99" spans="4:6" x14ac:dyDescent="0.2">
      <c r="D99" s="6"/>
      <c r="E99" s="9"/>
      <c r="F99" s="10"/>
    </row>
    <row r="100" spans="4:6" x14ac:dyDescent="0.2">
      <c r="D100" s="6"/>
      <c r="E100" s="9"/>
      <c r="F100" s="10"/>
    </row>
    <row r="101" spans="4:6" x14ac:dyDescent="0.2">
      <c r="D101" s="6"/>
      <c r="E101" s="9"/>
      <c r="F101" s="10"/>
    </row>
    <row r="102" spans="4:6" x14ac:dyDescent="0.2">
      <c r="D102" s="6"/>
      <c r="E102" s="9"/>
      <c r="F102" s="10"/>
    </row>
    <row r="103" spans="4:6" x14ac:dyDescent="0.2">
      <c r="D103" s="6"/>
      <c r="E103" s="9"/>
      <c r="F103" s="10"/>
    </row>
    <row r="104" spans="4:6" x14ac:dyDescent="0.2">
      <c r="D104" s="6"/>
      <c r="E104" s="9"/>
      <c r="F104" s="10"/>
    </row>
    <row r="105" spans="4:6" x14ac:dyDescent="0.2">
      <c r="D105" s="6"/>
      <c r="E105" s="9"/>
      <c r="F105" s="10"/>
    </row>
    <row r="106" spans="4:6" x14ac:dyDescent="0.2">
      <c r="D106" s="6"/>
      <c r="E106" s="9"/>
      <c r="F106" s="10"/>
    </row>
    <row r="107" spans="4:6" x14ac:dyDescent="0.2">
      <c r="D107" s="6"/>
      <c r="E107" s="9"/>
      <c r="F107" s="10"/>
    </row>
    <row r="108" spans="4:6" x14ac:dyDescent="0.2">
      <c r="D108" s="6"/>
      <c r="E108" s="9"/>
      <c r="F108" s="10"/>
    </row>
    <row r="109" spans="4:6" x14ac:dyDescent="0.2">
      <c r="D109" s="6"/>
      <c r="E109" s="9"/>
      <c r="F109" s="10"/>
    </row>
    <row r="110" spans="4:6" x14ac:dyDescent="0.2">
      <c r="D110" s="6"/>
      <c r="E110" s="9"/>
      <c r="F110" s="10"/>
    </row>
    <row r="111" spans="4:6" x14ac:dyDescent="0.2">
      <c r="D111" s="6"/>
      <c r="E111" s="9"/>
      <c r="F111" s="10"/>
    </row>
    <row r="112" spans="4:6" x14ac:dyDescent="0.2">
      <c r="D112" s="6"/>
      <c r="E112" s="9"/>
      <c r="F112" s="10"/>
    </row>
    <row r="113" spans="4:6" x14ac:dyDescent="0.2">
      <c r="D113" s="6"/>
      <c r="E113" s="9"/>
      <c r="F113" s="10"/>
    </row>
    <row r="114" spans="4:6" x14ac:dyDescent="0.2">
      <c r="D114" s="6"/>
      <c r="E114" s="9"/>
      <c r="F114" s="10"/>
    </row>
    <row r="115" spans="4:6" x14ac:dyDescent="0.2">
      <c r="D115" s="6"/>
      <c r="E115" s="9"/>
      <c r="F115" s="10"/>
    </row>
    <row r="116" spans="4:6" x14ac:dyDescent="0.2">
      <c r="D116" s="6"/>
      <c r="E116" s="9"/>
      <c r="F116" s="10"/>
    </row>
    <row r="117" spans="4:6" x14ac:dyDescent="0.2">
      <c r="D117" s="6"/>
      <c r="E117" s="9"/>
      <c r="F117" s="10"/>
    </row>
    <row r="118" spans="4:6" x14ac:dyDescent="0.2">
      <c r="D118" s="6"/>
      <c r="E118" s="9"/>
      <c r="F118" s="10"/>
    </row>
    <row r="119" spans="4:6" x14ac:dyDescent="0.2">
      <c r="D119" s="6"/>
      <c r="E119" s="9"/>
      <c r="F119" s="10"/>
    </row>
    <row r="120" spans="4:6" x14ac:dyDescent="0.2">
      <c r="D120" s="6"/>
      <c r="E120" s="9"/>
      <c r="F120" s="10"/>
    </row>
    <row r="121" spans="4:6" x14ac:dyDescent="0.2">
      <c r="D121" s="6"/>
      <c r="E121" s="9"/>
      <c r="F121" s="10"/>
    </row>
    <row r="122" spans="4:6" x14ac:dyDescent="0.2">
      <c r="D122" s="6"/>
      <c r="E122" s="9"/>
      <c r="F122" s="10"/>
    </row>
    <row r="123" spans="4:6" x14ac:dyDescent="0.2">
      <c r="D123" s="6"/>
      <c r="E123" s="9"/>
      <c r="F123" s="10"/>
    </row>
    <row r="124" spans="4:6" x14ac:dyDescent="0.2">
      <c r="D124" s="6"/>
      <c r="E124" s="9"/>
      <c r="F124" s="10"/>
    </row>
    <row r="125" spans="4:6" x14ac:dyDescent="0.2">
      <c r="D125" s="6"/>
      <c r="E125" s="9"/>
      <c r="F125" s="10"/>
    </row>
    <row r="126" spans="4:6" x14ac:dyDescent="0.2">
      <c r="D126" s="6"/>
      <c r="E126" s="9"/>
      <c r="F126" s="10"/>
    </row>
    <row r="127" spans="4:6" x14ac:dyDescent="0.2">
      <c r="D127" s="6"/>
      <c r="E127" s="9"/>
      <c r="F127" s="10"/>
    </row>
    <row r="128" spans="4:6" x14ac:dyDescent="0.2">
      <c r="D128" s="6"/>
      <c r="E128" s="9"/>
      <c r="F128" s="10"/>
    </row>
    <row r="129" spans="4:6" x14ac:dyDescent="0.2">
      <c r="D129" s="6"/>
      <c r="E129" s="9"/>
      <c r="F129" s="10"/>
    </row>
    <row r="130" spans="4:6" x14ac:dyDescent="0.2">
      <c r="D130" s="6"/>
      <c r="E130" s="9"/>
      <c r="F130" s="10"/>
    </row>
    <row r="131" spans="4:6" x14ac:dyDescent="0.2">
      <c r="D131" s="6"/>
      <c r="E131" s="9"/>
      <c r="F131" s="10"/>
    </row>
    <row r="132" spans="4:6" x14ac:dyDescent="0.2">
      <c r="D132" s="6"/>
      <c r="E132" s="9"/>
      <c r="F132" s="10"/>
    </row>
    <row r="133" spans="4:6" x14ac:dyDescent="0.2">
      <c r="D133" s="6"/>
      <c r="E133" s="9"/>
      <c r="F133" s="10"/>
    </row>
    <row r="134" spans="4:6" x14ac:dyDescent="0.2">
      <c r="D134" s="6"/>
      <c r="E134" s="9"/>
      <c r="F134" s="10"/>
    </row>
    <row r="135" spans="4:6" x14ac:dyDescent="0.2">
      <c r="D135" s="6"/>
      <c r="E135" s="9"/>
      <c r="F135" s="10"/>
    </row>
    <row r="136" spans="4:6" x14ac:dyDescent="0.2">
      <c r="D136" s="6"/>
      <c r="E136" s="9"/>
      <c r="F136" s="10"/>
    </row>
    <row r="137" spans="4:6" x14ac:dyDescent="0.2">
      <c r="D137" s="6"/>
      <c r="E137" s="9"/>
      <c r="F137" s="10"/>
    </row>
    <row r="138" spans="4:6" x14ac:dyDescent="0.2">
      <c r="D138" s="6"/>
      <c r="E138" s="9"/>
      <c r="F138" s="10"/>
    </row>
    <row r="139" spans="4:6" x14ac:dyDescent="0.2">
      <c r="D139" s="6"/>
      <c r="E139" s="9"/>
      <c r="F139" s="10"/>
    </row>
    <row r="140" spans="4:6" x14ac:dyDescent="0.2">
      <c r="D140" s="6"/>
      <c r="E140" s="9"/>
      <c r="F140" s="10"/>
    </row>
    <row r="141" spans="4:6" x14ac:dyDescent="0.2">
      <c r="D141" s="6"/>
      <c r="E141" s="9"/>
      <c r="F141" s="10"/>
    </row>
    <row r="142" spans="4:6" x14ac:dyDescent="0.2">
      <c r="D142" s="6"/>
      <c r="E142" s="9"/>
      <c r="F142" s="10"/>
    </row>
    <row r="143" spans="4:6" x14ac:dyDescent="0.2">
      <c r="D143" s="6"/>
      <c r="E143" s="9"/>
      <c r="F143" s="10"/>
    </row>
    <row r="144" spans="4:6" x14ac:dyDescent="0.2">
      <c r="D144" s="6"/>
      <c r="E144" s="9"/>
      <c r="F144" s="10"/>
    </row>
    <row r="145" spans="4:6" x14ac:dyDescent="0.2">
      <c r="D145" s="6"/>
      <c r="E145" s="9"/>
      <c r="F145" s="10"/>
    </row>
    <row r="146" spans="4:6" x14ac:dyDescent="0.2">
      <c r="D146" s="6"/>
      <c r="E146" s="9"/>
      <c r="F146" s="10"/>
    </row>
    <row r="147" spans="4:6" x14ac:dyDescent="0.2">
      <c r="D147" s="6"/>
      <c r="E147" s="9"/>
      <c r="F147" s="10"/>
    </row>
    <row r="148" spans="4:6" x14ac:dyDescent="0.2">
      <c r="D148" s="6"/>
      <c r="E148" s="9"/>
      <c r="F148" s="10"/>
    </row>
    <row r="149" spans="4:6" x14ac:dyDescent="0.2">
      <c r="D149" s="6"/>
      <c r="E149" s="9"/>
      <c r="F149" s="10"/>
    </row>
    <row r="150" spans="4:6" x14ac:dyDescent="0.2">
      <c r="D150" s="6"/>
      <c r="E150" s="9"/>
      <c r="F150" s="10"/>
    </row>
    <row r="151" spans="4:6" x14ac:dyDescent="0.2">
      <c r="D151" s="6"/>
      <c r="E151" s="9"/>
      <c r="F151" s="10"/>
    </row>
    <row r="152" spans="4:6" x14ac:dyDescent="0.2">
      <c r="D152" s="6"/>
      <c r="E152" s="9"/>
      <c r="F152" s="10"/>
    </row>
    <row r="153" spans="4:6" x14ac:dyDescent="0.2">
      <c r="D153" s="6"/>
      <c r="E153" s="9"/>
      <c r="F153" s="10"/>
    </row>
    <row r="154" spans="4:6" x14ac:dyDescent="0.2">
      <c r="D154" s="6"/>
      <c r="E154" s="9"/>
      <c r="F154" s="10"/>
    </row>
    <row r="155" spans="4:6" x14ac:dyDescent="0.2">
      <c r="D155" s="6"/>
      <c r="E155" s="9"/>
      <c r="F155" s="10"/>
    </row>
    <row r="156" spans="4:6" x14ac:dyDescent="0.2">
      <c r="D156" s="6"/>
      <c r="E156" s="9"/>
      <c r="F156" s="10"/>
    </row>
    <row r="157" spans="4:6" x14ac:dyDescent="0.2">
      <c r="D157" s="6"/>
      <c r="E157" s="9"/>
      <c r="F157" s="10"/>
    </row>
    <row r="158" spans="4:6" x14ac:dyDescent="0.2">
      <c r="D158" s="6"/>
      <c r="E158" s="9"/>
      <c r="F158" s="10"/>
    </row>
    <row r="159" spans="4:6" x14ac:dyDescent="0.2">
      <c r="D159" s="6"/>
      <c r="E159" s="9"/>
      <c r="F159" s="10"/>
    </row>
    <row r="160" spans="4:6" x14ac:dyDescent="0.2">
      <c r="D160" s="6"/>
      <c r="E160" s="9"/>
      <c r="F160" s="10"/>
    </row>
    <row r="161" spans="4:6" x14ac:dyDescent="0.2">
      <c r="D161" s="6"/>
      <c r="E161" s="9"/>
      <c r="F161" s="10"/>
    </row>
    <row r="162" spans="4:6" x14ac:dyDescent="0.2">
      <c r="D162" s="6"/>
      <c r="E162" s="9"/>
      <c r="F162" s="10"/>
    </row>
    <row r="163" spans="4:6" x14ac:dyDescent="0.2">
      <c r="D163" s="6"/>
      <c r="E163" s="9"/>
      <c r="F163" s="10"/>
    </row>
    <row r="164" spans="4:6" x14ac:dyDescent="0.2">
      <c r="D164" s="6"/>
      <c r="E164" s="9"/>
      <c r="F164" s="10"/>
    </row>
    <row r="165" spans="4:6" x14ac:dyDescent="0.2">
      <c r="D165" s="6"/>
      <c r="E165" s="9"/>
      <c r="F165" s="10"/>
    </row>
    <row r="166" spans="4:6" x14ac:dyDescent="0.2">
      <c r="D166" s="6"/>
      <c r="E166" s="9"/>
      <c r="F166" s="10"/>
    </row>
    <row r="167" spans="4:6" x14ac:dyDescent="0.2">
      <c r="D167" s="6"/>
      <c r="E167" s="9"/>
      <c r="F167" s="10"/>
    </row>
    <row r="168" spans="4:6" x14ac:dyDescent="0.2">
      <c r="D168" s="6"/>
      <c r="E168" s="9"/>
      <c r="F168" s="10"/>
    </row>
    <row r="169" spans="4:6" x14ac:dyDescent="0.2">
      <c r="D169" s="6"/>
      <c r="E169" s="9"/>
      <c r="F169" s="10"/>
    </row>
    <row r="170" spans="4:6" x14ac:dyDescent="0.2">
      <c r="D170" s="6"/>
      <c r="E170" s="9"/>
      <c r="F170" s="10"/>
    </row>
    <row r="171" spans="4:6" x14ac:dyDescent="0.2">
      <c r="D171" s="6"/>
      <c r="E171" s="9"/>
      <c r="F171" s="10"/>
    </row>
    <row r="172" spans="4:6" x14ac:dyDescent="0.2">
      <c r="D172" s="6"/>
      <c r="E172" s="9"/>
      <c r="F172" s="10"/>
    </row>
    <row r="173" spans="4:6" x14ac:dyDescent="0.2">
      <c r="D173" s="6"/>
      <c r="E173" s="9"/>
      <c r="F173" s="10"/>
    </row>
    <row r="174" spans="4:6" x14ac:dyDescent="0.2">
      <c r="D174" s="6"/>
      <c r="E174" s="9"/>
      <c r="F174" s="10"/>
    </row>
    <row r="175" spans="4:6" x14ac:dyDescent="0.2">
      <c r="D175" s="6"/>
      <c r="E175" s="9"/>
      <c r="F175" s="10"/>
    </row>
    <row r="176" spans="4:6" x14ac:dyDescent="0.2">
      <c r="D176" s="6"/>
      <c r="E176" s="9"/>
      <c r="F176" s="10"/>
    </row>
    <row r="177" spans="4:6" x14ac:dyDescent="0.2">
      <c r="D177" s="6"/>
      <c r="E177" s="9"/>
      <c r="F177" s="10"/>
    </row>
    <row r="178" spans="4:6" x14ac:dyDescent="0.2">
      <c r="D178" s="6"/>
      <c r="E178" s="9"/>
      <c r="F178" s="10"/>
    </row>
    <row r="179" spans="4:6" x14ac:dyDescent="0.2">
      <c r="D179" s="6"/>
      <c r="E179" s="9"/>
      <c r="F179" s="10"/>
    </row>
    <row r="180" spans="4:6" x14ac:dyDescent="0.2">
      <c r="D180" s="6"/>
      <c r="E180" s="9"/>
      <c r="F180" s="10"/>
    </row>
    <row r="181" spans="4:6" x14ac:dyDescent="0.2">
      <c r="D181" s="6"/>
      <c r="E181" s="9"/>
      <c r="F181" s="10"/>
    </row>
    <row r="182" spans="4:6" x14ac:dyDescent="0.2">
      <c r="D182" s="6"/>
      <c r="E182" s="9"/>
      <c r="F182" s="10"/>
    </row>
    <row r="183" spans="4:6" x14ac:dyDescent="0.2">
      <c r="D183" s="6"/>
      <c r="E183" s="9"/>
      <c r="F183" s="10"/>
    </row>
    <row r="184" spans="4:6" x14ac:dyDescent="0.2">
      <c r="D184" s="6"/>
      <c r="E184" s="9"/>
      <c r="F184" s="10"/>
    </row>
  </sheetData>
  <mergeCells count="1">
    <mergeCell ref="A1:F1"/>
  </mergeCells>
  <conditionalFormatting sqref="E2:E3 E5:E41 E185:E65536">
    <cfRule type="cellIs" dxfId="17" priority="2" stopIfTrue="1" operator="between">
      <formula>0.009</formula>
      <formula>-0.009</formula>
    </cfRule>
  </conditionalFormatting>
  <conditionalFormatting sqref="F83:F184">
    <cfRule type="cellIs" dxfId="1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78"/>
  <sheetViews>
    <sheetView workbookViewId="0">
      <selection sqref="A1:F1"/>
    </sheetView>
  </sheetViews>
  <sheetFormatPr defaultColWidth="9.140625" defaultRowHeight="11.25" x14ac:dyDescent="0.2"/>
  <cols>
    <col min="1" max="1" width="35.7109375" style="6" bestFit="1" customWidth="1"/>
    <col min="2" max="2" width="65.5703125" style="6" customWidth="1"/>
    <col min="3" max="3" width="24.7109375" style="6" bestFit="1" customWidth="1"/>
    <col min="4" max="4" width="26.42578125" style="9" customWidth="1"/>
    <col min="5" max="5" width="26.42578125" style="10" customWidth="1"/>
    <col min="6" max="16384" width="9.140625" style="6"/>
  </cols>
  <sheetData>
    <row r="1" spans="1:6" s="1" customFormat="1" ht="15" customHeight="1" x14ac:dyDescent="0.2">
      <c r="A1" s="100" t="s">
        <v>28</v>
      </c>
      <c r="B1" s="101"/>
      <c r="C1" s="101"/>
      <c r="D1" s="101"/>
      <c r="E1" s="101"/>
      <c r="F1" s="101"/>
    </row>
    <row r="2" spans="1:6" s="1" customFormat="1" ht="12" x14ac:dyDescent="0.2">
      <c r="D2" s="5"/>
      <c r="E2" s="8"/>
    </row>
    <row r="3" spans="1:6" s="1" customFormat="1" ht="12" x14ac:dyDescent="0.2">
      <c r="A3" s="7" t="s">
        <v>7</v>
      </c>
      <c r="B3" s="2"/>
      <c r="C3" s="3"/>
      <c r="D3" s="4"/>
      <c r="E3" s="8"/>
    </row>
    <row r="4" spans="1:6" s="1" customFormat="1" ht="22.5" customHeight="1" x14ac:dyDescent="0.2">
      <c r="A4" s="13" t="s">
        <v>2</v>
      </c>
      <c r="B4" s="13" t="s">
        <v>0</v>
      </c>
      <c r="C4" s="14" t="s">
        <v>1</v>
      </c>
      <c r="D4" s="55" t="s">
        <v>6</v>
      </c>
      <c r="E4" s="55" t="s">
        <v>3</v>
      </c>
    </row>
    <row r="5" spans="1:6" x14ac:dyDescent="0.2">
      <c r="A5" s="16" t="s">
        <v>292</v>
      </c>
      <c r="B5" s="17"/>
      <c r="C5" s="17"/>
      <c r="D5" s="18"/>
      <c r="E5" s="19"/>
    </row>
    <row r="6" spans="1:6" ht="22.5" x14ac:dyDescent="0.2">
      <c r="A6" s="21" t="s">
        <v>1002</v>
      </c>
      <c r="B6" s="65" t="s">
        <v>1001</v>
      </c>
      <c r="C6" s="24">
        <v>3974957.2259999998</v>
      </c>
      <c r="D6" s="22">
        <v>72353.991959999999</v>
      </c>
      <c r="E6" s="23">
        <v>56.778074955124097</v>
      </c>
    </row>
    <row r="7" spans="1:6" x14ac:dyDescent="0.2">
      <c r="A7" s="21" t="s">
        <v>1003</v>
      </c>
      <c r="B7" s="65" t="s">
        <v>1020</v>
      </c>
      <c r="C7" s="24">
        <v>38283452.362999998</v>
      </c>
      <c r="D7" s="22">
        <v>26247.86233</v>
      </c>
      <c r="E7" s="23">
        <v>20.597385913529301</v>
      </c>
    </row>
    <row r="8" spans="1:6" x14ac:dyDescent="0.2">
      <c r="A8" s="21" t="s">
        <v>1004</v>
      </c>
      <c r="B8" s="65" t="s">
        <v>1021</v>
      </c>
      <c r="C8" s="24">
        <v>73361759.625</v>
      </c>
      <c r="D8" s="22">
        <v>26060.811399999999</v>
      </c>
      <c r="E8" s="23">
        <v>20.4506021433976</v>
      </c>
    </row>
    <row r="9" spans="1:6" ht="22.5" x14ac:dyDescent="0.2">
      <c r="A9" s="21" t="s">
        <v>1006</v>
      </c>
      <c r="B9" s="65" t="s">
        <v>1005</v>
      </c>
      <c r="C9" s="24">
        <v>1483902.88</v>
      </c>
      <c r="D9" s="22">
        <v>1.48390288E-3</v>
      </c>
      <c r="E9" s="23">
        <v>1.1644575048926499E-6</v>
      </c>
    </row>
    <row r="10" spans="1:6" ht="22.5" x14ac:dyDescent="0.2">
      <c r="A10" s="21" t="s">
        <v>1000</v>
      </c>
      <c r="B10" s="65" t="s">
        <v>999</v>
      </c>
      <c r="C10" s="24">
        <v>1370528.45</v>
      </c>
      <c r="D10" s="22">
        <v>1.3705284499999999E-3</v>
      </c>
      <c r="E10" s="23">
        <v>1.07548961645751E-6</v>
      </c>
    </row>
    <row r="11" spans="1:6" x14ac:dyDescent="0.2">
      <c r="A11" s="20" t="s">
        <v>32</v>
      </c>
      <c r="B11" s="20"/>
      <c r="C11" s="20"/>
      <c r="D11" s="25">
        <f>SUM(D6:D10)</f>
        <v>124662.66854443132</v>
      </c>
      <c r="E11" s="26">
        <f>SUM(E6:E10)</f>
        <v>97.826065251998116</v>
      </c>
    </row>
    <row r="12" spans="1:6" x14ac:dyDescent="0.2">
      <c r="A12" s="21"/>
      <c r="B12" s="21"/>
      <c r="C12" s="21"/>
      <c r="D12" s="22"/>
      <c r="E12" s="23"/>
    </row>
    <row r="13" spans="1:6" x14ac:dyDescent="0.2">
      <c r="A13" s="20" t="s">
        <v>40</v>
      </c>
      <c r="B13" s="20"/>
      <c r="C13" s="20"/>
      <c r="D13" s="25">
        <f>D11</f>
        <v>124662.66854443132</v>
      </c>
      <c r="E13" s="26">
        <f>E11</f>
        <v>97.826065251998116</v>
      </c>
    </row>
    <row r="14" spans="1:6" x14ac:dyDescent="0.2">
      <c r="A14" s="20"/>
      <c r="B14" s="20"/>
      <c r="C14" s="20"/>
      <c r="D14" s="25"/>
      <c r="E14" s="26"/>
    </row>
    <row r="15" spans="1:6" x14ac:dyDescent="0.2">
      <c r="A15" s="20" t="s">
        <v>42</v>
      </c>
      <c r="B15" s="20"/>
      <c r="C15" s="20"/>
      <c r="D15" s="25">
        <f>D17-(D11)</f>
        <v>2770.3097965686757</v>
      </c>
      <c r="E15" s="26">
        <f>E17-(E11)</f>
        <v>2.1739347480018836</v>
      </c>
    </row>
    <row r="16" spans="1:6" x14ac:dyDescent="0.2">
      <c r="A16" s="20"/>
      <c r="B16" s="20"/>
      <c r="C16" s="20"/>
      <c r="D16" s="25"/>
      <c r="E16" s="26"/>
    </row>
    <row r="17" spans="1:5" x14ac:dyDescent="0.2">
      <c r="A17" s="27" t="s">
        <v>41</v>
      </c>
      <c r="B17" s="27"/>
      <c r="C17" s="27"/>
      <c r="D17" s="28">
        <v>127432.97834099999</v>
      </c>
      <c r="E17" s="29">
        <v>100</v>
      </c>
    </row>
    <row r="18" spans="1:5" x14ac:dyDescent="0.2">
      <c r="E18" s="68" t="s">
        <v>839</v>
      </c>
    </row>
    <row r="19" spans="1:5" x14ac:dyDescent="0.2">
      <c r="A19" s="11" t="s">
        <v>44</v>
      </c>
    </row>
    <row r="20" spans="1:5" x14ac:dyDescent="0.2">
      <c r="A20" s="11" t="s">
        <v>45</v>
      </c>
    </row>
    <row r="21" spans="1:5" x14ac:dyDescent="0.2">
      <c r="A21" s="11" t="s">
        <v>46</v>
      </c>
      <c r="B21" s="11"/>
      <c r="C21" s="30" t="s">
        <v>1022</v>
      </c>
      <c r="D21" s="54" t="s">
        <v>47</v>
      </c>
    </row>
    <row r="22" spans="1:5" x14ac:dyDescent="0.2">
      <c r="A22" s="6" t="s">
        <v>56</v>
      </c>
      <c r="C22" s="31">
        <v>162.95429999999999</v>
      </c>
      <c r="D22" s="31">
        <v>166.0247</v>
      </c>
    </row>
    <row r="23" spans="1:5" x14ac:dyDescent="0.2">
      <c r="A23" s="6" t="s">
        <v>116</v>
      </c>
      <c r="C23" s="31">
        <v>42.465600000000002</v>
      </c>
      <c r="D23" s="31">
        <v>41.713299999999997</v>
      </c>
    </row>
    <row r="24" spans="1:5" x14ac:dyDescent="0.2">
      <c r="A24" s="6" t="s">
        <v>57</v>
      </c>
      <c r="C24" s="31">
        <v>184.40029999999999</v>
      </c>
      <c r="D24" s="31">
        <v>188.7313</v>
      </c>
    </row>
    <row r="25" spans="1:5" x14ac:dyDescent="0.2">
      <c r="A25" s="6" t="s">
        <v>117</v>
      </c>
      <c r="C25" s="31">
        <v>50.307400000000001</v>
      </c>
      <c r="D25" s="31">
        <v>49.527700000000003</v>
      </c>
    </row>
    <row r="27" spans="1:5" x14ac:dyDescent="0.2">
      <c r="A27" s="11" t="s">
        <v>48</v>
      </c>
    </row>
    <row r="28" spans="1:5" x14ac:dyDescent="0.2">
      <c r="A28" s="102" t="s">
        <v>49</v>
      </c>
      <c r="B28" s="103"/>
      <c r="C28" s="32" t="s">
        <v>50</v>
      </c>
    </row>
    <row r="29" spans="1:5" x14ac:dyDescent="0.2">
      <c r="A29" s="98" t="s">
        <v>116</v>
      </c>
      <c r="B29" s="99"/>
      <c r="C29" s="33">
        <v>1.55</v>
      </c>
    </row>
    <row r="30" spans="1:5" x14ac:dyDescent="0.2">
      <c r="A30" s="98" t="s">
        <v>117</v>
      </c>
      <c r="B30" s="99"/>
      <c r="C30" s="33">
        <v>1.95</v>
      </c>
    </row>
    <row r="31" spans="1:5" x14ac:dyDescent="0.2">
      <c r="A31" s="6" t="s">
        <v>51</v>
      </c>
    </row>
    <row r="32" spans="1:5" x14ac:dyDescent="0.2">
      <c r="A32" s="6" t="s">
        <v>52</v>
      </c>
    </row>
    <row r="34" spans="1:9" x14ac:dyDescent="0.2">
      <c r="A34" s="11" t="s">
        <v>296</v>
      </c>
      <c r="D34" s="35">
        <v>8.4768865695358395E-2</v>
      </c>
    </row>
    <row r="36" spans="1:9" x14ac:dyDescent="0.2">
      <c r="A36" s="11" t="s">
        <v>54</v>
      </c>
      <c r="D36" s="54" t="s">
        <v>55</v>
      </c>
    </row>
    <row r="38" spans="1:9" x14ac:dyDescent="0.2">
      <c r="A38" s="69" t="s">
        <v>1040</v>
      </c>
      <c r="B38" s="70"/>
      <c r="C38" s="70"/>
      <c r="D38" s="70"/>
      <c r="F38" s="70"/>
      <c r="G38" s="70"/>
      <c r="H38" s="70"/>
      <c r="I38" s="70"/>
    </row>
    <row r="39" spans="1:9" x14ac:dyDescent="0.2">
      <c r="A39" s="71"/>
      <c r="B39" s="70"/>
      <c r="C39" s="70"/>
      <c r="D39" s="70"/>
      <c r="F39" s="70"/>
      <c r="G39" s="70"/>
      <c r="H39" s="70"/>
      <c r="I39" s="70"/>
    </row>
    <row r="40" spans="1:9" x14ac:dyDescent="0.2">
      <c r="A40" s="69" t="s">
        <v>1031</v>
      </c>
      <c r="B40" s="70"/>
      <c r="C40" s="70"/>
      <c r="D40" s="70"/>
      <c r="F40" s="70"/>
      <c r="G40" s="70"/>
      <c r="H40" s="70"/>
      <c r="I40" s="70"/>
    </row>
    <row r="41" spans="1:9" x14ac:dyDescent="0.2">
      <c r="A41" s="71"/>
      <c r="B41" s="70"/>
      <c r="C41" s="70"/>
      <c r="D41" s="70"/>
      <c r="F41" s="70"/>
      <c r="G41" s="70"/>
      <c r="H41" s="70"/>
      <c r="I41" s="70"/>
    </row>
    <row r="42" spans="1:9" x14ac:dyDescent="0.2">
      <c r="A42" s="70"/>
      <c r="B42" s="70"/>
      <c r="C42" s="70"/>
      <c r="D42" s="70"/>
      <c r="F42" s="70"/>
      <c r="G42" s="70"/>
      <c r="H42" s="70"/>
      <c r="I42" s="70"/>
    </row>
    <row r="43" spans="1:9" x14ac:dyDescent="0.2">
      <c r="A43" s="70"/>
      <c r="B43" s="70"/>
      <c r="C43" s="70"/>
      <c r="D43" s="70"/>
      <c r="F43" s="70"/>
      <c r="G43" s="70"/>
      <c r="H43" s="70"/>
      <c r="I43" s="70"/>
    </row>
    <row r="44" spans="1:9" x14ac:dyDescent="0.2">
      <c r="A44" s="70"/>
      <c r="B44" s="70"/>
      <c r="C44" s="70"/>
      <c r="D44" s="70"/>
      <c r="F44" s="70"/>
      <c r="G44" s="70"/>
      <c r="H44" s="70"/>
      <c r="I44" s="70"/>
    </row>
    <row r="45" spans="1:9" x14ac:dyDescent="0.2">
      <c r="A45" s="70"/>
      <c r="B45" s="70"/>
      <c r="C45" s="70"/>
      <c r="D45" s="70"/>
      <c r="F45" s="70"/>
      <c r="G45" s="70"/>
      <c r="H45" s="70"/>
      <c r="I45" s="70"/>
    </row>
    <row r="46" spans="1:9" x14ac:dyDescent="0.2">
      <c r="A46" s="70"/>
      <c r="B46" s="70"/>
      <c r="C46" s="70"/>
      <c r="D46" s="70"/>
      <c r="F46" s="70"/>
      <c r="G46" s="70"/>
      <c r="H46" s="70"/>
      <c r="I46" s="70"/>
    </row>
    <row r="47" spans="1:9" x14ac:dyDescent="0.2">
      <c r="A47" s="70"/>
      <c r="B47" s="70"/>
      <c r="C47" s="70"/>
      <c r="D47" s="70"/>
      <c r="F47" s="70"/>
      <c r="G47" s="70"/>
      <c r="H47" s="70"/>
      <c r="I47" s="70"/>
    </row>
    <row r="48" spans="1:9" x14ac:dyDescent="0.2">
      <c r="A48" s="70"/>
      <c r="B48" s="70"/>
      <c r="C48" s="70"/>
      <c r="D48" s="70"/>
      <c r="F48" s="70"/>
      <c r="G48" s="70"/>
      <c r="H48" s="70"/>
      <c r="I48" s="70"/>
    </row>
    <row r="49" spans="1:9" x14ac:dyDescent="0.2">
      <c r="A49" s="70"/>
      <c r="B49" s="70"/>
      <c r="C49" s="70"/>
      <c r="D49" s="70"/>
      <c r="F49" s="70"/>
      <c r="G49" s="70"/>
      <c r="H49" s="70"/>
      <c r="I49" s="70"/>
    </row>
    <row r="50" spans="1:9" x14ac:dyDescent="0.2">
      <c r="A50" s="70"/>
      <c r="B50" s="70"/>
      <c r="C50" s="70"/>
      <c r="D50" s="70"/>
      <c r="F50" s="70"/>
      <c r="G50" s="70"/>
      <c r="H50" s="70"/>
      <c r="I50" s="70"/>
    </row>
    <row r="51" spans="1:9" x14ac:dyDescent="0.2">
      <c r="A51" s="70"/>
      <c r="B51" s="70"/>
      <c r="C51" s="70"/>
      <c r="D51" s="70"/>
      <c r="F51" s="70"/>
      <c r="G51" s="70"/>
      <c r="H51" s="70"/>
      <c r="I51" s="70"/>
    </row>
    <row r="52" spans="1:9" x14ac:dyDescent="0.2">
      <c r="A52" s="70"/>
      <c r="B52" s="70"/>
      <c r="C52" s="70"/>
      <c r="D52" s="70"/>
      <c r="F52" s="70"/>
      <c r="G52" s="70"/>
      <c r="H52" s="70"/>
      <c r="I52" s="70"/>
    </row>
    <row r="53" spans="1:9" x14ac:dyDescent="0.2">
      <c r="A53" s="70"/>
      <c r="B53" s="70"/>
      <c r="C53" s="70"/>
      <c r="D53" s="70"/>
      <c r="F53" s="70"/>
      <c r="G53" s="70"/>
      <c r="H53" s="70"/>
      <c r="I53" s="70"/>
    </row>
    <row r="54" spans="1:9" x14ac:dyDescent="0.2">
      <c r="A54" s="70"/>
      <c r="B54" s="70"/>
      <c r="C54" s="70"/>
      <c r="D54" s="70"/>
      <c r="F54" s="70"/>
      <c r="G54" s="70"/>
      <c r="H54" s="70"/>
      <c r="I54" s="70"/>
    </row>
    <row r="55" spans="1:9" x14ac:dyDescent="0.2">
      <c r="A55" s="70"/>
      <c r="B55" s="70"/>
      <c r="C55" s="70"/>
      <c r="D55" s="70"/>
      <c r="F55" s="70"/>
      <c r="G55" s="70"/>
      <c r="H55" s="70"/>
      <c r="I55" s="70"/>
    </row>
    <row r="56" spans="1:9" x14ac:dyDescent="0.2">
      <c r="A56" s="70"/>
      <c r="B56" s="70"/>
      <c r="C56" s="70"/>
      <c r="D56" s="70"/>
      <c r="F56" s="70"/>
      <c r="G56" s="70"/>
      <c r="H56" s="70"/>
      <c r="I56" s="70"/>
    </row>
    <row r="57" spans="1:9" x14ac:dyDescent="0.2">
      <c r="A57" s="70"/>
      <c r="B57" s="70"/>
      <c r="C57" s="70"/>
      <c r="D57" s="70"/>
      <c r="F57" s="70"/>
      <c r="G57" s="70"/>
      <c r="H57" s="70"/>
      <c r="I57" s="70"/>
    </row>
    <row r="58" spans="1:9" x14ac:dyDescent="0.2">
      <c r="A58" s="69"/>
      <c r="B58" s="70"/>
      <c r="C58" s="70"/>
      <c r="D58" s="70"/>
      <c r="F58" s="70"/>
      <c r="G58" s="70"/>
      <c r="H58" s="70"/>
      <c r="I58" s="70"/>
    </row>
    <row r="59" spans="1:9" x14ac:dyDescent="0.2">
      <c r="A59" s="69" t="s">
        <v>1069</v>
      </c>
      <c r="B59" s="70"/>
      <c r="C59" s="70"/>
      <c r="D59" s="70"/>
      <c r="F59" s="70"/>
      <c r="G59" s="70"/>
      <c r="H59" s="70"/>
      <c r="I59" s="70"/>
    </row>
    <row r="60" spans="1:9" x14ac:dyDescent="0.2">
      <c r="A60" s="70"/>
      <c r="B60" s="70"/>
      <c r="C60" s="70"/>
      <c r="D60" s="70"/>
      <c r="F60" s="70"/>
      <c r="G60" s="70"/>
      <c r="H60" s="70"/>
      <c r="I60" s="70"/>
    </row>
    <row r="61" spans="1:9" x14ac:dyDescent="0.2">
      <c r="A61" s="69" t="s">
        <v>1032</v>
      </c>
      <c r="B61" s="70"/>
      <c r="C61" s="70"/>
      <c r="D61" s="70"/>
      <c r="F61" s="70"/>
      <c r="G61" s="70"/>
      <c r="H61" s="70"/>
      <c r="I61" s="70"/>
    </row>
    <row r="62" spans="1:9" x14ac:dyDescent="0.2">
      <c r="A62" s="70"/>
      <c r="B62" s="70"/>
      <c r="C62" s="70"/>
      <c r="D62" s="70"/>
      <c r="F62" s="70"/>
      <c r="G62" s="70"/>
      <c r="H62" s="70"/>
      <c r="I62" s="70"/>
    </row>
    <row r="63" spans="1:9" x14ac:dyDescent="0.2">
      <c r="A63" s="70"/>
      <c r="B63" s="70"/>
      <c r="C63" s="70"/>
      <c r="D63" s="70"/>
      <c r="F63" s="70"/>
      <c r="G63" s="70"/>
      <c r="H63" s="70"/>
      <c r="I63" s="70"/>
    </row>
    <row r="64" spans="1:9" x14ac:dyDescent="0.2">
      <c r="A64" s="70"/>
      <c r="B64" s="70"/>
      <c r="C64" s="70"/>
      <c r="D64" s="70"/>
      <c r="F64" s="70"/>
      <c r="G64" s="70"/>
      <c r="H64" s="70"/>
      <c r="I64" s="70"/>
    </row>
    <row r="65" spans="1:9" x14ac:dyDescent="0.2">
      <c r="A65" s="70"/>
      <c r="B65" s="70"/>
      <c r="C65" s="70"/>
      <c r="D65" s="70"/>
      <c r="F65" s="70"/>
      <c r="G65" s="70"/>
      <c r="H65" s="70"/>
      <c r="I65" s="70"/>
    </row>
    <row r="66" spans="1:9" x14ac:dyDescent="0.2">
      <c r="A66" s="70"/>
      <c r="B66" s="70"/>
      <c r="C66" s="70"/>
      <c r="D66" s="70"/>
      <c r="F66" s="70"/>
      <c r="G66" s="70"/>
      <c r="H66" s="70"/>
      <c r="I66" s="70"/>
    </row>
    <row r="67" spans="1:9" x14ac:dyDescent="0.2">
      <c r="A67" s="70"/>
      <c r="B67" s="70"/>
      <c r="C67" s="70"/>
      <c r="D67" s="70"/>
      <c r="F67" s="70"/>
      <c r="G67" s="70"/>
      <c r="H67" s="70"/>
      <c r="I67" s="70"/>
    </row>
    <row r="68" spans="1:9" x14ac:dyDescent="0.2">
      <c r="A68" s="70"/>
      <c r="B68" s="70"/>
      <c r="C68" s="70"/>
      <c r="D68" s="70"/>
      <c r="F68" s="70"/>
      <c r="G68" s="70"/>
      <c r="H68" s="70"/>
      <c r="I68" s="70"/>
    </row>
    <row r="69" spans="1:9" x14ac:dyDescent="0.2">
      <c r="A69" s="70"/>
      <c r="B69" s="70"/>
      <c r="C69" s="70"/>
      <c r="D69" s="70"/>
      <c r="F69" s="70"/>
      <c r="G69" s="70"/>
      <c r="H69" s="70"/>
      <c r="I69" s="70"/>
    </row>
    <row r="70" spans="1:9" x14ac:dyDescent="0.2">
      <c r="A70" s="70"/>
      <c r="B70" s="70"/>
      <c r="C70" s="70"/>
      <c r="D70" s="70"/>
      <c r="F70" s="70"/>
      <c r="G70" s="70"/>
      <c r="H70" s="70"/>
      <c r="I70" s="70"/>
    </row>
    <row r="71" spans="1:9" x14ac:dyDescent="0.2">
      <c r="A71" s="70"/>
      <c r="B71" s="70"/>
      <c r="C71" s="70"/>
      <c r="D71" s="70"/>
      <c r="F71" s="70"/>
      <c r="G71" s="70"/>
      <c r="H71" s="70"/>
      <c r="I71" s="70"/>
    </row>
    <row r="72" spans="1:9" x14ac:dyDescent="0.2">
      <c r="A72" s="70"/>
      <c r="B72" s="74"/>
      <c r="C72" s="74"/>
      <c r="D72" s="74"/>
      <c r="E72" s="74"/>
      <c r="F72" s="70"/>
      <c r="G72" s="70"/>
      <c r="H72" s="70"/>
      <c r="I72" s="70"/>
    </row>
    <row r="73" spans="1:9" x14ac:dyDescent="0.2">
      <c r="A73" s="70"/>
      <c r="B73" s="70"/>
      <c r="C73" s="70"/>
      <c r="D73" s="70"/>
      <c r="F73" s="70"/>
      <c r="G73" s="70"/>
      <c r="H73" s="70"/>
      <c r="I73" s="70"/>
    </row>
    <row r="74" spans="1:9" x14ac:dyDescent="0.2">
      <c r="A74" s="70"/>
      <c r="B74" s="70"/>
      <c r="C74" s="70"/>
      <c r="D74" s="70"/>
      <c r="F74" s="70"/>
      <c r="G74" s="70"/>
      <c r="H74" s="70"/>
      <c r="I74" s="70"/>
    </row>
    <row r="75" spans="1:9" x14ac:dyDescent="0.2">
      <c r="A75" s="70"/>
      <c r="B75" s="70"/>
      <c r="C75" s="70"/>
      <c r="D75" s="70"/>
      <c r="F75" s="70"/>
      <c r="G75" s="70"/>
      <c r="H75" s="70"/>
      <c r="I75" s="70"/>
    </row>
    <row r="76" spans="1:9" x14ac:dyDescent="0.2">
      <c r="A76" s="70"/>
      <c r="B76" s="70"/>
      <c r="C76" s="70"/>
      <c r="D76" s="70"/>
      <c r="F76" s="70"/>
      <c r="G76" s="70"/>
      <c r="H76" s="70"/>
      <c r="I76" s="70"/>
    </row>
    <row r="77" spans="1:9" x14ac:dyDescent="0.2">
      <c r="A77" s="75" t="s">
        <v>1070</v>
      </c>
      <c r="B77" s="70"/>
      <c r="C77" s="70"/>
      <c r="D77" s="70"/>
      <c r="F77" s="70"/>
      <c r="G77" s="70"/>
      <c r="H77" s="70"/>
      <c r="I77" s="70"/>
    </row>
    <row r="78" spans="1:9" x14ac:dyDescent="0.2">
      <c r="A78" s="70"/>
      <c r="B78" s="70"/>
      <c r="C78" s="70"/>
      <c r="D78" s="70"/>
      <c r="F78" s="70"/>
      <c r="G78" s="70"/>
      <c r="H78" s="70"/>
      <c r="I78" s="70"/>
    </row>
    <row r="79" spans="1:9" x14ac:dyDescent="0.2">
      <c r="A79" s="6" t="s">
        <v>1071</v>
      </c>
      <c r="B79" s="70"/>
      <c r="C79" s="70"/>
      <c r="D79" s="70"/>
      <c r="F79" s="70"/>
      <c r="G79" s="70"/>
      <c r="H79" s="70"/>
      <c r="I79" s="70"/>
    </row>
    <row r="80" spans="1:9" x14ac:dyDescent="0.2">
      <c r="A80" s="70"/>
      <c r="B80" s="70"/>
      <c r="C80" s="70"/>
      <c r="D80" s="70"/>
      <c r="F80" s="70"/>
      <c r="G80" s="70"/>
      <c r="H80" s="70"/>
      <c r="I80" s="70"/>
    </row>
    <row r="81" spans="1:9" x14ac:dyDescent="0.2">
      <c r="A81" s="70" t="s">
        <v>1030</v>
      </c>
      <c r="B81" s="70"/>
      <c r="C81" s="70"/>
      <c r="D81" s="70"/>
      <c r="F81" s="70"/>
      <c r="G81" s="70"/>
      <c r="H81" s="70"/>
      <c r="I81" s="70"/>
    </row>
    <row r="82" spans="1:9" x14ac:dyDescent="0.2">
      <c r="A82" s="70"/>
      <c r="B82" s="70"/>
      <c r="C82" s="70"/>
      <c r="D82" s="70"/>
      <c r="F82" s="70"/>
      <c r="G82" s="70"/>
      <c r="H82" s="70"/>
      <c r="I82" s="70"/>
    </row>
    <row r="83" spans="1:9" x14ac:dyDescent="0.2">
      <c r="A83" s="70"/>
      <c r="B83" s="70"/>
      <c r="C83" s="70"/>
      <c r="D83" s="70"/>
      <c r="F83" s="70"/>
      <c r="G83" s="70"/>
      <c r="H83" s="70"/>
      <c r="I83" s="70"/>
    </row>
    <row r="84" spans="1:9" x14ac:dyDescent="0.2">
      <c r="A84" s="70"/>
      <c r="B84" s="70"/>
      <c r="C84" s="70"/>
      <c r="D84" s="70"/>
      <c r="F84" s="70"/>
      <c r="G84" s="70"/>
      <c r="H84" s="70"/>
      <c r="I84" s="70"/>
    </row>
    <row r="85" spans="1:9" x14ac:dyDescent="0.2">
      <c r="A85" s="70"/>
      <c r="B85" s="70"/>
      <c r="C85" s="70"/>
      <c r="D85" s="70"/>
      <c r="F85" s="70"/>
      <c r="G85" s="70"/>
      <c r="H85" s="70"/>
      <c r="I85" s="70"/>
    </row>
    <row r="86" spans="1:9" x14ac:dyDescent="0.2">
      <c r="A86" s="70"/>
      <c r="B86" s="70"/>
      <c r="C86" s="70"/>
      <c r="D86" s="70"/>
      <c r="F86" s="70"/>
      <c r="G86" s="70"/>
      <c r="H86" s="70"/>
      <c r="I86" s="70"/>
    </row>
    <row r="87" spans="1:9" x14ac:dyDescent="0.2">
      <c r="A87" s="70"/>
      <c r="B87" s="70"/>
      <c r="C87" s="70"/>
      <c r="D87" s="70"/>
      <c r="F87" s="70"/>
      <c r="G87" s="70"/>
      <c r="H87" s="70"/>
      <c r="I87" s="70"/>
    </row>
    <row r="88" spans="1:9" x14ac:dyDescent="0.2">
      <c r="A88" s="70"/>
      <c r="B88" s="70"/>
      <c r="C88" s="70"/>
      <c r="D88" s="70"/>
      <c r="F88" s="70"/>
      <c r="G88" s="70"/>
      <c r="H88" s="70"/>
      <c r="I88" s="70"/>
    </row>
    <row r="89" spans="1:9" x14ac:dyDescent="0.2">
      <c r="A89" s="70"/>
      <c r="B89" s="70"/>
      <c r="C89" s="70"/>
      <c r="D89" s="70"/>
      <c r="F89" s="70"/>
      <c r="G89" s="70"/>
      <c r="H89" s="70"/>
      <c r="I89" s="70"/>
    </row>
    <row r="90" spans="1:9" x14ac:dyDescent="0.2">
      <c r="A90" s="70"/>
      <c r="B90" s="70"/>
      <c r="C90" s="70"/>
      <c r="D90" s="70"/>
      <c r="F90" s="70"/>
      <c r="G90" s="70"/>
      <c r="H90" s="70"/>
      <c r="I90" s="70"/>
    </row>
    <row r="91" spans="1:9" x14ac:dyDescent="0.2">
      <c r="A91" s="70"/>
      <c r="B91" s="70"/>
      <c r="C91" s="70"/>
      <c r="D91" s="70"/>
      <c r="F91" s="70"/>
      <c r="G91" s="70"/>
      <c r="H91" s="70"/>
      <c r="I91" s="70"/>
    </row>
    <row r="92" spans="1:9" x14ac:dyDescent="0.2">
      <c r="A92" s="70"/>
      <c r="B92" s="70"/>
      <c r="C92" s="70"/>
      <c r="D92" s="70"/>
      <c r="F92" s="70"/>
      <c r="G92" s="70"/>
      <c r="H92" s="70"/>
      <c r="I92" s="70"/>
    </row>
    <row r="93" spans="1:9" x14ac:dyDescent="0.2">
      <c r="A93" s="70"/>
      <c r="B93" s="70"/>
      <c r="C93" s="70"/>
      <c r="D93" s="70"/>
      <c r="F93" s="70"/>
      <c r="G93" s="70"/>
      <c r="H93" s="70"/>
      <c r="I93" s="70"/>
    </row>
    <row r="94" spans="1:9" x14ac:dyDescent="0.2">
      <c r="A94" s="70"/>
      <c r="B94" s="70"/>
      <c r="C94" s="70"/>
      <c r="D94" s="70"/>
      <c r="F94" s="70"/>
      <c r="G94" s="70"/>
      <c r="H94" s="70"/>
      <c r="I94" s="70"/>
    </row>
    <row r="95" spans="1:9" x14ac:dyDescent="0.2">
      <c r="A95" s="70"/>
      <c r="B95" s="70"/>
      <c r="C95" s="70"/>
      <c r="D95" s="70"/>
      <c r="F95" s="70"/>
      <c r="G95" s="70"/>
      <c r="H95" s="70"/>
      <c r="I95" s="70"/>
    </row>
    <row r="96" spans="1:9" x14ac:dyDescent="0.2">
      <c r="A96" s="70"/>
      <c r="B96" s="70"/>
      <c r="C96" s="70"/>
      <c r="D96" s="70"/>
      <c r="F96" s="70"/>
      <c r="G96" s="70"/>
      <c r="H96" s="70"/>
      <c r="I96" s="70"/>
    </row>
    <row r="97" spans="1:9" x14ac:dyDescent="0.2">
      <c r="A97" s="70"/>
      <c r="B97" s="70"/>
      <c r="C97" s="70"/>
      <c r="D97" s="70"/>
      <c r="F97" s="70"/>
      <c r="G97" s="70"/>
      <c r="H97" s="70"/>
      <c r="I97" s="70"/>
    </row>
    <row r="98" spans="1:9" x14ac:dyDescent="0.2">
      <c r="A98" s="70"/>
      <c r="B98" s="70"/>
      <c r="C98" s="70"/>
      <c r="D98" s="70"/>
      <c r="F98" s="70"/>
      <c r="G98" s="70"/>
      <c r="H98" s="70"/>
      <c r="I98" s="70"/>
    </row>
    <row r="99" spans="1:9" x14ac:dyDescent="0.2">
      <c r="A99" s="70"/>
      <c r="B99" s="70"/>
      <c r="C99" s="70"/>
      <c r="D99" s="70"/>
      <c r="F99" s="70"/>
      <c r="G99" s="70"/>
      <c r="H99" s="70"/>
      <c r="I99" s="70"/>
    </row>
    <row r="100" spans="1:9" x14ac:dyDescent="0.2">
      <c r="A100" s="70"/>
      <c r="B100" s="70"/>
      <c r="C100" s="70"/>
      <c r="D100" s="70"/>
      <c r="F100" s="70"/>
      <c r="G100" s="70"/>
      <c r="H100" s="70"/>
      <c r="I100" s="70"/>
    </row>
    <row r="101" spans="1:9" x14ac:dyDescent="0.2">
      <c r="A101" s="70"/>
      <c r="B101" s="70"/>
      <c r="C101" s="70"/>
      <c r="D101" s="70"/>
      <c r="F101" s="70"/>
      <c r="G101" s="70"/>
      <c r="H101" s="70"/>
      <c r="I101" s="70"/>
    </row>
    <row r="102" spans="1:9" x14ac:dyDescent="0.2">
      <c r="A102" s="70"/>
      <c r="B102" s="70"/>
      <c r="C102" s="70"/>
      <c r="D102" s="70"/>
      <c r="F102" s="70"/>
      <c r="G102" s="70"/>
      <c r="H102" s="70"/>
      <c r="I102" s="70"/>
    </row>
    <row r="103" spans="1:9" x14ac:dyDescent="0.2">
      <c r="A103" s="70"/>
      <c r="B103" s="70"/>
      <c r="C103" s="70"/>
      <c r="D103" s="70"/>
      <c r="F103" s="70"/>
      <c r="G103" s="70"/>
      <c r="H103" s="70"/>
      <c r="I103" s="70"/>
    </row>
    <row r="104" spans="1:9" x14ac:dyDescent="0.2">
      <c r="A104" s="70"/>
      <c r="B104" s="70"/>
      <c r="C104" s="70"/>
      <c r="D104" s="70"/>
      <c r="F104" s="70"/>
      <c r="G104" s="70"/>
      <c r="H104" s="70"/>
      <c r="I104" s="70"/>
    </row>
    <row r="105" spans="1:9" x14ac:dyDescent="0.2">
      <c r="A105" s="70"/>
      <c r="B105" s="70"/>
      <c r="C105" s="70"/>
      <c r="D105" s="70"/>
      <c r="F105" s="70"/>
      <c r="G105" s="70"/>
      <c r="H105" s="70"/>
      <c r="I105" s="70"/>
    </row>
    <row r="106" spans="1:9" x14ac:dyDescent="0.2">
      <c r="A106" s="70"/>
      <c r="B106" s="70"/>
      <c r="C106" s="70"/>
      <c r="D106" s="70"/>
      <c r="F106" s="70"/>
      <c r="G106" s="70"/>
      <c r="H106" s="70"/>
      <c r="I106" s="70"/>
    </row>
    <row r="107" spans="1:9" x14ac:dyDescent="0.2">
      <c r="A107" s="70"/>
      <c r="B107" s="70"/>
      <c r="C107" s="70"/>
      <c r="D107" s="70"/>
      <c r="F107" s="70"/>
      <c r="G107" s="70"/>
      <c r="H107" s="70"/>
      <c r="I107" s="70"/>
    </row>
    <row r="108" spans="1:9" x14ac:dyDescent="0.2">
      <c r="A108" s="70"/>
      <c r="B108" s="70"/>
      <c r="C108" s="70"/>
      <c r="D108" s="70"/>
      <c r="F108" s="70"/>
      <c r="G108" s="70"/>
      <c r="H108" s="70"/>
      <c r="I108" s="70"/>
    </row>
    <row r="109" spans="1:9" x14ac:dyDescent="0.2">
      <c r="A109" s="70"/>
      <c r="B109" s="70"/>
      <c r="C109" s="70"/>
      <c r="D109" s="70"/>
      <c r="F109" s="70"/>
      <c r="G109" s="70"/>
      <c r="H109" s="70"/>
      <c r="I109" s="70"/>
    </row>
    <row r="110" spans="1:9" x14ac:dyDescent="0.2">
      <c r="A110" s="70"/>
      <c r="B110" s="70"/>
      <c r="C110" s="70"/>
      <c r="D110" s="70"/>
      <c r="F110" s="70"/>
      <c r="G110" s="70"/>
      <c r="H110" s="70"/>
      <c r="I110" s="70"/>
    </row>
    <row r="111" spans="1:9" x14ac:dyDescent="0.2">
      <c r="A111" s="70"/>
      <c r="B111" s="70"/>
      <c r="C111" s="70"/>
      <c r="D111" s="70"/>
      <c r="F111" s="70"/>
      <c r="G111" s="70"/>
      <c r="H111" s="70"/>
      <c r="I111" s="70"/>
    </row>
    <row r="112" spans="1:9" x14ac:dyDescent="0.2">
      <c r="A112" s="70"/>
      <c r="B112" s="70"/>
      <c r="C112" s="70"/>
      <c r="D112" s="70"/>
      <c r="F112" s="70"/>
      <c r="G112" s="70"/>
      <c r="H112" s="70"/>
      <c r="I112" s="70"/>
    </row>
    <row r="113" spans="1:9" x14ac:dyDescent="0.2">
      <c r="A113" s="70"/>
      <c r="B113" s="70"/>
      <c r="C113" s="70"/>
      <c r="D113" s="70"/>
      <c r="F113" s="70"/>
      <c r="G113" s="70"/>
      <c r="H113" s="70"/>
      <c r="I113" s="70"/>
    </row>
    <row r="114" spans="1:9" x14ac:dyDescent="0.2">
      <c r="A114" s="70"/>
      <c r="B114" s="70"/>
      <c r="C114" s="70"/>
      <c r="D114" s="70"/>
      <c r="F114" s="70"/>
      <c r="G114" s="70"/>
      <c r="H114" s="70"/>
      <c r="I114" s="70"/>
    </row>
    <row r="115" spans="1:9" x14ac:dyDescent="0.2">
      <c r="A115" s="70"/>
      <c r="B115" s="70"/>
      <c r="C115" s="70"/>
      <c r="D115" s="70"/>
      <c r="F115" s="70"/>
      <c r="G115" s="70"/>
      <c r="H115" s="70"/>
      <c r="I115" s="70"/>
    </row>
    <row r="116" spans="1:9" x14ac:dyDescent="0.2">
      <c r="A116" s="70"/>
      <c r="B116" s="70"/>
      <c r="C116" s="70"/>
      <c r="D116" s="70"/>
      <c r="F116" s="70"/>
      <c r="G116" s="70"/>
      <c r="H116" s="70"/>
      <c r="I116" s="70"/>
    </row>
    <row r="117" spans="1:9" x14ac:dyDescent="0.2">
      <c r="A117" s="70"/>
      <c r="B117" s="70"/>
      <c r="C117" s="70"/>
      <c r="D117" s="70"/>
      <c r="F117" s="70"/>
      <c r="G117" s="70"/>
      <c r="H117" s="70"/>
      <c r="I117" s="70"/>
    </row>
    <row r="118" spans="1:9" x14ac:dyDescent="0.2">
      <c r="A118" s="70"/>
      <c r="B118" s="70"/>
      <c r="C118" s="70"/>
      <c r="D118" s="70"/>
      <c r="F118" s="70"/>
      <c r="G118" s="70"/>
      <c r="H118" s="70"/>
      <c r="I118" s="70"/>
    </row>
    <row r="119" spans="1:9" x14ac:dyDescent="0.2">
      <c r="A119" s="70"/>
      <c r="B119" s="70"/>
      <c r="C119" s="70"/>
      <c r="D119" s="70"/>
      <c r="F119" s="70"/>
      <c r="G119" s="70"/>
      <c r="H119" s="70"/>
      <c r="I119" s="70"/>
    </row>
    <row r="120" spans="1:9" x14ac:dyDescent="0.2">
      <c r="A120" s="70"/>
      <c r="B120" s="70"/>
      <c r="C120" s="70"/>
      <c r="D120" s="70"/>
      <c r="F120" s="70"/>
      <c r="G120" s="70"/>
      <c r="H120" s="70"/>
      <c r="I120" s="70"/>
    </row>
    <row r="121" spans="1:9" x14ac:dyDescent="0.2">
      <c r="A121" s="70"/>
      <c r="B121" s="70"/>
      <c r="C121" s="70"/>
      <c r="D121" s="70"/>
      <c r="F121" s="70"/>
      <c r="G121" s="70"/>
      <c r="H121" s="70"/>
      <c r="I121" s="70"/>
    </row>
    <row r="122" spans="1:9" x14ac:dyDescent="0.2">
      <c r="A122" s="70"/>
      <c r="B122" s="70"/>
      <c r="C122" s="70"/>
      <c r="D122" s="70"/>
      <c r="F122" s="70"/>
      <c r="G122" s="70"/>
      <c r="H122" s="70"/>
      <c r="I122" s="70"/>
    </row>
    <row r="123" spans="1:9" x14ac:dyDescent="0.2">
      <c r="A123" s="70"/>
      <c r="B123" s="70"/>
      <c r="C123" s="70"/>
      <c r="D123" s="70"/>
      <c r="F123" s="70"/>
      <c r="G123" s="70"/>
      <c r="H123" s="70"/>
      <c r="I123" s="70"/>
    </row>
    <row r="124" spans="1:9" x14ac:dyDescent="0.2">
      <c r="A124" s="70"/>
      <c r="B124" s="70"/>
      <c r="C124" s="70"/>
      <c r="D124" s="70"/>
      <c r="F124" s="70"/>
      <c r="G124" s="70"/>
      <c r="H124" s="70"/>
      <c r="I124" s="70"/>
    </row>
    <row r="125" spans="1:9" x14ac:dyDescent="0.2">
      <c r="A125" s="70"/>
      <c r="B125" s="70"/>
      <c r="C125" s="70"/>
      <c r="D125" s="70"/>
      <c r="F125" s="70"/>
      <c r="G125" s="70"/>
      <c r="H125" s="70"/>
      <c r="I125" s="70"/>
    </row>
    <row r="126" spans="1:9" x14ac:dyDescent="0.2">
      <c r="A126" s="70"/>
      <c r="B126" s="70"/>
      <c r="C126" s="70"/>
      <c r="D126" s="70"/>
      <c r="F126" s="70"/>
      <c r="G126" s="70"/>
      <c r="H126" s="70"/>
      <c r="I126" s="70"/>
    </row>
    <row r="127" spans="1:9" x14ac:dyDescent="0.2">
      <c r="A127" s="70"/>
      <c r="B127" s="70"/>
      <c r="C127" s="70"/>
      <c r="D127" s="70"/>
      <c r="F127" s="70"/>
      <c r="G127" s="70"/>
      <c r="H127" s="70"/>
      <c r="I127" s="70"/>
    </row>
    <row r="128" spans="1:9" x14ac:dyDescent="0.2">
      <c r="A128" s="70"/>
      <c r="B128" s="70"/>
      <c r="C128" s="70"/>
      <c r="D128" s="70"/>
      <c r="F128" s="70"/>
      <c r="G128" s="70"/>
      <c r="H128" s="70"/>
      <c r="I128" s="70"/>
    </row>
    <row r="129" spans="1:9" x14ac:dyDescent="0.2">
      <c r="A129" s="70"/>
      <c r="B129" s="70"/>
      <c r="C129" s="70"/>
      <c r="D129" s="70"/>
      <c r="F129" s="70"/>
      <c r="G129" s="70"/>
      <c r="H129" s="70"/>
      <c r="I129" s="70"/>
    </row>
    <row r="130" spans="1:9" x14ac:dyDescent="0.2">
      <c r="A130" s="70"/>
      <c r="B130" s="70"/>
      <c r="C130" s="70"/>
      <c r="D130" s="70"/>
      <c r="F130" s="70"/>
      <c r="G130" s="70"/>
      <c r="H130" s="70"/>
      <c r="I130" s="70"/>
    </row>
    <row r="131" spans="1:9" x14ac:dyDescent="0.2">
      <c r="A131" s="70"/>
      <c r="B131" s="70"/>
      <c r="C131" s="70"/>
      <c r="D131" s="70"/>
      <c r="F131" s="70"/>
      <c r="G131" s="70"/>
      <c r="H131" s="70"/>
      <c r="I131" s="70"/>
    </row>
    <row r="132" spans="1:9" x14ac:dyDescent="0.2">
      <c r="A132" s="70"/>
      <c r="B132" s="70"/>
      <c r="C132" s="70"/>
      <c r="D132" s="70"/>
      <c r="F132" s="70"/>
      <c r="G132" s="70"/>
      <c r="H132" s="70"/>
      <c r="I132" s="70"/>
    </row>
    <row r="133" spans="1:9" x14ac:dyDescent="0.2">
      <c r="A133" s="70"/>
      <c r="B133" s="70"/>
      <c r="C133" s="70"/>
      <c r="D133" s="70"/>
      <c r="F133" s="70"/>
      <c r="G133" s="70"/>
      <c r="H133" s="70"/>
      <c r="I133" s="70"/>
    </row>
    <row r="134" spans="1:9" x14ac:dyDescent="0.2">
      <c r="A134" s="70"/>
      <c r="B134" s="70"/>
      <c r="C134" s="70"/>
      <c r="D134" s="70"/>
      <c r="F134" s="70"/>
      <c r="G134" s="70"/>
      <c r="H134" s="70"/>
      <c r="I134" s="70"/>
    </row>
    <row r="135" spans="1:9" x14ac:dyDescent="0.2">
      <c r="A135" s="70"/>
      <c r="B135" s="70"/>
      <c r="C135" s="70"/>
      <c r="D135" s="70"/>
      <c r="F135" s="70"/>
      <c r="G135" s="70"/>
      <c r="H135" s="70"/>
      <c r="I135" s="70"/>
    </row>
    <row r="136" spans="1:9" x14ac:dyDescent="0.2">
      <c r="A136" s="70"/>
      <c r="B136" s="70"/>
      <c r="C136" s="70"/>
      <c r="D136" s="70"/>
      <c r="F136" s="70"/>
      <c r="G136" s="70"/>
      <c r="H136" s="70"/>
      <c r="I136" s="70"/>
    </row>
    <row r="137" spans="1:9" x14ac:dyDescent="0.2">
      <c r="A137" s="70"/>
      <c r="B137" s="70"/>
      <c r="C137" s="70"/>
      <c r="D137" s="70"/>
      <c r="F137" s="70"/>
      <c r="G137" s="70"/>
      <c r="H137" s="70"/>
      <c r="I137" s="70"/>
    </row>
    <row r="138" spans="1:9" x14ac:dyDescent="0.2">
      <c r="A138" s="70"/>
      <c r="B138" s="70"/>
      <c r="C138" s="70"/>
      <c r="D138" s="70"/>
      <c r="F138" s="70"/>
      <c r="G138" s="70"/>
      <c r="H138" s="70"/>
      <c r="I138" s="70"/>
    </row>
    <row r="139" spans="1:9" x14ac:dyDescent="0.2">
      <c r="A139" s="70"/>
      <c r="B139" s="70"/>
      <c r="C139" s="70"/>
      <c r="D139" s="70"/>
      <c r="F139" s="70"/>
      <c r="G139" s="70"/>
      <c r="H139" s="70"/>
      <c r="I139" s="70"/>
    </row>
    <row r="140" spans="1:9" x14ac:dyDescent="0.2">
      <c r="A140" s="70"/>
      <c r="B140" s="70"/>
      <c r="C140" s="70"/>
      <c r="D140" s="70"/>
      <c r="F140" s="70"/>
      <c r="G140" s="70"/>
      <c r="H140" s="70"/>
      <c r="I140" s="70"/>
    </row>
    <row r="141" spans="1:9" x14ac:dyDescent="0.2">
      <c r="A141" s="70"/>
      <c r="B141" s="70"/>
      <c r="C141" s="70"/>
      <c r="D141" s="70"/>
      <c r="F141" s="70"/>
      <c r="G141" s="70"/>
      <c r="H141" s="70"/>
      <c r="I141" s="70"/>
    </row>
    <row r="142" spans="1:9" x14ac:dyDescent="0.2">
      <c r="A142" s="70"/>
      <c r="B142" s="70"/>
      <c r="C142" s="70"/>
      <c r="D142" s="70"/>
      <c r="F142" s="70"/>
      <c r="G142" s="70"/>
      <c r="H142" s="70"/>
      <c r="I142" s="70"/>
    </row>
    <row r="143" spans="1:9" x14ac:dyDescent="0.2">
      <c r="A143" s="70"/>
      <c r="B143" s="70"/>
      <c r="C143" s="70"/>
      <c r="D143" s="70"/>
      <c r="F143" s="70"/>
      <c r="G143" s="70"/>
      <c r="H143" s="70"/>
      <c r="I143" s="70"/>
    </row>
    <row r="144" spans="1:9" x14ac:dyDescent="0.2">
      <c r="A144" s="70"/>
      <c r="B144" s="70"/>
      <c r="C144" s="70"/>
      <c r="D144" s="70"/>
      <c r="F144" s="70"/>
      <c r="G144" s="70"/>
      <c r="H144" s="70"/>
      <c r="I144" s="70"/>
    </row>
    <row r="145" spans="1:9" x14ac:dyDescent="0.2">
      <c r="A145" s="70"/>
      <c r="B145" s="70"/>
      <c r="C145" s="70"/>
      <c r="D145" s="70"/>
      <c r="F145" s="70"/>
      <c r="G145" s="70"/>
      <c r="H145" s="70"/>
      <c r="I145" s="70"/>
    </row>
    <row r="146" spans="1:9" x14ac:dyDescent="0.2">
      <c r="A146" s="70"/>
      <c r="B146" s="70"/>
      <c r="C146" s="70"/>
      <c r="D146" s="70"/>
      <c r="F146" s="70"/>
      <c r="G146" s="70"/>
      <c r="H146" s="70"/>
      <c r="I146" s="70"/>
    </row>
    <row r="147" spans="1:9" x14ac:dyDescent="0.2">
      <c r="A147" s="70"/>
      <c r="B147" s="70"/>
      <c r="C147" s="70"/>
      <c r="D147" s="70"/>
      <c r="F147" s="70"/>
      <c r="G147" s="70"/>
      <c r="H147" s="70"/>
      <c r="I147" s="70"/>
    </row>
    <row r="148" spans="1:9" x14ac:dyDescent="0.2">
      <c r="A148" s="70"/>
      <c r="B148" s="70"/>
      <c r="C148" s="70"/>
      <c r="D148" s="70"/>
      <c r="F148" s="70"/>
      <c r="G148" s="70"/>
      <c r="H148" s="70"/>
      <c r="I148" s="70"/>
    </row>
    <row r="149" spans="1:9" x14ac:dyDescent="0.2">
      <c r="A149" s="70"/>
      <c r="B149" s="70"/>
      <c r="C149" s="70"/>
      <c r="D149" s="70"/>
      <c r="F149" s="70"/>
      <c r="G149" s="70"/>
      <c r="H149" s="70"/>
      <c r="I149" s="70"/>
    </row>
    <row r="150" spans="1:9" x14ac:dyDescent="0.2">
      <c r="A150" s="70"/>
      <c r="B150" s="70"/>
      <c r="C150" s="70"/>
      <c r="D150" s="70"/>
      <c r="F150" s="70"/>
      <c r="G150" s="70"/>
      <c r="H150" s="70"/>
      <c r="I150" s="70"/>
    </row>
    <row r="151" spans="1:9" x14ac:dyDescent="0.2">
      <c r="A151" s="70"/>
      <c r="B151" s="70"/>
      <c r="C151" s="70"/>
      <c r="D151" s="70"/>
      <c r="F151" s="70"/>
      <c r="G151" s="70"/>
      <c r="H151" s="70"/>
      <c r="I151" s="70"/>
    </row>
    <row r="152" spans="1:9" x14ac:dyDescent="0.2">
      <c r="A152" s="70"/>
      <c r="B152" s="70"/>
      <c r="C152" s="70"/>
      <c r="D152" s="70"/>
      <c r="F152" s="70"/>
      <c r="G152" s="70"/>
      <c r="H152" s="70"/>
      <c r="I152" s="70"/>
    </row>
    <row r="153" spans="1:9" x14ac:dyDescent="0.2">
      <c r="A153" s="70"/>
      <c r="B153" s="70"/>
      <c r="C153" s="70"/>
      <c r="D153" s="70"/>
      <c r="F153" s="70"/>
      <c r="G153" s="70"/>
      <c r="H153" s="70"/>
      <c r="I153" s="70"/>
    </row>
    <row r="154" spans="1:9" x14ac:dyDescent="0.2">
      <c r="A154" s="70"/>
      <c r="B154" s="70"/>
      <c r="C154" s="70"/>
      <c r="D154" s="70"/>
      <c r="F154" s="70"/>
      <c r="G154" s="70"/>
      <c r="H154" s="70"/>
      <c r="I154" s="70"/>
    </row>
    <row r="155" spans="1:9" x14ac:dyDescent="0.2">
      <c r="A155" s="70"/>
      <c r="B155" s="70"/>
      <c r="C155" s="70"/>
      <c r="D155" s="70"/>
      <c r="F155" s="70"/>
      <c r="G155" s="70"/>
      <c r="H155" s="70"/>
      <c r="I155" s="70"/>
    </row>
    <row r="156" spans="1:9" x14ac:dyDescent="0.2">
      <c r="A156" s="70"/>
      <c r="B156" s="70"/>
      <c r="C156" s="70"/>
      <c r="D156" s="70"/>
      <c r="F156" s="70"/>
      <c r="G156" s="70"/>
      <c r="H156" s="70"/>
      <c r="I156" s="70"/>
    </row>
    <row r="157" spans="1:9" x14ac:dyDescent="0.2">
      <c r="A157" s="70"/>
      <c r="B157" s="70"/>
      <c r="C157" s="70"/>
      <c r="D157" s="70"/>
      <c r="F157" s="70"/>
      <c r="G157" s="70"/>
      <c r="H157" s="70"/>
      <c r="I157" s="70"/>
    </row>
    <row r="158" spans="1:9" x14ac:dyDescent="0.2">
      <c r="A158" s="70"/>
      <c r="B158" s="70"/>
      <c r="C158" s="70"/>
      <c r="D158" s="70"/>
      <c r="F158" s="70"/>
      <c r="G158" s="70"/>
      <c r="H158" s="70"/>
      <c r="I158" s="70"/>
    </row>
    <row r="159" spans="1:9" x14ac:dyDescent="0.2">
      <c r="A159" s="70"/>
      <c r="B159" s="70"/>
      <c r="C159" s="70"/>
      <c r="D159" s="70"/>
      <c r="F159" s="70"/>
      <c r="G159" s="70"/>
      <c r="H159" s="70"/>
      <c r="I159" s="70"/>
    </row>
    <row r="160" spans="1:9" x14ac:dyDescent="0.2">
      <c r="A160" s="70"/>
      <c r="B160" s="70"/>
      <c r="C160" s="70"/>
      <c r="D160" s="70"/>
      <c r="F160" s="70"/>
      <c r="G160" s="70"/>
      <c r="H160" s="70"/>
      <c r="I160" s="70"/>
    </row>
    <row r="161" spans="1:9" x14ac:dyDescent="0.2">
      <c r="A161" s="70"/>
      <c r="B161" s="70"/>
      <c r="C161" s="70"/>
      <c r="D161" s="70"/>
      <c r="F161" s="70"/>
      <c r="G161" s="70"/>
      <c r="H161" s="70"/>
      <c r="I161" s="70"/>
    </row>
    <row r="162" spans="1:9" x14ac:dyDescent="0.2">
      <c r="A162" s="70"/>
      <c r="B162" s="70"/>
      <c r="C162" s="70"/>
      <c r="D162" s="70"/>
      <c r="F162" s="70"/>
      <c r="G162" s="70"/>
      <c r="H162" s="70"/>
      <c r="I162" s="70"/>
    </row>
    <row r="163" spans="1:9" x14ac:dyDescent="0.2">
      <c r="A163" s="70"/>
      <c r="B163" s="70"/>
      <c r="C163" s="70"/>
      <c r="D163" s="70"/>
      <c r="F163" s="70"/>
      <c r="G163" s="70"/>
      <c r="H163" s="70"/>
      <c r="I163" s="70"/>
    </row>
    <row r="164" spans="1:9" x14ac:dyDescent="0.2">
      <c r="A164" s="70"/>
      <c r="B164" s="70"/>
      <c r="C164" s="70"/>
      <c r="D164" s="70"/>
      <c r="F164" s="70"/>
      <c r="G164" s="70"/>
      <c r="H164" s="70"/>
      <c r="I164" s="70"/>
    </row>
    <row r="165" spans="1:9" x14ac:dyDescent="0.2">
      <c r="A165" s="70"/>
      <c r="B165" s="70"/>
      <c r="C165" s="70"/>
      <c r="D165" s="70"/>
      <c r="F165" s="70"/>
      <c r="G165" s="70"/>
      <c r="H165" s="70"/>
      <c r="I165" s="70"/>
    </row>
    <row r="166" spans="1:9" x14ac:dyDescent="0.2">
      <c r="A166" s="70"/>
      <c r="B166" s="70"/>
      <c r="C166" s="70"/>
      <c r="D166" s="70"/>
      <c r="F166" s="70"/>
      <c r="G166" s="70"/>
      <c r="H166" s="70"/>
      <c r="I166" s="70"/>
    </row>
    <row r="167" spans="1:9" x14ac:dyDescent="0.2">
      <c r="A167" s="70"/>
      <c r="B167" s="70"/>
      <c r="C167" s="70"/>
      <c r="D167" s="70"/>
      <c r="F167" s="70"/>
      <c r="G167" s="70"/>
      <c r="H167" s="70"/>
      <c r="I167" s="70"/>
    </row>
    <row r="168" spans="1:9" x14ac:dyDescent="0.2">
      <c r="A168" s="70"/>
      <c r="B168" s="70"/>
      <c r="C168" s="70"/>
      <c r="D168" s="70"/>
      <c r="F168" s="70"/>
      <c r="G168" s="70"/>
      <c r="H168" s="70"/>
      <c r="I168" s="70"/>
    </row>
    <row r="169" spans="1:9" x14ac:dyDescent="0.2">
      <c r="A169" s="70"/>
      <c r="B169" s="70"/>
      <c r="C169" s="70"/>
      <c r="D169" s="70"/>
      <c r="F169" s="70"/>
      <c r="G169" s="70"/>
      <c r="H169" s="70"/>
      <c r="I169" s="70"/>
    </row>
    <row r="170" spans="1:9" x14ac:dyDescent="0.2">
      <c r="A170" s="70"/>
      <c r="B170" s="70"/>
      <c r="C170" s="70"/>
      <c r="D170" s="70"/>
      <c r="F170" s="70"/>
      <c r="G170" s="70"/>
      <c r="H170" s="70"/>
      <c r="I170" s="70"/>
    </row>
    <row r="171" spans="1:9" x14ac:dyDescent="0.2">
      <c r="A171" s="70"/>
      <c r="B171" s="70"/>
      <c r="C171" s="70"/>
      <c r="D171" s="70"/>
      <c r="F171" s="70"/>
      <c r="G171" s="70"/>
      <c r="H171" s="70"/>
      <c r="I171" s="70"/>
    </row>
    <row r="172" spans="1:9" x14ac:dyDescent="0.2">
      <c r="A172" s="70"/>
      <c r="B172" s="70"/>
      <c r="C172" s="70"/>
      <c r="D172" s="70"/>
      <c r="F172" s="70"/>
      <c r="G172" s="70"/>
      <c r="H172" s="70"/>
      <c r="I172" s="70"/>
    </row>
    <row r="173" spans="1:9" x14ac:dyDescent="0.2">
      <c r="A173" s="70"/>
      <c r="B173" s="70"/>
      <c r="C173" s="70"/>
      <c r="D173" s="70"/>
      <c r="F173" s="70"/>
      <c r="G173" s="70"/>
      <c r="H173" s="70"/>
      <c r="I173" s="70"/>
    </row>
    <row r="174" spans="1:9" x14ac:dyDescent="0.2">
      <c r="A174" s="70"/>
      <c r="B174" s="70"/>
      <c r="C174" s="70"/>
      <c r="D174" s="70"/>
      <c r="F174" s="70"/>
      <c r="G174" s="70"/>
      <c r="H174" s="70"/>
      <c r="I174" s="70"/>
    </row>
    <row r="175" spans="1:9" x14ac:dyDescent="0.2">
      <c r="A175" s="70"/>
      <c r="B175" s="70"/>
      <c r="C175" s="70"/>
      <c r="D175" s="70"/>
      <c r="F175" s="10"/>
      <c r="G175" s="70"/>
      <c r="H175" s="70"/>
      <c r="I175" s="70"/>
    </row>
    <row r="176" spans="1:9" x14ac:dyDescent="0.2">
      <c r="A176" s="70"/>
      <c r="B176" s="70"/>
      <c r="C176" s="70"/>
      <c r="D176" s="70"/>
      <c r="F176" s="10"/>
      <c r="G176" s="70"/>
      <c r="H176" s="70"/>
      <c r="I176" s="70"/>
    </row>
    <row r="177" spans="1:9" x14ac:dyDescent="0.2">
      <c r="A177" s="70"/>
      <c r="B177" s="70"/>
      <c r="C177" s="70"/>
      <c r="D177" s="70"/>
      <c r="F177" s="10"/>
      <c r="G177" s="70"/>
      <c r="H177" s="70"/>
      <c r="I177" s="70"/>
    </row>
    <row r="178" spans="1:9" x14ac:dyDescent="0.2">
      <c r="A178" s="70"/>
      <c r="B178" s="70"/>
      <c r="C178" s="70"/>
      <c r="D178" s="70"/>
      <c r="F178" s="10"/>
      <c r="G178" s="70"/>
      <c r="H178" s="70"/>
      <c r="I178" s="70"/>
    </row>
    <row r="179" spans="1:9" x14ac:dyDescent="0.2">
      <c r="A179" s="70"/>
      <c r="B179" s="70"/>
      <c r="C179" s="70"/>
      <c r="D179" s="70"/>
      <c r="F179" s="10"/>
      <c r="G179" s="70"/>
      <c r="H179" s="70"/>
      <c r="I179" s="70"/>
    </row>
    <row r="180" spans="1:9" x14ac:dyDescent="0.2">
      <c r="A180" s="70"/>
      <c r="B180" s="70"/>
      <c r="C180" s="70"/>
      <c r="D180" s="70"/>
      <c r="F180" s="10"/>
      <c r="G180" s="70"/>
      <c r="H180" s="70"/>
      <c r="I180" s="70"/>
    </row>
    <row r="181" spans="1:9" x14ac:dyDescent="0.2">
      <c r="A181" s="70"/>
      <c r="B181" s="70"/>
      <c r="C181" s="70"/>
      <c r="D181" s="70"/>
      <c r="F181" s="10"/>
      <c r="G181" s="70"/>
      <c r="H181" s="70"/>
      <c r="I181" s="70"/>
    </row>
    <row r="182" spans="1:9" x14ac:dyDescent="0.2">
      <c r="A182" s="70"/>
      <c r="B182" s="70"/>
      <c r="C182" s="70"/>
      <c r="D182" s="70"/>
      <c r="F182" s="10"/>
      <c r="G182" s="70"/>
      <c r="H182" s="70"/>
      <c r="I182" s="70"/>
    </row>
    <row r="183" spans="1:9" x14ac:dyDescent="0.2">
      <c r="A183" s="70"/>
      <c r="B183" s="70"/>
      <c r="C183" s="70"/>
      <c r="D183" s="70"/>
      <c r="F183" s="10"/>
      <c r="G183" s="70"/>
      <c r="H183" s="70"/>
      <c r="I183" s="70"/>
    </row>
    <row r="184" spans="1:9" x14ac:dyDescent="0.2">
      <c r="A184" s="70"/>
      <c r="B184" s="70"/>
      <c r="C184" s="70"/>
      <c r="D184" s="70"/>
      <c r="F184" s="10"/>
      <c r="G184" s="70"/>
      <c r="H184" s="70"/>
      <c r="I184" s="70"/>
    </row>
    <row r="185" spans="1:9" x14ac:dyDescent="0.2">
      <c r="A185" s="70"/>
      <c r="B185" s="70"/>
      <c r="C185" s="70"/>
      <c r="D185" s="70"/>
      <c r="F185" s="10"/>
      <c r="G185" s="70"/>
      <c r="H185" s="70"/>
      <c r="I185" s="70"/>
    </row>
    <row r="186" spans="1:9" x14ac:dyDescent="0.2">
      <c r="A186" s="70"/>
      <c r="B186" s="70"/>
      <c r="C186" s="70"/>
      <c r="D186" s="70"/>
      <c r="F186" s="10"/>
      <c r="G186" s="70"/>
      <c r="H186" s="70"/>
      <c r="I186" s="70"/>
    </row>
    <row r="187" spans="1:9" x14ac:dyDescent="0.2">
      <c r="A187" s="70"/>
      <c r="B187" s="70"/>
      <c r="C187" s="70"/>
      <c r="D187" s="70"/>
      <c r="F187" s="10"/>
      <c r="G187" s="70"/>
      <c r="H187" s="70"/>
      <c r="I187" s="70"/>
    </row>
    <row r="188" spans="1:9" x14ac:dyDescent="0.2">
      <c r="A188" s="70"/>
      <c r="B188" s="70"/>
      <c r="C188" s="70"/>
      <c r="D188" s="70"/>
      <c r="F188" s="10"/>
      <c r="G188" s="70"/>
      <c r="H188" s="70"/>
      <c r="I188" s="70"/>
    </row>
    <row r="189" spans="1:9" x14ac:dyDescent="0.2">
      <c r="A189" s="70"/>
      <c r="B189" s="70"/>
      <c r="C189" s="70"/>
      <c r="D189" s="70"/>
      <c r="F189" s="10"/>
      <c r="G189" s="70"/>
      <c r="H189" s="70"/>
      <c r="I189" s="70"/>
    </row>
    <row r="190" spans="1:9" x14ac:dyDescent="0.2">
      <c r="A190" s="70"/>
      <c r="B190" s="70"/>
      <c r="C190" s="70"/>
      <c r="D190" s="70"/>
      <c r="F190" s="10"/>
      <c r="G190" s="70"/>
      <c r="H190" s="70"/>
      <c r="I190" s="70"/>
    </row>
    <row r="191" spans="1:9" x14ac:dyDescent="0.2">
      <c r="A191" s="70"/>
      <c r="B191" s="70"/>
      <c r="C191" s="70"/>
      <c r="D191" s="70"/>
      <c r="F191" s="10"/>
      <c r="G191" s="70"/>
      <c r="H191" s="70"/>
      <c r="I191" s="70"/>
    </row>
    <row r="192" spans="1:9" x14ac:dyDescent="0.2">
      <c r="A192" s="70"/>
      <c r="B192" s="70"/>
      <c r="C192" s="70"/>
      <c r="D192" s="70"/>
      <c r="F192" s="10"/>
      <c r="G192" s="70"/>
      <c r="H192" s="70"/>
      <c r="I192" s="70"/>
    </row>
    <row r="193" spans="1:9" x14ac:dyDescent="0.2">
      <c r="A193" s="70"/>
      <c r="B193" s="70"/>
      <c r="C193" s="70"/>
      <c r="D193" s="70"/>
      <c r="F193" s="10"/>
      <c r="G193" s="70"/>
      <c r="H193" s="70"/>
      <c r="I193" s="70"/>
    </row>
    <row r="194" spans="1:9" x14ac:dyDescent="0.2">
      <c r="A194" s="70"/>
      <c r="B194" s="70"/>
      <c r="C194" s="70"/>
      <c r="D194" s="70"/>
      <c r="F194" s="10"/>
      <c r="G194" s="70"/>
      <c r="H194" s="70"/>
      <c r="I194" s="70"/>
    </row>
    <row r="195" spans="1:9" x14ac:dyDescent="0.2">
      <c r="A195" s="70"/>
      <c r="B195" s="70"/>
      <c r="C195" s="70"/>
      <c r="D195" s="70"/>
      <c r="F195" s="10"/>
      <c r="G195" s="70"/>
      <c r="H195" s="70"/>
      <c r="I195" s="70"/>
    </row>
    <row r="196" spans="1:9" x14ac:dyDescent="0.2">
      <c r="A196" s="70"/>
      <c r="B196" s="70"/>
      <c r="C196" s="70"/>
      <c r="D196" s="70"/>
      <c r="F196" s="10"/>
      <c r="G196" s="70"/>
      <c r="H196" s="70"/>
      <c r="I196" s="70"/>
    </row>
    <row r="197" spans="1:9" x14ac:dyDescent="0.2">
      <c r="A197" s="70"/>
      <c r="B197" s="70"/>
      <c r="C197" s="70"/>
      <c r="D197" s="70"/>
      <c r="F197" s="10"/>
      <c r="G197" s="70"/>
      <c r="H197" s="70"/>
      <c r="I197" s="70"/>
    </row>
    <row r="198" spans="1:9" x14ac:dyDescent="0.2">
      <c r="A198" s="70"/>
      <c r="B198" s="70"/>
      <c r="C198" s="70"/>
      <c r="D198" s="70"/>
      <c r="F198" s="10"/>
      <c r="G198" s="70"/>
      <c r="H198" s="70"/>
      <c r="I198" s="70"/>
    </row>
    <row r="199" spans="1:9" x14ac:dyDescent="0.2">
      <c r="A199" s="70"/>
      <c r="B199" s="70"/>
      <c r="C199" s="70"/>
      <c r="D199" s="70"/>
      <c r="F199" s="10"/>
      <c r="G199" s="70"/>
      <c r="H199" s="70"/>
      <c r="I199" s="70"/>
    </row>
    <row r="200" spans="1:9" x14ac:dyDescent="0.2">
      <c r="A200" s="70"/>
      <c r="B200" s="70"/>
      <c r="C200" s="70"/>
      <c r="D200" s="70"/>
      <c r="F200" s="10"/>
      <c r="G200" s="70"/>
      <c r="H200" s="70"/>
      <c r="I200" s="70"/>
    </row>
    <row r="201" spans="1:9" x14ac:dyDescent="0.2">
      <c r="A201" s="70"/>
      <c r="B201" s="70"/>
      <c r="C201" s="70"/>
      <c r="D201" s="70"/>
      <c r="F201" s="10"/>
      <c r="G201" s="70"/>
      <c r="H201" s="70"/>
      <c r="I201" s="70"/>
    </row>
    <row r="202" spans="1:9" x14ac:dyDescent="0.2">
      <c r="A202" s="70"/>
      <c r="B202" s="70"/>
      <c r="C202" s="70"/>
      <c r="D202" s="70"/>
      <c r="F202" s="10"/>
      <c r="G202" s="70"/>
      <c r="H202" s="70"/>
      <c r="I202" s="70"/>
    </row>
    <row r="203" spans="1:9" x14ac:dyDescent="0.2">
      <c r="A203" s="70"/>
      <c r="B203" s="70"/>
      <c r="C203" s="70"/>
      <c r="D203" s="70"/>
      <c r="F203" s="10"/>
      <c r="G203" s="70"/>
      <c r="H203" s="70"/>
      <c r="I203" s="70"/>
    </row>
    <row r="204" spans="1:9" x14ac:dyDescent="0.2">
      <c r="A204" s="70"/>
      <c r="B204" s="70"/>
      <c r="C204" s="70"/>
      <c r="D204" s="70"/>
      <c r="F204" s="10"/>
      <c r="G204" s="70"/>
      <c r="H204" s="70"/>
      <c r="I204" s="70"/>
    </row>
    <row r="205" spans="1:9" x14ac:dyDescent="0.2">
      <c r="A205" s="70"/>
      <c r="B205" s="70"/>
      <c r="C205" s="70"/>
      <c r="D205" s="70"/>
      <c r="F205" s="10"/>
      <c r="G205" s="70"/>
      <c r="H205" s="70"/>
      <c r="I205" s="70"/>
    </row>
    <row r="206" spans="1:9" x14ac:dyDescent="0.2">
      <c r="A206" s="70"/>
      <c r="B206" s="70"/>
      <c r="C206" s="70"/>
      <c r="D206" s="70"/>
      <c r="F206" s="10"/>
      <c r="G206" s="70"/>
      <c r="H206" s="70"/>
      <c r="I206" s="70"/>
    </row>
    <row r="207" spans="1:9" x14ac:dyDescent="0.2">
      <c r="A207" s="70"/>
      <c r="B207" s="70"/>
      <c r="C207" s="70"/>
      <c r="D207" s="70"/>
      <c r="F207" s="10"/>
      <c r="G207" s="70"/>
      <c r="H207" s="70"/>
      <c r="I207" s="70"/>
    </row>
    <row r="208" spans="1:9" x14ac:dyDescent="0.2">
      <c r="A208" s="70"/>
      <c r="B208" s="70"/>
      <c r="C208" s="70"/>
      <c r="D208" s="70"/>
      <c r="F208" s="10"/>
      <c r="G208" s="70"/>
      <c r="H208" s="70"/>
      <c r="I208" s="70"/>
    </row>
    <row r="209" spans="1:9" x14ac:dyDescent="0.2">
      <c r="A209" s="70"/>
      <c r="B209" s="70"/>
      <c r="C209" s="70"/>
      <c r="D209" s="70"/>
      <c r="F209" s="10"/>
      <c r="G209" s="70"/>
      <c r="H209" s="70"/>
      <c r="I209" s="70"/>
    </row>
    <row r="210" spans="1:9" x14ac:dyDescent="0.2">
      <c r="A210" s="70"/>
      <c r="B210" s="70"/>
      <c r="C210" s="70"/>
      <c r="D210" s="70"/>
      <c r="F210" s="10"/>
      <c r="G210" s="70"/>
      <c r="H210" s="70"/>
      <c r="I210" s="70"/>
    </row>
    <row r="211" spans="1:9" x14ac:dyDescent="0.2">
      <c r="A211" s="70"/>
      <c r="B211" s="70"/>
      <c r="C211" s="70"/>
      <c r="D211" s="70"/>
      <c r="F211" s="10"/>
      <c r="G211" s="70"/>
      <c r="H211" s="70"/>
      <c r="I211" s="70"/>
    </row>
    <row r="212" spans="1:9" x14ac:dyDescent="0.2">
      <c r="A212" s="70"/>
      <c r="B212" s="70"/>
      <c r="C212" s="70"/>
      <c r="D212" s="70"/>
      <c r="F212" s="10"/>
      <c r="G212" s="70"/>
      <c r="H212" s="70"/>
      <c r="I212" s="70"/>
    </row>
    <row r="213" spans="1:9" x14ac:dyDescent="0.2">
      <c r="A213" s="70"/>
      <c r="B213" s="70"/>
      <c r="C213" s="70"/>
      <c r="D213" s="70"/>
      <c r="F213" s="10"/>
      <c r="G213" s="70"/>
      <c r="H213" s="70"/>
      <c r="I213" s="70"/>
    </row>
    <row r="214" spans="1:9" x14ac:dyDescent="0.2">
      <c r="A214" s="70"/>
      <c r="B214" s="70"/>
      <c r="C214" s="70"/>
      <c r="D214" s="70"/>
      <c r="F214" s="10"/>
      <c r="G214" s="70"/>
      <c r="H214" s="70"/>
      <c r="I214" s="70"/>
    </row>
    <row r="215" spans="1:9" x14ac:dyDescent="0.2">
      <c r="A215" s="70"/>
      <c r="B215" s="70"/>
      <c r="C215" s="70"/>
      <c r="D215" s="70"/>
      <c r="F215" s="10"/>
      <c r="G215" s="70"/>
      <c r="H215" s="70"/>
      <c r="I215" s="70"/>
    </row>
    <row r="216" spans="1:9" x14ac:dyDescent="0.2">
      <c r="A216" s="70"/>
      <c r="B216" s="70"/>
      <c r="C216" s="70"/>
      <c r="D216" s="70"/>
      <c r="F216" s="10"/>
      <c r="G216" s="70"/>
      <c r="H216" s="70"/>
      <c r="I216" s="70"/>
    </row>
    <row r="217" spans="1:9" x14ac:dyDescent="0.2">
      <c r="A217" s="70"/>
      <c r="B217" s="70"/>
      <c r="C217" s="70"/>
      <c r="D217" s="70"/>
      <c r="F217" s="10"/>
      <c r="G217" s="70"/>
      <c r="H217" s="70"/>
      <c r="I217" s="70"/>
    </row>
    <row r="218" spans="1:9" x14ac:dyDescent="0.2">
      <c r="A218" s="70"/>
      <c r="B218" s="70"/>
      <c r="C218" s="70"/>
      <c r="D218" s="70"/>
      <c r="F218" s="10"/>
      <c r="G218" s="70"/>
      <c r="H218" s="70"/>
      <c r="I218" s="70"/>
    </row>
    <row r="219" spans="1:9" x14ac:dyDescent="0.2">
      <c r="A219" s="70"/>
      <c r="B219" s="70"/>
      <c r="C219" s="70"/>
      <c r="D219" s="70"/>
      <c r="F219" s="10"/>
      <c r="G219" s="70"/>
      <c r="H219" s="70"/>
      <c r="I219" s="70"/>
    </row>
    <row r="220" spans="1:9" x14ac:dyDescent="0.2">
      <c r="A220" s="70"/>
      <c r="B220" s="70"/>
      <c r="C220" s="70"/>
      <c r="D220" s="70"/>
      <c r="F220" s="10"/>
      <c r="G220" s="70"/>
      <c r="H220" s="70"/>
      <c r="I220" s="70"/>
    </row>
    <row r="221" spans="1:9" x14ac:dyDescent="0.2">
      <c r="A221" s="70"/>
      <c r="B221" s="70"/>
      <c r="C221" s="70"/>
      <c r="D221" s="70"/>
      <c r="F221" s="10"/>
      <c r="G221" s="70"/>
      <c r="H221" s="70"/>
      <c r="I221" s="70"/>
    </row>
    <row r="222" spans="1:9" x14ac:dyDescent="0.2">
      <c r="A222" s="70"/>
      <c r="B222" s="70"/>
      <c r="C222" s="70"/>
      <c r="D222" s="70"/>
      <c r="F222" s="10"/>
      <c r="G222" s="70"/>
      <c r="H222" s="70"/>
      <c r="I222" s="70"/>
    </row>
    <row r="223" spans="1:9" x14ac:dyDescent="0.2">
      <c r="A223" s="70"/>
      <c r="B223" s="70"/>
      <c r="C223" s="70"/>
      <c r="D223" s="70"/>
      <c r="F223" s="10"/>
      <c r="G223" s="70"/>
      <c r="H223" s="70"/>
      <c r="I223" s="70"/>
    </row>
    <row r="224" spans="1:9" x14ac:dyDescent="0.2">
      <c r="A224" s="70"/>
      <c r="B224" s="70"/>
      <c r="C224" s="70"/>
      <c r="D224" s="70"/>
      <c r="F224" s="10"/>
      <c r="G224" s="70"/>
      <c r="H224" s="70"/>
      <c r="I224" s="70"/>
    </row>
    <row r="225" spans="1:9" x14ac:dyDescent="0.2">
      <c r="A225" s="70"/>
      <c r="B225" s="70"/>
      <c r="C225" s="70"/>
      <c r="D225" s="70"/>
      <c r="F225" s="10"/>
      <c r="G225" s="70"/>
      <c r="H225" s="70"/>
      <c r="I225" s="70"/>
    </row>
    <row r="226" spans="1:9" x14ac:dyDescent="0.2">
      <c r="A226" s="70"/>
      <c r="B226" s="70"/>
      <c r="C226" s="70"/>
      <c r="D226" s="70"/>
      <c r="F226" s="10"/>
      <c r="G226" s="70"/>
      <c r="H226" s="70"/>
      <c r="I226" s="70"/>
    </row>
    <row r="227" spans="1:9" x14ac:dyDescent="0.2">
      <c r="A227" s="70"/>
      <c r="B227" s="70"/>
      <c r="C227" s="70"/>
      <c r="D227" s="70"/>
      <c r="F227" s="10"/>
      <c r="G227" s="70"/>
      <c r="H227" s="70"/>
      <c r="I227" s="70"/>
    </row>
    <row r="228" spans="1:9" x14ac:dyDescent="0.2">
      <c r="A228" s="70"/>
      <c r="B228" s="70"/>
      <c r="C228" s="70"/>
      <c r="D228" s="70"/>
      <c r="F228" s="10"/>
      <c r="G228" s="70"/>
      <c r="H228" s="70"/>
      <c r="I228" s="70"/>
    </row>
    <row r="229" spans="1:9" x14ac:dyDescent="0.2">
      <c r="A229" s="70"/>
      <c r="B229" s="70"/>
      <c r="C229" s="70"/>
      <c r="D229" s="70"/>
      <c r="F229" s="10"/>
      <c r="G229" s="70"/>
      <c r="H229" s="70"/>
      <c r="I229" s="70"/>
    </row>
    <row r="230" spans="1:9" x14ac:dyDescent="0.2">
      <c r="A230" s="70"/>
      <c r="B230" s="70"/>
      <c r="C230" s="70"/>
      <c r="D230" s="70"/>
      <c r="F230" s="10"/>
      <c r="G230" s="70"/>
      <c r="H230" s="70"/>
      <c r="I230" s="70"/>
    </row>
    <row r="231" spans="1:9" x14ac:dyDescent="0.2">
      <c r="A231" s="70"/>
      <c r="B231" s="70"/>
      <c r="C231" s="70"/>
      <c r="D231" s="70"/>
      <c r="F231" s="10"/>
      <c r="G231" s="70"/>
      <c r="H231" s="70"/>
      <c r="I231" s="70"/>
    </row>
    <row r="232" spans="1:9" x14ac:dyDescent="0.2">
      <c r="A232" s="70"/>
      <c r="B232" s="70"/>
      <c r="C232" s="70"/>
      <c r="D232" s="70"/>
      <c r="F232" s="10"/>
      <c r="G232" s="70"/>
      <c r="H232" s="70"/>
      <c r="I232" s="70"/>
    </row>
    <row r="233" spans="1:9" x14ac:dyDescent="0.2">
      <c r="A233" s="70"/>
      <c r="B233" s="70"/>
      <c r="C233" s="70"/>
      <c r="D233" s="70"/>
      <c r="F233" s="10"/>
      <c r="G233" s="70"/>
      <c r="H233" s="70"/>
      <c r="I233" s="70"/>
    </row>
    <row r="234" spans="1:9" x14ac:dyDescent="0.2">
      <c r="A234" s="70"/>
      <c r="B234" s="70"/>
      <c r="C234" s="70"/>
      <c r="D234" s="70"/>
      <c r="F234" s="10"/>
      <c r="G234" s="70"/>
      <c r="H234" s="70"/>
      <c r="I234" s="70"/>
    </row>
    <row r="235" spans="1:9" x14ac:dyDescent="0.2">
      <c r="A235" s="70"/>
      <c r="B235" s="70"/>
      <c r="C235" s="70"/>
      <c r="D235" s="70"/>
      <c r="F235" s="10"/>
      <c r="G235" s="70"/>
      <c r="H235" s="70"/>
      <c r="I235" s="70"/>
    </row>
    <row r="236" spans="1:9" x14ac:dyDescent="0.2">
      <c r="A236" s="70"/>
      <c r="B236" s="70"/>
      <c r="C236" s="70"/>
      <c r="D236" s="70"/>
      <c r="F236" s="10"/>
      <c r="G236" s="70"/>
      <c r="H236" s="70"/>
      <c r="I236" s="70"/>
    </row>
    <row r="237" spans="1:9" x14ac:dyDescent="0.2">
      <c r="A237" s="70"/>
      <c r="B237" s="70"/>
      <c r="C237" s="70"/>
      <c r="D237" s="70"/>
      <c r="F237" s="10"/>
      <c r="G237" s="70"/>
      <c r="H237" s="70"/>
      <c r="I237" s="70"/>
    </row>
    <row r="238" spans="1:9" x14ac:dyDescent="0.2">
      <c r="A238" s="70"/>
      <c r="B238" s="70"/>
      <c r="C238" s="70"/>
      <c r="D238" s="70"/>
      <c r="F238" s="10"/>
      <c r="G238" s="70"/>
      <c r="H238" s="70"/>
      <c r="I238" s="70"/>
    </row>
    <row r="239" spans="1:9" x14ac:dyDescent="0.2">
      <c r="A239" s="70"/>
      <c r="B239" s="70"/>
      <c r="C239" s="70"/>
      <c r="D239" s="70"/>
      <c r="F239" s="10"/>
      <c r="G239" s="70"/>
      <c r="H239" s="70"/>
      <c r="I239" s="70"/>
    </row>
    <row r="240" spans="1:9" x14ac:dyDescent="0.2">
      <c r="A240" s="70"/>
      <c r="B240" s="70"/>
      <c r="C240" s="70"/>
      <c r="D240" s="70"/>
      <c r="F240" s="10"/>
      <c r="G240" s="70"/>
      <c r="H240" s="70"/>
      <c r="I240" s="70"/>
    </row>
    <row r="241" spans="1:9" x14ac:dyDescent="0.2">
      <c r="A241" s="70"/>
      <c r="B241" s="70"/>
      <c r="C241" s="70"/>
      <c r="D241" s="70"/>
      <c r="F241" s="10"/>
      <c r="G241" s="70"/>
      <c r="H241" s="70"/>
      <c r="I241" s="70"/>
    </row>
    <row r="242" spans="1:9" x14ac:dyDescent="0.2">
      <c r="A242" s="70"/>
      <c r="B242" s="70"/>
      <c r="C242" s="70"/>
      <c r="D242" s="70"/>
      <c r="F242" s="10"/>
      <c r="G242" s="70"/>
      <c r="H242" s="70"/>
      <c r="I242" s="70"/>
    </row>
    <row r="243" spans="1:9" x14ac:dyDescent="0.2">
      <c r="A243" s="70"/>
      <c r="B243" s="70"/>
      <c r="C243" s="70"/>
      <c r="D243" s="70"/>
      <c r="F243" s="10"/>
      <c r="G243" s="70"/>
      <c r="H243" s="70"/>
      <c r="I243" s="70"/>
    </row>
    <row r="244" spans="1:9" x14ac:dyDescent="0.2">
      <c r="A244" s="70"/>
      <c r="B244" s="70"/>
      <c r="C244" s="70"/>
      <c r="D244" s="70"/>
      <c r="F244" s="10"/>
      <c r="G244" s="70"/>
      <c r="H244" s="70"/>
      <c r="I244" s="70"/>
    </row>
    <row r="245" spans="1:9" x14ac:dyDescent="0.2">
      <c r="A245" s="70"/>
      <c r="B245" s="70"/>
      <c r="C245" s="70"/>
      <c r="D245" s="70"/>
      <c r="F245" s="10"/>
      <c r="G245" s="70"/>
      <c r="H245" s="70"/>
      <c r="I245" s="70"/>
    </row>
    <row r="246" spans="1:9" x14ac:dyDescent="0.2">
      <c r="A246" s="70"/>
      <c r="B246" s="70"/>
      <c r="C246" s="70"/>
      <c r="D246" s="70"/>
      <c r="F246" s="10"/>
      <c r="G246" s="70"/>
      <c r="H246" s="70"/>
      <c r="I246" s="70"/>
    </row>
    <row r="247" spans="1:9" x14ac:dyDescent="0.2">
      <c r="A247" s="70"/>
      <c r="B247" s="70"/>
      <c r="C247" s="70"/>
      <c r="D247" s="70"/>
      <c r="F247" s="10"/>
      <c r="G247" s="70"/>
      <c r="H247" s="70"/>
      <c r="I247" s="70"/>
    </row>
    <row r="248" spans="1:9" x14ac:dyDescent="0.2">
      <c r="A248" s="70"/>
      <c r="B248" s="70"/>
      <c r="C248" s="70"/>
      <c r="D248" s="70"/>
      <c r="F248" s="10"/>
      <c r="G248" s="70"/>
      <c r="H248" s="70"/>
      <c r="I248" s="70"/>
    </row>
    <row r="249" spans="1:9" x14ac:dyDescent="0.2">
      <c r="A249" s="70"/>
      <c r="B249" s="70"/>
      <c r="C249" s="70"/>
      <c r="D249" s="70"/>
      <c r="F249" s="10"/>
      <c r="G249" s="70"/>
      <c r="H249" s="70"/>
      <c r="I249" s="70"/>
    </row>
    <row r="250" spans="1:9" x14ac:dyDescent="0.2">
      <c r="A250" s="70"/>
      <c r="B250" s="70"/>
      <c r="C250" s="70"/>
      <c r="D250" s="70"/>
      <c r="F250" s="10"/>
      <c r="G250" s="70"/>
      <c r="H250" s="70"/>
      <c r="I250" s="70"/>
    </row>
    <row r="251" spans="1:9" x14ac:dyDescent="0.2">
      <c r="A251" s="70"/>
      <c r="B251" s="70"/>
      <c r="C251" s="70"/>
      <c r="D251" s="70"/>
      <c r="F251" s="10"/>
      <c r="G251" s="70"/>
      <c r="H251" s="70"/>
      <c r="I251" s="70"/>
    </row>
    <row r="252" spans="1:9" x14ac:dyDescent="0.2">
      <c r="A252" s="70"/>
      <c r="B252" s="70"/>
      <c r="C252" s="70"/>
      <c r="D252" s="70"/>
      <c r="F252" s="10"/>
      <c r="G252" s="70"/>
      <c r="H252" s="70"/>
      <c r="I252" s="70"/>
    </row>
    <row r="253" spans="1:9" x14ac:dyDescent="0.2">
      <c r="A253" s="70"/>
      <c r="B253" s="70"/>
      <c r="C253" s="70"/>
      <c r="D253" s="70"/>
      <c r="F253" s="10"/>
      <c r="G253" s="70"/>
      <c r="H253" s="70"/>
      <c r="I253" s="70"/>
    </row>
    <row r="254" spans="1:9" x14ac:dyDescent="0.2">
      <c r="A254" s="70"/>
      <c r="B254" s="70"/>
      <c r="C254" s="70"/>
      <c r="D254" s="70"/>
      <c r="F254" s="10"/>
      <c r="G254" s="70"/>
      <c r="H254" s="70"/>
      <c r="I254" s="70"/>
    </row>
    <row r="255" spans="1:9" x14ac:dyDescent="0.2">
      <c r="A255" s="70"/>
      <c r="B255" s="70"/>
      <c r="C255" s="70"/>
      <c r="D255" s="70"/>
      <c r="F255" s="10"/>
      <c r="G255" s="70"/>
      <c r="H255" s="70"/>
      <c r="I255" s="70"/>
    </row>
    <row r="256" spans="1:9" x14ac:dyDescent="0.2">
      <c r="A256" s="70"/>
      <c r="B256" s="70"/>
      <c r="C256" s="70"/>
      <c r="D256" s="70"/>
      <c r="F256" s="10"/>
      <c r="G256" s="70"/>
      <c r="H256" s="70"/>
      <c r="I256" s="70"/>
    </row>
    <row r="257" spans="1:9" x14ac:dyDescent="0.2">
      <c r="A257" s="70"/>
      <c r="B257" s="70"/>
      <c r="C257" s="70"/>
      <c r="D257" s="70"/>
      <c r="F257" s="10"/>
      <c r="G257" s="70"/>
      <c r="H257" s="70"/>
      <c r="I257" s="70"/>
    </row>
    <row r="258" spans="1:9" x14ac:dyDescent="0.2">
      <c r="A258" s="70"/>
      <c r="B258" s="70"/>
      <c r="C258" s="70"/>
      <c r="D258" s="70"/>
      <c r="F258" s="10"/>
      <c r="G258" s="70"/>
      <c r="H258" s="70"/>
      <c r="I258" s="70"/>
    </row>
    <row r="259" spans="1:9" x14ac:dyDescent="0.2">
      <c r="A259" s="70"/>
      <c r="B259" s="70"/>
      <c r="C259" s="70"/>
      <c r="D259" s="70"/>
      <c r="F259" s="10"/>
      <c r="G259" s="70"/>
      <c r="H259" s="70"/>
      <c r="I259" s="70"/>
    </row>
    <row r="260" spans="1:9" x14ac:dyDescent="0.2">
      <c r="A260" s="70"/>
      <c r="B260" s="70"/>
      <c r="C260" s="70"/>
      <c r="D260" s="70"/>
      <c r="F260" s="10"/>
      <c r="G260" s="70"/>
      <c r="H260" s="70"/>
      <c r="I260" s="70"/>
    </row>
    <row r="261" spans="1:9" x14ac:dyDescent="0.2">
      <c r="A261" s="70"/>
      <c r="B261" s="70"/>
      <c r="C261" s="70"/>
      <c r="D261" s="70"/>
      <c r="F261" s="10"/>
      <c r="G261" s="70"/>
      <c r="H261" s="70"/>
      <c r="I261" s="70"/>
    </row>
    <row r="262" spans="1:9" x14ac:dyDescent="0.2">
      <c r="A262" s="70"/>
      <c r="B262" s="70"/>
      <c r="C262" s="70"/>
      <c r="D262" s="70"/>
      <c r="F262" s="10"/>
      <c r="G262" s="70"/>
      <c r="H262" s="70"/>
      <c r="I262" s="70"/>
    </row>
    <row r="263" spans="1:9" x14ac:dyDescent="0.2">
      <c r="A263" s="70"/>
      <c r="B263" s="70"/>
      <c r="C263" s="70"/>
      <c r="D263" s="70"/>
      <c r="F263" s="10"/>
      <c r="G263" s="70"/>
      <c r="H263" s="70"/>
      <c r="I263" s="70"/>
    </row>
    <row r="264" spans="1:9" x14ac:dyDescent="0.2">
      <c r="A264" s="70"/>
      <c r="B264" s="70"/>
      <c r="C264" s="70"/>
      <c r="D264" s="70"/>
      <c r="F264" s="10"/>
      <c r="G264" s="70"/>
      <c r="H264" s="70"/>
      <c r="I264" s="70"/>
    </row>
    <row r="265" spans="1:9" x14ac:dyDescent="0.2">
      <c r="A265" s="70"/>
      <c r="B265" s="70"/>
      <c r="C265" s="70"/>
      <c r="D265" s="70"/>
      <c r="F265" s="10"/>
      <c r="G265" s="70"/>
      <c r="H265" s="70"/>
      <c r="I265" s="70"/>
    </row>
    <row r="266" spans="1:9" x14ac:dyDescent="0.2">
      <c r="A266" s="70"/>
      <c r="B266" s="70"/>
      <c r="C266" s="70"/>
      <c r="D266" s="70"/>
      <c r="F266" s="10"/>
      <c r="G266" s="70"/>
      <c r="H266" s="70"/>
      <c r="I266" s="70"/>
    </row>
    <row r="267" spans="1:9" x14ac:dyDescent="0.2">
      <c r="A267" s="70"/>
      <c r="B267" s="70"/>
      <c r="C267" s="70"/>
      <c r="D267" s="70"/>
      <c r="F267" s="10"/>
      <c r="G267" s="70"/>
      <c r="H267" s="70"/>
      <c r="I267" s="70"/>
    </row>
    <row r="268" spans="1:9" x14ac:dyDescent="0.2">
      <c r="A268" s="70"/>
      <c r="B268" s="70"/>
      <c r="C268" s="70"/>
      <c r="D268" s="70"/>
      <c r="F268" s="10"/>
      <c r="G268" s="70"/>
      <c r="H268" s="70"/>
      <c r="I268" s="70"/>
    </row>
    <row r="269" spans="1:9" x14ac:dyDescent="0.2">
      <c r="A269" s="70"/>
      <c r="B269" s="70"/>
      <c r="C269" s="70"/>
      <c r="D269" s="70"/>
      <c r="F269" s="10"/>
      <c r="G269" s="70"/>
      <c r="H269" s="70"/>
      <c r="I269" s="70"/>
    </row>
    <row r="270" spans="1:9" x14ac:dyDescent="0.2">
      <c r="A270" s="70"/>
      <c r="B270" s="70"/>
      <c r="C270" s="70"/>
      <c r="D270" s="70"/>
      <c r="F270" s="10"/>
      <c r="G270" s="70"/>
      <c r="H270" s="70"/>
      <c r="I270" s="70"/>
    </row>
    <row r="271" spans="1:9" x14ac:dyDescent="0.2">
      <c r="A271" s="70"/>
      <c r="B271" s="70"/>
      <c r="C271" s="70"/>
      <c r="D271" s="70"/>
      <c r="F271" s="10"/>
      <c r="G271" s="70"/>
      <c r="H271" s="70"/>
      <c r="I271" s="70"/>
    </row>
    <row r="272" spans="1:9" x14ac:dyDescent="0.2">
      <c r="A272" s="70"/>
      <c r="B272" s="70"/>
      <c r="C272" s="70"/>
      <c r="D272" s="70"/>
      <c r="F272" s="10"/>
      <c r="G272" s="70"/>
      <c r="H272" s="70"/>
      <c r="I272" s="70"/>
    </row>
    <row r="273" spans="1:9" x14ac:dyDescent="0.2">
      <c r="A273" s="70"/>
      <c r="B273" s="70"/>
      <c r="C273" s="70"/>
      <c r="D273" s="70"/>
      <c r="F273" s="10"/>
      <c r="G273" s="70"/>
      <c r="H273" s="70"/>
      <c r="I273" s="70"/>
    </row>
    <row r="274" spans="1:9" x14ac:dyDescent="0.2">
      <c r="A274" s="70"/>
      <c r="B274" s="70"/>
      <c r="C274" s="70"/>
      <c r="D274" s="70"/>
      <c r="F274" s="10"/>
      <c r="G274" s="70"/>
      <c r="H274" s="70"/>
      <c r="I274" s="70"/>
    </row>
    <row r="275" spans="1:9" x14ac:dyDescent="0.2">
      <c r="A275" s="70"/>
      <c r="B275" s="70"/>
      <c r="C275" s="70"/>
      <c r="D275" s="70"/>
      <c r="F275" s="10"/>
      <c r="G275" s="70"/>
      <c r="H275" s="70"/>
      <c r="I275" s="70"/>
    </row>
    <row r="276" spans="1:9" x14ac:dyDescent="0.2">
      <c r="A276" s="70"/>
      <c r="B276" s="70"/>
      <c r="C276" s="70"/>
      <c r="D276" s="70"/>
      <c r="F276" s="10"/>
      <c r="G276" s="70"/>
      <c r="H276" s="70"/>
      <c r="I276" s="70"/>
    </row>
    <row r="277" spans="1:9" x14ac:dyDescent="0.2">
      <c r="D277" s="6"/>
      <c r="E277" s="9"/>
      <c r="F277" s="10"/>
    </row>
    <row r="278" spans="1:9" x14ac:dyDescent="0.2">
      <c r="D278" s="6"/>
      <c r="E278" s="9"/>
      <c r="F278" s="10"/>
    </row>
    <row r="279" spans="1:9" x14ac:dyDescent="0.2">
      <c r="D279" s="6"/>
      <c r="E279" s="9"/>
      <c r="F279" s="10"/>
    </row>
    <row r="280" spans="1:9" x14ac:dyDescent="0.2">
      <c r="D280" s="6"/>
      <c r="E280" s="9"/>
      <c r="F280" s="10"/>
    </row>
    <row r="281" spans="1:9" x14ac:dyDescent="0.2">
      <c r="D281" s="6"/>
      <c r="E281" s="9"/>
      <c r="F281" s="10"/>
    </row>
    <row r="282" spans="1:9" x14ac:dyDescent="0.2">
      <c r="D282" s="6"/>
      <c r="E282" s="9"/>
      <c r="F282" s="10"/>
    </row>
    <row r="283" spans="1:9" x14ac:dyDescent="0.2">
      <c r="D283" s="6"/>
      <c r="E283" s="9"/>
      <c r="F283" s="10"/>
    </row>
    <row r="284" spans="1:9" x14ac:dyDescent="0.2">
      <c r="D284" s="6"/>
      <c r="E284" s="9"/>
      <c r="F284" s="10"/>
    </row>
    <row r="285" spans="1:9" x14ac:dyDescent="0.2">
      <c r="D285" s="6"/>
      <c r="E285" s="9"/>
      <c r="F285" s="10"/>
    </row>
    <row r="286" spans="1:9" x14ac:dyDescent="0.2">
      <c r="D286" s="6"/>
      <c r="E286" s="9"/>
      <c r="F286" s="10"/>
    </row>
    <row r="287" spans="1:9" x14ac:dyDescent="0.2">
      <c r="D287" s="6"/>
      <c r="E287" s="9"/>
      <c r="F287" s="10"/>
    </row>
    <row r="288" spans="1:9" x14ac:dyDescent="0.2">
      <c r="D288" s="6"/>
      <c r="E288" s="9"/>
      <c r="F288" s="10"/>
    </row>
    <row r="289" spans="4:6" x14ac:dyDescent="0.2">
      <c r="D289" s="6"/>
      <c r="E289" s="9"/>
      <c r="F289" s="10"/>
    </row>
    <row r="290" spans="4:6" x14ac:dyDescent="0.2">
      <c r="D290" s="6"/>
      <c r="E290" s="9"/>
      <c r="F290" s="10"/>
    </row>
    <row r="291" spans="4:6" x14ac:dyDescent="0.2">
      <c r="D291" s="6"/>
      <c r="E291" s="9"/>
      <c r="F291" s="10"/>
    </row>
    <row r="292" spans="4:6" x14ac:dyDescent="0.2">
      <c r="D292" s="6"/>
      <c r="E292" s="9"/>
      <c r="F292" s="10"/>
    </row>
    <row r="293" spans="4:6" x14ac:dyDescent="0.2">
      <c r="D293" s="6"/>
      <c r="E293" s="9"/>
      <c r="F293" s="10"/>
    </row>
    <row r="294" spans="4:6" x14ac:dyDescent="0.2">
      <c r="D294" s="6"/>
      <c r="E294" s="9"/>
      <c r="F294" s="10"/>
    </row>
    <row r="295" spans="4:6" x14ac:dyDescent="0.2">
      <c r="D295" s="6"/>
      <c r="E295" s="9"/>
      <c r="F295" s="10"/>
    </row>
    <row r="296" spans="4:6" x14ac:dyDescent="0.2">
      <c r="D296" s="6"/>
      <c r="E296" s="9"/>
      <c r="F296" s="10"/>
    </row>
    <row r="297" spans="4:6" x14ac:dyDescent="0.2">
      <c r="D297" s="6"/>
      <c r="E297" s="9"/>
      <c r="F297" s="10"/>
    </row>
    <row r="298" spans="4:6" x14ac:dyDescent="0.2">
      <c r="D298" s="6"/>
      <c r="E298" s="9"/>
      <c r="F298" s="10"/>
    </row>
    <row r="299" spans="4:6" x14ac:dyDescent="0.2">
      <c r="D299" s="6"/>
      <c r="E299" s="9"/>
      <c r="F299" s="10"/>
    </row>
    <row r="300" spans="4:6" x14ac:dyDescent="0.2">
      <c r="D300" s="6"/>
      <c r="E300" s="9"/>
      <c r="F300" s="10"/>
    </row>
    <row r="301" spans="4:6" x14ac:dyDescent="0.2">
      <c r="D301" s="6"/>
      <c r="E301" s="9"/>
      <c r="F301" s="10"/>
    </row>
    <row r="302" spans="4:6" x14ac:dyDescent="0.2">
      <c r="D302" s="6"/>
      <c r="E302" s="9"/>
      <c r="F302" s="10"/>
    </row>
    <row r="303" spans="4:6" x14ac:dyDescent="0.2">
      <c r="D303" s="6"/>
      <c r="E303" s="9"/>
      <c r="F303" s="10"/>
    </row>
    <row r="304" spans="4:6"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row r="373" spans="4:6" x14ac:dyDescent="0.2">
      <c r="D373" s="6"/>
      <c r="E373" s="9"/>
      <c r="F373" s="10"/>
    </row>
    <row r="374" spans="4:6" x14ac:dyDescent="0.2">
      <c r="D374" s="6"/>
      <c r="E374" s="9"/>
      <c r="F374" s="10"/>
    </row>
    <row r="375" spans="4:6" x14ac:dyDescent="0.2">
      <c r="D375" s="6"/>
      <c r="E375" s="9"/>
      <c r="F375" s="10"/>
    </row>
    <row r="376" spans="4:6" x14ac:dyDescent="0.2">
      <c r="D376" s="6"/>
      <c r="E376" s="9"/>
      <c r="F376" s="10"/>
    </row>
    <row r="377" spans="4:6" x14ac:dyDescent="0.2">
      <c r="D377" s="6"/>
      <c r="E377" s="9"/>
      <c r="F377" s="10"/>
    </row>
    <row r="378" spans="4:6" x14ac:dyDescent="0.2">
      <c r="D378" s="6"/>
      <c r="E378" s="9"/>
      <c r="F378" s="10"/>
    </row>
  </sheetData>
  <mergeCells count="4">
    <mergeCell ref="A28:B28"/>
    <mergeCell ref="A29:B29"/>
    <mergeCell ref="A30:B30"/>
    <mergeCell ref="A1:F1"/>
  </mergeCells>
  <conditionalFormatting sqref="E2:E3 E5:E37 E379:E65536">
    <cfRule type="cellIs" dxfId="15" priority="2" stopIfTrue="1" operator="between">
      <formula>0.009</formula>
      <formula>-0.009</formula>
    </cfRule>
  </conditionalFormatting>
  <conditionalFormatting sqref="F175:F378">
    <cfRule type="cellIs" dxfId="1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5"/>
  <sheetViews>
    <sheetView workbookViewId="0">
      <selection activeCell="A5" sqref="A5"/>
    </sheetView>
  </sheetViews>
  <sheetFormatPr defaultColWidth="9.42578125" defaultRowHeight="11.25" x14ac:dyDescent="0.2"/>
  <cols>
    <col min="1" max="1" width="38.5703125" style="6" bestFit="1" customWidth="1"/>
    <col min="2" max="2" width="60" style="6" customWidth="1"/>
    <col min="3" max="3" width="15.42578125" style="6" bestFit="1" customWidth="1"/>
    <col min="4" max="4" width="14.5703125" style="6" bestFit="1" customWidth="1"/>
    <col min="5" max="5" width="26.42578125" style="9" customWidth="1"/>
    <col min="6" max="6" width="13.5703125" style="10" bestFit="1" customWidth="1"/>
    <col min="7" max="7" width="11" style="9" customWidth="1"/>
    <col min="8" max="8" width="9.42578125" style="6"/>
    <col min="9" max="9" width="9.42578125" style="6" customWidth="1"/>
    <col min="10" max="10" width="9" style="6" customWidth="1"/>
    <col min="11" max="13" width="9.42578125" style="6" customWidth="1"/>
    <col min="14" max="16384" width="9.42578125" style="6"/>
  </cols>
  <sheetData>
    <row r="1" spans="1:7" s="1" customFormat="1" ht="15" customHeight="1" x14ac:dyDescent="0.2">
      <c r="A1" s="100" t="s">
        <v>1453</v>
      </c>
      <c r="B1" s="101"/>
      <c r="C1" s="101"/>
      <c r="D1" s="101"/>
      <c r="E1" s="101"/>
      <c r="F1" s="101"/>
      <c r="G1" s="101"/>
    </row>
    <row r="2" spans="1:7" s="1" customFormat="1" ht="12" x14ac:dyDescent="0.2">
      <c r="A2" s="7" t="s">
        <v>7</v>
      </c>
      <c r="B2" s="6"/>
      <c r="C2" s="6"/>
      <c r="D2" s="6"/>
      <c r="E2" s="9"/>
      <c r="F2" s="10"/>
      <c r="G2" s="9"/>
    </row>
    <row r="3" spans="1:7" s="1" customFormat="1" ht="33.75" x14ac:dyDescent="0.2">
      <c r="A3" s="84" t="s">
        <v>2</v>
      </c>
      <c r="B3" s="84" t="s">
        <v>0</v>
      </c>
      <c r="C3" s="85" t="s">
        <v>1075</v>
      </c>
      <c r="D3" s="85" t="s">
        <v>1</v>
      </c>
      <c r="E3" s="86" t="s">
        <v>6</v>
      </c>
      <c r="F3" s="87" t="s">
        <v>3</v>
      </c>
      <c r="G3" s="87" t="s">
        <v>5</v>
      </c>
    </row>
    <row r="4" spans="1:7" s="1" customFormat="1" ht="27" customHeight="1" x14ac:dyDescent="0.2">
      <c r="A4" s="77" t="s">
        <v>29</v>
      </c>
      <c r="B4" s="88"/>
      <c r="C4" s="88"/>
      <c r="D4" s="88"/>
      <c r="E4" s="89"/>
      <c r="F4" s="57"/>
      <c r="G4" s="90"/>
    </row>
    <row r="5" spans="1:7" x14ac:dyDescent="0.2">
      <c r="A5" s="20" t="s">
        <v>30</v>
      </c>
      <c r="B5" s="21"/>
      <c r="C5" s="21"/>
      <c r="D5" s="21"/>
      <c r="E5" s="22"/>
      <c r="F5" s="23"/>
      <c r="G5" s="22"/>
    </row>
    <row r="6" spans="1:7" x14ac:dyDescent="0.2">
      <c r="A6" s="21" t="s">
        <v>1454</v>
      </c>
      <c r="B6" s="21" t="s">
        <v>1455</v>
      </c>
      <c r="C6" s="65" t="s">
        <v>1456</v>
      </c>
      <c r="D6" s="24">
        <v>682</v>
      </c>
      <c r="E6" s="22">
        <v>0</v>
      </c>
      <c r="F6" s="23">
        <v>100</v>
      </c>
      <c r="G6" s="22">
        <v>0</v>
      </c>
    </row>
    <row r="7" spans="1:7" x14ac:dyDescent="0.2">
      <c r="A7" s="20" t="s">
        <v>32</v>
      </c>
      <c r="B7" s="20"/>
      <c r="C7" s="20"/>
      <c r="D7" s="20"/>
      <c r="E7" s="25">
        <v>0</v>
      </c>
      <c r="F7" s="26">
        <v>100</v>
      </c>
      <c r="G7" s="25"/>
    </row>
    <row r="8" spans="1:7" x14ac:dyDescent="0.2">
      <c r="A8" s="21"/>
      <c r="B8" s="21"/>
      <c r="C8" s="21"/>
      <c r="D8" s="21"/>
      <c r="E8" s="22"/>
      <c r="F8" s="23"/>
      <c r="G8" s="22"/>
    </row>
    <row r="9" spans="1:7" x14ac:dyDescent="0.2">
      <c r="A9" s="20" t="s">
        <v>40</v>
      </c>
      <c r="B9" s="20"/>
      <c r="C9" s="20"/>
      <c r="D9" s="20"/>
      <c r="E9" s="25">
        <v>0</v>
      </c>
      <c r="F9" s="26">
        <v>100</v>
      </c>
      <c r="G9" s="25"/>
    </row>
    <row r="10" spans="1:7" x14ac:dyDescent="0.2">
      <c r="A10" s="20"/>
      <c r="B10" s="20"/>
      <c r="C10" s="20"/>
      <c r="D10" s="20"/>
      <c r="E10" s="25"/>
      <c r="F10" s="26"/>
      <c r="G10" s="25"/>
    </row>
    <row r="11" spans="1:7" x14ac:dyDescent="0.2">
      <c r="A11" s="20" t="s">
        <v>42</v>
      </c>
      <c r="B11" s="20"/>
      <c r="C11" s="20"/>
      <c r="D11" s="20"/>
      <c r="E11" s="91">
        <v>0</v>
      </c>
      <c r="F11" s="91">
        <v>0</v>
      </c>
      <c r="G11" s="25"/>
    </row>
    <row r="12" spans="1:7" x14ac:dyDescent="0.2">
      <c r="A12" s="20"/>
      <c r="B12" s="20"/>
      <c r="C12" s="20"/>
      <c r="D12" s="20"/>
      <c r="E12" s="25"/>
      <c r="F12" s="26"/>
      <c r="G12" s="25"/>
    </row>
    <row r="13" spans="1:7" x14ac:dyDescent="0.2">
      <c r="A13" s="27" t="s">
        <v>41</v>
      </c>
      <c r="B13" s="27"/>
      <c r="C13" s="27"/>
      <c r="D13" s="27"/>
      <c r="E13" s="28">
        <v>0</v>
      </c>
      <c r="F13" s="29">
        <v>100</v>
      </c>
      <c r="G13" s="28"/>
    </row>
    <row r="15" spans="1:7" x14ac:dyDescent="0.2">
      <c r="A15" s="11" t="s">
        <v>43</v>
      </c>
    </row>
    <row r="16" spans="1:7" x14ac:dyDescent="0.2">
      <c r="A16" s="11" t="s">
        <v>1457</v>
      </c>
    </row>
    <row r="17" spans="1:7" ht="23.25" customHeight="1" x14ac:dyDescent="0.2">
      <c r="A17" s="106" t="s">
        <v>1458</v>
      </c>
      <c r="B17" s="106"/>
      <c r="C17" s="106"/>
      <c r="D17" s="106"/>
      <c r="E17" s="106"/>
      <c r="F17" s="106"/>
      <c r="G17" s="106"/>
    </row>
    <row r="19" spans="1:7" x14ac:dyDescent="0.2">
      <c r="A19" s="11" t="s">
        <v>44</v>
      </c>
    </row>
    <row r="20" spans="1:7" x14ac:dyDescent="0.2">
      <c r="A20" s="11" t="s">
        <v>45</v>
      </c>
    </row>
    <row r="21" spans="1:7" x14ac:dyDescent="0.2">
      <c r="A21" s="11" t="s">
        <v>46</v>
      </c>
      <c r="B21" s="11"/>
      <c r="C21" s="30" t="s">
        <v>1022</v>
      </c>
      <c r="D21" s="11" t="s">
        <v>47</v>
      </c>
    </row>
    <row r="22" spans="1:7" x14ac:dyDescent="0.2">
      <c r="A22" s="6" t="s">
        <v>56</v>
      </c>
      <c r="C22" s="31">
        <v>0</v>
      </c>
      <c r="D22" s="31">
        <v>0</v>
      </c>
    </row>
    <row r="23" spans="1:7" x14ac:dyDescent="0.2">
      <c r="A23" s="6" t="s">
        <v>116</v>
      </c>
      <c r="C23" s="31">
        <v>0</v>
      </c>
      <c r="D23" s="31">
        <v>0</v>
      </c>
    </row>
    <row r="24" spans="1:7" x14ac:dyDescent="0.2">
      <c r="A24" s="6" t="s">
        <v>57</v>
      </c>
      <c r="C24" s="31">
        <v>0</v>
      </c>
      <c r="D24" s="31">
        <v>0</v>
      </c>
    </row>
    <row r="25" spans="1:7" x14ac:dyDescent="0.2">
      <c r="A25" s="6" t="s">
        <v>117</v>
      </c>
      <c r="C25" s="31">
        <v>0</v>
      </c>
      <c r="D25" s="31">
        <v>0</v>
      </c>
    </row>
    <row r="26" spans="1:7" x14ac:dyDescent="0.2">
      <c r="C26" s="31"/>
      <c r="D26" s="31"/>
    </row>
    <row r="27" spans="1:7" ht="12.6" customHeight="1" x14ac:dyDescent="0.2">
      <c r="A27" s="6" t="s">
        <v>52</v>
      </c>
    </row>
    <row r="29" spans="1:7" ht="15" x14ac:dyDescent="0.25">
      <c r="A29" s="107" t="s">
        <v>1484</v>
      </c>
      <c r="B29" s="108"/>
      <c r="C29" s="108"/>
      <c r="D29" s="30" t="s">
        <v>55</v>
      </c>
    </row>
    <row r="31" spans="1:7" ht="15" x14ac:dyDescent="0.25">
      <c r="A31" s="11" t="s">
        <v>1459</v>
      </c>
      <c r="B31"/>
      <c r="C31"/>
    </row>
    <row r="33" spans="1:9" ht="46.5" customHeight="1" x14ac:dyDescent="0.2"/>
    <row r="35" spans="1:9" ht="24.75" customHeight="1" x14ac:dyDescent="0.2"/>
    <row r="37" spans="1:9" s="1" customFormat="1" ht="12" x14ac:dyDescent="0.2">
      <c r="A37" s="6"/>
      <c r="B37" s="6"/>
      <c r="C37" s="6"/>
      <c r="D37" s="6"/>
      <c r="E37" s="9"/>
      <c r="F37" s="10"/>
      <c r="G37" s="9"/>
    </row>
    <row r="39" spans="1:9" s="1" customFormat="1" ht="12" x14ac:dyDescent="0.2">
      <c r="A39" s="6"/>
      <c r="B39" s="6"/>
      <c r="C39" s="6"/>
      <c r="D39" s="6"/>
      <c r="E39" s="9"/>
      <c r="F39" s="10"/>
      <c r="G39" s="9"/>
    </row>
    <row r="43" spans="1:9" x14ac:dyDescent="0.2">
      <c r="H43" s="11"/>
      <c r="I43" s="11"/>
    </row>
    <row r="45" spans="1:9" x14ac:dyDescent="0.2">
      <c r="H45" s="11"/>
      <c r="I45" s="11"/>
    </row>
    <row r="46" spans="1:9" x14ac:dyDescent="0.2">
      <c r="H46" s="11"/>
      <c r="I46" s="11"/>
    </row>
    <row r="47" spans="1:9" x14ac:dyDescent="0.2">
      <c r="H47" s="11"/>
      <c r="I47" s="11"/>
    </row>
    <row r="48" spans="1:9" x14ac:dyDescent="0.2">
      <c r="H48" s="11"/>
      <c r="I48" s="11"/>
    </row>
    <row r="49" spans="8:9" x14ac:dyDescent="0.2">
      <c r="H49" s="11"/>
      <c r="I49" s="11"/>
    </row>
    <row r="53" spans="8:9" ht="25.5" customHeight="1" x14ac:dyDescent="0.2"/>
    <row r="65" spans="1:9" s="9" customFormat="1" ht="15.75" customHeight="1" x14ac:dyDescent="0.2">
      <c r="A65" s="6"/>
      <c r="B65" s="6"/>
      <c r="C65" s="6"/>
      <c r="D65" s="6"/>
      <c r="F65" s="10"/>
      <c r="H65" s="6"/>
      <c r="I65" s="6"/>
    </row>
  </sheetData>
  <mergeCells count="3">
    <mergeCell ref="A1:G1"/>
    <mergeCell ref="A17:G17"/>
    <mergeCell ref="A29:C29"/>
  </mergeCells>
  <conditionalFormatting sqref="F2 F18:F65435">
    <cfRule type="cellIs" dxfId="13" priority="3" stopIfTrue="1" operator="between">
      <formula>0.009</formula>
      <formula>-0.009</formula>
    </cfRule>
  </conditionalFormatting>
  <conditionalFormatting sqref="F4:F10">
    <cfRule type="cellIs" dxfId="12" priority="2" stopIfTrue="1" operator="between">
      <formula>0.009</formula>
      <formula>-0.009</formula>
    </cfRule>
  </conditionalFormatting>
  <conditionalFormatting sqref="F12:F16">
    <cfRule type="cellIs" dxfId="1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96"/>
  <sheetViews>
    <sheetView topLeftCell="A49" workbookViewId="0">
      <selection activeCell="A65" sqref="A65"/>
    </sheetView>
  </sheetViews>
  <sheetFormatPr defaultColWidth="9.42578125" defaultRowHeight="11.25" x14ac:dyDescent="0.2"/>
  <cols>
    <col min="1" max="1" width="38.5703125" style="6" bestFit="1" customWidth="1"/>
    <col min="2" max="2" width="48.5703125" style="6" bestFit="1" customWidth="1"/>
    <col min="3" max="4" width="15.42578125" style="6" bestFit="1" customWidth="1"/>
    <col min="5" max="5" width="26.42578125" style="9" customWidth="1"/>
    <col min="6" max="6" width="14.5703125" style="10" bestFit="1" customWidth="1"/>
    <col min="7" max="7" width="8.5703125" style="9" customWidth="1"/>
    <col min="8" max="16384" width="9.42578125" style="6"/>
  </cols>
  <sheetData>
    <row r="1" spans="1:9" s="1" customFormat="1" ht="15" x14ac:dyDescent="0.2">
      <c r="A1" s="100" t="s">
        <v>1460</v>
      </c>
      <c r="B1" s="101"/>
      <c r="C1" s="101"/>
      <c r="D1" s="101"/>
      <c r="E1" s="101"/>
      <c r="F1" s="101"/>
      <c r="G1" s="101"/>
    </row>
    <row r="2" spans="1:9" s="1" customFormat="1" ht="12" x14ac:dyDescent="0.2">
      <c r="A2" s="36"/>
      <c r="E2" s="5"/>
      <c r="F2" s="8"/>
      <c r="G2" s="9"/>
    </row>
    <row r="3" spans="1:9" s="1" customFormat="1" ht="12" x14ac:dyDescent="0.2">
      <c r="A3" s="7" t="s">
        <v>7</v>
      </c>
      <c r="B3" s="2"/>
      <c r="C3" s="3"/>
      <c r="D3" s="3"/>
      <c r="E3" s="4"/>
      <c r="F3" s="8"/>
      <c r="G3" s="9"/>
    </row>
    <row r="4" spans="1:9" s="1" customFormat="1" ht="27" customHeight="1" x14ac:dyDescent="0.2">
      <c r="A4" s="84" t="s">
        <v>2</v>
      </c>
      <c r="B4" s="84" t="s">
        <v>0</v>
      </c>
      <c r="C4" s="85" t="s">
        <v>1075</v>
      </c>
      <c r="D4" s="85" t="s">
        <v>1</v>
      </c>
      <c r="E4" s="86" t="s">
        <v>6</v>
      </c>
      <c r="F4" s="87" t="s">
        <v>3</v>
      </c>
      <c r="G4" s="87" t="s">
        <v>5</v>
      </c>
    </row>
    <row r="5" spans="1:9" x14ac:dyDescent="0.2">
      <c r="A5" s="20" t="s">
        <v>42</v>
      </c>
      <c r="B5" s="20"/>
      <c r="C5" s="20"/>
      <c r="D5" s="20"/>
      <c r="E5" s="25">
        <v>0</v>
      </c>
      <c r="F5" s="26">
        <v>100</v>
      </c>
      <c r="G5" s="25"/>
      <c r="H5" s="11"/>
      <c r="I5" s="11"/>
    </row>
    <row r="6" spans="1:9" x14ac:dyDescent="0.2">
      <c r="A6" s="20"/>
      <c r="B6" s="20"/>
      <c r="C6" s="20"/>
      <c r="D6" s="20"/>
      <c r="E6" s="25"/>
      <c r="F6" s="26"/>
      <c r="G6" s="25"/>
      <c r="H6" s="11"/>
      <c r="I6" s="11"/>
    </row>
    <row r="7" spans="1:9" x14ac:dyDescent="0.2">
      <c r="A7" s="27" t="s">
        <v>41</v>
      </c>
      <c r="B7" s="27"/>
      <c r="C7" s="27"/>
      <c r="D7" s="27"/>
      <c r="E7" s="28">
        <v>0</v>
      </c>
      <c r="F7" s="29">
        <v>100</v>
      </c>
      <c r="G7" s="28"/>
      <c r="H7" s="11"/>
      <c r="I7" s="11"/>
    </row>
    <row r="8" spans="1:9" x14ac:dyDescent="0.2">
      <c r="F8" s="12"/>
    </row>
    <row r="9" spans="1:9" x14ac:dyDescent="0.2">
      <c r="A9" s="11" t="s">
        <v>44</v>
      </c>
    </row>
    <row r="10" spans="1:9" x14ac:dyDescent="0.2">
      <c r="A10" s="11" t="s">
        <v>45</v>
      </c>
    </row>
    <row r="11" spans="1:9" x14ac:dyDescent="0.2">
      <c r="A11" s="11" t="s">
        <v>46</v>
      </c>
      <c r="B11" s="11"/>
      <c r="C11" s="30" t="s">
        <v>1461</v>
      </c>
      <c r="D11" s="11" t="s">
        <v>47</v>
      </c>
    </row>
    <row r="12" spans="1:9" x14ac:dyDescent="0.2">
      <c r="A12" s="6" t="s">
        <v>1263</v>
      </c>
      <c r="C12" s="92">
        <v>15041.278399999999</v>
      </c>
      <c r="D12" s="66" t="s">
        <v>1024</v>
      </c>
    </row>
    <row r="13" spans="1:9" x14ac:dyDescent="0.2">
      <c r="A13" s="6" t="s">
        <v>1265</v>
      </c>
      <c r="C13" s="92">
        <v>3801.5971</v>
      </c>
      <c r="D13" s="66" t="s">
        <v>1024</v>
      </c>
    </row>
    <row r="14" spans="1:9" x14ac:dyDescent="0.2">
      <c r="A14" s="6" t="s">
        <v>1266</v>
      </c>
      <c r="C14" s="92">
        <v>4197.152</v>
      </c>
      <c r="D14" s="66" t="s">
        <v>1024</v>
      </c>
    </row>
    <row r="15" spans="1:9" x14ac:dyDescent="0.2">
      <c r="A15" s="6" t="s">
        <v>1267</v>
      </c>
      <c r="C15" s="92">
        <v>4366.3353999999999</v>
      </c>
      <c r="D15" s="66" t="s">
        <v>1024</v>
      </c>
    </row>
    <row r="16" spans="1:9" x14ac:dyDescent="0.2">
      <c r="A16" s="6" t="s">
        <v>1462</v>
      </c>
      <c r="C16" s="92">
        <v>12430</v>
      </c>
      <c r="D16" s="66" t="s">
        <v>1024</v>
      </c>
    </row>
    <row r="17" spans="1:7" x14ac:dyDescent="0.2">
      <c r="A17" s="6" t="s">
        <v>1268</v>
      </c>
      <c r="C17" s="92">
        <v>15097.536</v>
      </c>
      <c r="D17" s="66" t="s">
        <v>1024</v>
      </c>
      <c r="F17" s="12"/>
    </row>
    <row r="18" spans="1:7" x14ac:dyDescent="0.2">
      <c r="A18" s="6" t="s">
        <v>1270</v>
      </c>
      <c r="C18" s="92">
        <v>3622.9807999999998</v>
      </c>
      <c r="D18" s="66" t="s">
        <v>1024</v>
      </c>
    </row>
    <row r="19" spans="1:7" x14ac:dyDescent="0.2">
      <c r="A19" s="6" t="s">
        <v>1271</v>
      </c>
      <c r="C19" s="92">
        <v>4281.4139999999998</v>
      </c>
      <c r="D19" s="66" t="s">
        <v>1024</v>
      </c>
    </row>
    <row r="20" spans="1:7" x14ac:dyDescent="0.2">
      <c r="A20" s="6" t="s">
        <v>1272</v>
      </c>
      <c r="C20" s="92">
        <v>4460.0425999999998</v>
      </c>
      <c r="D20" s="66" t="s">
        <v>1024</v>
      </c>
    </row>
    <row r="22" spans="1:7" x14ac:dyDescent="0.2">
      <c r="A22" s="6" t="s">
        <v>52</v>
      </c>
    </row>
    <row r="23" spans="1:7" x14ac:dyDescent="0.2">
      <c r="A23" s="6" t="s">
        <v>1463</v>
      </c>
    </row>
    <row r="25" spans="1:7" x14ac:dyDescent="0.2">
      <c r="A25" s="11" t="s">
        <v>48</v>
      </c>
      <c r="D25" s="30" t="s">
        <v>55</v>
      </c>
    </row>
    <row r="27" spans="1:7" x14ac:dyDescent="0.2">
      <c r="A27" s="11" t="s">
        <v>1169</v>
      </c>
      <c r="D27" s="93" t="s">
        <v>1024</v>
      </c>
    </row>
    <row r="28" spans="1:7" ht="15" customHeight="1" x14ac:dyDescent="0.2">
      <c r="A28" s="6" t="s">
        <v>1464</v>
      </c>
    </row>
    <row r="29" spans="1:7" ht="30" customHeight="1" x14ac:dyDescent="0.25">
      <c r="A29" s="107" t="s">
        <v>54</v>
      </c>
      <c r="B29" s="108"/>
      <c r="C29" s="108"/>
      <c r="D29" s="30" t="s">
        <v>55</v>
      </c>
    </row>
    <row r="30" spans="1:7" ht="15" x14ac:dyDescent="0.25">
      <c r="A30" s="94" t="s">
        <v>1465</v>
      </c>
    </row>
    <row r="32" spans="1:7" ht="25.5" customHeight="1" x14ac:dyDescent="0.25">
      <c r="A32" s="109" t="s">
        <v>1466</v>
      </c>
      <c r="B32" s="110"/>
      <c r="C32" s="110"/>
      <c r="D32" s="110"/>
      <c r="E32" s="110"/>
      <c r="F32" s="110"/>
      <c r="G32" s="110"/>
    </row>
    <row r="34" spans="1:7" ht="55.5" customHeight="1" x14ac:dyDescent="0.2">
      <c r="A34" s="113" t="s">
        <v>1467</v>
      </c>
      <c r="B34" s="113"/>
      <c r="C34" s="113"/>
      <c r="D34" s="113"/>
      <c r="E34" s="113"/>
      <c r="F34" s="113"/>
      <c r="G34" s="113"/>
    </row>
    <row r="35" spans="1:7" x14ac:dyDescent="0.2">
      <c r="A35" s="95" t="s">
        <v>1468</v>
      </c>
    </row>
    <row r="36" spans="1:7" x14ac:dyDescent="0.2">
      <c r="A36" s="95" t="s">
        <v>1465</v>
      </c>
    </row>
    <row r="37" spans="1:7" x14ac:dyDescent="0.2">
      <c r="A37" s="95"/>
    </row>
    <row r="38" spans="1:7" ht="69" customHeight="1" x14ac:dyDescent="0.25">
      <c r="A38" s="109" t="s">
        <v>1469</v>
      </c>
      <c r="B38" s="110"/>
      <c r="C38" s="110"/>
      <c r="D38" s="110"/>
      <c r="E38" s="110"/>
      <c r="F38" s="110"/>
      <c r="G38" s="110"/>
    </row>
    <row r="40" spans="1:7" ht="46.35" customHeight="1" x14ac:dyDescent="0.25">
      <c r="A40" s="109" t="s">
        <v>1470</v>
      </c>
      <c r="B40" s="110"/>
      <c r="C40" s="110"/>
      <c r="D40" s="110"/>
      <c r="E40" s="110"/>
      <c r="F40" s="110"/>
      <c r="G40" s="110"/>
    </row>
    <row r="41" spans="1:7" x14ac:dyDescent="0.2">
      <c r="A41" s="95" t="s">
        <v>1471</v>
      </c>
    </row>
    <row r="43" spans="1:7" ht="25.5" customHeight="1" x14ac:dyDescent="0.25">
      <c r="A43" s="109" t="s">
        <v>1472</v>
      </c>
      <c r="B43" s="110"/>
      <c r="C43" s="110"/>
      <c r="D43" s="110"/>
      <c r="E43" s="110"/>
      <c r="F43" s="110"/>
      <c r="G43" s="110"/>
    </row>
    <row r="45" spans="1:7" ht="33.75" customHeight="1" x14ac:dyDescent="0.25">
      <c r="A45" s="109" t="s">
        <v>1473</v>
      </c>
      <c r="B45" s="110"/>
      <c r="C45" s="110"/>
      <c r="D45" s="110"/>
      <c r="E45" s="110"/>
      <c r="F45" s="110"/>
      <c r="G45" s="110"/>
    </row>
    <row r="46" spans="1:7" x14ac:dyDescent="0.2">
      <c r="A46" s="11"/>
    </row>
    <row r="47" spans="1:7" x14ac:dyDescent="0.2">
      <c r="A47" s="11" t="s">
        <v>1474</v>
      </c>
    </row>
    <row r="48" spans="1:7" x14ac:dyDescent="0.2">
      <c r="A48" s="11"/>
    </row>
    <row r="49" spans="1:7" x14ac:dyDescent="0.2">
      <c r="A49" s="69"/>
    </row>
    <row r="50" spans="1:7" ht="51.6" customHeight="1" x14ac:dyDescent="0.2">
      <c r="A50" s="111" t="s">
        <v>1475</v>
      </c>
      <c r="B50" s="111"/>
      <c r="C50" s="111"/>
      <c r="D50" s="111"/>
      <c r="E50" s="111"/>
      <c r="F50" s="111"/>
      <c r="G50" s="111"/>
    </row>
    <row r="51" spans="1:7" x14ac:dyDescent="0.2">
      <c r="A51" s="70"/>
    </row>
    <row r="52" spans="1:7" x14ac:dyDescent="0.2">
      <c r="A52" s="70"/>
    </row>
    <row r="53" spans="1:7" x14ac:dyDescent="0.2">
      <c r="A53" s="70"/>
    </row>
    <row r="54" spans="1:7" x14ac:dyDescent="0.2">
      <c r="A54" s="6" t="s">
        <v>1030</v>
      </c>
    </row>
    <row r="55" spans="1:7" x14ac:dyDescent="0.2">
      <c r="A55" s="70"/>
    </row>
    <row r="56" spans="1:7" x14ac:dyDescent="0.2">
      <c r="A56" s="70"/>
    </row>
    <row r="57" spans="1:7" x14ac:dyDescent="0.2">
      <c r="A57" s="71"/>
    </row>
    <row r="58" spans="1:7" x14ac:dyDescent="0.2">
      <c r="A58" s="71"/>
    </row>
    <row r="59" spans="1:7" ht="37.5" customHeight="1" x14ac:dyDescent="0.2">
      <c r="A59" s="112" t="s">
        <v>1476</v>
      </c>
      <c r="B59" s="112"/>
      <c r="C59" s="112"/>
      <c r="D59" s="112"/>
      <c r="E59" s="112"/>
      <c r="F59" s="112"/>
      <c r="G59" s="112"/>
    </row>
    <row r="60" spans="1:7" x14ac:dyDescent="0.2">
      <c r="A60" s="11"/>
    </row>
    <row r="61" spans="1:7" s="1" customFormat="1" ht="15" x14ac:dyDescent="0.2">
      <c r="A61" s="100" t="s">
        <v>1477</v>
      </c>
      <c r="B61" s="101"/>
      <c r="C61" s="101"/>
      <c r="D61" s="101"/>
      <c r="E61" s="101"/>
      <c r="F61" s="101"/>
      <c r="G61" s="101"/>
    </row>
    <row r="62" spans="1:7" x14ac:dyDescent="0.2">
      <c r="A62" s="7" t="s">
        <v>7</v>
      </c>
    </row>
    <row r="63" spans="1:7" s="1" customFormat="1" ht="33.75" x14ac:dyDescent="0.2">
      <c r="A63" s="84" t="s">
        <v>2</v>
      </c>
      <c r="B63" s="84" t="s">
        <v>0</v>
      </c>
      <c r="C63" s="85" t="s">
        <v>1075</v>
      </c>
      <c r="D63" s="85" t="s">
        <v>1</v>
      </c>
      <c r="E63" s="86" t="s">
        <v>6</v>
      </c>
      <c r="F63" s="87" t="s">
        <v>3</v>
      </c>
      <c r="G63" s="87" t="s">
        <v>5</v>
      </c>
    </row>
    <row r="64" spans="1:7" x14ac:dyDescent="0.2">
      <c r="A64" s="77" t="s">
        <v>29</v>
      </c>
      <c r="B64" s="88"/>
      <c r="C64" s="88"/>
      <c r="D64" s="88"/>
      <c r="E64" s="90"/>
      <c r="F64" s="57"/>
      <c r="G64" s="90"/>
    </row>
    <row r="65" spans="1:9" x14ac:dyDescent="0.2">
      <c r="A65" s="20" t="s">
        <v>30</v>
      </c>
      <c r="B65" s="21"/>
      <c r="C65" s="21"/>
      <c r="D65" s="21"/>
      <c r="E65" s="22"/>
      <c r="F65" s="23"/>
      <c r="G65" s="22"/>
    </row>
    <row r="66" spans="1:9" x14ac:dyDescent="0.2">
      <c r="A66" s="21" t="s">
        <v>1454</v>
      </c>
      <c r="B66" s="21" t="s">
        <v>1455</v>
      </c>
      <c r="C66" s="65" t="s">
        <v>1456</v>
      </c>
      <c r="D66" s="24">
        <v>3523</v>
      </c>
      <c r="E66" s="22">
        <v>0</v>
      </c>
      <c r="F66" s="23">
        <v>100</v>
      </c>
      <c r="G66" s="22"/>
    </row>
    <row r="67" spans="1:9" x14ac:dyDescent="0.2">
      <c r="A67" s="20" t="s">
        <v>32</v>
      </c>
      <c r="B67" s="20"/>
      <c r="C67" s="20"/>
      <c r="D67" s="20"/>
      <c r="E67" s="25">
        <f>SUM(E65:E66)</f>
        <v>0</v>
      </c>
      <c r="F67" s="26">
        <f>SUM(F65:F66)</f>
        <v>100</v>
      </c>
      <c r="G67" s="25"/>
      <c r="H67" s="11"/>
      <c r="I67" s="11"/>
    </row>
    <row r="68" spans="1:9" x14ac:dyDescent="0.2">
      <c r="A68" s="21"/>
      <c r="B68" s="21"/>
      <c r="C68" s="21"/>
      <c r="D68" s="21"/>
      <c r="E68" s="22"/>
      <c r="F68" s="23"/>
      <c r="G68" s="22"/>
    </row>
    <row r="69" spans="1:9" x14ac:dyDescent="0.2">
      <c r="A69" s="20" t="s">
        <v>40</v>
      </c>
      <c r="B69" s="20"/>
      <c r="C69" s="20"/>
      <c r="D69" s="20"/>
      <c r="E69" s="25">
        <f>E67</f>
        <v>0</v>
      </c>
      <c r="F69" s="26">
        <f>F67</f>
        <v>100</v>
      </c>
      <c r="G69" s="25"/>
      <c r="H69" s="11"/>
      <c r="I69" s="11"/>
    </row>
    <row r="70" spans="1:9" x14ac:dyDescent="0.2">
      <c r="A70" s="20"/>
      <c r="B70" s="20"/>
      <c r="C70" s="20"/>
      <c r="D70" s="20"/>
      <c r="E70" s="25"/>
      <c r="F70" s="26"/>
      <c r="G70" s="25"/>
      <c r="H70" s="11"/>
      <c r="I70" s="11"/>
    </row>
    <row r="71" spans="1:9" x14ac:dyDescent="0.2">
      <c r="A71" s="20" t="s">
        <v>42</v>
      </c>
      <c r="B71" s="20"/>
      <c r="C71" s="20"/>
      <c r="D71" s="20"/>
      <c r="E71" s="91">
        <v>0</v>
      </c>
      <c r="F71" s="91">
        <v>0</v>
      </c>
      <c r="G71" s="25"/>
      <c r="H71" s="11"/>
      <c r="I71" s="11"/>
    </row>
    <row r="72" spans="1:9" x14ac:dyDescent="0.2">
      <c r="A72" s="20"/>
      <c r="B72" s="20"/>
      <c r="C72" s="20"/>
      <c r="D72" s="20"/>
      <c r="E72" s="25"/>
      <c r="F72" s="26"/>
      <c r="G72" s="25"/>
      <c r="H72" s="11"/>
      <c r="I72" s="11"/>
    </row>
    <row r="73" spans="1:9" x14ac:dyDescent="0.2">
      <c r="A73" s="27" t="s">
        <v>41</v>
      </c>
      <c r="B73" s="27"/>
      <c r="C73" s="27"/>
      <c r="D73" s="27"/>
      <c r="E73" s="28">
        <v>8.9999999999999996E-7</v>
      </c>
      <c r="F73" s="29">
        <v>100</v>
      </c>
      <c r="G73" s="28"/>
      <c r="H73" s="11"/>
      <c r="I73" s="11"/>
    </row>
    <row r="75" spans="1:9" x14ac:dyDescent="0.2">
      <c r="A75" s="11" t="s">
        <v>43</v>
      </c>
    </row>
    <row r="76" spans="1:9" x14ac:dyDescent="0.2">
      <c r="A76" s="11" t="s">
        <v>1457</v>
      </c>
    </row>
    <row r="77" spans="1:9" ht="25.5" customHeight="1" x14ac:dyDescent="0.25">
      <c r="A77" s="107" t="s">
        <v>1458</v>
      </c>
      <c r="B77" s="108"/>
      <c r="C77" s="108"/>
      <c r="D77" s="108"/>
      <c r="E77" s="108"/>
      <c r="F77" s="108"/>
      <c r="G77" s="108"/>
    </row>
    <row r="79" spans="1:9" x14ac:dyDescent="0.2">
      <c r="A79" s="11" t="s">
        <v>44</v>
      </c>
    </row>
    <row r="80" spans="1:9" x14ac:dyDescent="0.2">
      <c r="A80" s="11" t="s">
        <v>45</v>
      </c>
    </row>
    <row r="81" spans="1:9" x14ac:dyDescent="0.2">
      <c r="A81" s="11" t="s">
        <v>46</v>
      </c>
      <c r="B81" s="11"/>
      <c r="C81" s="30" t="s">
        <v>1022</v>
      </c>
      <c r="D81" s="11" t="s">
        <v>47</v>
      </c>
    </row>
    <row r="82" spans="1:9" x14ac:dyDescent="0.2">
      <c r="A82" s="6" t="s">
        <v>1263</v>
      </c>
      <c r="C82" s="31">
        <v>0</v>
      </c>
      <c r="D82" s="31">
        <v>0</v>
      </c>
    </row>
    <row r="83" spans="1:9" x14ac:dyDescent="0.2">
      <c r="A83" s="6" t="s">
        <v>1265</v>
      </c>
      <c r="C83" s="31">
        <v>0</v>
      </c>
      <c r="D83" s="31">
        <v>0</v>
      </c>
    </row>
    <row r="84" spans="1:9" x14ac:dyDescent="0.2">
      <c r="A84" s="6" t="s">
        <v>1266</v>
      </c>
      <c r="C84" s="31">
        <v>0</v>
      </c>
      <c r="D84" s="31">
        <v>0</v>
      </c>
    </row>
    <row r="85" spans="1:9" s="9" customFormat="1" x14ac:dyDescent="0.2">
      <c r="A85" s="6" t="s">
        <v>1267</v>
      </c>
      <c r="B85" s="6"/>
      <c r="C85" s="31">
        <v>0</v>
      </c>
      <c r="D85" s="31">
        <v>0</v>
      </c>
      <c r="F85" s="10"/>
      <c r="H85" s="6"/>
      <c r="I85" s="6"/>
    </row>
    <row r="86" spans="1:9" s="9" customFormat="1" x14ac:dyDescent="0.2">
      <c r="A86" s="6" t="s">
        <v>1462</v>
      </c>
      <c r="B86" s="6"/>
      <c r="C86" s="31">
        <v>0</v>
      </c>
      <c r="D86" s="31">
        <v>0</v>
      </c>
      <c r="F86" s="10"/>
      <c r="H86" s="6"/>
      <c r="I86" s="6"/>
    </row>
    <row r="87" spans="1:9" s="9" customFormat="1" x14ac:dyDescent="0.2">
      <c r="A87" s="6" t="s">
        <v>1268</v>
      </c>
      <c r="B87" s="6"/>
      <c r="C87" s="31">
        <v>0</v>
      </c>
      <c r="D87" s="31">
        <v>0</v>
      </c>
      <c r="F87" s="10"/>
      <c r="H87" s="6"/>
      <c r="I87" s="6"/>
    </row>
    <row r="88" spans="1:9" s="9" customFormat="1" x14ac:dyDescent="0.2">
      <c r="A88" s="6" t="s">
        <v>1270</v>
      </c>
      <c r="B88" s="6"/>
      <c r="C88" s="31">
        <v>0</v>
      </c>
      <c r="D88" s="31">
        <v>0</v>
      </c>
      <c r="F88" s="10"/>
      <c r="H88" s="6"/>
      <c r="I88" s="6"/>
    </row>
    <row r="89" spans="1:9" s="9" customFormat="1" x14ac:dyDescent="0.2">
      <c r="A89" s="6" t="s">
        <v>1271</v>
      </c>
      <c r="B89" s="6"/>
      <c r="C89" s="31">
        <v>0</v>
      </c>
      <c r="D89" s="31">
        <v>0</v>
      </c>
      <c r="F89" s="10"/>
      <c r="H89" s="6"/>
      <c r="I89" s="6"/>
    </row>
    <row r="90" spans="1:9" s="9" customFormat="1" x14ac:dyDescent="0.2">
      <c r="A90" s="6" t="s">
        <v>1272</v>
      </c>
      <c r="B90" s="6"/>
      <c r="C90" s="31">
        <v>0</v>
      </c>
      <c r="D90" s="31">
        <v>0</v>
      </c>
      <c r="F90" s="10"/>
      <c r="H90" s="6"/>
      <c r="I90" s="6"/>
    </row>
    <row r="92" spans="1:9" s="9" customFormat="1" x14ac:dyDescent="0.2">
      <c r="A92" s="6" t="s">
        <v>52</v>
      </c>
      <c r="B92" s="6"/>
      <c r="C92" s="6"/>
      <c r="D92" s="6"/>
      <c r="F92" s="10"/>
      <c r="H92" s="6"/>
      <c r="I92" s="6"/>
    </row>
    <row r="95" spans="1:9" s="9" customFormat="1" ht="15" customHeight="1" x14ac:dyDescent="0.25">
      <c r="A95" s="107" t="s">
        <v>1484</v>
      </c>
      <c r="B95" s="108"/>
      <c r="C95" s="108"/>
      <c r="D95" s="30" t="s">
        <v>55</v>
      </c>
      <c r="F95" s="10"/>
      <c r="H95" s="6"/>
      <c r="I95" s="6"/>
    </row>
    <row r="96" spans="1:9" ht="15" x14ac:dyDescent="0.25">
      <c r="A96" s="94"/>
    </row>
  </sheetData>
  <mergeCells count="13">
    <mergeCell ref="A40:G40"/>
    <mergeCell ref="A1:G1"/>
    <mergeCell ref="A29:C29"/>
    <mergeCell ref="A32:G32"/>
    <mergeCell ref="A34:G34"/>
    <mergeCell ref="A38:G38"/>
    <mergeCell ref="A95:C95"/>
    <mergeCell ref="A43:G43"/>
    <mergeCell ref="A45:G45"/>
    <mergeCell ref="A50:G50"/>
    <mergeCell ref="A59:G59"/>
    <mergeCell ref="A61:G61"/>
    <mergeCell ref="A77:G77"/>
  </mergeCells>
  <conditionalFormatting sqref="F2:F3 F5:F31 F46:F49 F51:F58 F60 F62">
    <cfRule type="cellIs" dxfId="10" priority="8" stopIfTrue="1" operator="between">
      <formula>0.009</formula>
      <formula>-0.009</formula>
    </cfRule>
  </conditionalFormatting>
  <conditionalFormatting sqref="F33 F39">
    <cfRule type="cellIs" dxfId="9" priority="6" stopIfTrue="1" operator="between">
      <formula>0.009</formula>
      <formula>-0.009</formula>
    </cfRule>
  </conditionalFormatting>
  <conditionalFormatting sqref="F35:F37">
    <cfRule type="cellIs" dxfId="8" priority="1" stopIfTrue="1" operator="between">
      <formula>0.009</formula>
      <formula>-0.009</formula>
    </cfRule>
  </conditionalFormatting>
  <conditionalFormatting sqref="F41:F42">
    <cfRule type="cellIs" dxfId="7" priority="5" stopIfTrue="1" operator="between">
      <formula>0.009</formula>
      <formula>-0.009</formula>
    </cfRule>
  </conditionalFormatting>
  <conditionalFormatting sqref="F44">
    <cfRule type="cellIs" dxfId="6" priority="7" stopIfTrue="1" operator="between">
      <formula>0.009</formula>
      <formula>-0.009</formula>
    </cfRule>
  </conditionalFormatting>
  <conditionalFormatting sqref="F64:F70">
    <cfRule type="cellIs" dxfId="5" priority="4" stopIfTrue="1" operator="between">
      <formula>0.009</formula>
      <formula>-0.009</formula>
    </cfRule>
  </conditionalFormatting>
  <conditionalFormatting sqref="F72:F76">
    <cfRule type="cellIs" dxfId="4" priority="3" stopIfTrue="1" operator="between">
      <formula>0.009</formula>
      <formula>-0.009</formula>
    </cfRule>
  </conditionalFormatting>
  <conditionalFormatting sqref="F78:F65511">
    <cfRule type="cellIs" dxfId="3" priority="2" stopIfTrue="1" operator="between">
      <formula>0.009</formula>
      <formula>-0.009</formula>
    </cfRule>
  </conditionalFormatting>
  <hyperlinks>
    <hyperlink ref="A41" r:id="rId1" tooltip="https://www.franklintempletonindia.com/download/en-in/valuation-policy/a0e293eb-f28b-4edc-9535-c7d9e7321ddc/fair_valuation_reliance_big_reliance_infra_november_4_2020-kgox4tdb-en-in.pdf" xr:uid="{00000000-0004-0000-2600-000000000000}"/>
    <hyperlink ref="A30" r:id="rId2" xr:uid="{00000000-0004-0000-2600-000001000000}"/>
    <hyperlink ref="A35" r:id="rId3" tooltip="https://www.franklintempletonindia.com/download/en-in/latest%20updates/189ea834-ae3f-48eb-9d73-a9cc9cd9317e/franklin-templeton-update-on-reliance-broadcast-july-23-2020-kcg9m1gq-en-in.pdf" xr:uid="{00000000-0004-0000-2600-000002000000}"/>
    <hyperlink ref="A36" r:id="rId4" xr:uid="{00000000-0004-0000-2600-000003000000}"/>
  </hyperlinks>
  <pageMargins left="0.7" right="0.7" top="0.75" bottom="0.75" header="0.3" footer="0.3"/>
  <pageSetup paperSize="9" orientation="portrait" r:id="rId5"/>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7"/>
  <sheetViews>
    <sheetView workbookViewId="0">
      <selection activeCell="B11" sqref="B11"/>
    </sheetView>
  </sheetViews>
  <sheetFormatPr defaultColWidth="9.140625" defaultRowHeight="11.25" x14ac:dyDescent="0.2"/>
  <cols>
    <col min="1" max="1" width="45" style="6" bestFit="1" customWidth="1"/>
    <col min="2" max="2" width="37.1406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1275</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62</v>
      </c>
      <c r="B7" s="21" t="s">
        <v>61</v>
      </c>
      <c r="C7" s="21" t="s">
        <v>63</v>
      </c>
      <c r="D7" s="24">
        <v>2109</v>
      </c>
      <c r="E7" s="22">
        <v>2290.5363929999999</v>
      </c>
      <c r="F7" s="23">
        <v>7.2966343947416599</v>
      </c>
      <c r="G7" s="22">
        <v>8.2788000000000004</v>
      </c>
    </row>
    <row r="8" spans="1:7" x14ac:dyDescent="0.2">
      <c r="A8" s="21" t="s">
        <v>65</v>
      </c>
      <c r="B8" s="21" t="s">
        <v>64</v>
      </c>
      <c r="C8" s="21" t="s">
        <v>63</v>
      </c>
      <c r="D8" s="24">
        <v>2042</v>
      </c>
      <c r="E8" s="22">
        <v>2206.8322819999999</v>
      </c>
      <c r="F8" s="23">
        <v>7.0299901723794296</v>
      </c>
      <c r="G8" s="22">
        <v>8.3188999999999993</v>
      </c>
    </row>
    <row r="9" spans="1:7" x14ac:dyDescent="0.2">
      <c r="A9" s="21" t="s">
        <v>67</v>
      </c>
      <c r="B9" s="21" t="s">
        <v>66</v>
      </c>
      <c r="C9" s="21" t="s">
        <v>68</v>
      </c>
      <c r="D9" s="24">
        <v>2000</v>
      </c>
      <c r="E9" s="22">
        <v>2031.501863</v>
      </c>
      <c r="F9" s="23">
        <v>6.4714651170126798</v>
      </c>
      <c r="G9" s="22">
        <v>7.62</v>
      </c>
    </row>
    <row r="10" spans="1:7" x14ac:dyDescent="0.2">
      <c r="A10" s="21" t="s">
        <v>70</v>
      </c>
      <c r="B10" s="21" t="s">
        <v>69</v>
      </c>
      <c r="C10" s="21" t="s">
        <v>31</v>
      </c>
      <c r="D10" s="24">
        <v>1000</v>
      </c>
      <c r="E10" s="22">
        <v>1063.598137</v>
      </c>
      <c r="F10" s="23">
        <v>3.3881525621397799</v>
      </c>
      <c r="G10" s="22">
        <v>7.8089000000000004</v>
      </c>
    </row>
    <row r="11" spans="1:7" x14ac:dyDescent="0.2">
      <c r="A11" s="21" t="s">
        <v>1276</v>
      </c>
      <c r="B11" s="21" t="s">
        <v>1277</v>
      </c>
      <c r="C11" s="21" t="s">
        <v>31</v>
      </c>
      <c r="D11" s="24">
        <v>100</v>
      </c>
      <c r="E11" s="22">
        <v>1008.4948219</v>
      </c>
      <c r="F11" s="23">
        <v>3.2126178072885998</v>
      </c>
      <c r="G11" s="22">
        <v>7.3049999999999997</v>
      </c>
    </row>
    <row r="12" spans="1:7" x14ac:dyDescent="0.2">
      <c r="A12" s="20" t="s">
        <v>32</v>
      </c>
      <c r="B12" s="20"/>
      <c r="C12" s="20"/>
      <c r="D12" s="20"/>
      <c r="E12" s="25">
        <f>SUM(E6:E11)</f>
        <v>8600.9634968999999</v>
      </c>
      <c r="F12" s="26">
        <f>SUM(F6:F11)</f>
        <v>27.398860053562149</v>
      </c>
      <c r="G12" s="25"/>
    </row>
    <row r="13" spans="1:7" x14ac:dyDescent="0.2">
      <c r="A13" s="21"/>
      <c r="B13" s="21"/>
      <c r="C13" s="21"/>
      <c r="D13" s="21"/>
      <c r="E13" s="22"/>
      <c r="F13" s="23"/>
      <c r="G13" s="22"/>
    </row>
    <row r="14" spans="1:7" x14ac:dyDescent="0.2">
      <c r="A14" s="20" t="s">
        <v>60</v>
      </c>
      <c r="B14" s="21"/>
      <c r="C14" s="21"/>
      <c r="D14" s="21"/>
      <c r="E14" s="22"/>
      <c r="F14" s="23"/>
      <c r="G14" s="22"/>
    </row>
    <row r="15" spans="1:7" x14ac:dyDescent="0.2">
      <c r="A15" s="21" t="s">
        <v>1278</v>
      </c>
      <c r="B15" s="21" t="s">
        <v>1279</v>
      </c>
      <c r="C15" s="21" t="s">
        <v>39</v>
      </c>
      <c r="D15" s="24">
        <v>5000000</v>
      </c>
      <c r="E15" s="22">
        <v>5025.59</v>
      </c>
      <c r="F15" s="23">
        <v>16.009303742099402</v>
      </c>
      <c r="G15" s="22">
        <v>6.3868815403125101</v>
      </c>
    </row>
    <row r="16" spans="1:7" x14ac:dyDescent="0.2">
      <c r="A16" s="21" t="s">
        <v>72</v>
      </c>
      <c r="B16" s="21" t="s">
        <v>71</v>
      </c>
      <c r="C16" s="21" t="s">
        <v>39</v>
      </c>
      <c r="D16" s="24">
        <v>4000000</v>
      </c>
      <c r="E16" s="22">
        <v>3849.1106666999999</v>
      </c>
      <c r="F16" s="23">
        <v>12.2615616873153</v>
      </c>
      <c r="G16" s="22">
        <v>7.5322167753125102</v>
      </c>
    </row>
    <row r="17" spans="1:7" x14ac:dyDescent="0.2">
      <c r="A17" s="21" t="s">
        <v>1280</v>
      </c>
      <c r="B17" s="21" t="s">
        <v>1281</v>
      </c>
      <c r="C17" s="21" t="s">
        <v>39</v>
      </c>
      <c r="D17" s="24">
        <v>2500000</v>
      </c>
      <c r="E17" s="22">
        <v>2597.2125000000001</v>
      </c>
      <c r="F17" s="23">
        <v>8.2735686347826398</v>
      </c>
      <c r="G17" s="22">
        <v>6.9772283799999997</v>
      </c>
    </row>
    <row r="18" spans="1:7" x14ac:dyDescent="0.2">
      <c r="A18" s="21" t="s">
        <v>1282</v>
      </c>
      <c r="B18" s="21" t="s">
        <v>1283</v>
      </c>
      <c r="C18" s="21" t="s">
        <v>39</v>
      </c>
      <c r="D18" s="24">
        <v>2500000</v>
      </c>
      <c r="E18" s="22">
        <v>2571.6486110999999</v>
      </c>
      <c r="F18" s="23">
        <v>8.1921334078283206</v>
      </c>
      <c r="G18" s="22">
        <v>7.1835996800000004</v>
      </c>
    </row>
    <row r="19" spans="1:7" x14ac:dyDescent="0.2">
      <c r="A19" s="21" t="s">
        <v>1284</v>
      </c>
      <c r="B19" s="21" t="s">
        <v>1285</v>
      </c>
      <c r="C19" s="21" t="s">
        <v>39</v>
      </c>
      <c r="D19" s="24">
        <v>2500000</v>
      </c>
      <c r="E19" s="22">
        <v>2530.4379167000002</v>
      </c>
      <c r="F19" s="23">
        <v>8.0608543890320306</v>
      </c>
      <c r="G19" s="22">
        <v>7.6046123300000001</v>
      </c>
    </row>
    <row r="20" spans="1:7" x14ac:dyDescent="0.2">
      <c r="A20" s="21" t="s">
        <v>1286</v>
      </c>
      <c r="B20" s="21" t="s">
        <v>1287</v>
      </c>
      <c r="C20" s="21" t="s">
        <v>39</v>
      </c>
      <c r="D20" s="24">
        <v>2000000</v>
      </c>
      <c r="E20" s="22">
        <v>2132.1882220000002</v>
      </c>
      <c r="F20" s="23">
        <v>6.7922072595107901</v>
      </c>
      <c r="G20" s="22">
        <v>6.3915049838744098</v>
      </c>
    </row>
    <row r="21" spans="1:7" x14ac:dyDescent="0.2">
      <c r="A21" s="20" t="s">
        <v>32</v>
      </c>
      <c r="B21" s="20"/>
      <c r="C21" s="20"/>
      <c r="D21" s="20"/>
      <c r="E21" s="25">
        <f>SUM(E15:E20)</f>
        <v>18706.187916499999</v>
      </c>
      <c r="F21" s="26">
        <f>SUM(F15:F20)</f>
        <v>59.589629120568482</v>
      </c>
      <c r="G21" s="25"/>
    </row>
    <row r="22" spans="1:7" x14ac:dyDescent="0.2">
      <c r="A22" s="21"/>
      <c r="B22" s="21"/>
      <c r="C22" s="21"/>
      <c r="D22" s="21"/>
      <c r="E22" s="22"/>
      <c r="F22" s="23"/>
      <c r="G22" s="22"/>
    </row>
    <row r="23" spans="1:7" x14ac:dyDescent="0.2">
      <c r="A23" s="20" t="s">
        <v>1146</v>
      </c>
      <c r="B23" s="21"/>
      <c r="C23" s="21"/>
      <c r="D23" s="21"/>
      <c r="E23" s="22"/>
      <c r="F23" s="23"/>
      <c r="G23" s="22"/>
    </row>
    <row r="24" spans="1:7" x14ac:dyDescent="0.2">
      <c r="A24" s="21" t="s">
        <v>1147</v>
      </c>
      <c r="B24" s="21" t="s">
        <v>1148</v>
      </c>
      <c r="C24" s="21" t="s">
        <v>1149</v>
      </c>
      <c r="D24" s="24">
        <v>884.07799999999997</v>
      </c>
      <c r="E24" s="22">
        <v>103.1083869</v>
      </c>
      <c r="F24" s="23">
        <v>0.328457650592269</v>
      </c>
      <c r="G24" s="22">
        <v>5.45</v>
      </c>
    </row>
    <row r="25" spans="1:7" x14ac:dyDescent="0.2">
      <c r="A25" s="20" t="s">
        <v>32</v>
      </c>
      <c r="B25" s="20"/>
      <c r="C25" s="20"/>
      <c r="D25" s="20"/>
      <c r="E25" s="25">
        <f>SUM(E24:E24)</f>
        <v>103.1083869</v>
      </c>
      <c r="F25" s="26">
        <f>SUM(F24:F24)</f>
        <v>0.328457650592269</v>
      </c>
      <c r="G25" s="25"/>
    </row>
    <row r="26" spans="1:7" x14ac:dyDescent="0.2">
      <c r="A26" s="21"/>
      <c r="B26" s="21"/>
      <c r="C26" s="21"/>
      <c r="D26" s="21"/>
      <c r="E26" s="22"/>
      <c r="F26" s="23"/>
      <c r="G26" s="22"/>
    </row>
    <row r="27" spans="1:7" x14ac:dyDescent="0.2">
      <c r="A27" s="20" t="s">
        <v>40</v>
      </c>
      <c r="B27" s="20"/>
      <c r="C27" s="20"/>
      <c r="D27" s="20"/>
      <c r="E27" s="25">
        <f>E12+E21+E25</f>
        <v>27410.259800299998</v>
      </c>
      <c r="F27" s="26">
        <f>F12+F21+F25</f>
        <v>87.316946824722905</v>
      </c>
      <c r="G27" s="25"/>
    </row>
    <row r="28" spans="1:7" x14ac:dyDescent="0.2">
      <c r="A28" s="20"/>
      <c r="B28" s="20"/>
      <c r="C28" s="20"/>
      <c r="D28" s="20"/>
      <c r="E28" s="25"/>
      <c r="F28" s="26"/>
      <c r="G28" s="25"/>
    </row>
    <row r="29" spans="1:7" x14ac:dyDescent="0.2">
      <c r="A29" s="20" t="s">
        <v>1288</v>
      </c>
      <c r="B29" s="20"/>
      <c r="C29" s="20"/>
      <c r="D29" s="20"/>
      <c r="E29" s="25">
        <v>9.497077019999999</v>
      </c>
      <c r="F29" s="26">
        <f>E29/E33*100</f>
        <v>3.0253480820220516E-2</v>
      </c>
      <c r="G29" s="25"/>
    </row>
    <row r="30" spans="1:7" x14ac:dyDescent="0.2">
      <c r="A30" s="20"/>
      <c r="B30" s="20"/>
      <c r="C30" s="20"/>
      <c r="D30" s="20"/>
      <c r="E30" s="25"/>
      <c r="F30" s="26"/>
      <c r="G30" s="25"/>
    </row>
    <row r="31" spans="1:7" x14ac:dyDescent="0.2">
      <c r="A31" s="20" t="s">
        <v>42</v>
      </c>
      <c r="B31" s="20"/>
      <c r="C31" s="20"/>
      <c r="D31" s="20"/>
      <c r="E31" s="25">
        <f>E33-(E12+E21+E25+E29)</f>
        <v>3971.9268645800003</v>
      </c>
      <c r="F31" s="26">
        <f>F33-(F12+F21+F25+F29)</f>
        <v>12.652799694456874</v>
      </c>
      <c r="G31" s="25"/>
    </row>
    <row r="32" spans="1:7" x14ac:dyDescent="0.2">
      <c r="A32" s="21"/>
      <c r="B32" s="21"/>
      <c r="C32" s="21"/>
      <c r="D32" s="21"/>
      <c r="E32" s="22"/>
      <c r="F32" s="23"/>
      <c r="G32" s="22"/>
    </row>
    <row r="33" spans="1:7" x14ac:dyDescent="0.2">
      <c r="A33" s="27" t="s">
        <v>41</v>
      </c>
      <c r="B33" s="27"/>
      <c r="C33" s="27"/>
      <c r="D33" s="27"/>
      <c r="E33" s="28">
        <v>31391.6837419</v>
      </c>
      <c r="F33" s="29">
        <v>100</v>
      </c>
      <c r="G33" s="28"/>
    </row>
    <row r="35" spans="1:7" x14ac:dyDescent="0.2">
      <c r="A35" s="77" t="s">
        <v>1289</v>
      </c>
      <c r="B35" s="77"/>
      <c r="C35" s="77"/>
      <c r="D35" s="77"/>
      <c r="E35" s="78"/>
      <c r="F35" s="79"/>
      <c r="G35" s="78"/>
    </row>
    <row r="36" spans="1:7" x14ac:dyDescent="0.2">
      <c r="A36" s="21"/>
      <c r="B36" s="21"/>
      <c r="C36" s="21"/>
      <c r="D36" s="21"/>
      <c r="E36" s="22"/>
      <c r="F36" s="23"/>
      <c r="G36" s="22"/>
    </row>
    <row r="37" spans="1:7" x14ac:dyDescent="0.2">
      <c r="A37" s="20" t="s">
        <v>1290</v>
      </c>
      <c r="B37" s="20"/>
      <c r="C37" s="20"/>
      <c r="D37" s="20"/>
      <c r="E37" s="25" t="s">
        <v>1291</v>
      </c>
      <c r="F37" s="26" t="s">
        <v>3</v>
      </c>
      <c r="G37" s="25"/>
    </row>
    <row r="38" spans="1:7" x14ac:dyDescent="0.2">
      <c r="A38" s="21" t="s">
        <v>1292</v>
      </c>
      <c r="B38" s="21"/>
      <c r="C38" s="21"/>
      <c r="D38" s="21"/>
      <c r="E38" s="22">
        <v>2500</v>
      </c>
      <c r="F38" s="23">
        <f t="shared" ref="F38:F44" si="0">E38/$E$33*100</f>
        <v>7.9638926683729583</v>
      </c>
      <c r="G38" s="22"/>
    </row>
    <row r="39" spans="1:7" x14ac:dyDescent="0.2">
      <c r="A39" s="21" t="s">
        <v>1293</v>
      </c>
      <c r="B39" s="21"/>
      <c r="C39" s="21"/>
      <c r="D39" s="21"/>
      <c r="E39" s="22">
        <v>2500</v>
      </c>
      <c r="F39" s="23">
        <f t="shared" si="0"/>
        <v>7.9638926683729583</v>
      </c>
      <c r="G39" s="22"/>
    </row>
    <row r="40" spans="1:7" x14ac:dyDescent="0.2">
      <c r="A40" s="21" t="s">
        <v>1294</v>
      </c>
      <c r="B40" s="21"/>
      <c r="C40" s="21"/>
      <c r="D40" s="21"/>
      <c r="E40" s="22">
        <v>2500</v>
      </c>
      <c r="F40" s="23">
        <f t="shared" si="0"/>
        <v>7.9638926683729583</v>
      </c>
      <c r="G40" s="22"/>
    </row>
    <row r="41" spans="1:7" x14ac:dyDescent="0.2">
      <c r="A41" s="21" t="s">
        <v>1294</v>
      </c>
      <c r="B41" s="21"/>
      <c r="C41" s="21"/>
      <c r="D41" s="21"/>
      <c r="E41" s="22">
        <v>2500</v>
      </c>
      <c r="F41" s="23">
        <f t="shared" si="0"/>
        <v>7.9638926683729583</v>
      </c>
      <c r="G41" s="22"/>
    </row>
    <row r="42" spans="1:7" x14ac:dyDescent="0.2">
      <c r="A42" s="21" t="s">
        <v>1294</v>
      </c>
      <c r="B42" s="21"/>
      <c r="C42" s="21"/>
      <c r="D42" s="21"/>
      <c r="E42" s="22">
        <v>2500</v>
      </c>
      <c r="F42" s="23">
        <f t="shared" si="0"/>
        <v>7.9638926683729583</v>
      </c>
      <c r="G42" s="22"/>
    </row>
    <row r="43" spans="1:7" x14ac:dyDescent="0.2">
      <c r="A43" s="21" t="s">
        <v>1295</v>
      </c>
      <c r="B43" s="21"/>
      <c r="C43" s="21"/>
      <c r="D43" s="21"/>
      <c r="E43" s="22">
        <v>2500</v>
      </c>
      <c r="F43" s="23">
        <f t="shared" si="0"/>
        <v>7.9638926683729583</v>
      </c>
      <c r="G43" s="22"/>
    </row>
    <row r="44" spans="1:7" x14ac:dyDescent="0.2">
      <c r="A44" s="21" t="s">
        <v>1295</v>
      </c>
      <c r="B44" s="21"/>
      <c r="C44" s="21"/>
      <c r="D44" s="21"/>
      <c r="E44" s="22">
        <v>2500</v>
      </c>
      <c r="F44" s="23">
        <f t="shared" si="0"/>
        <v>7.9638926683729583</v>
      </c>
      <c r="G44" s="22"/>
    </row>
    <row r="45" spans="1:7" x14ac:dyDescent="0.2">
      <c r="A45" s="27" t="s">
        <v>1296</v>
      </c>
      <c r="B45" s="27"/>
      <c r="C45" s="27"/>
      <c r="D45" s="27"/>
      <c r="E45" s="28">
        <f xml:space="preserve"> SUM(E38:E44)</f>
        <v>17500</v>
      </c>
      <c r="F45" s="29">
        <f xml:space="preserve"> SUM(F38:F44)</f>
        <v>55.747248678610703</v>
      </c>
      <c r="G45" s="28"/>
    </row>
    <row r="47" spans="1:7" x14ac:dyDescent="0.2">
      <c r="A47" s="11" t="s">
        <v>43</v>
      </c>
    </row>
    <row r="48" spans="1:7" x14ac:dyDescent="0.2">
      <c r="A48" s="11" t="s">
        <v>1151</v>
      </c>
    </row>
    <row r="49" spans="1:7" x14ac:dyDescent="0.2">
      <c r="A49" s="11" t="s">
        <v>1297</v>
      </c>
    </row>
    <row r="51" spans="1:7" ht="35.1" customHeight="1" x14ac:dyDescent="0.2">
      <c r="A51" s="104" t="s">
        <v>1298</v>
      </c>
      <c r="B51" s="104"/>
      <c r="C51" s="104"/>
      <c r="D51" s="104"/>
      <c r="E51" s="104"/>
      <c r="F51" s="104"/>
      <c r="G51" s="104"/>
    </row>
    <row r="53" spans="1:7" x14ac:dyDescent="0.2">
      <c r="A53" s="11" t="s">
        <v>44</v>
      </c>
    </row>
    <row r="54" spans="1:7" x14ac:dyDescent="0.2">
      <c r="A54" s="11" t="s">
        <v>45</v>
      </c>
    </row>
    <row r="55" spans="1:7" x14ac:dyDescent="0.2">
      <c r="A55" s="11" t="s">
        <v>46</v>
      </c>
      <c r="B55" s="11"/>
      <c r="C55" s="30" t="s">
        <v>1022</v>
      </c>
      <c r="D55" s="11" t="s">
        <v>47</v>
      </c>
    </row>
    <row r="56" spans="1:7" x14ac:dyDescent="0.2">
      <c r="A56" s="6" t="s">
        <v>56</v>
      </c>
      <c r="C56" s="31">
        <v>41.1051</v>
      </c>
      <c r="D56" s="31">
        <v>42.527700000000003</v>
      </c>
    </row>
    <row r="57" spans="1:7" x14ac:dyDescent="0.2">
      <c r="A57" s="6" t="s">
        <v>1177</v>
      </c>
      <c r="C57" s="31">
        <v>10.2424</v>
      </c>
      <c r="D57" s="31">
        <v>10.2453</v>
      </c>
    </row>
    <row r="58" spans="1:7" x14ac:dyDescent="0.2">
      <c r="A58" s="6" t="s">
        <v>57</v>
      </c>
      <c r="C58" s="31">
        <v>44.923900000000003</v>
      </c>
      <c r="D58" s="31">
        <v>46.644799999999996</v>
      </c>
    </row>
    <row r="59" spans="1:7" x14ac:dyDescent="0.2">
      <c r="A59" s="6" t="s">
        <v>1179</v>
      </c>
      <c r="C59" s="31">
        <v>10.1425</v>
      </c>
      <c r="D59" s="31">
        <v>10.145899999999999</v>
      </c>
    </row>
    <row r="61" spans="1:7" x14ac:dyDescent="0.2">
      <c r="A61" s="11" t="s">
        <v>48</v>
      </c>
    </row>
    <row r="62" spans="1:7" x14ac:dyDescent="0.2">
      <c r="A62" s="102" t="s">
        <v>49</v>
      </c>
      <c r="B62" s="103"/>
      <c r="C62" s="32" t="s">
        <v>50</v>
      </c>
    </row>
    <row r="63" spans="1:7" x14ac:dyDescent="0.2">
      <c r="A63" s="98" t="s">
        <v>1177</v>
      </c>
      <c r="B63" s="99"/>
      <c r="C63" s="33">
        <v>0.34643077</v>
      </c>
    </row>
    <row r="64" spans="1:7" x14ac:dyDescent="0.2">
      <c r="A64" s="98" t="s">
        <v>1179</v>
      </c>
      <c r="B64" s="99"/>
      <c r="C64" s="33">
        <v>0.37081981000000003</v>
      </c>
    </row>
    <row r="65" spans="1:9" x14ac:dyDescent="0.2">
      <c r="A65" s="6" t="s">
        <v>51</v>
      </c>
    </row>
    <row r="66" spans="1:9" x14ac:dyDescent="0.2">
      <c r="A66" s="6" t="s">
        <v>52</v>
      </c>
    </row>
    <row r="68" spans="1:9" x14ac:dyDescent="0.2">
      <c r="A68" s="11" t="s">
        <v>1299</v>
      </c>
    </row>
    <row r="70" spans="1:9" x14ac:dyDescent="0.2">
      <c r="A70" s="6" t="s">
        <v>1300</v>
      </c>
    </row>
    <row r="71" spans="1:9" x14ac:dyDescent="0.2">
      <c r="A71" s="6" t="s">
        <v>1301</v>
      </c>
    </row>
    <row r="73" spans="1:9" x14ac:dyDescent="0.2">
      <c r="A73" s="11" t="s">
        <v>73</v>
      </c>
      <c r="D73" s="34">
        <v>8.7919409223107508</v>
      </c>
      <c r="E73" s="9" t="s">
        <v>53</v>
      </c>
    </row>
    <row r="75" spans="1:9" x14ac:dyDescent="0.2">
      <c r="A75" s="11" t="s">
        <v>74</v>
      </c>
      <c r="D75" s="30" t="s">
        <v>55</v>
      </c>
    </row>
    <row r="77" spans="1:9" x14ac:dyDescent="0.2">
      <c r="A77" s="69" t="s">
        <v>75</v>
      </c>
      <c r="B77" s="70"/>
      <c r="C77" s="70"/>
      <c r="D77" s="70"/>
      <c r="E77" s="10"/>
      <c r="G77" s="10"/>
      <c r="H77" s="70"/>
      <c r="I77" s="70"/>
    </row>
    <row r="78" spans="1:9" ht="15" x14ac:dyDescent="0.25">
      <c r="A78" s="80"/>
      <c r="B78" s="70"/>
      <c r="C78" s="70"/>
      <c r="D78" s="70"/>
      <c r="E78" s="10"/>
      <c r="G78" s="10"/>
      <c r="H78" s="70"/>
      <c r="I78" s="70"/>
    </row>
    <row r="79" spans="1:9" x14ac:dyDescent="0.2">
      <c r="A79" s="69" t="s">
        <v>1031</v>
      </c>
      <c r="B79" s="70"/>
      <c r="C79" s="70"/>
      <c r="D79" s="70"/>
      <c r="E79" s="10"/>
      <c r="G79" s="10"/>
      <c r="H79" s="70"/>
      <c r="I79" s="70"/>
    </row>
    <row r="80" spans="1:9" x14ac:dyDescent="0.2">
      <c r="A80" s="70"/>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0"/>
      <c r="B84" s="70"/>
      <c r="C84" s="70"/>
      <c r="D84" s="70"/>
      <c r="E84" s="10"/>
      <c r="G84" s="10"/>
      <c r="H84" s="70"/>
      <c r="I84" s="70"/>
    </row>
    <row r="85" spans="1:9" x14ac:dyDescent="0.2">
      <c r="A85" s="70"/>
      <c r="B85" s="70"/>
      <c r="C85" s="70"/>
      <c r="D85" s="70"/>
      <c r="E85" s="10"/>
      <c r="G85" s="10"/>
      <c r="H85" s="70"/>
      <c r="I85" s="70"/>
    </row>
    <row r="86" spans="1:9" x14ac:dyDescent="0.2">
      <c r="A86" s="70"/>
      <c r="B86" s="70"/>
      <c r="C86" s="70"/>
      <c r="D86" s="70"/>
      <c r="E86" s="10"/>
      <c r="G86" s="10"/>
      <c r="H86" s="70"/>
      <c r="I86" s="70"/>
    </row>
    <row r="87" spans="1:9" x14ac:dyDescent="0.2">
      <c r="A87" s="70"/>
      <c r="B87" s="70"/>
      <c r="C87" s="70"/>
      <c r="D87" s="70"/>
      <c r="E87" s="10"/>
      <c r="G87" s="10"/>
      <c r="H87" s="70"/>
      <c r="I87" s="70"/>
    </row>
    <row r="88" spans="1:9" x14ac:dyDescent="0.2">
      <c r="A88" s="70"/>
      <c r="B88" s="70"/>
      <c r="C88" s="70"/>
      <c r="D88" s="70"/>
      <c r="E88" s="10"/>
      <c r="G88" s="10"/>
      <c r="H88" s="70"/>
      <c r="I88" s="70"/>
    </row>
    <row r="89" spans="1:9" x14ac:dyDescent="0.2">
      <c r="A89" s="70"/>
      <c r="B89" s="70"/>
      <c r="C89" s="70"/>
      <c r="D89" s="70"/>
      <c r="E89" s="10"/>
      <c r="G89" s="10"/>
      <c r="H89" s="70"/>
      <c r="I89" s="70"/>
    </row>
    <row r="90" spans="1:9" x14ac:dyDescent="0.2">
      <c r="A90" s="70"/>
      <c r="B90" s="70"/>
      <c r="C90" s="70"/>
      <c r="D90" s="70"/>
      <c r="E90" s="10"/>
      <c r="G90" s="10"/>
      <c r="H90" s="70"/>
      <c r="I90" s="70"/>
    </row>
    <row r="91" spans="1:9" x14ac:dyDescent="0.2">
      <c r="A91" s="70"/>
      <c r="B91" s="70"/>
      <c r="C91" s="70"/>
      <c r="D91" s="70"/>
      <c r="E91" s="10"/>
      <c r="G91" s="10"/>
      <c r="H91" s="70"/>
      <c r="I91" s="70"/>
    </row>
    <row r="92" spans="1:9" x14ac:dyDescent="0.2">
      <c r="A92" s="70"/>
      <c r="B92" s="70"/>
      <c r="C92" s="70"/>
      <c r="D92" s="70"/>
      <c r="E92" s="10"/>
      <c r="G92" s="10"/>
      <c r="H92" s="70"/>
      <c r="I92" s="70"/>
    </row>
    <row r="93" spans="1:9" x14ac:dyDescent="0.2">
      <c r="A93" s="70"/>
      <c r="B93" s="70"/>
      <c r="C93" s="70"/>
      <c r="D93" s="70"/>
      <c r="E93" s="10"/>
      <c r="G93" s="10"/>
      <c r="H93" s="70"/>
      <c r="I93" s="70"/>
    </row>
    <row r="94" spans="1:9" x14ac:dyDescent="0.2">
      <c r="A94" s="70"/>
      <c r="B94" s="70"/>
      <c r="C94" s="70"/>
      <c r="D94" s="70"/>
      <c r="E94" s="10"/>
      <c r="G94" s="10"/>
      <c r="H94" s="70"/>
      <c r="I94" s="70"/>
    </row>
    <row r="95" spans="1:9" x14ac:dyDescent="0.2">
      <c r="A95" s="69" t="s">
        <v>1302</v>
      </c>
      <c r="B95" s="70"/>
      <c r="C95" s="70"/>
      <c r="D95" s="70"/>
      <c r="E95" s="10"/>
      <c r="G95" s="10"/>
      <c r="H95" s="70"/>
      <c r="I95" s="70"/>
    </row>
    <row r="96" spans="1:9" x14ac:dyDescent="0.2">
      <c r="A96" s="70"/>
      <c r="B96" s="70"/>
      <c r="C96" s="70"/>
      <c r="D96" s="70"/>
      <c r="E96" s="10"/>
      <c r="G96" s="10"/>
      <c r="H96" s="70"/>
      <c r="I96" s="70"/>
    </row>
    <row r="97" spans="1:9" x14ac:dyDescent="0.2">
      <c r="A97" s="69" t="s">
        <v>1032</v>
      </c>
      <c r="B97" s="70"/>
      <c r="C97" s="70"/>
      <c r="D97" s="70"/>
      <c r="E97" s="10"/>
      <c r="G97" s="10"/>
      <c r="H97" s="70"/>
      <c r="I97" s="70"/>
    </row>
    <row r="98" spans="1:9" x14ac:dyDescent="0.2">
      <c r="A98" s="70"/>
      <c r="B98" s="70"/>
      <c r="C98" s="70"/>
      <c r="D98" s="70"/>
      <c r="E98" s="10"/>
      <c r="G98" s="10"/>
      <c r="H98" s="70"/>
      <c r="I98" s="70"/>
    </row>
    <row r="99" spans="1:9" x14ac:dyDescent="0.2">
      <c r="A99" s="70"/>
      <c r="B99" s="70"/>
      <c r="C99" s="70"/>
      <c r="D99" s="70"/>
      <c r="E99" s="10"/>
      <c r="G99" s="10"/>
      <c r="H99" s="70"/>
      <c r="I99" s="70"/>
    </row>
    <row r="100" spans="1:9" x14ac:dyDescent="0.2">
      <c r="A100" s="70"/>
      <c r="B100" s="70"/>
      <c r="C100" s="70"/>
      <c r="D100" s="70"/>
      <c r="E100" s="10"/>
      <c r="G100" s="10"/>
      <c r="H100" s="70"/>
      <c r="I100" s="70"/>
    </row>
    <row r="101" spans="1:9" x14ac:dyDescent="0.2">
      <c r="A101" s="70"/>
      <c r="B101" s="70"/>
      <c r="C101" s="70"/>
      <c r="D101" s="70"/>
      <c r="E101" s="10"/>
      <c r="G101" s="10"/>
      <c r="H101" s="70"/>
      <c r="I101" s="70"/>
    </row>
    <row r="102" spans="1:9" x14ac:dyDescent="0.2">
      <c r="A102" s="70"/>
      <c r="B102" s="70"/>
      <c r="C102" s="70"/>
      <c r="D102" s="70"/>
      <c r="E102" s="10"/>
      <c r="G102" s="10"/>
      <c r="H102" s="70"/>
      <c r="I102" s="70"/>
    </row>
    <row r="103" spans="1:9" x14ac:dyDescent="0.2">
      <c r="A103" s="70"/>
      <c r="B103" s="70"/>
      <c r="C103" s="70"/>
      <c r="D103" s="70"/>
      <c r="E103" s="10"/>
      <c r="G103" s="10"/>
      <c r="H103" s="70"/>
      <c r="I103" s="70"/>
    </row>
    <row r="104" spans="1:9" x14ac:dyDescent="0.2">
      <c r="A104" s="70"/>
      <c r="B104" s="70"/>
      <c r="C104" s="70"/>
      <c r="D104" s="70"/>
      <c r="E104" s="10"/>
      <c r="G104" s="10"/>
      <c r="H104" s="70"/>
      <c r="I104" s="70"/>
    </row>
    <row r="105" spans="1:9" x14ac:dyDescent="0.2">
      <c r="A105" s="70"/>
      <c r="B105" s="70"/>
      <c r="C105" s="70"/>
      <c r="D105" s="70"/>
      <c r="E105" s="10"/>
      <c r="G105" s="10"/>
      <c r="H105" s="70"/>
      <c r="I105" s="70"/>
    </row>
    <row r="106" spans="1:9" x14ac:dyDescent="0.2">
      <c r="A106" s="70"/>
      <c r="B106" s="70"/>
      <c r="C106" s="70"/>
      <c r="D106" s="70"/>
      <c r="E106" s="10"/>
      <c r="G106" s="10"/>
      <c r="H106" s="70"/>
      <c r="I106" s="70"/>
    </row>
    <row r="107" spans="1:9" x14ac:dyDescent="0.2">
      <c r="A107" s="70"/>
      <c r="B107" s="70"/>
      <c r="C107" s="70"/>
      <c r="D107" s="70"/>
      <c r="E107" s="10"/>
      <c r="G107" s="10"/>
      <c r="H107" s="70"/>
      <c r="I107" s="70"/>
    </row>
    <row r="108" spans="1:9" x14ac:dyDescent="0.2">
      <c r="A108" s="70"/>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t="s">
        <v>1030</v>
      </c>
      <c r="B112" s="70"/>
      <c r="C112" s="70"/>
      <c r="D112" s="70"/>
      <c r="E112" s="10"/>
      <c r="G112" s="10"/>
      <c r="H112" s="70"/>
      <c r="I112" s="70"/>
    </row>
    <row r="113" spans="1:9" x14ac:dyDescent="0.2">
      <c r="A113" s="71"/>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1"/>
    </row>
  </sheetData>
  <mergeCells count="5">
    <mergeCell ref="A1:G1"/>
    <mergeCell ref="A51:G51"/>
    <mergeCell ref="A62:B62"/>
    <mergeCell ref="A63:B63"/>
    <mergeCell ref="A64:B64"/>
  </mergeCells>
  <conditionalFormatting sqref="F2:F3 F5:F50">
    <cfRule type="cellIs" dxfId="105" priority="2" stopIfTrue="1" operator="between">
      <formula>0.009</formula>
      <formula>-0.009</formula>
    </cfRule>
  </conditionalFormatting>
  <conditionalFormatting sqref="F52:F65536">
    <cfRule type="cellIs" dxfId="10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72"/>
  <sheetViews>
    <sheetView workbookViewId="0">
      <selection activeCell="A5" sqref="A5"/>
    </sheetView>
  </sheetViews>
  <sheetFormatPr defaultColWidth="9.42578125" defaultRowHeight="11.25" x14ac:dyDescent="0.2"/>
  <cols>
    <col min="1" max="1" width="38.5703125" style="6" bestFit="1" customWidth="1"/>
    <col min="2" max="2" width="58" style="6" bestFit="1" customWidth="1"/>
    <col min="3" max="3" width="15.42578125" style="6" bestFit="1" customWidth="1"/>
    <col min="4" max="4" width="15.5703125" style="6" bestFit="1" customWidth="1"/>
    <col min="5" max="5" width="26.42578125" style="9" customWidth="1"/>
    <col min="6" max="6" width="13.5703125" style="10" bestFit="1" customWidth="1"/>
    <col min="7" max="7" width="11" style="9" customWidth="1"/>
    <col min="8" max="16384" width="9.42578125" style="6"/>
  </cols>
  <sheetData>
    <row r="1" spans="1:7" s="1" customFormat="1" ht="15" x14ac:dyDescent="0.2">
      <c r="A1" s="100" t="s">
        <v>1478</v>
      </c>
      <c r="B1" s="101"/>
      <c r="C1" s="101"/>
      <c r="D1" s="101"/>
      <c r="E1" s="101"/>
      <c r="F1" s="101"/>
      <c r="G1" s="101"/>
    </row>
    <row r="2" spans="1:7" s="1" customFormat="1" ht="12" x14ac:dyDescent="0.2">
      <c r="A2" s="7" t="s">
        <v>7</v>
      </c>
      <c r="B2" s="6"/>
      <c r="C2" s="6"/>
      <c r="D2" s="6"/>
      <c r="E2" s="9"/>
      <c r="F2" s="10"/>
      <c r="G2" s="9"/>
    </row>
    <row r="3" spans="1:7" s="1" customFormat="1" ht="33.75" x14ac:dyDescent="0.2">
      <c r="A3" s="84" t="s">
        <v>2</v>
      </c>
      <c r="B3" s="84" t="s">
        <v>0</v>
      </c>
      <c r="C3" s="85" t="s">
        <v>1075</v>
      </c>
      <c r="D3" s="85" t="s">
        <v>1</v>
      </c>
      <c r="E3" s="96" t="s">
        <v>6</v>
      </c>
      <c r="F3" s="87" t="s">
        <v>3</v>
      </c>
      <c r="G3" s="87" t="s">
        <v>5</v>
      </c>
    </row>
    <row r="4" spans="1:7" s="1" customFormat="1" ht="27" customHeight="1" x14ac:dyDescent="0.2">
      <c r="A4" s="77" t="s">
        <v>29</v>
      </c>
      <c r="B4" s="88"/>
      <c r="C4" s="88"/>
      <c r="D4" s="88"/>
      <c r="E4" s="89"/>
      <c r="F4" s="57"/>
      <c r="G4" s="90"/>
    </row>
    <row r="5" spans="1:7" s="1" customFormat="1" ht="14.1" customHeight="1" x14ac:dyDescent="0.2">
      <c r="A5" s="20" t="s">
        <v>30</v>
      </c>
      <c r="B5" s="21"/>
      <c r="C5" s="21"/>
      <c r="D5" s="21"/>
      <c r="E5" s="22"/>
      <c r="F5" s="23"/>
      <c r="G5" s="22"/>
    </row>
    <row r="6" spans="1:7" s="1" customFormat="1" ht="12" x14ac:dyDescent="0.2">
      <c r="A6" s="21" t="s">
        <v>1454</v>
      </c>
      <c r="B6" s="21" t="s">
        <v>1455</v>
      </c>
      <c r="C6" s="65" t="s">
        <v>1456</v>
      </c>
      <c r="D6" s="24">
        <v>1695</v>
      </c>
      <c r="E6" s="22">
        <v>0</v>
      </c>
      <c r="F6" s="23">
        <v>100</v>
      </c>
      <c r="G6" s="22">
        <v>0</v>
      </c>
    </row>
    <row r="7" spans="1:7" x14ac:dyDescent="0.2">
      <c r="A7" s="20" t="s">
        <v>32</v>
      </c>
      <c r="B7" s="20"/>
      <c r="C7" s="20"/>
      <c r="D7" s="20"/>
      <c r="E7" s="25">
        <f>SUM(E5:E6)</f>
        <v>0</v>
      </c>
      <c r="F7" s="26">
        <f>SUM(F5:F6)</f>
        <v>100</v>
      </c>
      <c r="G7" s="25"/>
    </row>
    <row r="8" spans="1:7" x14ac:dyDescent="0.2">
      <c r="A8" s="21"/>
      <c r="B8" s="21"/>
      <c r="C8" s="21"/>
      <c r="D8" s="21"/>
      <c r="E8" s="22"/>
      <c r="F8" s="23"/>
      <c r="G8" s="22"/>
    </row>
    <row r="9" spans="1:7" x14ac:dyDescent="0.2">
      <c r="A9" s="20" t="s">
        <v>40</v>
      </c>
      <c r="B9" s="20"/>
      <c r="C9" s="20"/>
      <c r="D9" s="20"/>
      <c r="E9" s="25">
        <f>E7</f>
        <v>0</v>
      </c>
      <c r="F9" s="26">
        <f>F7</f>
        <v>100</v>
      </c>
      <c r="G9" s="25"/>
    </row>
    <row r="10" spans="1:7" x14ac:dyDescent="0.2">
      <c r="A10" s="20"/>
      <c r="B10" s="20"/>
      <c r="C10" s="20"/>
      <c r="D10" s="20"/>
      <c r="E10" s="25"/>
      <c r="F10" s="26"/>
      <c r="G10" s="25"/>
    </row>
    <row r="11" spans="1:7" x14ac:dyDescent="0.2">
      <c r="A11" s="20" t="s">
        <v>42</v>
      </c>
      <c r="B11" s="20"/>
      <c r="C11" s="20"/>
      <c r="D11" s="20"/>
      <c r="E11" s="91">
        <v>0</v>
      </c>
      <c r="F11" s="91">
        <v>0</v>
      </c>
      <c r="G11" s="25"/>
    </row>
    <row r="12" spans="1:7" x14ac:dyDescent="0.2">
      <c r="A12" s="20"/>
      <c r="B12" s="20"/>
      <c r="C12" s="20"/>
      <c r="D12" s="20"/>
      <c r="E12" s="25"/>
      <c r="F12" s="26"/>
      <c r="G12" s="25"/>
    </row>
    <row r="13" spans="1:7" x14ac:dyDescent="0.2">
      <c r="A13" s="27" t="s">
        <v>41</v>
      </c>
      <c r="B13" s="27"/>
      <c r="C13" s="27"/>
      <c r="D13" s="27"/>
      <c r="E13" s="28">
        <v>3.9999999999999998E-7</v>
      </c>
      <c r="F13" s="29">
        <v>100</v>
      </c>
      <c r="G13" s="28"/>
    </row>
    <row r="15" spans="1:7" x14ac:dyDescent="0.2">
      <c r="A15" s="11" t="s">
        <v>43</v>
      </c>
    </row>
    <row r="16" spans="1:7" x14ac:dyDescent="0.2">
      <c r="A16" s="11" t="s">
        <v>1457</v>
      </c>
    </row>
    <row r="17" spans="1:7" x14ac:dyDescent="0.2">
      <c r="A17" s="114" t="s">
        <v>1458</v>
      </c>
      <c r="B17" s="114"/>
      <c r="C17" s="114"/>
      <c r="D17" s="114"/>
      <c r="E17" s="114"/>
      <c r="F17" s="114"/>
      <c r="G17" s="114"/>
    </row>
    <row r="18" spans="1:7" x14ac:dyDescent="0.2">
      <c r="A18" s="97"/>
      <c r="B18" s="97"/>
      <c r="C18" s="97"/>
      <c r="D18" s="97"/>
      <c r="E18" s="97"/>
      <c r="F18" s="97"/>
      <c r="G18" s="97"/>
    </row>
    <row r="19" spans="1:7" x14ac:dyDescent="0.2">
      <c r="A19" s="11" t="s">
        <v>44</v>
      </c>
    </row>
    <row r="20" spans="1:7" x14ac:dyDescent="0.2">
      <c r="A20" s="11" t="s">
        <v>45</v>
      </c>
    </row>
    <row r="21" spans="1:7" x14ac:dyDescent="0.2">
      <c r="A21" s="11" t="s">
        <v>46</v>
      </c>
      <c r="B21" s="11"/>
      <c r="C21" s="30" t="s">
        <v>1022</v>
      </c>
      <c r="D21" s="11" t="s">
        <v>47</v>
      </c>
    </row>
    <row r="22" spans="1:7" x14ac:dyDescent="0.2">
      <c r="A22" s="6" t="s">
        <v>56</v>
      </c>
      <c r="C22" s="31">
        <v>0</v>
      </c>
      <c r="D22" s="31">
        <v>0</v>
      </c>
    </row>
    <row r="23" spans="1:7" x14ac:dyDescent="0.2">
      <c r="A23" s="6" t="s">
        <v>116</v>
      </c>
      <c r="C23" s="31">
        <v>0</v>
      </c>
      <c r="D23" s="31">
        <v>0</v>
      </c>
    </row>
    <row r="24" spans="1:7" x14ac:dyDescent="0.2">
      <c r="A24" s="6" t="s">
        <v>57</v>
      </c>
      <c r="C24" s="31">
        <v>0</v>
      </c>
      <c r="D24" s="31">
        <v>0</v>
      </c>
    </row>
    <row r="25" spans="1:7" x14ac:dyDescent="0.2">
      <c r="A25" s="6" t="s">
        <v>117</v>
      </c>
      <c r="C25" s="31">
        <v>0</v>
      </c>
      <c r="D25" s="31">
        <v>0</v>
      </c>
    </row>
    <row r="27" spans="1:7" x14ac:dyDescent="0.2">
      <c r="A27" s="6" t="s">
        <v>52</v>
      </c>
    </row>
    <row r="29" spans="1:7" ht="15" x14ac:dyDescent="0.25">
      <c r="A29" s="107" t="s">
        <v>1484</v>
      </c>
      <c r="B29" s="108"/>
      <c r="C29" s="108"/>
      <c r="D29" s="30" t="s">
        <v>55</v>
      </c>
    </row>
    <row r="31" spans="1:7" x14ac:dyDescent="0.2">
      <c r="A31" s="11" t="s">
        <v>1479</v>
      </c>
    </row>
    <row r="34" spans="1:7" ht="24" customHeight="1" x14ac:dyDescent="0.2"/>
    <row r="36" spans="1:7" ht="28.35" customHeight="1" x14ac:dyDescent="0.2"/>
    <row r="38" spans="1:7" ht="14.1" customHeight="1" x14ac:dyDescent="0.2"/>
    <row r="39" spans="1:7" ht="10.5" customHeight="1" x14ac:dyDescent="0.2"/>
    <row r="40" spans="1:7" ht="26.25" customHeight="1" x14ac:dyDescent="0.2"/>
    <row r="42" spans="1:7" ht="29.1" customHeight="1" x14ac:dyDescent="0.2"/>
    <row r="44" spans="1:7" s="1" customFormat="1" ht="12" x14ac:dyDescent="0.2">
      <c r="A44" s="6"/>
      <c r="B44" s="6"/>
      <c r="C44" s="6"/>
      <c r="D44" s="6"/>
      <c r="E44" s="9"/>
      <c r="F44" s="10"/>
      <c r="G44" s="9"/>
    </row>
    <row r="46" spans="1:7" s="1" customFormat="1" ht="38.25" customHeight="1" x14ac:dyDescent="0.2">
      <c r="A46" s="6"/>
      <c r="B46" s="6"/>
      <c r="C46" s="6"/>
      <c r="D46" s="6"/>
      <c r="E46" s="9"/>
      <c r="F46" s="10"/>
      <c r="G46" s="9"/>
    </row>
    <row r="50" spans="1:9" x14ac:dyDescent="0.2">
      <c r="H50" s="11"/>
      <c r="I50" s="11"/>
    </row>
    <row r="52" spans="1:9" x14ac:dyDescent="0.2">
      <c r="H52" s="11"/>
      <c r="I52" s="11"/>
    </row>
    <row r="53" spans="1:9" x14ac:dyDescent="0.2">
      <c r="H53" s="11"/>
      <c r="I53" s="11"/>
    </row>
    <row r="54" spans="1:9" x14ac:dyDescent="0.2">
      <c r="H54" s="11"/>
      <c r="I54" s="11"/>
    </row>
    <row r="55" spans="1:9" x14ac:dyDescent="0.2">
      <c r="H55" s="11"/>
      <c r="I55" s="11"/>
    </row>
    <row r="56" spans="1:9" x14ac:dyDescent="0.2">
      <c r="H56" s="11"/>
      <c r="I56" s="11"/>
    </row>
    <row r="63" spans="1:9" s="9" customFormat="1" x14ac:dyDescent="0.2">
      <c r="A63" s="6"/>
      <c r="B63" s="6"/>
      <c r="C63" s="6"/>
      <c r="D63" s="6"/>
      <c r="F63" s="10"/>
      <c r="H63" s="6"/>
      <c r="I63" s="6"/>
    </row>
    <row r="64" spans="1:9" s="9" customFormat="1" x14ac:dyDescent="0.2">
      <c r="A64" s="6"/>
      <c r="B64" s="6"/>
      <c r="C64" s="6"/>
      <c r="D64" s="6"/>
      <c r="F64" s="10"/>
      <c r="H64" s="6"/>
      <c r="I64" s="6"/>
    </row>
    <row r="65" spans="1:9" s="9" customFormat="1" x14ac:dyDescent="0.2">
      <c r="A65" s="6"/>
      <c r="B65" s="6"/>
      <c r="C65" s="6"/>
      <c r="D65" s="6"/>
      <c r="F65" s="10"/>
      <c r="H65" s="6"/>
      <c r="I65" s="6"/>
    </row>
    <row r="66" spans="1:9" s="9" customFormat="1" x14ac:dyDescent="0.2">
      <c r="A66" s="6"/>
      <c r="B66" s="6"/>
      <c r="C66" s="6"/>
      <c r="D66" s="6"/>
      <c r="F66" s="10"/>
      <c r="H66" s="6"/>
      <c r="I66" s="6"/>
    </row>
    <row r="67" spans="1:9" s="9" customFormat="1" x14ac:dyDescent="0.2">
      <c r="A67" s="6"/>
      <c r="B67" s="6"/>
      <c r="C67" s="6"/>
      <c r="D67" s="6"/>
      <c r="F67" s="10"/>
      <c r="H67" s="6"/>
      <c r="I67" s="6"/>
    </row>
    <row r="68" spans="1:9" s="9" customFormat="1" x14ac:dyDescent="0.2">
      <c r="A68" s="6"/>
      <c r="B68" s="6"/>
      <c r="C68" s="6"/>
      <c r="D68" s="6"/>
      <c r="F68" s="10"/>
      <c r="H68" s="6"/>
      <c r="I68" s="6"/>
    </row>
    <row r="70" spans="1:9" s="9" customFormat="1" x14ac:dyDescent="0.2">
      <c r="A70" s="6"/>
      <c r="B70" s="6"/>
      <c r="C70" s="6"/>
      <c r="D70" s="6"/>
      <c r="F70" s="10"/>
      <c r="H70" s="6"/>
      <c r="I70" s="6"/>
    </row>
    <row r="72" spans="1:9" s="9" customFormat="1" ht="15" customHeight="1" x14ac:dyDescent="0.2">
      <c r="A72" s="6"/>
      <c r="B72" s="6"/>
      <c r="C72" s="6"/>
      <c r="D72" s="6"/>
      <c r="F72" s="10"/>
      <c r="H72" s="6"/>
      <c r="I72" s="6"/>
    </row>
  </sheetData>
  <mergeCells count="3">
    <mergeCell ref="A1:G1"/>
    <mergeCell ref="A17:G17"/>
    <mergeCell ref="A29:C29"/>
  </mergeCells>
  <conditionalFormatting sqref="F2 F19:F65442">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4"/>
  <sheetViews>
    <sheetView workbookViewId="0">
      <selection activeCell="B13" sqref="B13"/>
    </sheetView>
  </sheetViews>
  <sheetFormatPr defaultColWidth="9.140625" defaultRowHeight="11.25" x14ac:dyDescent="0.2"/>
  <cols>
    <col min="1" max="1" width="45" style="6" bestFit="1" customWidth="1"/>
    <col min="2" max="2" width="54"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1303</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77</v>
      </c>
      <c r="B7" s="21" t="s">
        <v>76</v>
      </c>
      <c r="C7" s="21" t="s">
        <v>31</v>
      </c>
      <c r="D7" s="24">
        <v>8000</v>
      </c>
      <c r="E7" s="22">
        <v>8218.1880548000008</v>
      </c>
      <c r="F7" s="23">
        <v>6.0872211815408601</v>
      </c>
      <c r="G7" s="22">
        <v>7.64</v>
      </c>
    </row>
    <row r="8" spans="1:7" x14ac:dyDescent="0.2">
      <c r="A8" s="21" t="s">
        <v>1304</v>
      </c>
      <c r="B8" s="21" t="s">
        <v>1305</v>
      </c>
      <c r="C8" s="21" t="s">
        <v>1306</v>
      </c>
      <c r="D8" s="24">
        <v>7500</v>
      </c>
      <c r="E8" s="22">
        <v>7511.2070548000002</v>
      </c>
      <c r="F8" s="23">
        <v>5.5635595557116204</v>
      </c>
      <c r="G8" s="22">
        <v>7.2596999999999996</v>
      </c>
    </row>
    <row r="9" spans="1:7" x14ac:dyDescent="0.2">
      <c r="A9" s="21" t="s">
        <v>78</v>
      </c>
      <c r="B9" s="21" t="s">
        <v>1486</v>
      </c>
      <c r="C9" s="21" t="s">
        <v>79</v>
      </c>
      <c r="D9" s="24">
        <v>5500</v>
      </c>
      <c r="E9" s="22">
        <v>5825.7740411000004</v>
      </c>
      <c r="F9" s="23">
        <v>4.3151574173508997</v>
      </c>
      <c r="G9" s="22">
        <v>7.125</v>
      </c>
    </row>
    <row r="10" spans="1:7" x14ac:dyDescent="0.2">
      <c r="A10" s="21" t="s">
        <v>81</v>
      </c>
      <c r="B10" s="21" t="s">
        <v>80</v>
      </c>
      <c r="C10" s="21" t="s">
        <v>31</v>
      </c>
      <c r="D10" s="24">
        <v>5467</v>
      </c>
      <c r="E10" s="22">
        <v>5509.9838006999998</v>
      </c>
      <c r="F10" s="23">
        <v>4.0812512293361296</v>
      </c>
      <c r="G10" s="22">
        <v>7.6170499999999999</v>
      </c>
    </row>
    <row r="11" spans="1:7" x14ac:dyDescent="0.2">
      <c r="A11" s="21" t="s">
        <v>1307</v>
      </c>
      <c r="B11" s="21" t="s">
        <v>1308</v>
      </c>
      <c r="C11" s="21" t="s">
        <v>31</v>
      </c>
      <c r="D11" s="24">
        <v>500</v>
      </c>
      <c r="E11" s="22">
        <v>5280.4931507000001</v>
      </c>
      <c r="F11" s="23">
        <v>3.91126724547857</v>
      </c>
      <c r="G11" s="22">
        <v>7.4351000000000003</v>
      </c>
    </row>
    <row r="12" spans="1:7" x14ac:dyDescent="0.2">
      <c r="A12" s="21" t="s">
        <v>83</v>
      </c>
      <c r="B12" s="21" t="s">
        <v>82</v>
      </c>
      <c r="C12" s="21" t="s">
        <v>31</v>
      </c>
      <c r="D12" s="24">
        <v>5000</v>
      </c>
      <c r="E12" s="22">
        <v>5145.3337670999999</v>
      </c>
      <c r="F12" s="23">
        <v>3.81115453726993</v>
      </c>
      <c r="G12" s="22">
        <v>7.5737500000000004</v>
      </c>
    </row>
    <row r="13" spans="1:7" x14ac:dyDescent="0.2">
      <c r="A13" s="21" t="s">
        <v>85</v>
      </c>
      <c r="B13" s="21" t="s">
        <v>84</v>
      </c>
      <c r="C13" s="21" t="s">
        <v>31</v>
      </c>
      <c r="D13" s="24">
        <v>9000</v>
      </c>
      <c r="E13" s="22">
        <v>5068.1610000000001</v>
      </c>
      <c r="F13" s="23">
        <v>3.75399258144745</v>
      </c>
      <c r="G13" s="22">
        <v>6.8399000000000001</v>
      </c>
    </row>
    <row r="14" spans="1:7" x14ac:dyDescent="0.2">
      <c r="A14" s="21" t="s">
        <v>87</v>
      </c>
      <c r="B14" s="21" t="s">
        <v>86</v>
      </c>
      <c r="C14" s="21" t="s">
        <v>31</v>
      </c>
      <c r="D14" s="24">
        <v>5000</v>
      </c>
      <c r="E14" s="22">
        <v>5055.0426027000003</v>
      </c>
      <c r="F14" s="23">
        <v>3.7442757697390898</v>
      </c>
      <c r="G14" s="22">
        <v>7.4424000000000001</v>
      </c>
    </row>
    <row r="15" spans="1:7" x14ac:dyDescent="0.2">
      <c r="A15" s="21" t="s">
        <v>65</v>
      </c>
      <c r="B15" s="21" t="s">
        <v>64</v>
      </c>
      <c r="C15" s="21" t="s">
        <v>63</v>
      </c>
      <c r="D15" s="24">
        <v>4269</v>
      </c>
      <c r="E15" s="22">
        <v>4613.597949</v>
      </c>
      <c r="F15" s="23">
        <v>3.41729721576074</v>
      </c>
      <c r="G15" s="22">
        <v>8.3188999999999993</v>
      </c>
    </row>
    <row r="16" spans="1:7" x14ac:dyDescent="0.2">
      <c r="A16" s="21" t="s">
        <v>62</v>
      </c>
      <c r="B16" s="21" t="s">
        <v>61</v>
      </c>
      <c r="C16" s="21" t="s">
        <v>63</v>
      </c>
      <c r="D16" s="24">
        <v>4076</v>
      </c>
      <c r="E16" s="22">
        <v>4426.8498520000003</v>
      </c>
      <c r="F16" s="23">
        <v>3.2789726892239099</v>
      </c>
      <c r="G16" s="22">
        <v>8.2788000000000004</v>
      </c>
    </row>
    <row r="17" spans="1:7" x14ac:dyDescent="0.2">
      <c r="A17" s="21" t="s">
        <v>1309</v>
      </c>
      <c r="B17" s="21" t="s">
        <v>1310</v>
      </c>
      <c r="C17" s="21" t="s">
        <v>31</v>
      </c>
      <c r="D17" s="24">
        <v>3500</v>
      </c>
      <c r="E17" s="22">
        <v>3624.7606259999998</v>
      </c>
      <c r="F17" s="23">
        <v>2.6848642928918101</v>
      </c>
      <c r="G17" s="22">
        <v>7.6150000000000002</v>
      </c>
    </row>
    <row r="18" spans="1:7" x14ac:dyDescent="0.2">
      <c r="A18" s="21" t="s">
        <v>89</v>
      </c>
      <c r="B18" s="21" t="s">
        <v>88</v>
      </c>
      <c r="C18" s="21" t="s">
        <v>79</v>
      </c>
      <c r="D18" s="24">
        <v>3000</v>
      </c>
      <c r="E18" s="22">
        <v>3105.3207123000002</v>
      </c>
      <c r="F18" s="23">
        <v>2.3001145616702598</v>
      </c>
      <c r="G18" s="22">
        <v>7.37</v>
      </c>
    </row>
    <row r="19" spans="1:7" x14ac:dyDescent="0.2">
      <c r="A19" s="21" t="s">
        <v>1276</v>
      </c>
      <c r="B19" s="21" t="s">
        <v>1277</v>
      </c>
      <c r="C19" s="21" t="s">
        <v>31</v>
      </c>
      <c r="D19" s="24">
        <v>300</v>
      </c>
      <c r="E19" s="22">
        <v>3025.4844658000002</v>
      </c>
      <c r="F19" s="23">
        <v>2.2409797636455702</v>
      </c>
      <c r="G19" s="22">
        <v>7.3049999999999997</v>
      </c>
    </row>
    <row r="20" spans="1:7" x14ac:dyDescent="0.2">
      <c r="A20" s="21" t="s">
        <v>1311</v>
      </c>
      <c r="B20" s="21" t="s">
        <v>1312</v>
      </c>
      <c r="C20" s="21" t="s">
        <v>31</v>
      </c>
      <c r="D20" s="24">
        <v>2500</v>
      </c>
      <c r="E20" s="22">
        <v>2693.9094246999998</v>
      </c>
      <c r="F20" s="23">
        <v>1.9953817559101199</v>
      </c>
      <c r="G20" s="22">
        <v>7.3449999999999998</v>
      </c>
    </row>
    <row r="21" spans="1:7" x14ac:dyDescent="0.2">
      <c r="A21" s="21" t="s">
        <v>1313</v>
      </c>
      <c r="B21" s="21" t="s">
        <v>1314</v>
      </c>
      <c r="C21" s="21" t="s">
        <v>1306</v>
      </c>
      <c r="D21" s="24">
        <v>2500</v>
      </c>
      <c r="E21" s="22">
        <v>2668.5240411</v>
      </c>
      <c r="F21" s="23">
        <v>1.9765787735834699</v>
      </c>
      <c r="G21" s="22">
        <v>7.23</v>
      </c>
    </row>
    <row r="22" spans="1:7" x14ac:dyDescent="0.2">
      <c r="A22" s="21" t="s">
        <v>91</v>
      </c>
      <c r="B22" s="21" t="s">
        <v>90</v>
      </c>
      <c r="C22" s="21" t="s">
        <v>31</v>
      </c>
      <c r="D22" s="24">
        <v>2500</v>
      </c>
      <c r="E22" s="22">
        <v>2662.2084246999998</v>
      </c>
      <c r="F22" s="23">
        <v>1.97190078937719</v>
      </c>
      <c r="G22" s="22">
        <v>7.6849999999999996</v>
      </c>
    </row>
    <row r="23" spans="1:7" x14ac:dyDescent="0.2">
      <c r="A23" s="21" t="s">
        <v>1315</v>
      </c>
      <c r="B23" s="21" t="s">
        <v>1316</v>
      </c>
      <c r="C23" s="21" t="s">
        <v>31</v>
      </c>
      <c r="D23" s="24">
        <v>2500</v>
      </c>
      <c r="E23" s="22">
        <v>2609.6457534000001</v>
      </c>
      <c r="F23" s="23">
        <v>1.9329675593315701</v>
      </c>
      <c r="G23" s="22">
        <v>7.3</v>
      </c>
    </row>
    <row r="24" spans="1:7" x14ac:dyDescent="0.2">
      <c r="A24" s="21" t="s">
        <v>1317</v>
      </c>
      <c r="B24" s="21" t="s">
        <v>1318</v>
      </c>
      <c r="C24" s="21" t="s">
        <v>79</v>
      </c>
      <c r="D24" s="24">
        <v>2500</v>
      </c>
      <c r="E24" s="22">
        <v>2599.5154109999999</v>
      </c>
      <c r="F24" s="23">
        <v>1.92546400326515</v>
      </c>
      <c r="G24" s="22">
        <v>7.2701000000000002</v>
      </c>
    </row>
    <row r="25" spans="1:7" x14ac:dyDescent="0.2">
      <c r="A25" s="21" t="s">
        <v>1319</v>
      </c>
      <c r="B25" s="21" t="s">
        <v>1320</v>
      </c>
      <c r="C25" s="21" t="s">
        <v>1306</v>
      </c>
      <c r="D25" s="24">
        <v>2500</v>
      </c>
      <c r="E25" s="22">
        <v>2592.7069520999999</v>
      </c>
      <c r="F25" s="23">
        <v>1.92042097006205</v>
      </c>
      <c r="G25" s="22">
        <v>7.3449999999999998</v>
      </c>
    </row>
    <row r="26" spans="1:7" x14ac:dyDescent="0.2">
      <c r="A26" s="21" t="s">
        <v>1321</v>
      </c>
      <c r="B26" s="21" t="s">
        <v>1322</v>
      </c>
      <c r="C26" s="21" t="s">
        <v>31</v>
      </c>
      <c r="D26" s="24">
        <v>2500</v>
      </c>
      <c r="E26" s="22">
        <v>2589.5416438000002</v>
      </c>
      <c r="F26" s="23">
        <v>1.91807642262636</v>
      </c>
      <c r="G26" s="22">
        <v>7.37</v>
      </c>
    </row>
    <row r="27" spans="1:7" x14ac:dyDescent="0.2">
      <c r="A27" s="21" t="s">
        <v>67</v>
      </c>
      <c r="B27" s="21" t="s">
        <v>66</v>
      </c>
      <c r="C27" s="21" t="s">
        <v>68</v>
      </c>
      <c r="D27" s="24">
        <v>2500</v>
      </c>
      <c r="E27" s="22">
        <v>2539.3773288000002</v>
      </c>
      <c r="F27" s="23">
        <v>1.88091965780311</v>
      </c>
      <c r="G27" s="22">
        <v>7.62</v>
      </c>
    </row>
    <row r="28" spans="1:7" x14ac:dyDescent="0.2">
      <c r="A28" s="21" t="s">
        <v>1323</v>
      </c>
      <c r="B28" s="21" t="s">
        <v>1324</v>
      </c>
      <c r="C28" s="21" t="s">
        <v>79</v>
      </c>
      <c r="D28" s="24">
        <v>2500</v>
      </c>
      <c r="E28" s="22">
        <v>2520.8555821999998</v>
      </c>
      <c r="F28" s="23">
        <v>1.8672005791606101</v>
      </c>
      <c r="G28" s="22">
        <v>7.25</v>
      </c>
    </row>
    <row r="29" spans="1:7" x14ac:dyDescent="0.2">
      <c r="A29" s="21" t="s">
        <v>93</v>
      </c>
      <c r="B29" s="21" t="s">
        <v>92</v>
      </c>
      <c r="C29" s="21" t="s">
        <v>31</v>
      </c>
      <c r="D29" s="24">
        <v>250</v>
      </c>
      <c r="E29" s="22">
        <v>2485.8566096</v>
      </c>
      <c r="F29" s="23">
        <v>1.84127680059503</v>
      </c>
      <c r="G29" s="22">
        <v>7.3097000000000003</v>
      </c>
    </row>
    <row r="30" spans="1:7" x14ac:dyDescent="0.2">
      <c r="A30" s="21" t="s">
        <v>1325</v>
      </c>
      <c r="B30" s="21" t="s">
        <v>1326</v>
      </c>
      <c r="C30" s="21" t="s">
        <v>31</v>
      </c>
      <c r="D30" s="24">
        <v>2000</v>
      </c>
      <c r="E30" s="22">
        <v>2197.3481918000002</v>
      </c>
      <c r="F30" s="23">
        <v>1.6275782894178299</v>
      </c>
      <c r="G30" s="22">
        <v>7.7409999999999997</v>
      </c>
    </row>
    <row r="31" spans="1:7" x14ac:dyDescent="0.2">
      <c r="A31" s="21" t="s">
        <v>1327</v>
      </c>
      <c r="B31" s="21" t="s">
        <v>1328</v>
      </c>
      <c r="C31" s="21" t="s">
        <v>31</v>
      </c>
      <c r="D31" s="24">
        <v>2000</v>
      </c>
      <c r="E31" s="22">
        <v>2113.3149862999999</v>
      </c>
      <c r="F31" s="23">
        <v>1.5653347991178499</v>
      </c>
      <c r="G31" s="22">
        <v>7.4836</v>
      </c>
    </row>
    <row r="32" spans="1:7" x14ac:dyDescent="0.2">
      <c r="A32" s="21" t="s">
        <v>1329</v>
      </c>
      <c r="B32" s="21" t="s">
        <v>1330</v>
      </c>
      <c r="C32" s="21" t="s">
        <v>79</v>
      </c>
      <c r="D32" s="24">
        <v>2050</v>
      </c>
      <c r="E32" s="22">
        <v>2085.0348088999999</v>
      </c>
      <c r="F32" s="23">
        <v>1.54438763975144</v>
      </c>
      <c r="G32" s="22">
        <v>7.0507999999999997</v>
      </c>
    </row>
    <row r="33" spans="1:7" x14ac:dyDescent="0.2">
      <c r="A33" s="21" t="s">
        <v>1331</v>
      </c>
      <c r="B33" s="21" t="s">
        <v>1332</v>
      </c>
      <c r="C33" s="21" t="s">
        <v>31</v>
      </c>
      <c r="D33" s="24">
        <v>200</v>
      </c>
      <c r="E33" s="22">
        <v>2070.6647671000001</v>
      </c>
      <c r="F33" s="23">
        <v>1.53374373354714</v>
      </c>
      <c r="G33" s="22">
        <v>7.2450000000000001</v>
      </c>
    </row>
    <row r="34" spans="1:7" x14ac:dyDescent="0.2">
      <c r="A34" s="21" t="s">
        <v>1333</v>
      </c>
      <c r="B34" s="21" t="s">
        <v>1334</v>
      </c>
      <c r="C34" s="21" t="s">
        <v>31</v>
      </c>
      <c r="D34" s="24">
        <v>3500</v>
      </c>
      <c r="E34" s="22">
        <v>1837.3985</v>
      </c>
      <c r="F34" s="23">
        <v>1.36096314583587</v>
      </c>
      <c r="G34" s="22">
        <v>6.8281999999999998</v>
      </c>
    </row>
    <row r="35" spans="1:7" x14ac:dyDescent="0.2">
      <c r="A35" s="21" t="s">
        <v>1335</v>
      </c>
      <c r="B35" s="21" t="s">
        <v>1336</v>
      </c>
      <c r="C35" s="21" t="s">
        <v>31</v>
      </c>
      <c r="D35" s="24">
        <v>150</v>
      </c>
      <c r="E35" s="22">
        <v>1620.2605068</v>
      </c>
      <c r="F35" s="23">
        <v>1.2001287888327701</v>
      </c>
      <c r="G35" s="22">
        <v>6.95</v>
      </c>
    </row>
    <row r="36" spans="1:7" x14ac:dyDescent="0.2">
      <c r="A36" s="21" t="s">
        <v>1337</v>
      </c>
      <c r="B36" s="21" t="s">
        <v>1338</v>
      </c>
      <c r="C36" s="21" t="s">
        <v>1306</v>
      </c>
      <c r="D36" s="24">
        <v>1500</v>
      </c>
      <c r="E36" s="22">
        <v>1559.6442534</v>
      </c>
      <c r="F36" s="23">
        <v>1.1552302614223899</v>
      </c>
      <c r="G36" s="22">
        <v>6.97</v>
      </c>
    </row>
    <row r="37" spans="1:7" x14ac:dyDescent="0.2">
      <c r="A37" s="21" t="s">
        <v>1339</v>
      </c>
      <c r="B37" s="21" t="s">
        <v>1340</v>
      </c>
      <c r="C37" s="21" t="s">
        <v>1306</v>
      </c>
      <c r="D37" s="24">
        <v>10</v>
      </c>
      <c r="E37" s="22">
        <v>1061.3756711999999</v>
      </c>
      <c r="F37" s="23">
        <v>0.78616215937370804</v>
      </c>
      <c r="G37" s="22">
        <v>7.3898999999999999</v>
      </c>
    </row>
    <row r="38" spans="1:7" x14ac:dyDescent="0.2">
      <c r="A38" s="21" t="s">
        <v>95</v>
      </c>
      <c r="B38" s="21" t="s">
        <v>94</v>
      </c>
      <c r="C38" s="21" t="s">
        <v>31</v>
      </c>
      <c r="D38" s="24">
        <v>1000</v>
      </c>
      <c r="E38" s="22">
        <v>1036.7607808</v>
      </c>
      <c r="F38" s="23">
        <v>0.76792988223122205</v>
      </c>
      <c r="G38" s="22">
        <v>7.3166000000000002</v>
      </c>
    </row>
    <row r="39" spans="1:7" x14ac:dyDescent="0.2">
      <c r="A39" s="20" t="s">
        <v>32</v>
      </c>
      <c r="B39" s="20"/>
      <c r="C39" s="20"/>
      <c r="D39" s="20"/>
      <c r="E39" s="25">
        <f>SUM(E6:E38)</f>
        <v>107954.1407147</v>
      </c>
      <c r="F39" s="26">
        <f>SUM(F6:F38)</f>
        <v>79.961754052311704</v>
      </c>
      <c r="G39" s="25"/>
    </row>
    <row r="40" spans="1:7" x14ac:dyDescent="0.2">
      <c r="A40" s="21"/>
      <c r="B40" s="21"/>
      <c r="C40" s="21"/>
      <c r="D40" s="21"/>
      <c r="E40" s="22"/>
      <c r="F40" s="23"/>
      <c r="G40" s="22"/>
    </row>
    <row r="41" spans="1:7" x14ac:dyDescent="0.2">
      <c r="A41" s="20" t="s">
        <v>60</v>
      </c>
      <c r="B41" s="21"/>
      <c r="C41" s="21"/>
      <c r="D41" s="21"/>
      <c r="E41" s="22"/>
      <c r="F41" s="23"/>
      <c r="G41" s="22"/>
    </row>
    <row r="42" spans="1:7" x14ac:dyDescent="0.2">
      <c r="A42" s="21" t="s">
        <v>72</v>
      </c>
      <c r="B42" s="21" t="s">
        <v>71</v>
      </c>
      <c r="C42" s="21" t="s">
        <v>39</v>
      </c>
      <c r="D42" s="24">
        <v>11929500</v>
      </c>
      <c r="E42" s="22">
        <v>11479.491427499999</v>
      </c>
      <c r="F42" s="23">
        <v>8.5028722760829094</v>
      </c>
      <c r="G42" s="22">
        <v>7.5322167753125102</v>
      </c>
    </row>
    <row r="43" spans="1:7" x14ac:dyDescent="0.2">
      <c r="A43" s="21" t="s">
        <v>97</v>
      </c>
      <c r="B43" s="21" t="s">
        <v>96</v>
      </c>
      <c r="C43" s="21" t="s">
        <v>39</v>
      </c>
      <c r="D43" s="24">
        <v>2500000</v>
      </c>
      <c r="E43" s="22">
        <v>2607.4302778000001</v>
      </c>
      <c r="F43" s="23">
        <v>1.9313265540504101</v>
      </c>
      <c r="G43" s="22">
        <v>7.1835996800000004</v>
      </c>
    </row>
    <row r="44" spans="1:7" x14ac:dyDescent="0.2">
      <c r="A44" s="21" t="s">
        <v>99</v>
      </c>
      <c r="B44" s="21" t="s">
        <v>98</v>
      </c>
      <c r="C44" s="21" t="s">
        <v>39</v>
      </c>
      <c r="D44" s="24">
        <v>2500000</v>
      </c>
      <c r="E44" s="22">
        <v>2592.2458333</v>
      </c>
      <c r="F44" s="23">
        <v>1.92007941884567</v>
      </c>
      <c r="G44" s="22">
        <v>7.2897453600000004</v>
      </c>
    </row>
    <row r="45" spans="1:7" x14ac:dyDescent="0.2">
      <c r="A45" s="21" t="s">
        <v>101</v>
      </c>
      <c r="B45" s="21" t="s">
        <v>100</v>
      </c>
      <c r="C45" s="21" t="s">
        <v>39</v>
      </c>
      <c r="D45" s="24">
        <v>2500000</v>
      </c>
      <c r="E45" s="22">
        <v>2546.5650000000001</v>
      </c>
      <c r="F45" s="23">
        <v>1.8862435739854599</v>
      </c>
      <c r="G45" s="22">
        <v>7.5248693400000004</v>
      </c>
    </row>
    <row r="46" spans="1:7" x14ac:dyDescent="0.2">
      <c r="A46" s="21" t="s">
        <v>1341</v>
      </c>
      <c r="B46" s="21" t="s">
        <v>1342</v>
      </c>
      <c r="C46" s="21" t="s">
        <v>39</v>
      </c>
      <c r="D46" s="24">
        <v>2000000</v>
      </c>
      <c r="E46" s="22">
        <v>2080.2506666999998</v>
      </c>
      <c r="F46" s="23">
        <v>1.5408440202161899</v>
      </c>
      <c r="G46" s="22">
        <v>7.1390342049999997</v>
      </c>
    </row>
    <row r="47" spans="1:7" x14ac:dyDescent="0.2">
      <c r="A47" s="21" t="s">
        <v>1343</v>
      </c>
      <c r="B47" s="21" t="s">
        <v>1344</v>
      </c>
      <c r="C47" s="21" t="s">
        <v>39</v>
      </c>
      <c r="D47" s="24">
        <v>1500000</v>
      </c>
      <c r="E47" s="22">
        <v>1593.0674167</v>
      </c>
      <c r="F47" s="23">
        <v>1.17998683625825</v>
      </c>
      <c r="G47" s="22">
        <v>7.263458945</v>
      </c>
    </row>
    <row r="48" spans="1:7" x14ac:dyDescent="0.2">
      <c r="A48" s="21" t="s">
        <v>103</v>
      </c>
      <c r="B48" s="21" t="s">
        <v>1345</v>
      </c>
      <c r="C48" s="21" t="s">
        <v>39</v>
      </c>
      <c r="D48" s="24">
        <v>1406030</v>
      </c>
      <c r="E48" s="22">
        <v>1460.7389399000001</v>
      </c>
      <c r="F48" s="23">
        <v>1.0819709839162599</v>
      </c>
      <c r="G48" s="22">
        <v>7.2897453600000004</v>
      </c>
    </row>
    <row r="49" spans="1:7" x14ac:dyDescent="0.2">
      <c r="A49" s="21" t="s">
        <v>1346</v>
      </c>
      <c r="B49" s="21" t="s">
        <v>1347</v>
      </c>
      <c r="C49" s="21" t="s">
        <v>39</v>
      </c>
      <c r="D49" s="24">
        <v>1000000</v>
      </c>
      <c r="E49" s="22">
        <v>973.92700000000002</v>
      </c>
      <c r="F49" s="23">
        <v>0.72138882976909702</v>
      </c>
      <c r="G49" s="22">
        <v>7.2748589949999998</v>
      </c>
    </row>
    <row r="50" spans="1:7" x14ac:dyDescent="0.2">
      <c r="A50" s="21" t="s">
        <v>105</v>
      </c>
      <c r="B50" s="21" t="s">
        <v>1348</v>
      </c>
      <c r="C50" s="21" t="s">
        <v>39</v>
      </c>
      <c r="D50" s="24">
        <v>937300</v>
      </c>
      <c r="E50" s="22">
        <v>965.16405440000005</v>
      </c>
      <c r="F50" s="23">
        <v>0.71489810605806503</v>
      </c>
      <c r="G50" s="22">
        <v>7.5082033199999998</v>
      </c>
    </row>
    <row r="51" spans="1:7" x14ac:dyDescent="0.2">
      <c r="A51" s="21" t="s">
        <v>1349</v>
      </c>
      <c r="B51" s="21" t="s">
        <v>1350</v>
      </c>
      <c r="C51" s="21" t="s">
        <v>39</v>
      </c>
      <c r="D51" s="24">
        <v>500000</v>
      </c>
      <c r="E51" s="22">
        <v>518.72516670000005</v>
      </c>
      <c r="F51" s="23">
        <v>0.38422031731073503</v>
      </c>
      <c r="G51" s="22">
        <v>7.2467180000000004</v>
      </c>
    </row>
    <row r="52" spans="1:7" x14ac:dyDescent="0.2">
      <c r="A52" s="21" t="s">
        <v>107</v>
      </c>
      <c r="B52" s="21" t="s">
        <v>106</v>
      </c>
      <c r="C52" s="21" t="s">
        <v>39</v>
      </c>
      <c r="D52" s="24">
        <v>52560</v>
      </c>
      <c r="E52" s="22">
        <v>53.7693881</v>
      </c>
      <c r="F52" s="23">
        <v>3.9827046543385099E-2</v>
      </c>
      <c r="G52" s="22">
        <v>7.6237656349999998</v>
      </c>
    </row>
    <row r="53" spans="1:7" x14ac:dyDescent="0.2">
      <c r="A53" s="21" t="s">
        <v>109</v>
      </c>
      <c r="B53" s="21" t="s">
        <v>108</v>
      </c>
      <c r="C53" s="21" t="s">
        <v>39</v>
      </c>
      <c r="D53" s="24">
        <v>50000</v>
      </c>
      <c r="E53" s="22">
        <v>51.028233299999997</v>
      </c>
      <c r="F53" s="23">
        <v>3.7796670084586897E-2</v>
      </c>
      <c r="G53" s="22">
        <v>7.6473840099999997</v>
      </c>
    </row>
    <row r="54" spans="1:7" x14ac:dyDescent="0.2">
      <c r="A54" s="20" t="s">
        <v>32</v>
      </c>
      <c r="B54" s="20"/>
      <c r="C54" s="20"/>
      <c r="D54" s="20"/>
      <c r="E54" s="25">
        <f>SUM(E42:E53)</f>
        <v>26922.4034044</v>
      </c>
      <c r="F54" s="26">
        <f>SUM(F42:F53)</f>
        <v>19.941454633121019</v>
      </c>
      <c r="G54" s="25"/>
    </row>
    <row r="55" spans="1:7" x14ac:dyDescent="0.2">
      <c r="A55" s="21"/>
      <c r="B55" s="21"/>
      <c r="C55" s="21"/>
      <c r="D55" s="21"/>
      <c r="E55" s="22"/>
      <c r="F55" s="23"/>
      <c r="G55" s="22"/>
    </row>
    <row r="56" spans="1:7" x14ac:dyDescent="0.2">
      <c r="A56" s="20" t="s">
        <v>1146</v>
      </c>
      <c r="B56" s="21"/>
      <c r="C56" s="21"/>
      <c r="D56" s="21"/>
      <c r="E56" s="22"/>
      <c r="F56" s="23"/>
      <c r="G56" s="22"/>
    </row>
    <row r="57" spans="1:7" x14ac:dyDescent="0.2">
      <c r="A57" s="21" t="s">
        <v>1147</v>
      </c>
      <c r="B57" s="21" t="s">
        <v>1148</v>
      </c>
      <c r="C57" s="21" t="s">
        <v>1149</v>
      </c>
      <c r="D57" s="24">
        <v>3173.576</v>
      </c>
      <c r="E57" s="22">
        <v>370.12831679999999</v>
      </c>
      <c r="F57" s="23">
        <v>0.274154462624773</v>
      </c>
      <c r="G57" s="22">
        <v>5.45</v>
      </c>
    </row>
    <row r="58" spans="1:7" x14ac:dyDescent="0.2">
      <c r="A58" s="20" t="s">
        <v>32</v>
      </c>
      <c r="B58" s="20"/>
      <c r="C58" s="20"/>
      <c r="D58" s="20"/>
      <c r="E58" s="25">
        <f>SUM(E57:E57)</f>
        <v>370.12831679999999</v>
      </c>
      <c r="F58" s="26">
        <f>SUM(F57:F57)</f>
        <v>0.274154462624773</v>
      </c>
      <c r="G58" s="25"/>
    </row>
    <row r="59" spans="1:7" x14ac:dyDescent="0.2">
      <c r="A59" s="21"/>
      <c r="B59" s="21"/>
      <c r="C59" s="21"/>
      <c r="D59" s="21"/>
      <c r="E59" s="22"/>
      <c r="F59" s="23"/>
      <c r="G59" s="22"/>
    </row>
    <row r="60" spans="1:7" x14ac:dyDescent="0.2">
      <c r="A60" s="20" t="s">
        <v>40</v>
      </c>
      <c r="B60" s="20"/>
      <c r="C60" s="20"/>
      <c r="D60" s="20"/>
      <c r="E60" s="25">
        <f>E39+E54+E58</f>
        <v>135246.67243589999</v>
      </c>
      <c r="F60" s="26">
        <f>F39+F54+F58</f>
        <v>100.17736314805751</v>
      </c>
      <c r="G60" s="25"/>
    </row>
    <row r="61" spans="1:7" x14ac:dyDescent="0.2">
      <c r="A61" s="20"/>
      <c r="B61" s="20"/>
      <c r="C61" s="20"/>
      <c r="D61" s="20"/>
      <c r="E61" s="25"/>
      <c r="F61" s="26"/>
      <c r="G61" s="25"/>
    </row>
    <row r="62" spans="1:7" x14ac:dyDescent="0.2">
      <c r="A62" s="20" t="s">
        <v>1288</v>
      </c>
      <c r="B62" s="20"/>
      <c r="C62" s="20"/>
      <c r="D62" s="20"/>
      <c r="E62" s="25">
        <v>16.492578930000001</v>
      </c>
      <c r="F62" s="26">
        <f>E62/E66*100</f>
        <v>1.2216071855680315E-2</v>
      </c>
      <c r="G62" s="25"/>
    </row>
    <row r="63" spans="1:7" x14ac:dyDescent="0.2">
      <c r="A63" s="20"/>
      <c r="B63" s="20"/>
      <c r="C63" s="20"/>
      <c r="D63" s="20"/>
      <c r="E63" s="25"/>
      <c r="F63" s="26"/>
      <c r="G63" s="25"/>
    </row>
    <row r="64" spans="1:7" x14ac:dyDescent="0.2">
      <c r="A64" s="20" t="s">
        <v>42</v>
      </c>
      <c r="B64" s="20"/>
      <c r="C64" s="20"/>
      <c r="D64" s="20"/>
      <c r="E64" s="25">
        <f>E66-(E39+E54+E58+E62)</f>
        <v>-255.94563332997495</v>
      </c>
      <c r="F64" s="26">
        <f>F66-(F39+F54+F58+F62)</f>
        <v>-0.18957921991318472</v>
      </c>
      <c r="G64" s="25"/>
    </row>
    <row r="65" spans="1:7" x14ac:dyDescent="0.2">
      <c r="A65" s="21"/>
      <c r="B65" s="21"/>
      <c r="C65" s="21"/>
      <c r="D65" s="21"/>
      <c r="E65" s="22"/>
      <c r="F65" s="23"/>
      <c r="G65" s="22"/>
    </row>
    <row r="66" spans="1:7" x14ac:dyDescent="0.2">
      <c r="A66" s="27" t="s">
        <v>41</v>
      </c>
      <c r="B66" s="27"/>
      <c r="C66" s="27"/>
      <c r="D66" s="27"/>
      <c r="E66" s="28">
        <v>135007.21938150001</v>
      </c>
      <c r="F66" s="29">
        <v>100</v>
      </c>
      <c r="G66" s="28"/>
    </row>
    <row r="68" spans="1:7" x14ac:dyDescent="0.2">
      <c r="A68" s="77" t="s">
        <v>1289</v>
      </c>
      <c r="B68" s="77"/>
      <c r="C68" s="77"/>
      <c r="D68" s="77"/>
      <c r="E68" s="78"/>
      <c r="F68" s="79"/>
      <c r="G68" s="78"/>
    </row>
    <row r="69" spans="1:7" x14ac:dyDescent="0.2">
      <c r="A69" s="21"/>
      <c r="B69" s="21"/>
      <c r="C69" s="21"/>
      <c r="D69" s="21"/>
      <c r="E69" s="22"/>
      <c r="F69" s="23"/>
      <c r="G69" s="22"/>
    </row>
    <row r="70" spans="1:7" x14ac:dyDescent="0.2">
      <c r="A70" s="20" t="s">
        <v>1290</v>
      </c>
      <c r="B70" s="20"/>
      <c r="C70" s="20"/>
      <c r="D70" s="20"/>
      <c r="E70" s="25" t="s">
        <v>1291</v>
      </c>
      <c r="F70" s="26" t="s">
        <v>3</v>
      </c>
      <c r="G70" s="25"/>
    </row>
    <row r="71" spans="1:7" x14ac:dyDescent="0.2">
      <c r="A71" s="21" t="s">
        <v>1292</v>
      </c>
      <c r="B71" s="21"/>
      <c r="C71" s="21"/>
      <c r="D71" s="21"/>
      <c r="E71" s="22">
        <v>2500</v>
      </c>
      <c r="F71" s="23">
        <f t="shared" ref="F71:F81" si="0">E71/$E$66*100</f>
        <v>1.8517528258511589</v>
      </c>
      <c r="G71" s="22"/>
    </row>
    <row r="72" spans="1:7" x14ac:dyDescent="0.2">
      <c r="A72" s="21" t="s">
        <v>1293</v>
      </c>
      <c r="B72" s="21"/>
      <c r="C72" s="21"/>
      <c r="D72" s="21"/>
      <c r="E72" s="22">
        <v>2500</v>
      </c>
      <c r="F72" s="23">
        <f t="shared" si="0"/>
        <v>1.8517528258511589</v>
      </c>
      <c r="G72" s="22"/>
    </row>
    <row r="73" spans="1:7" x14ac:dyDescent="0.2">
      <c r="A73" s="21" t="s">
        <v>1293</v>
      </c>
      <c r="B73" s="21"/>
      <c r="C73" s="21"/>
      <c r="D73" s="21"/>
      <c r="E73" s="22">
        <v>2500</v>
      </c>
      <c r="F73" s="23">
        <f t="shared" si="0"/>
        <v>1.8517528258511589</v>
      </c>
      <c r="G73" s="22"/>
    </row>
    <row r="74" spans="1:7" x14ac:dyDescent="0.2">
      <c r="A74" s="21" t="s">
        <v>1351</v>
      </c>
      <c r="B74" s="21"/>
      <c r="C74" s="21"/>
      <c r="D74" s="21"/>
      <c r="E74" s="22">
        <v>2500</v>
      </c>
      <c r="F74" s="23">
        <f t="shared" si="0"/>
        <v>1.8517528258511589</v>
      </c>
      <c r="G74" s="22"/>
    </row>
    <row r="75" spans="1:7" x14ac:dyDescent="0.2">
      <c r="A75" s="21" t="s">
        <v>1351</v>
      </c>
      <c r="B75" s="21"/>
      <c r="C75" s="21"/>
      <c r="D75" s="21"/>
      <c r="E75" s="22">
        <v>2500</v>
      </c>
      <c r="F75" s="23">
        <f t="shared" si="0"/>
        <v>1.8517528258511589</v>
      </c>
      <c r="G75" s="22"/>
    </row>
    <row r="76" spans="1:7" x14ac:dyDescent="0.2">
      <c r="A76" s="21" t="s">
        <v>1295</v>
      </c>
      <c r="B76" s="21"/>
      <c r="C76" s="21"/>
      <c r="D76" s="21"/>
      <c r="E76" s="22">
        <v>2500</v>
      </c>
      <c r="F76" s="23">
        <f t="shared" si="0"/>
        <v>1.8517528258511589</v>
      </c>
      <c r="G76" s="22"/>
    </row>
    <row r="77" spans="1:7" x14ac:dyDescent="0.2">
      <c r="A77" s="21" t="s">
        <v>1295</v>
      </c>
      <c r="B77" s="21"/>
      <c r="C77" s="21"/>
      <c r="D77" s="21"/>
      <c r="E77" s="22">
        <v>2500</v>
      </c>
      <c r="F77" s="23">
        <f t="shared" si="0"/>
        <v>1.8517528258511589</v>
      </c>
      <c r="G77" s="22"/>
    </row>
    <row r="78" spans="1:7" x14ac:dyDescent="0.2">
      <c r="A78" s="21" t="s">
        <v>1295</v>
      </c>
      <c r="B78" s="21"/>
      <c r="C78" s="21"/>
      <c r="D78" s="21"/>
      <c r="E78" s="22">
        <v>2500</v>
      </c>
      <c r="F78" s="23">
        <f t="shared" si="0"/>
        <v>1.8517528258511589</v>
      </c>
      <c r="G78" s="22"/>
    </row>
    <row r="79" spans="1:7" x14ac:dyDescent="0.2">
      <c r="A79" s="21" t="s">
        <v>1292</v>
      </c>
      <c r="B79" s="21"/>
      <c r="C79" s="21"/>
      <c r="D79" s="21"/>
      <c r="E79" s="22">
        <v>2000</v>
      </c>
      <c r="F79" s="23">
        <f t="shared" si="0"/>
        <v>1.4814022606809272</v>
      </c>
      <c r="G79" s="22"/>
    </row>
    <row r="80" spans="1:7" x14ac:dyDescent="0.2">
      <c r="A80" s="21" t="s">
        <v>1292</v>
      </c>
      <c r="B80" s="21"/>
      <c r="C80" s="21"/>
      <c r="D80" s="21"/>
      <c r="E80" s="22">
        <v>1500</v>
      </c>
      <c r="F80" s="23">
        <f t="shared" si="0"/>
        <v>1.1110516955106955</v>
      </c>
      <c r="G80" s="22"/>
    </row>
    <row r="81" spans="1:7" x14ac:dyDescent="0.2">
      <c r="A81" s="21" t="s">
        <v>1292</v>
      </c>
      <c r="B81" s="21"/>
      <c r="C81" s="21"/>
      <c r="D81" s="21"/>
      <c r="E81" s="22">
        <v>1000</v>
      </c>
      <c r="F81" s="23">
        <f t="shared" si="0"/>
        <v>0.74070113034046359</v>
      </c>
      <c r="G81" s="22"/>
    </row>
    <row r="82" spans="1:7" x14ac:dyDescent="0.2">
      <c r="A82" s="27" t="s">
        <v>1296</v>
      </c>
      <c r="B82" s="27"/>
      <c r="C82" s="27"/>
      <c r="D82" s="27"/>
      <c r="E82" s="28">
        <f xml:space="preserve"> SUM(E71:E81)</f>
        <v>24500</v>
      </c>
      <c r="F82" s="29">
        <f xml:space="preserve"> SUM(F71:F81)</f>
        <v>18.147177693341362</v>
      </c>
      <c r="G82" s="28"/>
    </row>
    <row r="84" spans="1:7" x14ac:dyDescent="0.2">
      <c r="A84" s="11" t="s">
        <v>43</v>
      </c>
    </row>
    <row r="85" spans="1:7" x14ac:dyDescent="0.2">
      <c r="A85" s="11" t="s">
        <v>1151</v>
      </c>
    </row>
    <row r="87" spans="1:7" ht="35.1" customHeight="1" x14ac:dyDescent="0.2">
      <c r="A87" s="104" t="s">
        <v>1298</v>
      </c>
      <c r="B87" s="104"/>
      <c r="C87" s="104"/>
      <c r="D87" s="104"/>
      <c r="E87" s="104"/>
      <c r="F87" s="104"/>
      <c r="G87" s="104"/>
    </row>
    <row r="89" spans="1:7" x14ac:dyDescent="0.2">
      <c r="A89" s="11" t="s">
        <v>44</v>
      </c>
    </row>
    <row r="90" spans="1:7" x14ac:dyDescent="0.2">
      <c r="A90" s="11" t="s">
        <v>45</v>
      </c>
    </row>
    <row r="91" spans="1:7" x14ac:dyDescent="0.2">
      <c r="A91" s="11" t="s">
        <v>46</v>
      </c>
      <c r="B91" s="11"/>
      <c r="C91" s="30" t="s">
        <v>1022</v>
      </c>
      <c r="D91" s="11" t="s">
        <v>47</v>
      </c>
    </row>
    <row r="92" spans="1:7" x14ac:dyDescent="0.2">
      <c r="A92" s="6" t="s">
        <v>56</v>
      </c>
      <c r="C92" s="31">
        <v>100.58799999999999</v>
      </c>
      <c r="D92" s="31">
        <v>103.7208</v>
      </c>
    </row>
    <row r="93" spans="1:7" x14ac:dyDescent="0.2">
      <c r="A93" s="6" t="s">
        <v>110</v>
      </c>
      <c r="C93" s="31">
        <v>15.326700000000001</v>
      </c>
      <c r="D93" s="31">
        <v>15.2569</v>
      </c>
    </row>
    <row r="94" spans="1:7" x14ac:dyDescent="0.2">
      <c r="A94" s="6" t="s">
        <v>111</v>
      </c>
      <c r="C94" s="31">
        <v>12.1632</v>
      </c>
      <c r="D94" s="31">
        <v>12.134399999999999</v>
      </c>
    </row>
    <row r="95" spans="1:7" x14ac:dyDescent="0.2">
      <c r="A95" s="6" t="s">
        <v>1352</v>
      </c>
      <c r="C95" s="31">
        <v>12.979799999999999</v>
      </c>
      <c r="D95" s="31">
        <v>12.819599999999999</v>
      </c>
    </row>
    <row r="96" spans="1:7" x14ac:dyDescent="0.2">
      <c r="A96" s="6" t="s">
        <v>1353</v>
      </c>
      <c r="C96" s="31">
        <v>17.171500000000002</v>
      </c>
      <c r="D96" s="31">
        <v>17.706299999999999</v>
      </c>
    </row>
    <row r="97" spans="1:4" x14ac:dyDescent="0.2">
      <c r="A97" s="6" t="s">
        <v>57</v>
      </c>
      <c r="C97" s="31">
        <v>109.0292</v>
      </c>
      <c r="D97" s="31">
        <v>112.7222</v>
      </c>
    </row>
    <row r="98" spans="1:4" x14ac:dyDescent="0.2">
      <c r="A98" s="6" t="s">
        <v>112</v>
      </c>
      <c r="C98" s="31">
        <v>17.217600000000001</v>
      </c>
      <c r="D98" s="31">
        <v>17.070699999999999</v>
      </c>
    </row>
    <row r="99" spans="1:4" x14ac:dyDescent="0.2">
      <c r="A99" s="6" t="s">
        <v>113</v>
      </c>
      <c r="C99" s="31">
        <v>13.860300000000001</v>
      </c>
      <c r="D99" s="31">
        <v>13.7995</v>
      </c>
    </row>
    <row r="100" spans="1:4" x14ac:dyDescent="0.2">
      <c r="A100" s="6" t="s">
        <v>1354</v>
      </c>
      <c r="C100" s="31">
        <v>15.304500000000001</v>
      </c>
      <c r="D100" s="31">
        <v>15.1449</v>
      </c>
    </row>
    <row r="101" spans="1:4" x14ac:dyDescent="0.2">
      <c r="A101" s="6" t="s">
        <v>1355</v>
      </c>
      <c r="C101" s="31">
        <v>19.298999999999999</v>
      </c>
      <c r="D101" s="31">
        <v>19.952400000000001</v>
      </c>
    </row>
    <row r="103" spans="1:4" x14ac:dyDescent="0.2">
      <c r="A103" s="11" t="s">
        <v>48</v>
      </c>
    </row>
    <row r="104" spans="1:4" x14ac:dyDescent="0.2">
      <c r="A104" s="102" t="s">
        <v>49</v>
      </c>
      <c r="B104" s="103"/>
      <c r="C104" s="32" t="s">
        <v>50</v>
      </c>
    </row>
    <row r="105" spans="1:4" x14ac:dyDescent="0.2">
      <c r="A105" s="98" t="s">
        <v>110</v>
      </c>
      <c r="B105" s="99"/>
      <c r="C105" s="33">
        <v>0.54</v>
      </c>
    </row>
    <row r="106" spans="1:4" x14ac:dyDescent="0.2">
      <c r="A106" s="98" t="s">
        <v>111</v>
      </c>
      <c r="B106" s="99"/>
      <c r="C106" s="33">
        <v>0.4</v>
      </c>
    </row>
    <row r="107" spans="1:4" x14ac:dyDescent="0.2">
      <c r="A107" s="98" t="s">
        <v>1352</v>
      </c>
      <c r="B107" s="99"/>
      <c r="C107" s="33">
        <v>0.55000000000000004</v>
      </c>
    </row>
    <row r="108" spans="1:4" x14ac:dyDescent="0.2">
      <c r="A108" s="98" t="s">
        <v>112</v>
      </c>
      <c r="B108" s="99"/>
      <c r="C108" s="33">
        <v>0.72</v>
      </c>
    </row>
    <row r="109" spans="1:4" x14ac:dyDescent="0.2">
      <c r="A109" s="98" t="s">
        <v>113</v>
      </c>
      <c r="B109" s="99"/>
      <c r="C109" s="33">
        <v>0.52</v>
      </c>
    </row>
    <row r="110" spans="1:4" x14ac:dyDescent="0.2">
      <c r="A110" s="98" t="s">
        <v>1354</v>
      </c>
      <c r="B110" s="99"/>
      <c r="C110" s="33">
        <v>0.66</v>
      </c>
    </row>
    <row r="111" spans="1:4" x14ac:dyDescent="0.2">
      <c r="A111" s="6" t="s">
        <v>51</v>
      </c>
    </row>
    <row r="112" spans="1:4" x14ac:dyDescent="0.2">
      <c r="A112" s="6" t="s">
        <v>52</v>
      </c>
    </row>
    <row r="114" spans="1:9" x14ac:dyDescent="0.2">
      <c r="A114" s="11" t="s">
        <v>1299</v>
      </c>
    </row>
    <row r="116" spans="1:9" x14ac:dyDescent="0.2">
      <c r="A116" s="6" t="s">
        <v>1356</v>
      </c>
    </row>
    <row r="117" spans="1:9" x14ac:dyDescent="0.2">
      <c r="A117" s="6" t="s">
        <v>1357</v>
      </c>
    </row>
    <row r="119" spans="1:9" x14ac:dyDescent="0.2">
      <c r="A119" s="11" t="s">
        <v>73</v>
      </c>
      <c r="D119" s="34">
        <v>6.3866624825800802</v>
      </c>
      <c r="E119" s="9" t="s">
        <v>53</v>
      </c>
    </row>
    <row r="121" spans="1:9" x14ac:dyDescent="0.2">
      <c r="A121" s="11" t="s">
        <v>74</v>
      </c>
      <c r="D121" s="30" t="s">
        <v>55</v>
      </c>
    </row>
    <row r="123" spans="1:9" x14ac:dyDescent="0.2">
      <c r="A123" s="69" t="s">
        <v>75</v>
      </c>
      <c r="B123" s="70"/>
      <c r="C123" s="70"/>
      <c r="D123" s="70"/>
      <c r="E123" s="10"/>
      <c r="G123" s="10"/>
      <c r="H123" s="70"/>
      <c r="I123" s="70"/>
    </row>
    <row r="124" spans="1:9" x14ac:dyDescent="0.2">
      <c r="A124" s="69"/>
      <c r="B124" s="70"/>
      <c r="C124" s="70"/>
      <c r="D124" s="70"/>
      <c r="E124" s="10"/>
      <c r="G124" s="10"/>
      <c r="H124" s="70"/>
      <c r="I124" s="70"/>
    </row>
    <row r="125" spans="1:9" x14ac:dyDescent="0.2">
      <c r="A125" s="69" t="s">
        <v>1031</v>
      </c>
      <c r="B125" s="70"/>
      <c r="C125" s="70"/>
      <c r="D125" s="70"/>
      <c r="E125" s="10"/>
      <c r="G125" s="10"/>
      <c r="H125" s="70"/>
      <c r="I125" s="70"/>
    </row>
    <row r="126" spans="1:9" x14ac:dyDescent="0.2">
      <c r="A126" s="71"/>
      <c r="B126" s="70"/>
      <c r="C126" s="70"/>
      <c r="D126" s="70"/>
      <c r="E126" s="10"/>
      <c r="G126" s="10"/>
      <c r="H126" s="70"/>
      <c r="I126" s="70"/>
    </row>
    <row r="127" spans="1:9" x14ac:dyDescent="0.2">
      <c r="A127" s="70"/>
      <c r="B127" s="70"/>
      <c r="C127" s="70"/>
      <c r="D127" s="70"/>
      <c r="E127" s="10"/>
      <c r="G127" s="10"/>
      <c r="H127" s="70"/>
      <c r="I127" s="70"/>
    </row>
    <row r="128" spans="1:9" x14ac:dyDescent="0.2">
      <c r="A128" s="70"/>
      <c r="B128" s="70"/>
      <c r="C128" s="70"/>
      <c r="D128" s="70"/>
      <c r="E128" s="10"/>
      <c r="G128" s="10"/>
      <c r="H128" s="70"/>
      <c r="I128" s="70"/>
    </row>
    <row r="129" spans="1:9" x14ac:dyDescent="0.2">
      <c r="A129" s="70"/>
      <c r="B129" s="70"/>
      <c r="C129" s="70"/>
      <c r="D129" s="70"/>
      <c r="E129" s="10"/>
      <c r="G129" s="10"/>
      <c r="H129" s="70"/>
      <c r="I129" s="70"/>
    </row>
    <row r="130" spans="1:9" x14ac:dyDescent="0.2">
      <c r="A130" s="70"/>
      <c r="B130" s="70"/>
      <c r="C130" s="70"/>
      <c r="D130" s="70"/>
      <c r="E130" s="10"/>
      <c r="G130" s="10"/>
      <c r="H130" s="70"/>
      <c r="I130" s="70"/>
    </row>
    <row r="131" spans="1:9" x14ac:dyDescent="0.2">
      <c r="A131" s="70"/>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0"/>
      <c r="B134" s="70"/>
      <c r="C134" s="70"/>
      <c r="D134" s="70"/>
      <c r="E134" s="10"/>
      <c r="G134" s="10"/>
      <c r="H134" s="70"/>
      <c r="I134" s="70"/>
    </row>
    <row r="135" spans="1:9" x14ac:dyDescent="0.2">
      <c r="A135" s="70"/>
      <c r="B135" s="70"/>
      <c r="C135" s="70"/>
      <c r="D135" s="70"/>
      <c r="E135" s="10"/>
      <c r="G135" s="10"/>
      <c r="H135" s="70"/>
      <c r="I135" s="70"/>
    </row>
    <row r="136" spans="1:9" x14ac:dyDescent="0.2">
      <c r="A136" s="70"/>
      <c r="B136" s="70"/>
      <c r="C136" s="70"/>
      <c r="D136" s="70"/>
      <c r="E136" s="10"/>
      <c r="G136" s="10"/>
      <c r="H136" s="70"/>
      <c r="I136" s="70"/>
    </row>
    <row r="137" spans="1:9" x14ac:dyDescent="0.2">
      <c r="A137" s="70"/>
      <c r="B137" s="70"/>
      <c r="C137" s="70"/>
      <c r="D137" s="70"/>
      <c r="E137" s="10"/>
      <c r="G137" s="10"/>
      <c r="H137" s="70"/>
      <c r="I137" s="70"/>
    </row>
    <row r="138" spans="1:9" x14ac:dyDescent="0.2">
      <c r="A138" s="70"/>
      <c r="B138" s="70"/>
      <c r="C138" s="70"/>
      <c r="D138" s="70"/>
      <c r="E138" s="10"/>
      <c r="G138" s="10"/>
      <c r="H138" s="70"/>
      <c r="I138" s="70"/>
    </row>
    <row r="139" spans="1:9" x14ac:dyDescent="0.2">
      <c r="A139" s="70"/>
      <c r="B139" s="70"/>
      <c r="C139" s="70"/>
      <c r="D139" s="70"/>
      <c r="E139" s="10"/>
      <c r="G139" s="10"/>
      <c r="H139" s="70"/>
      <c r="I139" s="70"/>
    </row>
    <row r="140" spans="1:9" x14ac:dyDescent="0.2">
      <c r="A140" s="70"/>
      <c r="B140" s="70"/>
      <c r="C140" s="70"/>
      <c r="D140" s="70"/>
      <c r="E140" s="10"/>
      <c r="G140" s="10"/>
      <c r="H140" s="70"/>
      <c r="I140" s="70"/>
    </row>
    <row r="141" spans="1:9" x14ac:dyDescent="0.2">
      <c r="A141" s="69" t="s">
        <v>1358</v>
      </c>
      <c r="B141" s="70"/>
      <c r="C141" s="70"/>
      <c r="D141" s="70"/>
      <c r="E141" s="10"/>
      <c r="G141" s="10"/>
      <c r="H141" s="70"/>
      <c r="I141" s="70"/>
    </row>
    <row r="142" spans="1:9" x14ac:dyDescent="0.2">
      <c r="A142" s="70"/>
      <c r="B142" s="70"/>
      <c r="C142" s="70"/>
      <c r="D142" s="70"/>
      <c r="E142" s="10"/>
      <c r="G142" s="10"/>
      <c r="H142" s="70"/>
      <c r="I142" s="70"/>
    </row>
    <row r="143" spans="1:9" x14ac:dyDescent="0.2">
      <c r="A143" s="69" t="s">
        <v>1032</v>
      </c>
      <c r="B143" s="70"/>
      <c r="C143" s="70"/>
      <c r="D143" s="70"/>
      <c r="E143" s="10"/>
      <c r="G143" s="10"/>
      <c r="H143" s="70"/>
      <c r="I143" s="70"/>
    </row>
    <row r="144" spans="1:9" x14ac:dyDescent="0.2">
      <c r="A144" s="70"/>
      <c r="B144" s="70"/>
      <c r="C144" s="70"/>
      <c r="D144" s="70"/>
      <c r="E144" s="10"/>
      <c r="G144" s="10"/>
      <c r="H144" s="70"/>
      <c r="I144" s="70"/>
    </row>
    <row r="145" spans="1:9" x14ac:dyDescent="0.2">
      <c r="A145" s="70"/>
      <c r="B145" s="70"/>
      <c r="C145" s="70"/>
      <c r="D145" s="70"/>
      <c r="E145" s="10"/>
      <c r="G145" s="10"/>
      <c r="H145" s="70"/>
      <c r="I145" s="70"/>
    </row>
    <row r="146" spans="1:9" x14ac:dyDescent="0.2">
      <c r="A146" s="70"/>
      <c r="B146" s="70"/>
      <c r="C146" s="70"/>
      <c r="D146" s="70"/>
      <c r="E146" s="10"/>
      <c r="G146" s="10"/>
      <c r="H146" s="70"/>
      <c r="I146" s="70"/>
    </row>
    <row r="147" spans="1:9" x14ac:dyDescent="0.2">
      <c r="A147" s="70"/>
      <c r="B147" s="70"/>
      <c r="C147" s="70"/>
      <c r="D147" s="70"/>
      <c r="E147" s="10"/>
      <c r="G147" s="10"/>
      <c r="H147" s="70"/>
      <c r="I147" s="70"/>
    </row>
    <row r="148" spans="1:9" x14ac:dyDescent="0.2">
      <c r="A148" s="70"/>
      <c r="B148" s="70"/>
      <c r="C148" s="70"/>
      <c r="D148" s="70"/>
      <c r="E148" s="10"/>
      <c r="G148" s="10"/>
      <c r="H148" s="70"/>
      <c r="I148" s="70"/>
    </row>
    <row r="149" spans="1:9" x14ac:dyDescent="0.2">
      <c r="A149" s="70"/>
      <c r="B149" s="70"/>
      <c r="C149" s="70"/>
      <c r="D149" s="70"/>
      <c r="E149" s="10"/>
      <c r="G149" s="10"/>
      <c r="H149" s="70"/>
      <c r="I149" s="70"/>
    </row>
    <row r="150" spans="1:9" x14ac:dyDescent="0.2">
      <c r="A150" s="70"/>
      <c r="B150" s="70"/>
      <c r="C150" s="70"/>
      <c r="D150" s="70"/>
      <c r="E150" s="10"/>
      <c r="G150" s="10"/>
      <c r="H150" s="70"/>
      <c r="I150" s="70"/>
    </row>
    <row r="151" spans="1:9" x14ac:dyDescent="0.2">
      <c r="A151" s="70"/>
      <c r="B151" s="70"/>
      <c r="C151" s="70"/>
      <c r="D151" s="70"/>
      <c r="E151" s="10"/>
      <c r="G151" s="10"/>
      <c r="H151" s="70"/>
      <c r="I151" s="70"/>
    </row>
    <row r="152" spans="1:9" x14ac:dyDescent="0.2">
      <c r="A152" s="70"/>
      <c r="B152" s="70"/>
      <c r="C152" s="70"/>
      <c r="D152" s="70"/>
      <c r="E152" s="10"/>
      <c r="G152" s="10"/>
      <c r="H152" s="70"/>
      <c r="I152" s="70"/>
    </row>
    <row r="153" spans="1:9" x14ac:dyDescent="0.2">
      <c r="A153" s="70"/>
      <c r="B153" s="70"/>
      <c r="C153" s="70"/>
      <c r="D153" s="70"/>
      <c r="E153" s="10"/>
      <c r="G153" s="10"/>
      <c r="H153" s="70"/>
      <c r="I153" s="70"/>
    </row>
    <row r="154" spans="1:9" x14ac:dyDescent="0.2">
      <c r="A154" s="70"/>
      <c r="B154" s="70"/>
      <c r="C154" s="70"/>
      <c r="D154" s="70"/>
      <c r="E154" s="10"/>
      <c r="G154" s="10"/>
      <c r="H154" s="70"/>
      <c r="I154" s="70"/>
    </row>
    <row r="155" spans="1:9" x14ac:dyDescent="0.2">
      <c r="A155" s="70"/>
      <c r="B155" s="70"/>
      <c r="C155" s="70"/>
      <c r="D155" s="70"/>
      <c r="E155" s="10"/>
      <c r="G155" s="10"/>
      <c r="H155" s="70"/>
      <c r="I155" s="70"/>
    </row>
    <row r="156" spans="1:9" x14ac:dyDescent="0.2">
      <c r="A156" s="70"/>
      <c r="B156" s="70"/>
      <c r="C156" s="70"/>
      <c r="D156" s="70"/>
      <c r="E156" s="10"/>
      <c r="G156" s="10"/>
      <c r="H156" s="70"/>
      <c r="I156" s="70"/>
    </row>
    <row r="157" spans="1:9" x14ac:dyDescent="0.2">
      <c r="A157" s="70"/>
      <c r="B157" s="70"/>
      <c r="C157" s="70"/>
      <c r="D157" s="70"/>
      <c r="E157" s="10"/>
      <c r="G157" s="10"/>
      <c r="H157" s="70"/>
      <c r="I157" s="70"/>
    </row>
    <row r="158" spans="1:9" x14ac:dyDescent="0.2">
      <c r="A158" s="70"/>
      <c r="B158" s="70"/>
      <c r="C158" s="70"/>
      <c r="D158" s="70"/>
      <c r="E158" s="10"/>
      <c r="G158" s="10"/>
      <c r="H158" s="70"/>
      <c r="I158" s="70"/>
    </row>
    <row r="159" spans="1:9" x14ac:dyDescent="0.2">
      <c r="A159" s="70" t="s">
        <v>1030</v>
      </c>
      <c r="B159" s="70"/>
      <c r="C159" s="70"/>
      <c r="D159" s="70"/>
      <c r="E159" s="10"/>
      <c r="G159" s="10"/>
      <c r="H159" s="70"/>
      <c r="I159" s="70"/>
    </row>
    <row r="160" spans="1:9" x14ac:dyDescent="0.2">
      <c r="A160" s="70"/>
      <c r="B160" s="70"/>
      <c r="C160" s="70"/>
      <c r="D160" s="70"/>
      <c r="E160" s="10"/>
      <c r="G160" s="10"/>
      <c r="H160" s="70"/>
      <c r="I160" s="70"/>
    </row>
    <row r="161" spans="1:9" x14ac:dyDescent="0.2">
      <c r="A161" s="70"/>
      <c r="B161" s="70"/>
      <c r="C161" s="70"/>
      <c r="D161" s="70"/>
      <c r="E161" s="10"/>
      <c r="G161" s="10"/>
      <c r="H161" s="70"/>
      <c r="I161" s="70"/>
    </row>
    <row r="162" spans="1:9" x14ac:dyDescent="0.2">
      <c r="A162" s="70"/>
      <c r="B162" s="70"/>
      <c r="C162" s="70"/>
      <c r="D162" s="70"/>
      <c r="E162" s="10"/>
      <c r="G162" s="10"/>
      <c r="H162" s="70"/>
      <c r="I162" s="70"/>
    </row>
    <row r="163" spans="1:9" x14ac:dyDescent="0.2">
      <c r="A163" s="71"/>
    </row>
    <row r="164" spans="1:9" x14ac:dyDescent="0.2">
      <c r="A164" s="71"/>
    </row>
  </sheetData>
  <mergeCells count="9">
    <mergeCell ref="A108:B108"/>
    <mergeCell ref="A109:B109"/>
    <mergeCell ref="A110:B110"/>
    <mergeCell ref="A1:G1"/>
    <mergeCell ref="A87:G87"/>
    <mergeCell ref="A104:B104"/>
    <mergeCell ref="A105:B105"/>
    <mergeCell ref="A106:B106"/>
    <mergeCell ref="A107:B107"/>
  </mergeCells>
  <conditionalFormatting sqref="F2:F3 F5:F86">
    <cfRule type="cellIs" dxfId="103" priority="2" stopIfTrue="1" operator="between">
      <formula>0.009</formula>
      <formula>-0.009</formula>
    </cfRule>
  </conditionalFormatting>
  <conditionalFormatting sqref="F88:F65536">
    <cfRule type="cellIs" dxfId="10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7"/>
  <sheetViews>
    <sheetView workbookViewId="0">
      <selection activeCell="A6" sqref="A6"/>
    </sheetView>
  </sheetViews>
  <sheetFormatPr defaultColWidth="9.140625" defaultRowHeight="11.25" x14ac:dyDescent="0.2"/>
  <cols>
    <col min="1" max="1" width="45" style="6" bestFit="1" customWidth="1"/>
    <col min="2" max="2" width="52.8554687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1359</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85</v>
      </c>
      <c r="B7" s="21" t="s">
        <v>84</v>
      </c>
      <c r="C7" s="21" t="s">
        <v>31</v>
      </c>
      <c r="D7" s="24">
        <v>6000</v>
      </c>
      <c r="E7" s="22">
        <v>3378.7739999999999</v>
      </c>
      <c r="F7" s="23">
        <v>7.0482433492929504</v>
      </c>
      <c r="G7" s="22">
        <v>6.8399000000000001</v>
      </c>
    </row>
    <row r="8" spans="1:7" x14ac:dyDescent="0.2">
      <c r="A8" s="21" t="s">
        <v>1360</v>
      </c>
      <c r="B8" s="21" t="s">
        <v>1361</v>
      </c>
      <c r="C8" s="21" t="s">
        <v>68</v>
      </c>
      <c r="D8" s="24">
        <v>3000</v>
      </c>
      <c r="E8" s="22">
        <v>3033.5155479</v>
      </c>
      <c r="F8" s="23">
        <v>6.3280218758232802</v>
      </c>
      <c r="G8" s="22">
        <v>7.13</v>
      </c>
    </row>
    <row r="9" spans="1:7" x14ac:dyDescent="0.2">
      <c r="A9" s="21" t="s">
        <v>1319</v>
      </c>
      <c r="B9" s="21" t="s">
        <v>1320</v>
      </c>
      <c r="C9" s="21" t="s">
        <v>1306</v>
      </c>
      <c r="D9" s="24">
        <v>2500</v>
      </c>
      <c r="E9" s="22">
        <v>2592.7069520999999</v>
      </c>
      <c r="F9" s="23">
        <v>5.4084793868439904</v>
      </c>
      <c r="G9" s="22">
        <v>7.3449999999999998</v>
      </c>
    </row>
    <row r="10" spans="1:7" x14ac:dyDescent="0.2">
      <c r="A10" s="21" t="s">
        <v>95</v>
      </c>
      <c r="B10" s="21" t="s">
        <v>94</v>
      </c>
      <c r="C10" s="21" t="s">
        <v>31</v>
      </c>
      <c r="D10" s="24">
        <v>2500</v>
      </c>
      <c r="E10" s="22">
        <v>2591.9019521</v>
      </c>
      <c r="F10" s="23">
        <v>5.4068001280666396</v>
      </c>
      <c r="G10" s="22">
        <v>7.3166000000000002</v>
      </c>
    </row>
    <row r="11" spans="1:7" x14ac:dyDescent="0.2">
      <c r="A11" s="21" t="s">
        <v>1362</v>
      </c>
      <c r="B11" s="21" t="s">
        <v>1363</v>
      </c>
      <c r="C11" s="21" t="s">
        <v>1306</v>
      </c>
      <c r="D11" s="24">
        <v>250</v>
      </c>
      <c r="E11" s="22">
        <v>2527.1552055000002</v>
      </c>
      <c r="F11" s="23">
        <v>5.2717361000754801</v>
      </c>
      <c r="G11" s="22">
        <v>7.0537000000000001</v>
      </c>
    </row>
    <row r="12" spans="1:7" x14ac:dyDescent="0.2">
      <c r="A12" s="21" t="s">
        <v>1304</v>
      </c>
      <c r="B12" s="21" t="s">
        <v>1305</v>
      </c>
      <c r="C12" s="21" t="s">
        <v>1306</v>
      </c>
      <c r="D12" s="24">
        <v>2500</v>
      </c>
      <c r="E12" s="22">
        <v>2503.7356848999998</v>
      </c>
      <c r="F12" s="23">
        <v>5.2228821428967596</v>
      </c>
      <c r="G12" s="22">
        <v>7.2596999999999996</v>
      </c>
    </row>
    <row r="13" spans="1:7" x14ac:dyDescent="0.2">
      <c r="A13" s="21" t="s">
        <v>1364</v>
      </c>
      <c r="B13" s="21" t="s">
        <v>1365</v>
      </c>
      <c r="C13" s="21" t="s">
        <v>31</v>
      </c>
      <c r="D13" s="24">
        <v>20</v>
      </c>
      <c r="E13" s="22">
        <v>2134.6284658</v>
      </c>
      <c r="F13" s="23">
        <v>4.4529112889131603</v>
      </c>
      <c r="G13" s="22">
        <v>7.48</v>
      </c>
    </row>
    <row r="14" spans="1:7" x14ac:dyDescent="0.2">
      <c r="A14" s="21" t="s">
        <v>1366</v>
      </c>
      <c r="B14" s="21" t="s">
        <v>1367</v>
      </c>
      <c r="C14" s="21" t="s">
        <v>1306</v>
      </c>
      <c r="D14" s="24">
        <v>2000</v>
      </c>
      <c r="E14" s="22">
        <v>2009.9610685</v>
      </c>
      <c r="F14" s="23">
        <v>4.19285064150277</v>
      </c>
      <c r="G14" s="22">
        <v>7.3097000000000003</v>
      </c>
    </row>
    <row r="15" spans="1:7" x14ac:dyDescent="0.2">
      <c r="A15" s="21" t="s">
        <v>65</v>
      </c>
      <c r="B15" s="21" t="s">
        <v>64</v>
      </c>
      <c r="C15" s="21" t="s">
        <v>63</v>
      </c>
      <c r="D15" s="24">
        <v>1154</v>
      </c>
      <c r="E15" s="22">
        <v>1247.152034</v>
      </c>
      <c r="F15" s="23">
        <v>2.60160372643973</v>
      </c>
      <c r="G15" s="22">
        <v>8.3188999999999993</v>
      </c>
    </row>
    <row r="16" spans="1:7" x14ac:dyDescent="0.2">
      <c r="A16" s="21" t="s">
        <v>115</v>
      </c>
      <c r="B16" s="21" t="s">
        <v>114</v>
      </c>
      <c r="C16" s="21" t="s">
        <v>31</v>
      </c>
      <c r="D16" s="24">
        <v>1000</v>
      </c>
      <c r="E16" s="22">
        <v>1080.0503151</v>
      </c>
      <c r="F16" s="23">
        <v>2.2530235672185599</v>
      </c>
      <c r="G16" s="22">
        <v>7.0533999999999999</v>
      </c>
    </row>
    <row r="17" spans="1:7" x14ac:dyDescent="0.2">
      <c r="A17" s="21" t="s">
        <v>1368</v>
      </c>
      <c r="B17" s="21" t="s">
        <v>1369</v>
      </c>
      <c r="C17" s="21" t="s">
        <v>31</v>
      </c>
      <c r="D17" s="24">
        <v>1000</v>
      </c>
      <c r="E17" s="22">
        <v>1064.8599862999999</v>
      </c>
      <c r="F17" s="23">
        <v>2.22133599831393</v>
      </c>
      <c r="G17" s="22">
        <v>6.9499000000000004</v>
      </c>
    </row>
    <row r="18" spans="1:7" x14ac:dyDescent="0.2">
      <c r="A18" s="21" t="s">
        <v>1333</v>
      </c>
      <c r="B18" s="21" t="s">
        <v>1334</v>
      </c>
      <c r="C18" s="21" t="s">
        <v>31</v>
      </c>
      <c r="D18" s="24">
        <v>1500</v>
      </c>
      <c r="E18" s="22">
        <v>787.45650000000001</v>
      </c>
      <c r="F18" s="23">
        <v>1.6426624092000499</v>
      </c>
      <c r="G18" s="22">
        <v>6.8281999999999998</v>
      </c>
    </row>
    <row r="19" spans="1:7" x14ac:dyDescent="0.2">
      <c r="A19" s="21" t="s">
        <v>62</v>
      </c>
      <c r="B19" s="21" t="s">
        <v>61</v>
      </c>
      <c r="C19" s="21" t="s">
        <v>63</v>
      </c>
      <c r="D19" s="24">
        <v>547</v>
      </c>
      <c r="E19" s="22">
        <v>594.08411899999999</v>
      </c>
      <c r="F19" s="23">
        <v>1.23928070970781</v>
      </c>
      <c r="G19" s="22">
        <v>8.2788000000000004</v>
      </c>
    </row>
    <row r="20" spans="1:7" x14ac:dyDescent="0.2">
      <c r="A20" s="21" t="s">
        <v>1370</v>
      </c>
      <c r="B20" s="21" t="s">
        <v>1371</v>
      </c>
      <c r="C20" s="21" t="s">
        <v>31</v>
      </c>
      <c r="D20" s="24">
        <v>5</v>
      </c>
      <c r="E20" s="22">
        <v>539.48296579999999</v>
      </c>
      <c r="F20" s="23">
        <v>1.1253807522363699</v>
      </c>
      <c r="G20" s="22">
        <v>7.07</v>
      </c>
    </row>
    <row r="21" spans="1:7" x14ac:dyDescent="0.2">
      <c r="A21" s="21" t="s">
        <v>1372</v>
      </c>
      <c r="B21" s="21" t="s">
        <v>1373</v>
      </c>
      <c r="C21" s="21" t="s">
        <v>31</v>
      </c>
      <c r="D21" s="24">
        <v>500</v>
      </c>
      <c r="E21" s="22">
        <v>527.29484249999996</v>
      </c>
      <c r="F21" s="23">
        <v>1.09995589132836</v>
      </c>
      <c r="G21" s="22">
        <v>7.29</v>
      </c>
    </row>
    <row r="22" spans="1:7" x14ac:dyDescent="0.2">
      <c r="A22" s="20" t="s">
        <v>32</v>
      </c>
      <c r="B22" s="20"/>
      <c r="C22" s="20"/>
      <c r="D22" s="20"/>
      <c r="E22" s="25">
        <f>SUM(E6:E21)</f>
        <v>26612.7596395</v>
      </c>
      <c r="F22" s="26">
        <f>SUM(F6:F21)</f>
        <v>55.515167967859853</v>
      </c>
      <c r="G22" s="25"/>
    </row>
    <row r="23" spans="1:7" x14ac:dyDescent="0.2">
      <c r="A23" s="21"/>
      <c r="B23" s="21"/>
      <c r="C23" s="21"/>
      <c r="D23" s="21"/>
      <c r="E23" s="22"/>
      <c r="F23" s="23"/>
      <c r="G23" s="22"/>
    </row>
    <row r="24" spans="1:7" x14ac:dyDescent="0.2">
      <c r="A24" s="20" t="s">
        <v>33</v>
      </c>
      <c r="B24" s="21"/>
      <c r="C24" s="21"/>
      <c r="D24" s="21"/>
      <c r="E24" s="22"/>
      <c r="F24" s="23"/>
      <c r="G24" s="22"/>
    </row>
    <row r="25" spans="1:7" x14ac:dyDescent="0.2">
      <c r="A25" s="20" t="s">
        <v>34</v>
      </c>
      <c r="B25" s="21"/>
      <c r="C25" s="21"/>
      <c r="D25" s="21"/>
      <c r="E25" s="22"/>
      <c r="F25" s="23"/>
      <c r="G25" s="22"/>
    </row>
    <row r="26" spans="1:7" x14ac:dyDescent="0.2">
      <c r="A26" s="21" t="s">
        <v>1374</v>
      </c>
      <c r="B26" s="21" t="s">
        <v>1375</v>
      </c>
      <c r="C26" s="21" t="s">
        <v>35</v>
      </c>
      <c r="D26" s="24">
        <v>500</v>
      </c>
      <c r="E26" s="22">
        <v>2372.6824999999999</v>
      </c>
      <c r="F26" s="23">
        <v>4.9495005142719704</v>
      </c>
      <c r="G26" s="22">
        <v>7.0201000000000002</v>
      </c>
    </row>
    <row r="27" spans="1:7" x14ac:dyDescent="0.2">
      <c r="A27" s="21" t="s">
        <v>1205</v>
      </c>
      <c r="B27" s="21" t="s">
        <v>1206</v>
      </c>
      <c r="C27" s="21" t="s">
        <v>1099</v>
      </c>
      <c r="D27" s="24">
        <v>500</v>
      </c>
      <c r="E27" s="22">
        <v>2360.9524999999999</v>
      </c>
      <c r="F27" s="23">
        <v>4.9250313149448797</v>
      </c>
      <c r="G27" s="22">
        <v>6.89</v>
      </c>
    </row>
    <row r="28" spans="1:7" x14ac:dyDescent="0.2">
      <c r="A28" s="21" t="s">
        <v>1237</v>
      </c>
      <c r="B28" s="21" t="s">
        <v>1238</v>
      </c>
      <c r="C28" s="21" t="s">
        <v>35</v>
      </c>
      <c r="D28" s="24">
        <v>400</v>
      </c>
      <c r="E28" s="22">
        <v>1882.672</v>
      </c>
      <c r="F28" s="23">
        <v>3.92732109424899</v>
      </c>
      <c r="G28" s="22">
        <v>6.9349999999999996</v>
      </c>
    </row>
    <row r="29" spans="1:7" x14ac:dyDescent="0.2">
      <c r="A29" s="21" t="s">
        <v>1187</v>
      </c>
      <c r="B29" s="21" t="s">
        <v>1188</v>
      </c>
      <c r="C29" s="21" t="s">
        <v>36</v>
      </c>
      <c r="D29" s="24">
        <v>400</v>
      </c>
      <c r="E29" s="22">
        <v>1881.0260000000001</v>
      </c>
      <c r="F29" s="23">
        <v>3.9238874794073602</v>
      </c>
      <c r="G29" s="22">
        <v>7.0385</v>
      </c>
    </row>
    <row r="30" spans="1:7" x14ac:dyDescent="0.2">
      <c r="A30" s="21" t="s">
        <v>1376</v>
      </c>
      <c r="B30" s="21" t="s">
        <v>1377</v>
      </c>
      <c r="C30" s="21" t="s">
        <v>35</v>
      </c>
      <c r="D30" s="24">
        <v>200</v>
      </c>
      <c r="E30" s="22">
        <v>939.81200000000001</v>
      </c>
      <c r="F30" s="23">
        <v>1.9604814286441501</v>
      </c>
      <c r="G30" s="22">
        <v>6.8550000000000004</v>
      </c>
    </row>
    <row r="31" spans="1:7" x14ac:dyDescent="0.2">
      <c r="A31" s="20" t="s">
        <v>32</v>
      </c>
      <c r="B31" s="20"/>
      <c r="C31" s="20"/>
      <c r="D31" s="20"/>
      <c r="E31" s="25">
        <f>SUM(E25:E30)</f>
        <v>9437.1450000000004</v>
      </c>
      <c r="F31" s="26">
        <f>SUM(F25:F30)</f>
        <v>19.686221831517351</v>
      </c>
      <c r="G31" s="25"/>
    </row>
    <row r="32" spans="1:7" x14ac:dyDescent="0.2">
      <c r="A32" s="21"/>
      <c r="B32" s="21"/>
      <c r="C32" s="21"/>
      <c r="D32" s="21"/>
      <c r="E32" s="22"/>
      <c r="F32" s="23"/>
      <c r="G32" s="22"/>
    </row>
    <row r="33" spans="1:7" x14ac:dyDescent="0.2">
      <c r="A33" s="20" t="s">
        <v>60</v>
      </c>
      <c r="B33" s="21"/>
      <c r="C33" s="21"/>
      <c r="D33" s="21"/>
      <c r="E33" s="22"/>
      <c r="F33" s="23"/>
      <c r="G33" s="22"/>
    </row>
    <row r="34" spans="1:7" x14ac:dyDescent="0.2">
      <c r="A34" s="21" t="s">
        <v>99</v>
      </c>
      <c r="B34" s="21" t="s">
        <v>98</v>
      </c>
      <c r="C34" s="21" t="s">
        <v>39</v>
      </c>
      <c r="D34" s="24">
        <v>2500000</v>
      </c>
      <c r="E34" s="22">
        <v>2592.2458333</v>
      </c>
      <c r="F34" s="23">
        <v>5.4075174765430001</v>
      </c>
      <c r="G34" s="22">
        <v>7.2897453600000004</v>
      </c>
    </row>
    <row r="35" spans="1:7" x14ac:dyDescent="0.2">
      <c r="A35" s="21" t="s">
        <v>72</v>
      </c>
      <c r="B35" s="21" t="s">
        <v>71</v>
      </c>
      <c r="C35" s="21" t="s">
        <v>39</v>
      </c>
      <c r="D35" s="24">
        <v>2196200</v>
      </c>
      <c r="E35" s="22">
        <v>2113.3542112999999</v>
      </c>
      <c r="F35" s="23">
        <v>4.4085324335085696</v>
      </c>
      <c r="G35" s="22">
        <v>7.5322167753125102</v>
      </c>
    </row>
    <row r="36" spans="1:7" x14ac:dyDescent="0.2">
      <c r="A36" s="21" t="s">
        <v>1378</v>
      </c>
      <c r="B36" s="21" t="s">
        <v>1379</v>
      </c>
      <c r="C36" s="21" t="s">
        <v>39</v>
      </c>
      <c r="D36" s="24">
        <v>2000000</v>
      </c>
      <c r="E36" s="22">
        <v>1979.5762222000001</v>
      </c>
      <c r="F36" s="23">
        <v>4.1294667659155699</v>
      </c>
      <c r="G36" s="22">
        <v>7.4763238632000002</v>
      </c>
    </row>
    <row r="37" spans="1:7" x14ac:dyDescent="0.2">
      <c r="A37" s="21" t="s">
        <v>1343</v>
      </c>
      <c r="B37" s="21" t="s">
        <v>1344</v>
      </c>
      <c r="C37" s="21" t="s">
        <v>39</v>
      </c>
      <c r="D37" s="24">
        <v>1000000</v>
      </c>
      <c r="E37" s="22">
        <v>1062.0449444000001</v>
      </c>
      <c r="F37" s="23">
        <v>2.2154637202776799</v>
      </c>
      <c r="G37" s="22">
        <v>7.263458945</v>
      </c>
    </row>
    <row r="38" spans="1:7" x14ac:dyDescent="0.2">
      <c r="A38" s="21" t="s">
        <v>101</v>
      </c>
      <c r="B38" s="21" t="s">
        <v>100</v>
      </c>
      <c r="C38" s="21" t="s">
        <v>39</v>
      </c>
      <c r="D38" s="24">
        <v>1000000</v>
      </c>
      <c r="E38" s="22">
        <v>1018.626</v>
      </c>
      <c r="F38" s="23">
        <v>2.1248902501075499</v>
      </c>
      <c r="G38" s="22">
        <v>7.5248693400000004</v>
      </c>
    </row>
    <row r="39" spans="1:7" x14ac:dyDescent="0.2">
      <c r="A39" s="21" t="s">
        <v>103</v>
      </c>
      <c r="B39" s="21" t="s">
        <v>1345</v>
      </c>
      <c r="C39" s="21" t="s">
        <v>39</v>
      </c>
      <c r="D39" s="24">
        <v>937350</v>
      </c>
      <c r="E39" s="22">
        <v>973.82249679999995</v>
      </c>
      <c r="F39" s="23">
        <v>2.0314285407850501</v>
      </c>
      <c r="G39" s="22">
        <v>7.2897453600000004</v>
      </c>
    </row>
    <row r="40" spans="1:7" x14ac:dyDescent="0.2">
      <c r="A40" s="21" t="s">
        <v>105</v>
      </c>
      <c r="B40" s="21" t="s">
        <v>1348</v>
      </c>
      <c r="C40" s="21" t="s">
        <v>39</v>
      </c>
      <c r="D40" s="24">
        <v>624880</v>
      </c>
      <c r="E40" s="22">
        <v>643.45643259999997</v>
      </c>
      <c r="F40" s="23">
        <v>1.34227312085174</v>
      </c>
      <c r="G40" s="22">
        <v>7.5082033199999998</v>
      </c>
    </row>
    <row r="41" spans="1:7" x14ac:dyDescent="0.2">
      <c r="A41" s="21" t="s">
        <v>1349</v>
      </c>
      <c r="B41" s="21" t="s">
        <v>1350</v>
      </c>
      <c r="C41" s="21" t="s">
        <v>39</v>
      </c>
      <c r="D41" s="24">
        <v>500000</v>
      </c>
      <c r="E41" s="22">
        <v>518.72516670000005</v>
      </c>
      <c r="F41" s="23">
        <v>1.08207924125856</v>
      </c>
      <c r="G41" s="22">
        <v>7.2467180000000004</v>
      </c>
    </row>
    <row r="42" spans="1:7" x14ac:dyDescent="0.2">
      <c r="A42" s="21" t="s">
        <v>107</v>
      </c>
      <c r="B42" s="21" t="s">
        <v>106</v>
      </c>
      <c r="C42" s="21" t="s">
        <v>39</v>
      </c>
      <c r="D42" s="24">
        <v>52560</v>
      </c>
      <c r="E42" s="22">
        <v>53.7693881</v>
      </c>
      <c r="F42" s="23">
        <v>0.11216486573869</v>
      </c>
      <c r="G42" s="22">
        <v>7.6237656349999998</v>
      </c>
    </row>
    <row r="43" spans="1:7" x14ac:dyDescent="0.2">
      <c r="A43" s="21" t="s">
        <v>109</v>
      </c>
      <c r="B43" s="21" t="s">
        <v>108</v>
      </c>
      <c r="C43" s="21" t="s">
        <v>39</v>
      </c>
      <c r="D43" s="24">
        <v>50000</v>
      </c>
      <c r="E43" s="22">
        <v>51.028233299999997</v>
      </c>
      <c r="F43" s="23">
        <v>0.106446718834374</v>
      </c>
      <c r="G43" s="22">
        <v>7.6473840099999997</v>
      </c>
    </row>
    <row r="44" spans="1:7" x14ac:dyDescent="0.2">
      <c r="A44" s="20" t="s">
        <v>32</v>
      </c>
      <c r="B44" s="20"/>
      <c r="C44" s="20"/>
      <c r="D44" s="20"/>
      <c r="E44" s="25">
        <f>SUM(E34:E43)</f>
        <v>11006.648928699999</v>
      </c>
      <c r="F44" s="26">
        <f>SUM(F34:F43)</f>
        <v>22.960263133820785</v>
      </c>
      <c r="G44" s="25"/>
    </row>
    <row r="45" spans="1:7" x14ac:dyDescent="0.2">
      <c r="A45" s="21"/>
      <c r="B45" s="21"/>
      <c r="C45" s="21"/>
      <c r="D45" s="21"/>
      <c r="E45" s="22"/>
      <c r="F45" s="23"/>
      <c r="G45" s="22"/>
    </row>
    <row r="46" spans="1:7" x14ac:dyDescent="0.2">
      <c r="A46" s="20" t="s">
        <v>1146</v>
      </c>
      <c r="B46" s="21"/>
      <c r="C46" s="21"/>
      <c r="D46" s="21"/>
      <c r="E46" s="22"/>
      <c r="F46" s="23"/>
      <c r="G46" s="22"/>
    </row>
    <row r="47" spans="1:7" x14ac:dyDescent="0.2">
      <c r="A47" s="21" t="s">
        <v>1147</v>
      </c>
      <c r="B47" s="21" t="s">
        <v>1148</v>
      </c>
      <c r="C47" s="21" t="s">
        <v>1149</v>
      </c>
      <c r="D47" s="24">
        <v>1762.3119999999999</v>
      </c>
      <c r="E47" s="22">
        <v>205.53519890000001</v>
      </c>
      <c r="F47" s="23">
        <v>0.42875377243122198</v>
      </c>
      <c r="G47" s="22">
        <v>5.45</v>
      </c>
    </row>
    <row r="48" spans="1:7" x14ac:dyDescent="0.2">
      <c r="A48" s="20" t="s">
        <v>32</v>
      </c>
      <c r="B48" s="20"/>
      <c r="C48" s="20"/>
      <c r="D48" s="20"/>
      <c r="E48" s="25">
        <f>SUM(E47:E47)</f>
        <v>205.53519890000001</v>
      </c>
      <c r="F48" s="26">
        <f>SUM(F47:F47)</f>
        <v>0.42875377243122198</v>
      </c>
      <c r="G48" s="25"/>
    </row>
    <row r="49" spans="1:7" x14ac:dyDescent="0.2">
      <c r="A49" s="21"/>
      <c r="B49" s="21"/>
      <c r="C49" s="21"/>
      <c r="D49" s="21"/>
      <c r="E49" s="22"/>
      <c r="F49" s="23"/>
      <c r="G49" s="22"/>
    </row>
    <row r="50" spans="1:7" x14ac:dyDescent="0.2">
      <c r="A50" s="20" t="s">
        <v>40</v>
      </c>
      <c r="B50" s="20"/>
      <c r="C50" s="20"/>
      <c r="D50" s="20"/>
      <c r="E50" s="25">
        <f>E22+E31+E44+E48</f>
        <v>47262.088767100002</v>
      </c>
      <c r="F50" s="26">
        <f>F22+F31+F44+F48</f>
        <v>98.590406705629221</v>
      </c>
      <c r="G50" s="25"/>
    </row>
    <row r="51" spans="1:7" x14ac:dyDescent="0.2">
      <c r="A51" s="20"/>
      <c r="B51" s="20"/>
      <c r="C51" s="20"/>
      <c r="D51" s="20"/>
      <c r="E51" s="25"/>
      <c r="F51" s="26"/>
      <c r="G51" s="25"/>
    </row>
    <row r="52" spans="1:7" x14ac:dyDescent="0.2">
      <c r="A52" s="20" t="s">
        <v>1288</v>
      </c>
      <c r="B52" s="20"/>
      <c r="C52" s="20"/>
      <c r="D52" s="20"/>
      <c r="E52" s="25">
        <v>7.4304928699999993</v>
      </c>
      <c r="F52" s="26">
        <f>E52/E56*100</f>
        <v>1.5500273754014377E-2</v>
      </c>
      <c r="G52" s="25"/>
    </row>
    <row r="53" spans="1:7" x14ac:dyDescent="0.2">
      <c r="A53" s="20"/>
      <c r="B53" s="20"/>
      <c r="C53" s="20"/>
      <c r="D53" s="20"/>
      <c r="E53" s="25"/>
      <c r="F53" s="26"/>
      <c r="G53" s="25"/>
    </row>
    <row r="54" spans="1:7" x14ac:dyDescent="0.2">
      <c r="A54" s="20" t="s">
        <v>42</v>
      </c>
      <c r="B54" s="20"/>
      <c r="C54" s="20"/>
      <c r="D54" s="20"/>
      <c r="E54" s="25">
        <f>E56-(E22+E31+E44+E48+E52)</f>
        <v>668.29776132999541</v>
      </c>
      <c r="F54" s="26">
        <f>F56-(F22+F31+F44+F48+F52)</f>
        <v>1.394093020616765</v>
      </c>
      <c r="G54" s="25"/>
    </row>
    <row r="55" spans="1:7" x14ac:dyDescent="0.2">
      <c r="A55" s="21"/>
      <c r="B55" s="21"/>
      <c r="C55" s="21"/>
      <c r="D55" s="21"/>
      <c r="E55" s="22"/>
      <c r="F55" s="23"/>
      <c r="G55" s="22"/>
    </row>
    <row r="56" spans="1:7" x14ac:dyDescent="0.2">
      <c r="A56" s="27" t="s">
        <v>41</v>
      </c>
      <c r="B56" s="27"/>
      <c r="C56" s="27"/>
      <c r="D56" s="27"/>
      <c r="E56" s="28">
        <v>47937.817021299998</v>
      </c>
      <c r="F56" s="29">
        <v>100</v>
      </c>
      <c r="G56" s="28"/>
    </row>
    <row r="58" spans="1:7" x14ac:dyDescent="0.2">
      <c r="A58" s="77" t="s">
        <v>1289</v>
      </c>
      <c r="B58" s="77"/>
      <c r="C58" s="77"/>
      <c r="D58" s="77"/>
      <c r="E58" s="78"/>
      <c r="F58" s="79"/>
      <c r="G58" s="78"/>
    </row>
    <row r="59" spans="1:7" x14ac:dyDescent="0.2">
      <c r="A59" s="21"/>
      <c r="B59" s="21"/>
      <c r="C59" s="21"/>
      <c r="D59" s="21"/>
      <c r="E59" s="22"/>
      <c r="F59" s="23"/>
      <c r="G59" s="22"/>
    </row>
    <row r="60" spans="1:7" x14ac:dyDescent="0.2">
      <c r="A60" s="20" t="s">
        <v>1290</v>
      </c>
      <c r="B60" s="20"/>
      <c r="C60" s="20"/>
      <c r="D60" s="20"/>
      <c r="E60" s="25" t="s">
        <v>1291</v>
      </c>
      <c r="F60" s="26" t="s">
        <v>3</v>
      </c>
      <c r="G60" s="25"/>
    </row>
    <row r="61" spans="1:7" x14ac:dyDescent="0.2">
      <c r="A61" s="21" t="s">
        <v>1292</v>
      </c>
      <c r="B61" s="21"/>
      <c r="C61" s="21"/>
      <c r="D61" s="21"/>
      <c r="E61" s="22">
        <v>2500</v>
      </c>
      <c r="F61" s="23">
        <f>E61/$E$56*100</f>
        <v>5.2150893706511203</v>
      </c>
      <c r="G61" s="22"/>
    </row>
    <row r="62" spans="1:7" x14ac:dyDescent="0.2">
      <c r="A62" s="21" t="s">
        <v>1293</v>
      </c>
      <c r="B62" s="21"/>
      <c r="C62" s="21"/>
      <c r="D62" s="21"/>
      <c r="E62" s="22">
        <v>2500</v>
      </c>
      <c r="F62" s="23">
        <f>E62/$E$56*100</f>
        <v>5.2150893706511203</v>
      </c>
      <c r="G62" s="22"/>
    </row>
    <row r="63" spans="1:7" x14ac:dyDescent="0.2">
      <c r="A63" s="21" t="s">
        <v>1293</v>
      </c>
      <c r="B63" s="21"/>
      <c r="C63" s="21"/>
      <c r="D63" s="21"/>
      <c r="E63" s="22">
        <v>2500</v>
      </c>
      <c r="F63" s="23">
        <f>E63/$E$56*100</f>
        <v>5.2150893706511203</v>
      </c>
      <c r="G63" s="22"/>
    </row>
    <row r="64" spans="1:7" x14ac:dyDescent="0.2">
      <c r="A64" s="21" t="s">
        <v>1295</v>
      </c>
      <c r="B64" s="21"/>
      <c r="C64" s="21"/>
      <c r="D64" s="21"/>
      <c r="E64" s="22">
        <v>2500</v>
      </c>
      <c r="F64" s="23">
        <f>E64/$E$56*100</f>
        <v>5.2150893706511203</v>
      </c>
      <c r="G64" s="22"/>
    </row>
    <row r="65" spans="1:7" x14ac:dyDescent="0.2">
      <c r="A65" s="21" t="s">
        <v>1292</v>
      </c>
      <c r="B65" s="21"/>
      <c r="C65" s="21"/>
      <c r="D65" s="21"/>
      <c r="E65" s="22">
        <v>500</v>
      </c>
      <c r="F65" s="23">
        <f>E65/$E$56*100</f>
        <v>1.0430178741302243</v>
      </c>
      <c r="G65" s="22"/>
    </row>
    <row r="66" spans="1:7" x14ac:dyDescent="0.2">
      <c r="A66" s="27" t="s">
        <v>1296</v>
      </c>
      <c r="B66" s="27"/>
      <c r="C66" s="27"/>
      <c r="D66" s="27"/>
      <c r="E66" s="28">
        <f xml:space="preserve"> SUM(E61:E65)</f>
        <v>10500</v>
      </c>
      <c r="F66" s="29">
        <f xml:space="preserve"> SUM(F61:F65)</f>
        <v>21.903375356734706</v>
      </c>
      <c r="G66" s="28"/>
    </row>
    <row r="68" spans="1:7" x14ac:dyDescent="0.2">
      <c r="A68" s="11" t="s">
        <v>43</v>
      </c>
    </row>
    <row r="69" spans="1:7" x14ac:dyDescent="0.2">
      <c r="A69" s="11" t="s">
        <v>1151</v>
      </c>
    </row>
    <row r="71" spans="1:7" ht="35.1" customHeight="1" x14ac:dyDescent="0.2">
      <c r="A71" s="104" t="s">
        <v>1298</v>
      </c>
      <c r="B71" s="104"/>
      <c r="C71" s="104"/>
      <c r="D71" s="104"/>
      <c r="E71" s="104"/>
      <c r="F71" s="104"/>
      <c r="G71" s="104"/>
    </row>
    <row r="73" spans="1:7" x14ac:dyDescent="0.2">
      <c r="A73" s="11" t="s">
        <v>44</v>
      </c>
    </row>
    <row r="74" spans="1:7" x14ac:dyDescent="0.2">
      <c r="A74" s="11" t="s">
        <v>45</v>
      </c>
    </row>
    <row r="75" spans="1:7" x14ac:dyDescent="0.2">
      <c r="A75" s="11" t="s">
        <v>46</v>
      </c>
      <c r="B75" s="11"/>
      <c r="C75" s="30" t="s">
        <v>1022</v>
      </c>
      <c r="D75" s="11" t="s">
        <v>47</v>
      </c>
    </row>
    <row r="76" spans="1:7" x14ac:dyDescent="0.2">
      <c r="A76" s="6" t="s">
        <v>56</v>
      </c>
      <c r="C76" s="31">
        <v>22.640499999999999</v>
      </c>
      <c r="D76" s="31">
        <v>23.388500000000001</v>
      </c>
    </row>
    <row r="77" spans="1:7" x14ac:dyDescent="0.2">
      <c r="A77" s="6" t="s">
        <v>116</v>
      </c>
      <c r="C77" s="31">
        <v>10.9215</v>
      </c>
      <c r="D77" s="31">
        <v>10.9657</v>
      </c>
    </row>
    <row r="78" spans="1:7" x14ac:dyDescent="0.2">
      <c r="A78" s="6" t="s">
        <v>57</v>
      </c>
      <c r="C78" s="31">
        <v>23.665299999999998</v>
      </c>
      <c r="D78" s="31">
        <v>24.4847</v>
      </c>
    </row>
    <row r="79" spans="1:7" x14ac:dyDescent="0.2">
      <c r="A79" s="6" t="s">
        <v>117</v>
      </c>
      <c r="C79" s="31">
        <v>11.547599999999999</v>
      </c>
      <c r="D79" s="31">
        <v>11.5984</v>
      </c>
    </row>
    <row r="81" spans="1:5" x14ac:dyDescent="0.2">
      <c r="A81" s="11" t="s">
        <v>48</v>
      </c>
    </row>
    <row r="82" spans="1:5" x14ac:dyDescent="0.2">
      <c r="A82" s="102" t="s">
        <v>49</v>
      </c>
      <c r="B82" s="103"/>
      <c r="C82" s="32" t="s">
        <v>50</v>
      </c>
    </row>
    <row r="83" spans="1:5" x14ac:dyDescent="0.2">
      <c r="A83" s="98" t="s">
        <v>116</v>
      </c>
      <c r="B83" s="99"/>
      <c r="C83" s="33">
        <v>0.31</v>
      </c>
    </row>
    <row r="84" spans="1:5" x14ac:dyDescent="0.2">
      <c r="A84" s="98" t="s">
        <v>117</v>
      </c>
      <c r="B84" s="99"/>
      <c r="C84" s="33">
        <v>0.34</v>
      </c>
    </row>
    <row r="85" spans="1:5" x14ac:dyDescent="0.2">
      <c r="A85" s="6" t="s">
        <v>51</v>
      </c>
    </row>
    <row r="86" spans="1:5" x14ac:dyDescent="0.2">
      <c r="A86" s="6" t="s">
        <v>52</v>
      </c>
    </row>
    <row r="88" spans="1:5" x14ac:dyDescent="0.2">
      <c r="A88" s="11" t="s">
        <v>1299</v>
      </c>
    </row>
    <row r="90" spans="1:5" x14ac:dyDescent="0.2">
      <c r="A90" s="6" t="s">
        <v>1380</v>
      </c>
    </row>
    <row r="91" spans="1:5" x14ac:dyDescent="0.2">
      <c r="A91" s="6" t="s">
        <v>1381</v>
      </c>
    </row>
    <row r="93" spans="1:5" x14ac:dyDescent="0.2">
      <c r="A93" s="11" t="s">
        <v>73</v>
      </c>
      <c r="D93" s="34">
        <v>6.1062078408678602</v>
      </c>
      <c r="E93" s="9" t="s">
        <v>53</v>
      </c>
    </row>
    <row r="95" spans="1:5" x14ac:dyDescent="0.2">
      <c r="A95" s="11" t="s">
        <v>74</v>
      </c>
      <c r="D95" s="30" t="s">
        <v>55</v>
      </c>
    </row>
    <row r="97" spans="1:9" x14ac:dyDescent="0.2">
      <c r="A97" s="69" t="s">
        <v>75</v>
      </c>
      <c r="B97" s="70"/>
      <c r="C97" s="70"/>
      <c r="D97" s="70"/>
      <c r="E97" s="10"/>
      <c r="G97" s="10"/>
      <c r="H97" s="10"/>
      <c r="I97" s="70"/>
    </row>
    <row r="98" spans="1:9" ht="15" x14ac:dyDescent="0.25">
      <c r="A98" s="80"/>
      <c r="B98" s="70"/>
      <c r="C98" s="70"/>
      <c r="D98" s="70"/>
      <c r="E98" s="10"/>
      <c r="G98" s="10"/>
      <c r="H98" s="10"/>
      <c r="I98" s="70"/>
    </row>
    <row r="99" spans="1:9" x14ac:dyDescent="0.2">
      <c r="A99" s="69" t="s">
        <v>1031</v>
      </c>
      <c r="B99" s="70"/>
      <c r="C99" s="70"/>
      <c r="D99" s="70"/>
      <c r="E99" s="10"/>
      <c r="G99" s="10"/>
      <c r="H99" s="10"/>
      <c r="I99" s="70"/>
    </row>
    <row r="100" spans="1:9" x14ac:dyDescent="0.2">
      <c r="A100" s="71"/>
      <c r="B100" s="70"/>
      <c r="C100" s="70"/>
      <c r="D100" s="70"/>
      <c r="E100" s="10"/>
      <c r="G100" s="10"/>
      <c r="H100" s="10"/>
      <c r="I100" s="70"/>
    </row>
    <row r="101" spans="1:9" x14ac:dyDescent="0.2">
      <c r="A101" s="70"/>
      <c r="B101" s="70"/>
      <c r="C101" s="70"/>
      <c r="D101" s="70"/>
      <c r="E101" s="10"/>
      <c r="G101" s="10"/>
      <c r="H101" s="10"/>
      <c r="I101" s="70"/>
    </row>
    <row r="102" spans="1:9" x14ac:dyDescent="0.2">
      <c r="A102" s="70"/>
      <c r="B102" s="70"/>
      <c r="C102" s="70"/>
      <c r="D102" s="70"/>
      <c r="E102" s="10"/>
      <c r="G102" s="10"/>
      <c r="H102" s="10"/>
      <c r="I102" s="70"/>
    </row>
    <row r="103" spans="1:9" x14ac:dyDescent="0.2">
      <c r="A103" s="70"/>
      <c r="B103" s="70"/>
      <c r="C103" s="70"/>
      <c r="D103" s="70"/>
      <c r="E103" s="10"/>
      <c r="G103" s="10"/>
      <c r="H103" s="10"/>
      <c r="I103" s="70"/>
    </row>
    <row r="104" spans="1:9" x14ac:dyDescent="0.2">
      <c r="A104" s="70"/>
      <c r="B104" s="70"/>
      <c r="C104" s="70"/>
      <c r="D104" s="70"/>
      <c r="E104" s="10"/>
      <c r="G104" s="10"/>
      <c r="H104" s="10"/>
      <c r="I104" s="70"/>
    </row>
    <row r="105" spans="1:9" x14ac:dyDescent="0.2">
      <c r="A105" s="70"/>
      <c r="B105" s="70"/>
      <c r="C105" s="70"/>
      <c r="D105" s="70"/>
      <c r="E105" s="10"/>
      <c r="G105" s="10"/>
      <c r="H105" s="10"/>
      <c r="I105" s="70"/>
    </row>
    <row r="106" spans="1:9" x14ac:dyDescent="0.2">
      <c r="A106" s="70"/>
      <c r="B106" s="70"/>
      <c r="C106" s="70"/>
      <c r="D106" s="70"/>
      <c r="E106" s="10"/>
      <c r="G106" s="10"/>
      <c r="H106" s="10"/>
      <c r="I106" s="70"/>
    </row>
    <row r="107" spans="1:9" x14ac:dyDescent="0.2">
      <c r="A107" s="70"/>
      <c r="B107" s="70"/>
      <c r="C107" s="70"/>
      <c r="D107" s="70"/>
      <c r="E107" s="10"/>
      <c r="G107" s="10"/>
      <c r="H107" s="10"/>
      <c r="I107" s="70"/>
    </row>
    <row r="108" spans="1:9" x14ac:dyDescent="0.2">
      <c r="A108" s="70"/>
      <c r="B108" s="70"/>
      <c r="C108" s="70"/>
      <c r="D108" s="70"/>
      <c r="E108" s="10"/>
      <c r="G108" s="10"/>
      <c r="H108" s="10"/>
      <c r="I108" s="70"/>
    </row>
    <row r="109" spans="1:9" x14ac:dyDescent="0.2">
      <c r="A109" s="70"/>
      <c r="B109" s="70"/>
      <c r="C109" s="70"/>
      <c r="D109" s="70"/>
      <c r="E109" s="10"/>
      <c r="G109" s="10"/>
      <c r="H109" s="10"/>
      <c r="I109" s="70"/>
    </row>
    <row r="110" spans="1:9" x14ac:dyDescent="0.2">
      <c r="A110" s="70"/>
      <c r="B110" s="70"/>
      <c r="C110" s="70"/>
      <c r="D110" s="70"/>
      <c r="E110" s="10"/>
      <c r="G110" s="10"/>
      <c r="H110" s="10"/>
      <c r="I110" s="70"/>
    </row>
    <row r="111" spans="1:9" x14ac:dyDescent="0.2">
      <c r="A111" s="70"/>
      <c r="B111" s="70"/>
      <c r="C111" s="70"/>
      <c r="D111" s="70"/>
      <c r="E111" s="10"/>
      <c r="G111" s="10"/>
      <c r="H111" s="10"/>
      <c r="I111" s="70"/>
    </row>
    <row r="112" spans="1:9" x14ac:dyDescent="0.2">
      <c r="A112" s="70"/>
      <c r="B112" s="70"/>
      <c r="C112" s="70"/>
      <c r="D112" s="70"/>
      <c r="E112" s="10"/>
      <c r="G112" s="10"/>
      <c r="H112" s="10"/>
      <c r="I112" s="70"/>
    </row>
    <row r="113" spans="1:9" x14ac:dyDescent="0.2">
      <c r="A113" s="70"/>
      <c r="B113" s="70"/>
      <c r="C113" s="70"/>
      <c r="D113" s="70"/>
      <c r="E113" s="10"/>
      <c r="G113" s="10"/>
      <c r="H113" s="10"/>
      <c r="I113" s="70"/>
    </row>
    <row r="114" spans="1:9" x14ac:dyDescent="0.2">
      <c r="A114" s="70"/>
      <c r="B114" s="70"/>
      <c r="C114" s="70"/>
      <c r="D114" s="70"/>
      <c r="E114" s="10"/>
      <c r="G114" s="10"/>
      <c r="H114" s="10"/>
      <c r="I114" s="70"/>
    </row>
    <row r="115" spans="1:9" x14ac:dyDescent="0.2">
      <c r="A115" s="70"/>
      <c r="B115" s="70"/>
      <c r="C115" s="70"/>
      <c r="D115" s="70"/>
      <c r="E115" s="10"/>
      <c r="G115" s="10"/>
      <c r="H115" s="10"/>
      <c r="I115" s="70"/>
    </row>
    <row r="116" spans="1:9" x14ac:dyDescent="0.2">
      <c r="A116" s="69" t="s">
        <v>1382</v>
      </c>
      <c r="B116" s="70"/>
      <c r="C116" s="70"/>
      <c r="D116" s="70"/>
      <c r="E116" s="10"/>
      <c r="G116" s="10"/>
      <c r="H116" s="10"/>
      <c r="I116" s="70"/>
    </row>
    <row r="117" spans="1:9" x14ac:dyDescent="0.2">
      <c r="A117" s="70"/>
      <c r="B117" s="70"/>
      <c r="C117" s="70"/>
      <c r="D117" s="70"/>
      <c r="E117" s="10"/>
      <c r="G117" s="10"/>
      <c r="H117" s="10"/>
      <c r="I117" s="70"/>
    </row>
    <row r="118" spans="1:9" x14ac:dyDescent="0.2">
      <c r="A118" s="69" t="s">
        <v>1032</v>
      </c>
      <c r="B118" s="70"/>
      <c r="C118" s="70"/>
      <c r="D118" s="70"/>
      <c r="E118" s="10"/>
      <c r="G118" s="10"/>
      <c r="H118" s="10"/>
      <c r="I118" s="70"/>
    </row>
    <row r="119" spans="1:9" x14ac:dyDescent="0.2">
      <c r="A119" s="70"/>
      <c r="B119" s="70"/>
      <c r="C119" s="70"/>
      <c r="D119" s="70"/>
      <c r="E119" s="10"/>
      <c r="G119" s="10"/>
      <c r="H119" s="10"/>
      <c r="I119" s="70"/>
    </row>
    <row r="120" spans="1:9" x14ac:dyDescent="0.2">
      <c r="A120" s="70"/>
      <c r="B120" s="70"/>
      <c r="C120" s="70"/>
      <c r="D120" s="70"/>
      <c r="E120" s="10"/>
      <c r="G120" s="10"/>
      <c r="H120" s="10"/>
      <c r="I120" s="70"/>
    </row>
    <row r="121" spans="1:9" x14ac:dyDescent="0.2">
      <c r="A121" s="70"/>
      <c r="B121" s="70"/>
      <c r="C121" s="70"/>
      <c r="D121" s="70"/>
      <c r="E121" s="10"/>
      <c r="G121" s="10"/>
      <c r="H121" s="10"/>
      <c r="I121" s="70"/>
    </row>
    <row r="122" spans="1:9" x14ac:dyDescent="0.2">
      <c r="A122" s="70"/>
      <c r="B122" s="70"/>
      <c r="C122" s="70"/>
      <c r="D122" s="70"/>
      <c r="E122" s="10"/>
      <c r="G122" s="10"/>
      <c r="H122" s="10"/>
      <c r="I122" s="70"/>
    </row>
    <row r="123" spans="1:9" x14ac:dyDescent="0.2">
      <c r="A123" s="70"/>
      <c r="B123" s="70"/>
      <c r="C123" s="70"/>
      <c r="D123" s="70"/>
      <c r="E123" s="10"/>
      <c r="G123" s="10"/>
      <c r="H123" s="10"/>
      <c r="I123" s="70"/>
    </row>
    <row r="124" spans="1:9" x14ac:dyDescent="0.2">
      <c r="A124" s="70"/>
      <c r="B124" s="70"/>
      <c r="C124" s="70"/>
      <c r="D124" s="70"/>
      <c r="E124" s="10"/>
      <c r="G124" s="10"/>
      <c r="H124" s="10"/>
      <c r="I124" s="70"/>
    </row>
    <row r="125" spans="1:9" x14ac:dyDescent="0.2">
      <c r="A125" s="70"/>
      <c r="B125" s="70"/>
      <c r="C125" s="70"/>
      <c r="D125" s="70"/>
      <c r="E125" s="10"/>
      <c r="G125" s="10"/>
      <c r="H125" s="10"/>
      <c r="I125" s="70"/>
    </row>
    <row r="126" spans="1:9" x14ac:dyDescent="0.2">
      <c r="A126" s="70"/>
      <c r="B126" s="70"/>
      <c r="C126" s="70"/>
      <c r="D126" s="70"/>
      <c r="E126" s="10"/>
      <c r="G126" s="10"/>
      <c r="H126" s="10"/>
      <c r="I126" s="70"/>
    </row>
    <row r="127" spans="1:9" x14ac:dyDescent="0.2">
      <c r="A127" s="70"/>
      <c r="B127" s="70"/>
      <c r="C127" s="70"/>
      <c r="D127" s="70"/>
      <c r="E127" s="10"/>
      <c r="G127" s="10"/>
      <c r="H127" s="10"/>
      <c r="I127" s="70"/>
    </row>
    <row r="128" spans="1:9" x14ac:dyDescent="0.2">
      <c r="A128" s="70"/>
      <c r="B128" s="70"/>
      <c r="C128" s="70"/>
      <c r="D128" s="70"/>
      <c r="E128" s="10"/>
      <c r="G128" s="10"/>
      <c r="H128" s="10"/>
      <c r="I128" s="70"/>
    </row>
    <row r="129" spans="1:9" x14ac:dyDescent="0.2">
      <c r="A129" s="70"/>
      <c r="B129" s="70"/>
      <c r="C129" s="70"/>
      <c r="D129" s="70"/>
      <c r="E129" s="10"/>
      <c r="G129" s="10"/>
      <c r="H129" s="10"/>
      <c r="I129" s="70"/>
    </row>
    <row r="130" spans="1:9" x14ac:dyDescent="0.2">
      <c r="A130" s="70"/>
      <c r="B130" s="70"/>
      <c r="C130" s="70"/>
      <c r="D130" s="70"/>
      <c r="E130" s="10"/>
      <c r="G130" s="10"/>
      <c r="H130" s="10"/>
      <c r="I130" s="70"/>
    </row>
    <row r="131" spans="1:9" x14ac:dyDescent="0.2">
      <c r="A131" s="70"/>
      <c r="B131" s="70"/>
      <c r="C131" s="70"/>
      <c r="D131" s="70"/>
      <c r="E131" s="10"/>
      <c r="G131" s="10"/>
      <c r="H131" s="10"/>
      <c r="I131" s="70"/>
    </row>
    <row r="132" spans="1:9" x14ac:dyDescent="0.2">
      <c r="A132" s="70"/>
      <c r="B132" s="70"/>
      <c r="C132" s="70"/>
      <c r="D132" s="70"/>
      <c r="E132" s="10"/>
      <c r="G132" s="10"/>
      <c r="H132" s="10"/>
      <c r="I132" s="70"/>
    </row>
    <row r="133" spans="1:9" x14ac:dyDescent="0.2">
      <c r="A133" s="70" t="s">
        <v>1030</v>
      </c>
      <c r="B133" s="70"/>
      <c r="C133" s="70"/>
      <c r="D133" s="70"/>
      <c r="E133" s="10"/>
      <c r="G133" s="10"/>
      <c r="H133" s="10"/>
      <c r="I133" s="70"/>
    </row>
    <row r="134" spans="1:9" x14ac:dyDescent="0.2">
      <c r="A134" s="70"/>
      <c r="B134" s="70"/>
      <c r="C134" s="70"/>
      <c r="D134" s="70"/>
      <c r="E134" s="10"/>
      <c r="G134" s="10"/>
      <c r="H134" s="10"/>
      <c r="I134" s="70"/>
    </row>
    <row r="135" spans="1:9" x14ac:dyDescent="0.2">
      <c r="H135" s="10"/>
    </row>
    <row r="136" spans="1:9" x14ac:dyDescent="0.2">
      <c r="A136" s="70"/>
      <c r="H136" s="10"/>
    </row>
    <row r="137" spans="1:9" x14ac:dyDescent="0.2">
      <c r="A137" s="71"/>
      <c r="H137" s="10"/>
    </row>
    <row r="138" spans="1:9" x14ac:dyDescent="0.2">
      <c r="A138" s="71"/>
      <c r="H138" s="10"/>
    </row>
    <row r="139" spans="1:9" x14ac:dyDescent="0.2">
      <c r="H139" s="10"/>
    </row>
    <row r="140" spans="1:9" x14ac:dyDescent="0.2">
      <c r="H140" s="10"/>
    </row>
    <row r="141" spans="1:9" x14ac:dyDescent="0.2">
      <c r="H141" s="10"/>
    </row>
    <row r="142" spans="1:9" x14ac:dyDescent="0.2">
      <c r="H142" s="10"/>
    </row>
    <row r="143" spans="1:9" x14ac:dyDescent="0.2">
      <c r="H143" s="10"/>
    </row>
    <row r="144" spans="1:9"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70"/>
    </row>
    <row r="237" spans="8:8" x14ac:dyDescent="0.2">
      <c r="H237" s="70"/>
    </row>
    <row r="238" spans="8:8" x14ac:dyDescent="0.2">
      <c r="H238" s="70"/>
    </row>
    <row r="239" spans="8:8" x14ac:dyDescent="0.2">
      <c r="H239" s="70"/>
    </row>
    <row r="240" spans="8:8" x14ac:dyDescent="0.2">
      <c r="H240" s="70"/>
    </row>
    <row r="241" spans="8:8" x14ac:dyDescent="0.2">
      <c r="H241" s="70"/>
    </row>
    <row r="242" spans="8:8" x14ac:dyDescent="0.2">
      <c r="H242" s="70"/>
    </row>
    <row r="243" spans="8:8" x14ac:dyDescent="0.2">
      <c r="H243" s="70"/>
    </row>
    <row r="244" spans="8:8" x14ac:dyDescent="0.2">
      <c r="H244" s="70"/>
    </row>
    <row r="245" spans="8:8" x14ac:dyDescent="0.2">
      <c r="H245" s="70"/>
    </row>
    <row r="246" spans="8:8" x14ac:dyDescent="0.2">
      <c r="H246" s="70"/>
    </row>
    <row r="247" spans="8:8" x14ac:dyDescent="0.2">
      <c r="H247" s="70"/>
    </row>
    <row r="248" spans="8:8" x14ac:dyDescent="0.2">
      <c r="H248" s="70"/>
    </row>
    <row r="249" spans="8:8" x14ac:dyDescent="0.2">
      <c r="H249" s="70"/>
    </row>
    <row r="250" spans="8:8" x14ac:dyDescent="0.2">
      <c r="H250" s="70"/>
    </row>
    <row r="251" spans="8:8" x14ac:dyDescent="0.2">
      <c r="H251" s="70"/>
    </row>
    <row r="252" spans="8:8" x14ac:dyDescent="0.2">
      <c r="H252" s="70"/>
    </row>
    <row r="253" spans="8:8" x14ac:dyDescent="0.2">
      <c r="H253" s="70"/>
    </row>
    <row r="254" spans="8:8" x14ac:dyDescent="0.2">
      <c r="H254" s="70"/>
    </row>
    <row r="255" spans="8:8" x14ac:dyDescent="0.2">
      <c r="H255" s="70"/>
    </row>
    <row r="256" spans="8:8" x14ac:dyDescent="0.2">
      <c r="H256" s="70"/>
    </row>
    <row r="257" spans="8:8" x14ac:dyDescent="0.2">
      <c r="H257" s="70"/>
    </row>
    <row r="258" spans="8:8" x14ac:dyDescent="0.2">
      <c r="H258" s="70"/>
    </row>
    <row r="259" spans="8:8" x14ac:dyDescent="0.2">
      <c r="H259" s="70"/>
    </row>
    <row r="260" spans="8:8" x14ac:dyDescent="0.2">
      <c r="H260" s="70"/>
    </row>
    <row r="261" spans="8:8" x14ac:dyDescent="0.2">
      <c r="H261" s="70"/>
    </row>
    <row r="262" spans="8:8" x14ac:dyDescent="0.2">
      <c r="H262" s="70"/>
    </row>
    <row r="263" spans="8:8" x14ac:dyDescent="0.2">
      <c r="H263" s="70"/>
    </row>
    <row r="264" spans="8:8" x14ac:dyDescent="0.2">
      <c r="H264" s="70"/>
    </row>
    <row r="265" spans="8:8" x14ac:dyDescent="0.2">
      <c r="H265" s="70"/>
    </row>
    <row r="266" spans="8:8" x14ac:dyDescent="0.2">
      <c r="H266" s="70"/>
    </row>
    <row r="267" spans="8:8" x14ac:dyDescent="0.2">
      <c r="H267" s="70"/>
    </row>
    <row r="268" spans="8:8" x14ac:dyDescent="0.2">
      <c r="H268" s="70"/>
    </row>
    <row r="269" spans="8:8" x14ac:dyDescent="0.2">
      <c r="H269" s="70"/>
    </row>
    <row r="270" spans="8:8" x14ac:dyDescent="0.2">
      <c r="H270" s="70"/>
    </row>
    <row r="271" spans="8:8" x14ac:dyDescent="0.2">
      <c r="H271" s="70"/>
    </row>
    <row r="272" spans="8:8" x14ac:dyDescent="0.2">
      <c r="H272" s="70"/>
    </row>
    <row r="273" spans="8:8" x14ac:dyDescent="0.2">
      <c r="H273" s="70"/>
    </row>
    <row r="274" spans="8:8" x14ac:dyDescent="0.2">
      <c r="H274" s="70"/>
    </row>
    <row r="275" spans="8:8" x14ac:dyDescent="0.2">
      <c r="H275" s="70"/>
    </row>
    <row r="276" spans="8:8" x14ac:dyDescent="0.2">
      <c r="H276" s="70"/>
    </row>
    <row r="277" spans="8:8" x14ac:dyDescent="0.2">
      <c r="H277" s="70"/>
    </row>
    <row r="278" spans="8:8" x14ac:dyDescent="0.2">
      <c r="H278" s="70"/>
    </row>
    <row r="279" spans="8:8" x14ac:dyDescent="0.2">
      <c r="H279" s="70"/>
    </row>
    <row r="280" spans="8:8" x14ac:dyDescent="0.2">
      <c r="H280" s="70"/>
    </row>
    <row r="281" spans="8:8" x14ac:dyDescent="0.2">
      <c r="H281" s="70"/>
    </row>
    <row r="282" spans="8:8" x14ac:dyDescent="0.2">
      <c r="H282" s="70"/>
    </row>
    <row r="283" spans="8:8" x14ac:dyDescent="0.2">
      <c r="H283" s="70"/>
    </row>
    <row r="284" spans="8:8" x14ac:dyDescent="0.2">
      <c r="H284" s="70"/>
    </row>
    <row r="285" spans="8:8" x14ac:dyDescent="0.2">
      <c r="H285" s="70"/>
    </row>
    <row r="286" spans="8:8" x14ac:dyDescent="0.2">
      <c r="H286" s="70"/>
    </row>
    <row r="287" spans="8:8" x14ac:dyDescent="0.2">
      <c r="H287" s="70"/>
    </row>
    <row r="288" spans="8:8" x14ac:dyDescent="0.2">
      <c r="H288" s="70"/>
    </row>
    <row r="289" spans="8:8" x14ac:dyDescent="0.2">
      <c r="H289" s="70"/>
    </row>
    <row r="290" spans="8:8" x14ac:dyDescent="0.2">
      <c r="H290" s="70"/>
    </row>
    <row r="291" spans="8:8" x14ac:dyDescent="0.2">
      <c r="H291" s="70"/>
    </row>
    <row r="292" spans="8:8" x14ac:dyDescent="0.2">
      <c r="H292" s="70"/>
    </row>
    <row r="293" spans="8:8" x14ac:dyDescent="0.2">
      <c r="H293" s="70"/>
    </row>
    <row r="294" spans="8:8" x14ac:dyDescent="0.2">
      <c r="H294" s="70"/>
    </row>
    <row r="295" spans="8:8" x14ac:dyDescent="0.2">
      <c r="H295" s="70"/>
    </row>
    <row r="296" spans="8:8" x14ac:dyDescent="0.2">
      <c r="H296" s="70"/>
    </row>
    <row r="297" spans="8:8" x14ac:dyDescent="0.2">
      <c r="H297" s="70"/>
    </row>
    <row r="298" spans="8:8" x14ac:dyDescent="0.2">
      <c r="H298" s="70"/>
    </row>
    <row r="299" spans="8:8" x14ac:dyDescent="0.2">
      <c r="H299" s="70"/>
    </row>
    <row r="300" spans="8:8" x14ac:dyDescent="0.2">
      <c r="H300" s="70"/>
    </row>
    <row r="301" spans="8:8" x14ac:dyDescent="0.2">
      <c r="H301" s="70"/>
    </row>
    <row r="302" spans="8:8" x14ac:dyDescent="0.2">
      <c r="H302" s="70"/>
    </row>
    <row r="303" spans="8:8" x14ac:dyDescent="0.2">
      <c r="H303" s="70"/>
    </row>
    <row r="304" spans="8:8" x14ac:dyDescent="0.2">
      <c r="H304" s="70"/>
    </row>
    <row r="305" spans="8:8" x14ac:dyDescent="0.2">
      <c r="H305" s="70"/>
    </row>
    <row r="306" spans="8:8" x14ac:dyDescent="0.2">
      <c r="H306" s="70"/>
    </row>
    <row r="307" spans="8:8" x14ac:dyDescent="0.2">
      <c r="H307" s="70"/>
    </row>
    <row r="308" spans="8:8" x14ac:dyDescent="0.2">
      <c r="H308" s="70"/>
    </row>
    <row r="309" spans="8:8" x14ac:dyDescent="0.2">
      <c r="H309" s="70"/>
    </row>
    <row r="310" spans="8:8" x14ac:dyDescent="0.2">
      <c r="H310" s="70"/>
    </row>
    <row r="311" spans="8:8" x14ac:dyDescent="0.2">
      <c r="H311" s="70"/>
    </row>
    <row r="312" spans="8:8" x14ac:dyDescent="0.2">
      <c r="H312" s="70"/>
    </row>
    <row r="313" spans="8:8" x14ac:dyDescent="0.2">
      <c r="H313" s="70"/>
    </row>
    <row r="314" spans="8:8" x14ac:dyDescent="0.2">
      <c r="H314" s="70"/>
    </row>
    <row r="315" spans="8:8" x14ac:dyDescent="0.2">
      <c r="H315" s="70"/>
    </row>
    <row r="316" spans="8:8" x14ac:dyDescent="0.2">
      <c r="H316" s="70"/>
    </row>
    <row r="317" spans="8:8" x14ac:dyDescent="0.2">
      <c r="H317" s="70"/>
    </row>
    <row r="318" spans="8:8" x14ac:dyDescent="0.2">
      <c r="H318" s="70"/>
    </row>
    <row r="319" spans="8:8" x14ac:dyDescent="0.2">
      <c r="H319" s="70"/>
    </row>
    <row r="320" spans="8:8" x14ac:dyDescent="0.2">
      <c r="H320" s="70"/>
    </row>
    <row r="321" spans="8:8" x14ac:dyDescent="0.2">
      <c r="H321" s="70"/>
    </row>
    <row r="322" spans="8:8" x14ac:dyDescent="0.2">
      <c r="H322" s="70"/>
    </row>
    <row r="323" spans="8:8" x14ac:dyDescent="0.2">
      <c r="H323" s="70"/>
    </row>
    <row r="324" spans="8:8" x14ac:dyDescent="0.2">
      <c r="H324" s="70"/>
    </row>
    <row r="325" spans="8:8" x14ac:dyDescent="0.2">
      <c r="H325" s="70"/>
    </row>
    <row r="326" spans="8:8" x14ac:dyDescent="0.2">
      <c r="H326" s="70"/>
    </row>
    <row r="327" spans="8:8" x14ac:dyDescent="0.2">
      <c r="H327" s="70"/>
    </row>
    <row r="328" spans="8:8" x14ac:dyDescent="0.2">
      <c r="H328" s="70"/>
    </row>
    <row r="329" spans="8:8" x14ac:dyDescent="0.2">
      <c r="H329" s="70"/>
    </row>
    <row r="330" spans="8:8" x14ac:dyDescent="0.2">
      <c r="H330" s="70"/>
    </row>
    <row r="331" spans="8:8" x14ac:dyDescent="0.2">
      <c r="H331" s="70"/>
    </row>
    <row r="332" spans="8:8" x14ac:dyDescent="0.2">
      <c r="H332" s="70"/>
    </row>
    <row r="333" spans="8:8" x14ac:dyDescent="0.2">
      <c r="H333" s="70"/>
    </row>
    <row r="334" spans="8:8" x14ac:dyDescent="0.2">
      <c r="H334" s="70"/>
    </row>
    <row r="335" spans="8:8" x14ac:dyDescent="0.2">
      <c r="H335" s="70"/>
    </row>
    <row r="336" spans="8:8" x14ac:dyDescent="0.2">
      <c r="H336" s="70"/>
    </row>
    <row r="337" spans="8:8" x14ac:dyDescent="0.2">
      <c r="H337" s="70"/>
    </row>
  </sheetData>
  <mergeCells count="5">
    <mergeCell ref="A1:G1"/>
    <mergeCell ref="A71:G71"/>
    <mergeCell ref="A82:B82"/>
    <mergeCell ref="A83:B83"/>
    <mergeCell ref="A84:B84"/>
  </mergeCells>
  <conditionalFormatting sqref="F2:F3 F5:F70">
    <cfRule type="cellIs" dxfId="101" priority="2" stopIfTrue="1" operator="between">
      <formula>0.009</formula>
      <formula>-0.009</formula>
    </cfRule>
  </conditionalFormatting>
  <conditionalFormatting sqref="F72:F65536">
    <cfRule type="cellIs" dxfId="10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6"/>
  <sheetViews>
    <sheetView workbookViewId="0">
      <selection activeCell="A6" sqref="A6"/>
    </sheetView>
  </sheetViews>
  <sheetFormatPr defaultColWidth="9.140625" defaultRowHeight="11.25" x14ac:dyDescent="0.2"/>
  <cols>
    <col min="1" max="1" width="40.140625" style="6" bestFit="1" customWidth="1"/>
    <col min="2" max="2" width="47.1406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1383</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1384</v>
      </c>
      <c r="B7" s="21" t="s">
        <v>1385</v>
      </c>
      <c r="C7" s="21" t="s">
        <v>1306</v>
      </c>
      <c r="D7" s="24">
        <v>2500</v>
      </c>
      <c r="E7" s="22">
        <v>2689.2478766999998</v>
      </c>
      <c r="F7" s="23">
        <v>9.5042612448398298</v>
      </c>
      <c r="G7" s="22">
        <v>7.22</v>
      </c>
    </row>
    <row r="8" spans="1:7" x14ac:dyDescent="0.2">
      <c r="A8" s="21" t="s">
        <v>62</v>
      </c>
      <c r="B8" s="21" t="s">
        <v>61</v>
      </c>
      <c r="C8" s="21" t="s">
        <v>63</v>
      </c>
      <c r="D8" s="24">
        <v>1761</v>
      </c>
      <c r="E8" s="22">
        <v>1912.5815970000001</v>
      </c>
      <c r="F8" s="23">
        <v>6.7593899794268699</v>
      </c>
      <c r="G8" s="22">
        <v>8.2788000000000004</v>
      </c>
    </row>
    <row r="9" spans="1:7" x14ac:dyDescent="0.2">
      <c r="A9" s="21" t="s">
        <v>1386</v>
      </c>
      <c r="B9" s="21" t="s">
        <v>1387</v>
      </c>
      <c r="C9" s="21" t="s">
        <v>31</v>
      </c>
      <c r="D9" s="24">
        <v>150</v>
      </c>
      <c r="E9" s="22">
        <v>1615.2891986</v>
      </c>
      <c r="F9" s="23">
        <v>5.7087078742258299</v>
      </c>
      <c r="G9" s="22">
        <v>6.1993999999999998</v>
      </c>
    </row>
    <row r="10" spans="1:7" x14ac:dyDescent="0.2">
      <c r="A10" s="21" t="s">
        <v>65</v>
      </c>
      <c r="B10" s="21" t="s">
        <v>64</v>
      </c>
      <c r="C10" s="21" t="s">
        <v>63</v>
      </c>
      <c r="D10" s="24">
        <v>780</v>
      </c>
      <c r="E10" s="22">
        <v>842.96238000000005</v>
      </c>
      <c r="F10" s="23">
        <v>2.9791730053992702</v>
      </c>
      <c r="G10" s="22">
        <v>8.3188999999999993</v>
      </c>
    </row>
    <row r="11" spans="1:7" x14ac:dyDescent="0.2">
      <c r="A11" s="20" t="s">
        <v>32</v>
      </c>
      <c r="B11" s="20"/>
      <c r="C11" s="20"/>
      <c r="D11" s="20"/>
      <c r="E11" s="25">
        <f>SUM(E6:E10)</f>
        <v>7060.0810522999991</v>
      </c>
      <c r="F11" s="26">
        <f>SUM(F6:F10)</f>
        <v>24.9515321038918</v>
      </c>
      <c r="G11" s="25"/>
    </row>
    <row r="12" spans="1:7" x14ac:dyDescent="0.2">
      <c r="A12" s="21"/>
      <c r="B12" s="21"/>
      <c r="C12" s="21"/>
      <c r="D12" s="21"/>
      <c r="E12" s="22"/>
      <c r="F12" s="23"/>
      <c r="G12" s="22"/>
    </row>
    <row r="13" spans="1:7" x14ac:dyDescent="0.2">
      <c r="A13" s="20" t="s">
        <v>33</v>
      </c>
      <c r="B13" s="21"/>
      <c r="C13" s="21"/>
      <c r="D13" s="21"/>
      <c r="E13" s="22"/>
      <c r="F13" s="23"/>
      <c r="G13" s="22"/>
    </row>
    <row r="14" spans="1:7" x14ac:dyDescent="0.2">
      <c r="A14" s="20" t="s">
        <v>34</v>
      </c>
      <c r="B14" s="21"/>
      <c r="C14" s="21"/>
      <c r="D14" s="21"/>
      <c r="E14" s="22"/>
      <c r="F14" s="23"/>
      <c r="G14" s="22"/>
    </row>
    <row r="15" spans="1:7" x14ac:dyDescent="0.2">
      <c r="A15" s="21" t="s">
        <v>1104</v>
      </c>
      <c r="B15" s="21" t="s">
        <v>1105</v>
      </c>
      <c r="C15" s="21" t="s">
        <v>1080</v>
      </c>
      <c r="D15" s="24">
        <v>500</v>
      </c>
      <c r="E15" s="22">
        <v>2493.19</v>
      </c>
      <c r="F15" s="23">
        <v>8.81135922736126</v>
      </c>
      <c r="G15" s="22">
        <v>5.5388000000000002</v>
      </c>
    </row>
    <row r="16" spans="1:7" x14ac:dyDescent="0.2">
      <c r="A16" s="21" t="s">
        <v>1197</v>
      </c>
      <c r="B16" s="21" t="s">
        <v>1198</v>
      </c>
      <c r="C16" s="21" t="s">
        <v>1099</v>
      </c>
      <c r="D16" s="24">
        <v>500</v>
      </c>
      <c r="E16" s="22">
        <v>2492.42</v>
      </c>
      <c r="F16" s="23">
        <v>8.8086379158667203</v>
      </c>
      <c r="G16" s="22">
        <v>5.5502000000000002</v>
      </c>
    </row>
    <row r="17" spans="1:7" x14ac:dyDescent="0.2">
      <c r="A17" s="21" t="s">
        <v>1191</v>
      </c>
      <c r="B17" s="21" t="s">
        <v>1192</v>
      </c>
      <c r="C17" s="21" t="s">
        <v>36</v>
      </c>
      <c r="D17" s="24">
        <v>500</v>
      </c>
      <c r="E17" s="22">
        <v>2349.9074999999998</v>
      </c>
      <c r="F17" s="23">
        <v>8.3049744037038593</v>
      </c>
      <c r="G17" s="22">
        <v>6.98</v>
      </c>
    </row>
    <row r="18" spans="1:7" x14ac:dyDescent="0.2">
      <c r="A18" s="21" t="s">
        <v>59</v>
      </c>
      <c r="B18" s="21" t="s">
        <v>58</v>
      </c>
      <c r="C18" s="21" t="s">
        <v>35</v>
      </c>
      <c r="D18" s="24">
        <v>500</v>
      </c>
      <c r="E18" s="22">
        <v>2340.94</v>
      </c>
      <c r="F18" s="23">
        <v>8.2732817273048003</v>
      </c>
      <c r="G18" s="22">
        <v>6.87</v>
      </c>
    </row>
    <row r="19" spans="1:7" x14ac:dyDescent="0.2">
      <c r="A19" s="21" t="s">
        <v>1388</v>
      </c>
      <c r="B19" s="21" t="s">
        <v>1389</v>
      </c>
      <c r="C19" s="21" t="s">
        <v>35</v>
      </c>
      <c r="D19" s="24">
        <v>500</v>
      </c>
      <c r="E19" s="22">
        <v>2336.8525</v>
      </c>
      <c r="F19" s="23">
        <v>8.2588358042737298</v>
      </c>
      <c r="G19" s="22">
        <v>7.02</v>
      </c>
    </row>
    <row r="20" spans="1:7" x14ac:dyDescent="0.2">
      <c r="A20" s="21" t="s">
        <v>1235</v>
      </c>
      <c r="B20" s="21" t="s">
        <v>1236</v>
      </c>
      <c r="C20" s="21" t="s">
        <v>1080</v>
      </c>
      <c r="D20" s="24">
        <v>200</v>
      </c>
      <c r="E20" s="22">
        <v>999.40899999999999</v>
      </c>
      <c r="F20" s="23">
        <v>3.5320820772014501</v>
      </c>
      <c r="G20" s="22">
        <v>5.4005999999999998</v>
      </c>
    </row>
    <row r="21" spans="1:7" x14ac:dyDescent="0.2">
      <c r="A21" s="21" t="s">
        <v>1114</v>
      </c>
      <c r="B21" s="21" t="s">
        <v>1115</v>
      </c>
      <c r="C21" s="21" t="s">
        <v>36</v>
      </c>
      <c r="D21" s="24">
        <v>60</v>
      </c>
      <c r="E21" s="22">
        <v>299.45460000000003</v>
      </c>
      <c r="F21" s="23">
        <v>1.0583236948992201</v>
      </c>
      <c r="G21" s="22">
        <v>5.5397999999999996</v>
      </c>
    </row>
    <row r="22" spans="1:7" x14ac:dyDescent="0.2">
      <c r="A22" s="20" t="s">
        <v>32</v>
      </c>
      <c r="B22" s="20"/>
      <c r="C22" s="20"/>
      <c r="D22" s="20"/>
      <c r="E22" s="25">
        <f>SUM(E14:E21)</f>
        <v>13312.173600000002</v>
      </c>
      <c r="F22" s="26">
        <f>SUM(F14:F21)</f>
        <v>47.047494850611045</v>
      </c>
      <c r="G22" s="25"/>
    </row>
    <row r="23" spans="1:7" x14ac:dyDescent="0.2">
      <c r="A23" s="21"/>
      <c r="B23" s="21"/>
      <c r="C23" s="21"/>
      <c r="D23" s="21"/>
      <c r="E23" s="22"/>
      <c r="F23" s="23"/>
      <c r="G23" s="22"/>
    </row>
    <row r="24" spans="1:7" x14ac:dyDescent="0.2">
      <c r="A24" s="20" t="s">
        <v>37</v>
      </c>
      <c r="B24" s="21"/>
      <c r="C24" s="21"/>
      <c r="D24" s="21"/>
      <c r="E24" s="22"/>
      <c r="F24" s="23"/>
      <c r="G24" s="22"/>
    </row>
    <row r="25" spans="1:7" x14ac:dyDescent="0.2">
      <c r="A25" s="21" t="s">
        <v>119</v>
      </c>
      <c r="B25" s="21" t="s">
        <v>118</v>
      </c>
      <c r="C25" s="21" t="s">
        <v>36</v>
      </c>
      <c r="D25" s="24">
        <v>400</v>
      </c>
      <c r="E25" s="22">
        <v>1921.028</v>
      </c>
      <c r="F25" s="23">
        <v>6.7892410100390803</v>
      </c>
      <c r="G25" s="22">
        <v>7.6948999999999996</v>
      </c>
    </row>
    <row r="26" spans="1:7" x14ac:dyDescent="0.2">
      <c r="A26" s="21" t="s">
        <v>1241</v>
      </c>
      <c r="B26" s="21" t="s">
        <v>1242</v>
      </c>
      <c r="C26" s="21" t="s">
        <v>1080</v>
      </c>
      <c r="D26" s="24">
        <v>100</v>
      </c>
      <c r="E26" s="22">
        <v>473.70100000000002</v>
      </c>
      <c r="F26" s="23">
        <v>1.6741402289277001</v>
      </c>
      <c r="G26" s="22">
        <v>8.3049999999999997</v>
      </c>
    </row>
    <row r="27" spans="1:7" x14ac:dyDescent="0.2">
      <c r="A27" s="20" t="s">
        <v>32</v>
      </c>
      <c r="B27" s="20"/>
      <c r="C27" s="20"/>
      <c r="D27" s="20"/>
      <c r="E27" s="25">
        <f>SUM(E24:E26)</f>
        <v>2394.7290000000003</v>
      </c>
      <c r="F27" s="26">
        <f>SUM(F24:F26)</f>
        <v>8.4633812389667806</v>
      </c>
      <c r="G27" s="25"/>
    </row>
    <row r="28" spans="1:7" x14ac:dyDescent="0.2">
      <c r="A28" s="21"/>
      <c r="B28" s="21"/>
      <c r="C28" s="21"/>
      <c r="D28" s="21"/>
      <c r="E28" s="22"/>
      <c r="F28" s="23"/>
      <c r="G28" s="22"/>
    </row>
    <row r="29" spans="1:7" x14ac:dyDescent="0.2">
      <c r="A29" s="20" t="s">
        <v>60</v>
      </c>
      <c r="B29" s="21"/>
      <c r="C29" s="21"/>
      <c r="D29" s="21"/>
      <c r="E29" s="22"/>
      <c r="F29" s="23"/>
      <c r="G29" s="22"/>
    </row>
    <row r="30" spans="1:7" x14ac:dyDescent="0.2">
      <c r="A30" s="21" t="s">
        <v>1390</v>
      </c>
      <c r="B30" s="21" t="s">
        <v>1391</v>
      </c>
      <c r="C30" s="21" t="s">
        <v>39</v>
      </c>
      <c r="D30" s="24">
        <v>1500000</v>
      </c>
      <c r="E30" s="22">
        <v>1555.1120000000001</v>
      </c>
      <c r="F30" s="23">
        <v>5.4960313777851804</v>
      </c>
      <c r="G30" s="22">
        <v>5.1148499999999997</v>
      </c>
    </row>
    <row r="31" spans="1:7" x14ac:dyDescent="0.2">
      <c r="A31" s="21" t="s">
        <v>1392</v>
      </c>
      <c r="B31" s="21" t="s">
        <v>1393</v>
      </c>
      <c r="C31" s="21" t="s">
        <v>39</v>
      </c>
      <c r="D31" s="24">
        <v>1000000</v>
      </c>
      <c r="E31" s="22">
        <v>1044.0181110999999</v>
      </c>
      <c r="F31" s="23">
        <v>3.6897382938216698</v>
      </c>
      <c r="G31" s="22">
        <v>5.6897089799999998</v>
      </c>
    </row>
    <row r="32" spans="1:7" x14ac:dyDescent="0.2">
      <c r="A32" s="21" t="s">
        <v>1394</v>
      </c>
      <c r="B32" s="21" t="s">
        <v>1395</v>
      </c>
      <c r="C32" s="21" t="s">
        <v>39</v>
      </c>
      <c r="D32" s="24">
        <v>1000000</v>
      </c>
      <c r="E32" s="22">
        <v>1035.5419999999999</v>
      </c>
      <c r="F32" s="23">
        <v>3.65978226971075</v>
      </c>
      <c r="G32" s="22">
        <v>6.0065163943133202</v>
      </c>
    </row>
    <row r="33" spans="1:7" x14ac:dyDescent="0.2">
      <c r="A33" s="20" t="s">
        <v>32</v>
      </c>
      <c r="B33" s="20"/>
      <c r="C33" s="20"/>
      <c r="D33" s="20"/>
      <c r="E33" s="25">
        <f>SUM(E30:E32)</f>
        <v>3634.6721111000002</v>
      </c>
      <c r="F33" s="26">
        <f>SUM(F30:F32)</f>
        <v>12.8455519413176</v>
      </c>
      <c r="G33" s="25"/>
    </row>
    <row r="34" spans="1:7" x14ac:dyDescent="0.2">
      <c r="A34" s="21"/>
      <c r="B34" s="21"/>
      <c r="C34" s="21"/>
      <c r="D34" s="21"/>
      <c r="E34" s="22"/>
      <c r="F34" s="23"/>
      <c r="G34" s="22"/>
    </row>
    <row r="35" spans="1:7" x14ac:dyDescent="0.2">
      <c r="A35" s="20" t="s">
        <v>1146</v>
      </c>
      <c r="B35" s="21"/>
      <c r="C35" s="21"/>
      <c r="D35" s="21"/>
      <c r="E35" s="22"/>
      <c r="F35" s="23"/>
      <c r="G35" s="22"/>
    </row>
    <row r="36" spans="1:7" x14ac:dyDescent="0.2">
      <c r="A36" s="21" t="s">
        <v>1147</v>
      </c>
      <c r="B36" s="21" t="s">
        <v>1148</v>
      </c>
      <c r="C36" s="21" t="s">
        <v>1149</v>
      </c>
      <c r="D36" s="24">
        <v>640.55999999999995</v>
      </c>
      <c r="E36" s="22">
        <v>74.707331600000003</v>
      </c>
      <c r="F36" s="23">
        <v>0.264028467804378</v>
      </c>
      <c r="G36" s="22">
        <v>5.45</v>
      </c>
    </row>
    <row r="37" spans="1:7" x14ac:dyDescent="0.2">
      <c r="A37" s="20" t="s">
        <v>32</v>
      </c>
      <c r="B37" s="20"/>
      <c r="C37" s="20"/>
      <c r="D37" s="20"/>
      <c r="E37" s="25">
        <f>SUM(E36:E36)</f>
        <v>74.707331600000003</v>
      </c>
      <c r="F37" s="26">
        <f>SUM(F36:F36)</f>
        <v>0.264028467804378</v>
      </c>
      <c r="G37" s="25"/>
    </row>
    <row r="38" spans="1:7" x14ac:dyDescent="0.2">
      <c r="A38" s="21"/>
      <c r="B38" s="21"/>
      <c r="C38" s="21"/>
      <c r="D38" s="21"/>
      <c r="E38" s="22"/>
      <c r="F38" s="23"/>
      <c r="G38" s="22"/>
    </row>
    <row r="39" spans="1:7" x14ac:dyDescent="0.2">
      <c r="A39" s="20" t="s">
        <v>40</v>
      </c>
      <c r="B39" s="20"/>
      <c r="C39" s="20"/>
      <c r="D39" s="20"/>
      <c r="E39" s="25">
        <f>E11+E22+E27+E33+E37</f>
        <v>26476.363095000001</v>
      </c>
      <c r="F39" s="26">
        <f>F11+F22+F27+F33+F37</f>
        <v>93.571988602591603</v>
      </c>
      <c r="G39" s="25"/>
    </row>
    <row r="40" spans="1:7" x14ac:dyDescent="0.2">
      <c r="A40" s="20"/>
      <c r="B40" s="20"/>
      <c r="C40" s="20"/>
      <c r="D40" s="20"/>
      <c r="E40" s="25"/>
      <c r="F40" s="26"/>
      <c r="G40" s="25"/>
    </row>
    <row r="41" spans="1:7" x14ac:dyDescent="0.2">
      <c r="A41" s="20" t="s">
        <v>1288</v>
      </c>
      <c r="B41" s="20"/>
      <c r="C41" s="20"/>
      <c r="D41" s="20"/>
      <c r="E41" s="25">
        <v>1.2697070750000001</v>
      </c>
      <c r="F41" s="81">
        <f>E41/E45*100</f>
        <v>4.4873616336288556E-3</v>
      </c>
      <c r="G41" s="25"/>
    </row>
    <row r="42" spans="1:7" x14ac:dyDescent="0.2">
      <c r="A42" s="20"/>
      <c r="B42" s="20"/>
      <c r="C42" s="20"/>
      <c r="D42" s="20"/>
      <c r="E42" s="25"/>
      <c r="F42" s="26"/>
      <c r="G42" s="25"/>
    </row>
    <row r="43" spans="1:7" x14ac:dyDescent="0.2">
      <c r="A43" s="20" t="s">
        <v>42</v>
      </c>
      <c r="B43" s="20"/>
      <c r="C43" s="20"/>
      <c r="D43" s="20"/>
      <c r="E43" s="25">
        <f>E45-(E11+E22+E27+E33+E37+E41)</f>
        <v>1817.5477219249988</v>
      </c>
      <c r="F43" s="26">
        <f>F45-(F11+F22+F27+F33+F37+F41)</f>
        <v>6.4235240357747756</v>
      </c>
      <c r="G43" s="25"/>
    </row>
    <row r="44" spans="1:7" x14ac:dyDescent="0.2">
      <c r="A44" s="21"/>
      <c r="B44" s="21"/>
      <c r="C44" s="21"/>
      <c r="D44" s="21"/>
      <c r="E44" s="22"/>
      <c r="F44" s="23"/>
      <c r="G44" s="22"/>
    </row>
    <row r="45" spans="1:7" x14ac:dyDescent="0.2">
      <c r="A45" s="27" t="s">
        <v>41</v>
      </c>
      <c r="B45" s="27"/>
      <c r="C45" s="27"/>
      <c r="D45" s="27"/>
      <c r="E45" s="28">
        <v>28295.180523999999</v>
      </c>
      <c r="F45" s="29">
        <v>100</v>
      </c>
      <c r="G45" s="28"/>
    </row>
    <row r="47" spans="1:7" x14ac:dyDescent="0.2">
      <c r="A47" s="77" t="s">
        <v>1289</v>
      </c>
      <c r="B47" s="77"/>
      <c r="C47" s="77"/>
      <c r="D47" s="77"/>
      <c r="E47" s="78"/>
      <c r="F47" s="79"/>
      <c r="G47" s="78"/>
    </row>
    <row r="48" spans="1:7" x14ac:dyDescent="0.2">
      <c r="A48" s="21"/>
      <c r="B48" s="21"/>
      <c r="C48" s="21"/>
      <c r="D48" s="21"/>
      <c r="E48" s="22"/>
      <c r="F48" s="23"/>
      <c r="G48" s="22"/>
    </row>
    <row r="49" spans="1:7" x14ac:dyDescent="0.2">
      <c r="A49" s="20" t="s">
        <v>1290</v>
      </c>
      <c r="B49" s="20"/>
      <c r="C49" s="20"/>
      <c r="D49" s="20"/>
      <c r="E49" s="25" t="s">
        <v>1291</v>
      </c>
      <c r="F49" s="26" t="s">
        <v>3</v>
      </c>
      <c r="G49" s="25"/>
    </row>
    <row r="50" spans="1:7" x14ac:dyDescent="0.2">
      <c r="A50" s="21" t="s">
        <v>1396</v>
      </c>
      <c r="B50" s="21"/>
      <c r="C50" s="21"/>
      <c r="D50" s="21"/>
      <c r="E50" s="22">
        <v>2500</v>
      </c>
      <c r="F50" s="23">
        <f>E50/$E$45*100</f>
        <v>8.8354269303194499</v>
      </c>
      <c r="G50" s="22"/>
    </row>
    <row r="51" spans="1:7" x14ac:dyDescent="0.2">
      <c r="A51" s="21" t="s">
        <v>1351</v>
      </c>
      <c r="B51" s="21"/>
      <c r="C51" s="21"/>
      <c r="D51" s="21"/>
      <c r="E51" s="22">
        <v>2500</v>
      </c>
      <c r="F51" s="23">
        <f>E51/$E$45*100</f>
        <v>8.8354269303194499</v>
      </c>
      <c r="G51" s="22"/>
    </row>
    <row r="52" spans="1:7" x14ac:dyDescent="0.2">
      <c r="A52" s="27" t="s">
        <v>1296</v>
      </c>
      <c r="B52" s="27"/>
      <c r="C52" s="27"/>
      <c r="D52" s="27"/>
      <c r="E52" s="28">
        <f xml:space="preserve"> SUM(E50:E51)</f>
        <v>5000</v>
      </c>
      <c r="F52" s="29">
        <f xml:space="preserve"> SUM(F50:F51)</f>
        <v>17.6708538606389</v>
      </c>
      <c r="G52" s="28"/>
    </row>
    <row r="53" spans="1:7" x14ac:dyDescent="0.2">
      <c r="F53" s="12" t="s">
        <v>839</v>
      </c>
    </row>
    <row r="54" spans="1:7" x14ac:dyDescent="0.2">
      <c r="A54" s="11" t="s">
        <v>1150</v>
      </c>
    </row>
    <row r="55" spans="1:7" x14ac:dyDescent="0.2">
      <c r="A55" s="11" t="s">
        <v>43</v>
      </c>
    </row>
    <row r="56" spans="1:7" x14ac:dyDescent="0.2">
      <c r="A56" s="11" t="s">
        <v>1151</v>
      </c>
    </row>
    <row r="57" spans="1:7" x14ac:dyDescent="0.2">
      <c r="A57" s="11" t="s">
        <v>1297</v>
      </c>
    </row>
    <row r="59" spans="1:7" ht="35.1" customHeight="1" x14ac:dyDescent="0.2">
      <c r="A59" s="104" t="s">
        <v>1298</v>
      </c>
      <c r="B59" s="104"/>
      <c r="C59" s="104"/>
      <c r="D59" s="104"/>
      <c r="E59" s="104"/>
      <c r="F59" s="104"/>
      <c r="G59" s="104"/>
    </row>
    <row r="61" spans="1:7" x14ac:dyDescent="0.2">
      <c r="A61" s="11" t="s">
        <v>44</v>
      </c>
    </row>
    <row r="62" spans="1:7" x14ac:dyDescent="0.2">
      <c r="A62" s="11" t="s">
        <v>45</v>
      </c>
    </row>
    <row r="63" spans="1:7" x14ac:dyDescent="0.2">
      <c r="A63" s="11" t="s">
        <v>46</v>
      </c>
      <c r="B63" s="11"/>
      <c r="C63" s="30" t="s">
        <v>1022</v>
      </c>
      <c r="D63" s="11" t="s">
        <v>47</v>
      </c>
    </row>
    <row r="64" spans="1:7" x14ac:dyDescent="0.2">
      <c r="A64" s="6" t="s">
        <v>56</v>
      </c>
      <c r="C64" s="31">
        <v>10.744199999999999</v>
      </c>
      <c r="D64" s="31">
        <v>11.0496</v>
      </c>
    </row>
    <row r="65" spans="1:4" x14ac:dyDescent="0.2">
      <c r="A65" s="6" t="s">
        <v>116</v>
      </c>
      <c r="C65" s="31">
        <v>10.6229</v>
      </c>
      <c r="D65" s="31">
        <v>10.670500000000001</v>
      </c>
    </row>
    <row r="66" spans="1:4" x14ac:dyDescent="0.2">
      <c r="A66" s="6" t="s">
        <v>57</v>
      </c>
      <c r="C66" s="31">
        <v>10.794</v>
      </c>
      <c r="D66" s="31">
        <v>11.1252</v>
      </c>
    </row>
    <row r="67" spans="1:4" x14ac:dyDescent="0.2">
      <c r="A67" s="6" t="s">
        <v>117</v>
      </c>
      <c r="C67" s="31">
        <v>10.672499999999999</v>
      </c>
      <c r="D67" s="31">
        <v>10.735300000000001</v>
      </c>
    </row>
    <row r="69" spans="1:4" x14ac:dyDescent="0.2">
      <c r="A69" s="11" t="s">
        <v>48</v>
      </c>
    </row>
    <row r="70" spans="1:4" x14ac:dyDescent="0.2">
      <c r="A70" s="102" t="s">
        <v>49</v>
      </c>
      <c r="B70" s="103"/>
      <c r="C70" s="32" t="s">
        <v>50</v>
      </c>
    </row>
    <row r="71" spans="1:4" x14ac:dyDescent="0.2">
      <c r="A71" s="98" t="s">
        <v>116</v>
      </c>
      <c r="B71" s="99"/>
      <c r="C71" s="33">
        <v>0.25</v>
      </c>
    </row>
    <row r="72" spans="1:4" x14ac:dyDescent="0.2">
      <c r="A72" s="98" t="s">
        <v>117</v>
      </c>
      <c r="B72" s="99"/>
      <c r="C72" s="33">
        <v>0.26</v>
      </c>
    </row>
    <row r="73" spans="1:4" x14ac:dyDescent="0.2">
      <c r="A73" s="6" t="s">
        <v>51</v>
      </c>
    </row>
    <row r="74" spans="1:4" x14ac:dyDescent="0.2">
      <c r="A74" s="6" t="s">
        <v>52</v>
      </c>
    </row>
    <row r="76" spans="1:4" x14ac:dyDescent="0.2">
      <c r="A76" s="11" t="s">
        <v>1299</v>
      </c>
    </row>
    <row r="78" spans="1:4" x14ac:dyDescent="0.2">
      <c r="A78" s="6" t="s">
        <v>1397</v>
      </c>
    </row>
    <row r="79" spans="1:4" x14ac:dyDescent="0.2">
      <c r="A79" s="6" t="s">
        <v>1398</v>
      </c>
    </row>
    <row r="81" spans="1:9" x14ac:dyDescent="0.2">
      <c r="A81" s="11" t="s">
        <v>73</v>
      </c>
      <c r="D81" s="34">
        <v>0.746850880825629</v>
      </c>
      <c r="E81" s="9" t="s">
        <v>53</v>
      </c>
    </row>
    <row r="83" spans="1:9" x14ac:dyDescent="0.2">
      <c r="A83" s="11" t="s">
        <v>74</v>
      </c>
      <c r="D83" s="30" t="s">
        <v>55</v>
      </c>
    </row>
    <row r="85" spans="1:9" x14ac:dyDescent="0.2">
      <c r="A85" s="69" t="s">
        <v>75</v>
      </c>
      <c r="B85" s="70"/>
      <c r="C85" s="70"/>
      <c r="D85" s="70"/>
      <c r="E85" s="10"/>
      <c r="G85" s="10"/>
      <c r="H85" s="70"/>
      <c r="I85" s="70"/>
    </row>
    <row r="86" spans="1:9" x14ac:dyDescent="0.2">
      <c r="A86" s="70"/>
      <c r="B86" s="70"/>
      <c r="C86" s="70"/>
      <c r="D86" s="70"/>
      <c r="E86" s="10"/>
      <c r="G86" s="10"/>
      <c r="H86" s="70"/>
      <c r="I86" s="70"/>
    </row>
    <row r="87" spans="1:9" x14ac:dyDescent="0.2">
      <c r="A87" s="69" t="s">
        <v>1031</v>
      </c>
      <c r="B87" s="70"/>
      <c r="C87" s="70"/>
      <c r="D87" s="70"/>
      <c r="E87" s="10"/>
      <c r="G87" s="10"/>
      <c r="H87" s="70"/>
      <c r="I87" s="70"/>
    </row>
    <row r="88" spans="1:9" x14ac:dyDescent="0.2">
      <c r="A88" s="71"/>
      <c r="B88" s="70"/>
      <c r="C88" s="70"/>
      <c r="D88" s="70"/>
      <c r="E88" s="10"/>
      <c r="G88" s="10"/>
      <c r="H88" s="70"/>
      <c r="I88" s="70"/>
    </row>
    <row r="89" spans="1:9" x14ac:dyDescent="0.2">
      <c r="A89" s="70"/>
      <c r="B89" s="70"/>
      <c r="C89" s="70"/>
      <c r="D89" s="70"/>
      <c r="E89" s="10"/>
      <c r="G89" s="10"/>
      <c r="H89" s="70"/>
      <c r="I89" s="70"/>
    </row>
    <row r="90" spans="1:9" x14ac:dyDescent="0.2">
      <c r="A90" s="70"/>
      <c r="B90" s="70"/>
      <c r="C90" s="70"/>
      <c r="D90" s="70"/>
      <c r="E90" s="10"/>
      <c r="G90" s="10"/>
      <c r="H90" s="70"/>
      <c r="I90" s="70"/>
    </row>
    <row r="91" spans="1:9" x14ac:dyDescent="0.2">
      <c r="A91" s="70"/>
      <c r="B91" s="70"/>
      <c r="C91" s="70"/>
      <c r="D91" s="70"/>
      <c r="E91" s="10"/>
      <c r="G91" s="10"/>
      <c r="H91" s="70"/>
      <c r="I91" s="70"/>
    </row>
    <row r="92" spans="1:9" x14ac:dyDescent="0.2">
      <c r="A92" s="70"/>
      <c r="B92" s="70"/>
      <c r="C92" s="70"/>
      <c r="D92" s="70"/>
      <c r="E92" s="10"/>
      <c r="G92" s="10"/>
      <c r="H92" s="70"/>
      <c r="I92" s="70"/>
    </row>
    <row r="93" spans="1:9" x14ac:dyDescent="0.2">
      <c r="A93" s="70"/>
      <c r="B93" s="70"/>
      <c r="C93" s="70"/>
      <c r="D93" s="70"/>
      <c r="E93" s="10"/>
      <c r="G93" s="10"/>
      <c r="H93" s="70"/>
      <c r="I93" s="70"/>
    </row>
    <row r="94" spans="1:9" x14ac:dyDescent="0.2">
      <c r="A94" s="70"/>
      <c r="B94" s="70"/>
      <c r="C94" s="70"/>
      <c r="D94" s="70"/>
      <c r="E94" s="10"/>
      <c r="G94" s="10"/>
      <c r="H94" s="70"/>
      <c r="I94" s="70"/>
    </row>
    <row r="95" spans="1:9" x14ac:dyDescent="0.2">
      <c r="A95" s="70"/>
      <c r="B95" s="70"/>
      <c r="C95" s="70"/>
      <c r="D95" s="70"/>
      <c r="E95" s="10"/>
      <c r="G95" s="10"/>
      <c r="H95" s="70"/>
      <c r="I95" s="70"/>
    </row>
    <row r="96" spans="1:9" x14ac:dyDescent="0.2">
      <c r="A96" s="70"/>
      <c r="B96" s="70"/>
      <c r="C96" s="70"/>
      <c r="D96" s="70"/>
      <c r="E96" s="10"/>
      <c r="G96" s="10"/>
      <c r="H96" s="70"/>
      <c r="I96" s="70"/>
    </row>
    <row r="97" spans="1:9" x14ac:dyDescent="0.2">
      <c r="A97" s="70"/>
      <c r="B97" s="70"/>
      <c r="C97" s="70"/>
      <c r="D97" s="70"/>
      <c r="E97" s="10"/>
      <c r="G97" s="10"/>
      <c r="H97" s="70"/>
      <c r="I97" s="70"/>
    </row>
    <row r="98" spans="1:9" x14ac:dyDescent="0.2">
      <c r="A98" s="70"/>
      <c r="B98" s="70"/>
      <c r="C98" s="70"/>
      <c r="D98" s="70"/>
      <c r="E98" s="10"/>
      <c r="G98" s="10"/>
      <c r="H98" s="70"/>
      <c r="I98" s="70"/>
    </row>
    <row r="99" spans="1:9" x14ac:dyDescent="0.2">
      <c r="A99" s="70"/>
      <c r="B99" s="70"/>
      <c r="C99" s="70"/>
      <c r="D99" s="70"/>
      <c r="E99" s="10"/>
      <c r="G99" s="10"/>
      <c r="H99" s="70"/>
      <c r="I99" s="70"/>
    </row>
    <row r="100" spans="1:9" x14ac:dyDescent="0.2">
      <c r="A100" s="70"/>
      <c r="B100" s="70"/>
      <c r="C100" s="70"/>
      <c r="D100" s="70"/>
      <c r="E100" s="10"/>
      <c r="G100" s="10"/>
      <c r="H100" s="70"/>
      <c r="I100" s="70"/>
    </row>
    <row r="101" spans="1:9" x14ac:dyDescent="0.2">
      <c r="A101" s="70"/>
      <c r="B101" s="70"/>
      <c r="C101" s="70"/>
      <c r="D101" s="70"/>
      <c r="E101" s="10"/>
      <c r="G101" s="10"/>
      <c r="H101" s="70"/>
      <c r="I101" s="70"/>
    </row>
    <row r="102" spans="1:9" x14ac:dyDescent="0.2">
      <c r="A102" s="70"/>
      <c r="B102" s="70"/>
      <c r="C102" s="70"/>
      <c r="D102" s="70"/>
      <c r="E102" s="10"/>
      <c r="G102" s="10"/>
      <c r="H102" s="70"/>
      <c r="I102" s="70"/>
    </row>
    <row r="103" spans="1:9" x14ac:dyDescent="0.2">
      <c r="A103" s="70"/>
      <c r="B103" s="70"/>
      <c r="C103" s="70"/>
      <c r="D103" s="70"/>
      <c r="E103" s="10"/>
      <c r="G103" s="10"/>
      <c r="H103" s="70"/>
      <c r="I103" s="70"/>
    </row>
    <row r="104" spans="1:9" x14ac:dyDescent="0.2">
      <c r="A104" s="69" t="s">
        <v>1399</v>
      </c>
      <c r="B104" s="70"/>
      <c r="C104" s="70"/>
      <c r="D104" s="70"/>
      <c r="E104" s="10"/>
      <c r="G104" s="10"/>
      <c r="H104" s="70"/>
      <c r="I104" s="70"/>
    </row>
    <row r="105" spans="1:9" x14ac:dyDescent="0.2">
      <c r="A105" s="70"/>
      <c r="B105" s="70"/>
      <c r="C105" s="70"/>
      <c r="D105" s="70"/>
      <c r="E105" s="10"/>
      <c r="G105" s="10"/>
      <c r="H105" s="70"/>
      <c r="I105" s="70"/>
    </row>
    <row r="106" spans="1:9" x14ac:dyDescent="0.2">
      <c r="A106" s="69" t="s">
        <v>1032</v>
      </c>
      <c r="B106" s="70"/>
      <c r="C106" s="70"/>
      <c r="D106" s="70"/>
      <c r="E106" s="10"/>
      <c r="G106" s="10"/>
      <c r="H106" s="70"/>
      <c r="I106" s="70"/>
    </row>
    <row r="107" spans="1:9" x14ac:dyDescent="0.2">
      <c r="A107" s="70"/>
      <c r="B107" s="70"/>
      <c r="C107" s="70"/>
      <c r="D107" s="70"/>
      <c r="E107" s="10"/>
      <c r="G107" s="10"/>
      <c r="H107" s="70"/>
      <c r="I107" s="70"/>
    </row>
    <row r="108" spans="1:9" x14ac:dyDescent="0.2">
      <c r="A108" s="70"/>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70"/>
      <c r="B111" s="70"/>
      <c r="C111" s="70"/>
      <c r="D111" s="70"/>
      <c r="E111" s="10"/>
      <c r="G111" s="10"/>
      <c r="H111" s="70"/>
      <c r="I111" s="70"/>
    </row>
    <row r="112" spans="1:9" x14ac:dyDescent="0.2">
      <c r="A112" s="70"/>
      <c r="B112" s="70"/>
      <c r="C112" s="70"/>
      <c r="D112" s="70"/>
      <c r="E112" s="10"/>
      <c r="G112" s="10"/>
      <c r="H112" s="70"/>
      <c r="I112" s="70"/>
    </row>
    <row r="113" spans="1:9" x14ac:dyDescent="0.2">
      <c r="A113" s="70"/>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10"/>
      <c r="H119" s="70"/>
      <c r="I119" s="70"/>
    </row>
    <row r="120" spans="1:9" x14ac:dyDescent="0.2">
      <c r="A120" s="70"/>
      <c r="B120" s="70"/>
      <c r="C120" s="70"/>
      <c r="D120" s="70"/>
      <c r="E120" s="10"/>
      <c r="G120" s="10"/>
      <c r="H120" s="70"/>
      <c r="I120" s="70"/>
    </row>
    <row r="121" spans="1:9" x14ac:dyDescent="0.2">
      <c r="A121" s="70" t="s">
        <v>1030</v>
      </c>
      <c r="B121" s="70"/>
      <c r="C121" s="70"/>
      <c r="D121" s="70"/>
      <c r="E121" s="10"/>
      <c r="G121" s="10"/>
      <c r="H121" s="70"/>
      <c r="I121" s="70"/>
    </row>
    <row r="122" spans="1:9" x14ac:dyDescent="0.2">
      <c r="A122" s="70"/>
      <c r="B122" s="70"/>
      <c r="C122" s="70"/>
      <c r="D122" s="70"/>
      <c r="E122" s="10"/>
      <c r="G122" s="10"/>
      <c r="H122" s="70"/>
      <c r="I122" s="70"/>
    </row>
    <row r="123" spans="1:9" x14ac:dyDescent="0.2">
      <c r="A123" s="70"/>
      <c r="B123" s="70"/>
      <c r="C123" s="70"/>
      <c r="D123" s="70"/>
      <c r="E123" s="10"/>
      <c r="G123" s="10"/>
      <c r="H123" s="70"/>
      <c r="I123" s="70"/>
    </row>
    <row r="124" spans="1:9" x14ac:dyDescent="0.2">
      <c r="A124" s="70"/>
      <c r="B124" s="70"/>
      <c r="C124" s="70"/>
      <c r="D124" s="70"/>
      <c r="E124" s="10"/>
      <c r="G124" s="10"/>
      <c r="H124" s="70"/>
      <c r="I124" s="70"/>
    </row>
    <row r="125" spans="1:9" x14ac:dyDescent="0.2">
      <c r="A125" s="70"/>
    </row>
    <row r="126" spans="1:9" x14ac:dyDescent="0.2">
      <c r="A126" s="71"/>
    </row>
  </sheetData>
  <mergeCells count="5">
    <mergeCell ref="A1:G1"/>
    <mergeCell ref="A59:G59"/>
    <mergeCell ref="A70:B70"/>
    <mergeCell ref="A71:B71"/>
    <mergeCell ref="A72:B72"/>
  </mergeCells>
  <conditionalFormatting sqref="F2:F3">
    <cfRule type="cellIs" dxfId="99" priority="3" stopIfTrue="1" operator="between">
      <formula>0.009</formula>
      <formula>-0.009</formula>
    </cfRule>
  </conditionalFormatting>
  <conditionalFormatting sqref="F5:F58">
    <cfRule type="cellIs" dxfId="98" priority="2" stopIfTrue="1" operator="between">
      <formula>0.009</formula>
      <formula>-0.009</formula>
    </cfRule>
  </conditionalFormatting>
  <conditionalFormatting sqref="F60:F65536">
    <cfRule type="cellIs" dxfId="9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
  <sheetViews>
    <sheetView workbookViewId="0">
      <selection activeCell="A6" sqref="A6"/>
    </sheetView>
  </sheetViews>
  <sheetFormatPr defaultColWidth="9.140625" defaultRowHeight="11.25" x14ac:dyDescent="0.2"/>
  <cols>
    <col min="1" max="1" width="38.85546875" style="6" bestFit="1" customWidth="1"/>
    <col min="2" max="2" width="48.570312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1400</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77</v>
      </c>
      <c r="B7" s="21" t="s">
        <v>76</v>
      </c>
      <c r="C7" s="21" t="s">
        <v>31</v>
      </c>
      <c r="D7" s="24">
        <v>450</v>
      </c>
      <c r="E7" s="22">
        <v>462.27307810000002</v>
      </c>
      <c r="F7" s="23">
        <v>9.4561222389072803</v>
      </c>
      <c r="G7" s="22">
        <v>7.64</v>
      </c>
    </row>
    <row r="8" spans="1:7" x14ac:dyDescent="0.2">
      <c r="A8" s="21" t="s">
        <v>1329</v>
      </c>
      <c r="B8" s="21" t="s">
        <v>1330</v>
      </c>
      <c r="C8" s="21" t="s">
        <v>79</v>
      </c>
      <c r="D8" s="24">
        <v>450</v>
      </c>
      <c r="E8" s="22">
        <v>457.6905678</v>
      </c>
      <c r="F8" s="23">
        <v>9.3623837548580795</v>
      </c>
      <c r="G8" s="22">
        <v>7.0507999999999997</v>
      </c>
    </row>
    <row r="9" spans="1:7" x14ac:dyDescent="0.2">
      <c r="A9" s="21" t="s">
        <v>65</v>
      </c>
      <c r="B9" s="21" t="s">
        <v>64</v>
      </c>
      <c r="C9" s="21" t="s">
        <v>63</v>
      </c>
      <c r="D9" s="24">
        <v>362</v>
      </c>
      <c r="E9" s="22">
        <v>391.221002</v>
      </c>
      <c r="F9" s="23">
        <v>8.0027018500513201</v>
      </c>
      <c r="G9" s="22">
        <v>8.3188999999999993</v>
      </c>
    </row>
    <row r="10" spans="1:7" x14ac:dyDescent="0.2">
      <c r="A10" s="21" t="s">
        <v>62</v>
      </c>
      <c r="B10" s="21" t="s">
        <v>61</v>
      </c>
      <c r="C10" s="21" t="s">
        <v>63</v>
      </c>
      <c r="D10" s="24">
        <v>323</v>
      </c>
      <c r="E10" s="22">
        <v>350.80287099999998</v>
      </c>
      <c r="F10" s="23">
        <v>7.1759204398617999</v>
      </c>
      <c r="G10" s="22">
        <v>8.2788000000000004</v>
      </c>
    </row>
    <row r="11" spans="1:7" x14ac:dyDescent="0.2">
      <c r="A11" s="20" t="s">
        <v>32</v>
      </c>
      <c r="B11" s="20"/>
      <c r="C11" s="20"/>
      <c r="D11" s="20"/>
      <c r="E11" s="25">
        <f>SUM(E6:E10)</f>
        <v>1661.9875188999999</v>
      </c>
      <c r="F11" s="26">
        <f>SUM(F6:F10)</f>
        <v>33.997128283678478</v>
      </c>
      <c r="G11" s="25"/>
    </row>
    <row r="12" spans="1:7" x14ac:dyDescent="0.2">
      <c r="A12" s="21"/>
      <c r="B12" s="21"/>
      <c r="C12" s="21"/>
      <c r="D12" s="21"/>
      <c r="E12" s="22"/>
      <c r="F12" s="23"/>
      <c r="G12" s="22"/>
    </row>
    <row r="13" spans="1:7" x14ac:dyDescent="0.2">
      <c r="A13" s="20" t="s">
        <v>60</v>
      </c>
      <c r="B13" s="21"/>
      <c r="C13" s="21"/>
      <c r="D13" s="21"/>
      <c r="E13" s="22"/>
      <c r="F13" s="23"/>
      <c r="G13" s="22"/>
    </row>
    <row r="14" spans="1:7" x14ac:dyDescent="0.2">
      <c r="A14" s="21" t="s">
        <v>72</v>
      </c>
      <c r="B14" s="21" t="s">
        <v>71</v>
      </c>
      <c r="C14" s="21" t="s">
        <v>39</v>
      </c>
      <c r="D14" s="24">
        <v>1450000</v>
      </c>
      <c r="E14" s="22">
        <v>1395.3026167</v>
      </c>
      <c r="F14" s="23">
        <v>28.541900294111901</v>
      </c>
      <c r="G14" s="22">
        <v>7.5322167753125102</v>
      </c>
    </row>
    <row r="15" spans="1:7" x14ac:dyDescent="0.2">
      <c r="A15" s="21" t="s">
        <v>1401</v>
      </c>
      <c r="B15" s="21" t="s">
        <v>1402</v>
      </c>
      <c r="C15" s="21" t="s">
        <v>39</v>
      </c>
      <c r="D15" s="24">
        <v>500000</v>
      </c>
      <c r="E15" s="22">
        <v>525.02633330000003</v>
      </c>
      <c r="F15" s="23">
        <v>10.7397843861807</v>
      </c>
      <c r="G15" s="22">
        <v>7.2445950400000001</v>
      </c>
    </row>
    <row r="16" spans="1:7" x14ac:dyDescent="0.2">
      <c r="A16" s="21" t="s">
        <v>1403</v>
      </c>
      <c r="B16" s="21" t="s">
        <v>1404</v>
      </c>
      <c r="C16" s="21" t="s">
        <v>39</v>
      </c>
      <c r="D16" s="24">
        <v>355500</v>
      </c>
      <c r="E16" s="22">
        <v>353.07940050000002</v>
      </c>
      <c r="F16" s="23">
        <v>7.2224884583173798</v>
      </c>
      <c r="G16" s="22">
        <v>7.5006120000000003</v>
      </c>
    </row>
    <row r="17" spans="1:7" x14ac:dyDescent="0.2">
      <c r="A17" s="21" t="s">
        <v>1405</v>
      </c>
      <c r="B17" s="21" t="s">
        <v>1406</v>
      </c>
      <c r="C17" s="21" t="s">
        <v>39</v>
      </c>
      <c r="D17" s="24">
        <v>300000</v>
      </c>
      <c r="E17" s="22">
        <v>316.13303330000002</v>
      </c>
      <c r="F17" s="23">
        <v>6.4667244281845697</v>
      </c>
      <c r="G17" s="22">
        <v>6.9104105000000002</v>
      </c>
    </row>
    <row r="18" spans="1:7" x14ac:dyDescent="0.2">
      <c r="A18" s="21" t="s">
        <v>1407</v>
      </c>
      <c r="B18" s="21" t="s">
        <v>1408</v>
      </c>
      <c r="C18" s="21" t="s">
        <v>39</v>
      </c>
      <c r="D18" s="24">
        <v>287900</v>
      </c>
      <c r="E18" s="22">
        <v>284.34318739999998</v>
      </c>
      <c r="F18" s="23">
        <v>5.8164406824341901</v>
      </c>
      <c r="G18" s="22">
        <v>7.6051199049999996</v>
      </c>
    </row>
    <row r="19" spans="1:7" x14ac:dyDescent="0.2">
      <c r="A19" s="21" t="s">
        <v>1409</v>
      </c>
      <c r="B19" s="21" t="s">
        <v>1410</v>
      </c>
      <c r="C19" s="21" t="s">
        <v>39</v>
      </c>
      <c r="D19" s="24">
        <v>232900</v>
      </c>
      <c r="E19" s="22">
        <v>240.2976027</v>
      </c>
      <c r="F19" s="23">
        <v>4.9154571453456599</v>
      </c>
      <c r="G19" s="22">
        <v>7.5967655250000004</v>
      </c>
    </row>
    <row r="20" spans="1:7" x14ac:dyDescent="0.2">
      <c r="A20" s="20" t="s">
        <v>32</v>
      </c>
      <c r="B20" s="20"/>
      <c r="C20" s="20"/>
      <c r="D20" s="20"/>
      <c r="E20" s="25">
        <f>SUM(E14:E19)</f>
        <v>3114.1821738999997</v>
      </c>
      <c r="F20" s="26">
        <f>SUM(F14:F19)</f>
        <v>63.702795394574402</v>
      </c>
      <c r="G20" s="25"/>
    </row>
    <row r="21" spans="1:7" x14ac:dyDescent="0.2">
      <c r="A21" s="21"/>
      <c r="B21" s="21"/>
      <c r="C21" s="21"/>
      <c r="D21" s="21"/>
      <c r="E21" s="22"/>
      <c r="F21" s="23"/>
      <c r="G21" s="22"/>
    </row>
    <row r="22" spans="1:7" x14ac:dyDescent="0.2">
      <c r="A22" s="20" t="s">
        <v>1146</v>
      </c>
      <c r="B22" s="21"/>
      <c r="C22" s="21"/>
      <c r="D22" s="21"/>
      <c r="E22" s="22"/>
      <c r="F22" s="23"/>
      <c r="G22" s="22"/>
    </row>
    <row r="23" spans="1:7" x14ac:dyDescent="0.2">
      <c r="A23" s="21" t="s">
        <v>1147</v>
      </c>
      <c r="B23" s="21" t="s">
        <v>1148</v>
      </c>
      <c r="C23" s="21" t="s">
        <v>1149</v>
      </c>
      <c r="D23" s="24">
        <v>125.408</v>
      </c>
      <c r="E23" s="22">
        <v>14.626103799999999</v>
      </c>
      <c r="F23" s="23">
        <v>0.29918728120660198</v>
      </c>
      <c r="G23" s="22">
        <v>5.45</v>
      </c>
    </row>
    <row r="24" spans="1:7" x14ac:dyDescent="0.2">
      <c r="A24" s="20" t="s">
        <v>32</v>
      </c>
      <c r="B24" s="20"/>
      <c r="C24" s="20"/>
      <c r="D24" s="20"/>
      <c r="E24" s="25">
        <f>SUM(E23:E23)</f>
        <v>14.626103799999999</v>
      </c>
      <c r="F24" s="26">
        <f>SUM(F23:F23)</f>
        <v>0.29918728120660198</v>
      </c>
      <c r="G24" s="25"/>
    </row>
    <row r="25" spans="1:7" x14ac:dyDescent="0.2">
      <c r="A25" s="21"/>
      <c r="B25" s="21"/>
      <c r="C25" s="21"/>
      <c r="D25" s="21"/>
      <c r="E25" s="22"/>
      <c r="F25" s="23"/>
      <c r="G25" s="22"/>
    </row>
    <row r="26" spans="1:7" x14ac:dyDescent="0.2">
      <c r="A26" s="20" t="s">
        <v>40</v>
      </c>
      <c r="B26" s="20"/>
      <c r="C26" s="20"/>
      <c r="D26" s="20"/>
      <c r="E26" s="25">
        <f>E11+E20+E24</f>
        <v>4790.7957966000004</v>
      </c>
      <c r="F26" s="26">
        <f>F11+F20+F24</f>
        <v>97.999110959459472</v>
      </c>
      <c r="G26" s="25"/>
    </row>
    <row r="27" spans="1:7" x14ac:dyDescent="0.2">
      <c r="A27" s="20"/>
      <c r="B27" s="20"/>
      <c r="C27" s="20"/>
      <c r="D27" s="20"/>
      <c r="E27" s="25"/>
      <c r="F27" s="26"/>
      <c r="G27" s="25"/>
    </row>
    <row r="28" spans="1:7" x14ac:dyDescent="0.2">
      <c r="A28" s="20" t="s">
        <v>42</v>
      </c>
      <c r="B28" s="20"/>
      <c r="C28" s="20"/>
      <c r="D28" s="20"/>
      <c r="E28" s="25">
        <f>E30-(E11+E20+E24)</f>
        <v>97.815691499999957</v>
      </c>
      <c r="F28" s="26">
        <f>F30-(F11+F20+F24)</f>
        <v>2.0008890405405282</v>
      </c>
      <c r="G28" s="25"/>
    </row>
    <row r="29" spans="1:7" x14ac:dyDescent="0.2">
      <c r="A29" s="20"/>
      <c r="B29" s="20"/>
      <c r="C29" s="20"/>
      <c r="D29" s="20"/>
      <c r="E29" s="25"/>
      <c r="F29" s="26"/>
      <c r="G29" s="25"/>
    </row>
    <row r="30" spans="1:7" x14ac:dyDescent="0.2">
      <c r="A30" s="27" t="s">
        <v>41</v>
      </c>
      <c r="B30" s="27"/>
      <c r="C30" s="27"/>
      <c r="D30" s="27"/>
      <c r="E30" s="28">
        <v>4888.6114881000003</v>
      </c>
      <c r="F30" s="29">
        <v>100</v>
      </c>
      <c r="G30" s="28"/>
    </row>
    <row r="32" spans="1:7" x14ac:dyDescent="0.2">
      <c r="A32" s="11" t="s">
        <v>43</v>
      </c>
    </row>
    <row r="33" spans="1:4" x14ac:dyDescent="0.2">
      <c r="A33" s="11" t="s">
        <v>1151</v>
      </c>
    </row>
    <row r="35" spans="1:4" x14ac:dyDescent="0.2">
      <c r="A35" s="11" t="s">
        <v>44</v>
      </c>
    </row>
    <row r="36" spans="1:4" x14ac:dyDescent="0.2">
      <c r="A36" s="11" t="s">
        <v>45</v>
      </c>
    </row>
    <row r="37" spans="1:4" x14ac:dyDescent="0.2">
      <c r="A37" s="11" t="s">
        <v>46</v>
      </c>
      <c r="B37" s="11"/>
      <c r="C37" s="30" t="s">
        <v>1022</v>
      </c>
      <c r="D37" s="11" t="s">
        <v>47</v>
      </c>
    </row>
    <row r="38" spans="1:4" x14ac:dyDescent="0.2">
      <c r="A38" s="6" t="s">
        <v>56</v>
      </c>
      <c r="C38" s="31">
        <v>10.6203</v>
      </c>
      <c r="D38" s="31">
        <v>10.952199999999999</v>
      </c>
    </row>
    <row r="39" spans="1:4" x14ac:dyDescent="0.2">
      <c r="A39" s="6" t="s">
        <v>116</v>
      </c>
      <c r="C39" s="31">
        <v>10.500999999999999</v>
      </c>
      <c r="D39" s="31">
        <v>10.585100000000001</v>
      </c>
    </row>
    <row r="40" spans="1:4" x14ac:dyDescent="0.2">
      <c r="A40" s="6" t="s">
        <v>57</v>
      </c>
      <c r="C40" s="31">
        <v>10.6716</v>
      </c>
      <c r="D40" s="31">
        <v>11.033099999999999</v>
      </c>
    </row>
    <row r="41" spans="1:4" x14ac:dyDescent="0.2">
      <c r="A41" s="6" t="s">
        <v>117</v>
      </c>
      <c r="C41" s="31">
        <v>10.552199999999999</v>
      </c>
      <c r="D41" s="31">
        <v>10.654999999999999</v>
      </c>
    </row>
    <row r="43" spans="1:4" x14ac:dyDescent="0.2">
      <c r="A43" s="11" t="s">
        <v>48</v>
      </c>
    </row>
    <row r="44" spans="1:4" x14ac:dyDescent="0.2">
      <c r="A44" s="102" t="s">
        <v>49</v>
      </c>
      <c r="B44" s="103"/>
      <c r="C44" s="32" t="s">
        <v>50</v>
      </c>
    </row>
    <row r="45" spans="1:4" x14ac:dyDescent="0.2">
      <c r="A45" s="98" t="s">
        <v>116</v>
      </c>
      <c r="B45" s="99"/>
      <c r="C45" s="33">
        <v>0.24</v>
      </c>
    </row>
    <row r="46" spans="1:4" x14ac:dyDescent="0.2">
      <c r="A46" s="98" t="s">
        <v>117</v>
      </c>
      <c r="B46" s="99"/>
      <c r="C46" s="33">
        <v>0.25</v>
      </c>
    </row>
    <row r="47" spans="1:4" x14ac:dyDescent="0.2">
      <c r="A47" s="6" t="s">
        <v>51</v>
      </c>
    </row>
    <row r="48" spans="1:4" x14ac:dyDescent="0.2">
      <c r="A48" s="6" t="s">
        <v>52</v>
      </c>
    </row>
    <row r="50" spans="1:9" x14ac:dyDescent="0.2">
      <c r="A50" s="11" t="s">
        <v>1169</v>
      </c>
      <c r="D50" s="34">
        <v>14.4462639408738</v>
      </c>
      <c r="E50" s="9" t="s">
        <v>53</v>
      </c>
    </row>
    <row r="52" spans="1:9" x14ac:dyDescent="0.2">
      <c r="A52" s="11" t="s">
        <v>54</v>
      </c>
      <c r="D52" s="30" t="s">
        <v>55</v>
      </c>
    </row>
    <row r="54" spans="1:9" x14ac:dyDescent="0.2">
      <c r="A54" s="69" t="s">
        <v>1170</v>
      </c>
      <c r="B54" s="70"/>
      <c r="C54" s="70"/>
      <c r="D54" s="70"/>
      <c r="E54" s="10"/>
      <c r="G54" s="10"/>
      <c r="H54" s="70"/>
      <c r="I54" s="70"/>
    </row>
    <row r="55" spans="1:9" x14ac:dyDescent="0.2">
      <c r="A55" s="70"/>
      <c r="B55" s="70"/>
      <c r="C55" s="70"/>
      <c r="D55" s="70"/>
      <c r="E55" s="10"/>
      <c r="G55" s="10"/>
      <c r="H55" s="70"/>
      <c r="I55" s="70"/>
    </row>
    <row r="56" spans="1:9" x14ac:dyDescent="0.2">
      <c r="A56" s="69" t="s">
        <v>1031</v>
      </c>
      <c r="B56" s="70"/>
      <c r="C56" s="70"/>
      <c r="D56" s="70"/>
      <c r="E56" s="10"/>
      <c r="G56" s="10"/>
      <c r="H56" s="70"/>
      <c r="I56" s="70"/>
    </row>
    <row r="57" spans="1:9" x14ac:dyDescent="0.2">
      <c r="A57" s="71"/>
      <c r="B57" s="70"/>
      <c r="C57" s="70"/>
      <c r="D57" s="70"/>
      <c r="E57" s="10"/>
      <c r="G57" s="10"/>
      <c r="H57" s="70"/>
      <c r="I57" s="70"/>
    </row>
    <row r="58" spans="1:9" x14ac:dyDescent="0.2">
      <c r="A58" s="70"/>
      <c r="B58" s="70"/>
      <c r="C58" s="70"/>
      <c r="D58" s="70"/>
      <c r="E58" s="10"/>
      <c r="G58" s="10"/>
      <c r="H58" s="70"/>
      <c r="I58" s="70"/>
    </row>
    <row r="59" spans="1:9" x14ac:dyDescent="0.2">
      <c r="A59" s="70"/>
      <c r="B59" s="70"/>
      <c r="C59" s="70"/>
      <c r="D59" s="70"/>
      <c r="E59" s="10"/>
      <c r="G59" s="10"/>
      <c r="H59" s="70"/>
      <c r="I59" s="70"/>
    </row>
    <row r="60" spans="1:9" x14ac:dyDescent="0.2">
      <c r="A60" s="70"/>
      <c r="B60" s="70"/>
      <c r="C60" s="70"/>
      <c r="D60" s="70"/>
      <c r="E60" s="10"/>
      <c r="G60" s="10"/>
      <c r="H60" s="70"/>
      <c r="I60" s="70"/>
    </row>
    <row r="61" spans="1:9" x14ac:dyDescent="0.2">
      <c r="A61" s="70"/>
      <c r="B61" s="70"/>
      <c r="C61" s="70"/>
      <c r="D61" s="70"/>
      <c r="E61" s="10"/>
      <c r="G61" s="10"/>
      <c r="H61" s="70"/>
      <c r="I61" s="70"/>
    </row>
    <row r="62" spans="1:9" x14ac:dyDescent="0.2">
      <c r="A62" s="70"/>
      <c r="B62" s="70"/>
      <c r="C62" s="70"/>
      <c r="D62" s="70"/>
      <c r="E62" s="10"/>
      <c r="G62" s="10"/>
      <c r="H62" s="70"/>
      <c r="I62" s="70"/>
    </row>
    <row r="63" spans="1:9" x14ac:dyDescent="0.2">
      <c r="A63" s="70"/>
      <c r="B63" s="70"/>
      <c r="C63" s="70"/>
      <c r="D63" s="70"/>
      <c r="E63" s="10"/>
      <c r="G63" s="10"/>
      <c r="H63" s="70"/>
      <c r="I63" s="70"/>
    </row>
    <row r="64" spans="1:9" x14ac:dyDescent="0.2">
      <c r="A64" s="70"/>
      <c r="B64" s="70"/>
      <c r="C64" s="70"/>
      <c r="D64" s="70"/>
      <c r="E64" s="10"/>
      <c r="G64" s="10"/>
      <c r="H64" s="70"/>
      <c r="I64" s="70"/>
    </row>
    <row r="65" spans="1:9" x14ac:dyDescent="0.2">
      <c r="A65" s="70"/>
      <c r="B65" s="70"/>
      <c r="C65" s="70"/>
      <c r="D65" s="70"/>
      <c r="E65" s="10"/>
      <c r="G65" s="10"/>
      <c r="H65" s="70"/>
      <c r="I65" s="70"/>
    </row>
    <row r="66" spans="1:9" x14ac:dyDescent="0.2">
      <c r="A66" s="70"/>
      <c r="B66" s="70"/>
      <c r="C66" s="70"/>
      <c r="D66" s="70"/>
      <c r="E66" s="10"/>
      <c r="G66" s="10"/>
      <c r="H66" s="70"/>
      <c r="I66" s="70"/>
    </row>
    <row r="67" spans="1:9" x14ac:dyDescent="0.2">
      <c r="A67" s="70"/>
      <c r="B67" s="70"/>
      <c r="C67" s="70"/>
      <c r="D67" s="70"/>
      <c r="E67" s="10"/>
      <c r="G67" s="10"/>
      <c r="H67" s="70"/>
      <c r="I67" s="70"/>
    </row>
    <row r="68" spans="1:9" x14ac:dyDescent="0.2">
      <c r="A68" s="70"/>
      <c r="B68" s="70"/>
      <c r="C68" s="70"/>
      <c r="D68" s="70"/>
      <c r="E68" s="10"/>
      <c r="G68" s="10"/>
      <c r="H68" s="70"/>
      <c r="I68" s="70"/>
    </row>
    <row r="69" spans="1:9" x14ac:dyDescent="0.2">
      <c r="A69" s="70"/>
      <c r="B69" s="70"/>
      <c r="C69" s="70"/>
      <c r="D69" s="70"/>
      <c r="E69" s="10"/>
      <c r="G69" s="10"/>
      <c r="H69" s="70"/>
      <c r="I69" s="70"/>
    </row>
    <row r="70" spans="1:9" x14ac:dyDescent="0.2">
      <c r="A70" s="70"/>
      <c r="B70" s="70"/>
      <c r="C70" s="70"/>
      <c r="D70" s="70"/>
      <c r="E70" s="10"/>
      <c r="G70" s="10"/>
      <c r="H70" s="70"/>
      <c r="I70" s="70"/>
    </row>
    <row r="71" spans="1:9" x14ac:dyDescent="0.2">
      <c r="A71" s="70"/>
      <c r="B71" s="70"/>
      <c r="C71" s="70"/>
      <c r="D71" s="70"/>
      <c r="E71" s="10"/>
      <c r="G71" s="10"/>
      <c r="H71" s="70"/>
      <c r="I71" s="70"/>
    </row>
    <row r="72" spans="1:9" x14ac:dyDescent="0.2">
      <c r="A72" s="69" t="s">
        <v>1411</v>
      </c>
      <c r="B72" s="70"/>
      <c r="C72" s="70"/>
      <c r="D72" s="70"/>
      <c r="E72" s="10"/>
      <c r="G72" s="10"/>
      <c r="H72" s="70"/>
      <c r="I72" s="70"/>
    </row>
    <row r="73" spans="1:9" x14ac:dyDescent="0.2">
      <c r="A73" s="70"/>
      <c r="B73" s="70"/>
      <c r="C73" s="70"/>
      <c r="D73" s="70"/>
      <c r="E73" s="10"/>
      <c r="G73" s="10"/>
      <c r="H73" s="70"/>
      <c r="I73" s="70"/>
    </row>
    <row r="74" spans="1:9" x14ac:dyDescent="0.2">
      <c r="A74" s="69" t="s">
        <v>1032</v>
      </c>
      <c r="B74" s="70"/>
      <c r="C74" s="70"/>
      <c r="D74" s="70"/>
      <c r="E74" s="10"/>
      <c r="G74" s="10"/>
      <c r="H74" s="70"/>
      <c r="I74" s="70"/>
    </row>
    <row r="75" spans="1:9" x14ac:dyDescent="0.2">
      <c r="A75" s="70"/>
      <c r="B75" s="70"/>
      <c r="C75" s="70"/>
      <c r="D75" s="70"/>
      <c r="E75" s="10"/>
      <c r="G75" s="10"/>
      <c r="H75" s="70"/>
      <c r="I75" s="70"/>
    </row>
    <row r="76" spans="1:9" x14ac:dyDescent="0.2">
      <c r="A76" s="70"/>
      <c r="B76" s="70"/>
      <c r="C76" s="70"/>
      <c r="D76" s="70"/>
      <c r="E76" s="10"/>
      <c r="G76" s="10"/>
      <c r="H76" s="70"/>
      <c r="I76" s="70"/>
    </row>
    <row r="77" spans="1:9" x14ac:dyDescent="0.2">
      <c r="A77" s="70"/>
      <c r="B77" s="70"/>
      <c r="C77" s="70"/>
      <c r="D77" s="70"/>
      <c r="E77" s="10"/>
      <c r="G77" s="10"/>
      <c r="H77" s="70"/>
      <c r="I77" s="70"/>
    </row>
    <row r="78" spans="1:9" x14ac:dyDescent="0.2">
      <c r="A78" s="70"/>
      <c r="B78" s="70"/>
      <c r="C78" s="70"/>
      <c r="D78" s="70"/>
      <c r="E78" s="10"/>
      <c r="G78" s="10"/>
      <c r="H78" s="70"/>
      <c r="I78" s="70"/>
    </row>
    <row r="79" spans="1:9" x14ac:dyDescent="0.2">
      <c r="A79" s="70"/>
      <c r="B79" s="70"/>
      <c r="C79" s="70"/>
      <c r="D79" s="70"/>
      <c r="E79" s="10"/>
      <c r="G79" s="10"/>
      <c r="H79" s="70"/>
      <c r="I79" s="70"/>
    </row>
    <row r="80" spans="1:9" x14ac:dyDescent="0.2">
      <c r="A80" s="70"/>
      <c r="B80" s="70"/>
      <c r="C80" s="70"/>
      <c r="D80" s="70"/>
      <c r="E80" s="10"/>
      <c r="G80" s="10"/>
      <c r="H80" s="70"/>
      <c r="I80" s="70"/>
    </row>
    <row r="81" spans="1:9" x14ac:dyDescent="0.2">
      <c r="A81" s="70"/>
      <c r="B81" s="70"/>
      <c r="C81" s="70"/>
      <c r="D81" s="70"/>
      <c r="E81" s="10"/>
      <c r="G81" s="10"/>
      <c r="H81" s="70"/>
      <c r="I81" s="70"/>
    </row>
    <row r="82" spans="1:9" x14ac:dyDescent="0.2">
      <c r="A82" s="70"/>
      <c r="B82" s="70"/>
      <c r="C82" s="70"/>
      <c r="D82" s="70"/>
      <c r="E82" s="10"/>
      <c r="G82" s="10"/>
      <c r="H82" s="70"/>
      <c r="I82" s="70"/>
    </row>
    <row r="83" spans="1:9" x14ac:dyDescent="0.2">
      <c r="A83" s="70"/>
      <c r="B83" s="70"/>
      <c r="C83" s="70"/>
      <c r="D83" s="70"/>
      <c r="E83" s="10"/>
      <c r="G83" s="10"/>
      <c r="H83" s="70"/>
      <c r="I83" s="70"/>
    </row>
    <row r="84" spans="1:9" x14ac:dyDescent="0.2">
      <c r="A84" s="70"/>
      <c r="B84" s="70"/>
      <c r="C84" s="70"/>
      <c r="D84" s="70"/>
      <c r="E84" s="10"/>
      <c r="G84" s="10"/>
      <c r="H84" s="70"/>
      <c r="I84" s="70"/>
    </row>
    <row r="85" spans="1:9" x14ac:dyDescent="0.2">
      <c r="A85" s="70"/>
      <c r="B85" s="70"/>
      <c r="C85" s="70"/>
      <c r="D85" s="70"/>
      <c r="E85" s="10"/>
      <c r="G85" s="10"/>
      <c r="H85" s="70"/>
      <c r="I85" s="70"/>
    </row>
    <row r="86" spans="1:9" x14ac:dyDescent="0.2">
      <c r="A86" s="70"/>
      <c r="B86" s="70"/>
      <c r="C86" s="70"/>
      <c r="D86" s="70"/>
      <c r="E86" s="10"/>
      <c r="G86" s="10"/>
      <c r="H86" s="70"/>
      <c r="I86" s="70"/>
    </row>
    <row r="87" spans="1:9" x14ac:dyDescent="0.2">
      <c r="A87" s="70"/>
      <c r="B87" s="70"/>
      <c r="C87" s="70"/>
      <c r="D87" s="70"/>
      <c r="E87" s="10"/>
      <c r="G87" s="10"/>
      <c r="H87" s="70"/>
      <c r="I87" s="70"/>
    </row>
    <row r="88" spans="1:9" x14ac:dyDescent="0.2">
      <c r="A88" s="70"/>
      <c r="B88" s="70"/>
      <c r="C88" s="70"/>
      <c r="D88" s="70"/>
      <c r="E88" s="10"/>
      <c r="G88" s="10"/>
      <c r="H88" s="70"/>
      <c r="I88" s="70"/>
    </row>
    <row r="89" spans="1:9" x14ac:dyDescent="0.2">
      <c r="A89" s="70"/>
      <c r="B89" s="70"/>
      <c r="C89" s="70"/>
      <c r="D89" s="70"/>
      <c r="E89" s="10"/>
      <c r="G89" s="10"/>
      <c r="H89" s="70"/>
      <c r="I89" s="70"/>
    </row>
    <row r="90" spans="1:9" x14ac:dyDescent="0.2">
      <c r="A90" s="70" t="s">
        <v>1030</v>
      </c>
      <c r="B90" s="70"/>
      <c r="C90" s="70"/>
      <c r="D90" s="70"/>
      <c r="E90" s="10"/>
      <c r="G90" s="10"/>
      <c r="H90" s="70"/>
      <c r="I90" s="70"/>
    </row>
    <row r="91" spans="1:9" x14ac:dyDescent="0.2">
      <c r="A91" s="70"/>
      <c r="B91" s="70"/>
      <c r="C91" s="70"/>
      <c r="D91" s="70"/>
      <c r="E91" s="10"/>
      <c r="G91" s="10"/>
      <c r="H91" s="70"/>
      <c r="I91" s="70"/>
    </row>
    <row r="92" spans="1:9" x14ac:dyDescent="0.2">
      <c r="A92" s="70"/>
      <c r="B92" s="70"/>
      <c r="C92" s="70"/>
      <c r="D92" s="70"/>
      <c r="E92" s="10"/>
      <c r="G92" s="10"/>
      <c r="H92" s="70"/>
      <c r="I92" s="70"/>
    </row>
    <row r="93" spans="1:9" x14ac:dyDescent="0.2">
      <c r="A93" s="71"/>
      <c r="B93" s="70"/>
      <c r="C93" s="70"/>
      <c r="D93" s="70"/>
      <c r="E93" s="10"/>
      <c r="G93" s="10"/>
      <c r="H93" s="70"/>
      <c r="I93" s="70"/>
    </row>
    <row r="94" spans="1:9" x14ac:dyDescent="0.2">
      <c r="A94" s="70"/>
      <c r="B94" s="70"/>
      <c r="C94" s="70"/>
      <c r="D94" s="70"/>
      <c r="E94" s="10"/>
      <c r="G94" s="10"/>
      <c r="H94" s="70"/>
      <c r="I94" s="70"/>
    </row>
    <row r="95" spans="1:9" x14ac:dyDescent="0.2">
      <c r="A95" s="71"/>
      <c r="B95" s="70"/>
      <c r="C95" s="70"/>
      <c r="D95" s="70"/>
      <c r="E95" s="10"/>
      <c r="G95" s="10"/>
      <c r="H95" s="70"/>
      <c r="I95" s="70"/>
    </row>
    <row r="96" spans="1:9" x14ac:dyDescent="0.2">
      <c r="A96" s="70"/>
      <c r="B96" s="70"/>
      <c r="C96" s="70"/>
      <c r="D96" s="70"/>
      <c r="E96" s="10"/>
      <c r="G96" s="10"/>
      <c r="H96" s="70"/>
      <c r="I96" s="70"/>
    </row>
    <row r="97" spans="1:9" x14ac:dyDescent="0.2">
      <c r="A97" s="71"/>
      <c r="B97" s="70"/>
      <c r="C97" s="70"/>
      <c r="D97" s="70"/>
      <c r="E97" s="10"/>
      <c r="G97" s="10"/>
      <c r="H97" s="70"/>
      <c r="I97" s="70"/>
    </row>
    <row r="98" spans="1:9" x14ac:dyDescent="0.2">
      <c r="A98" s="70"/>
      <c r="B98" s="70"/>
      <c r="C98" s="70"/>
      <c r="D98" s="70"/>
      <c r="E98" s="10"/>
      <c r="G98" s="10"/>
      <c r="H98" s="70"/>
      <c r="I98" s="70"/>
    </row>
    <row r="99" spans="1:9" x14ac:dyDescent="0.2">
      <c r="A99" s="70"/>
      <c r="B99" s="70"/>
      <c r="C99" s="70"/>
      <c r="D99" s="70"/>
      <c r="E99" s="10"/>
      <c r="G99" s="10"/>
      <c r="H99" s="70"/>
      <c r="I99" s="70"/>
    </row>
    <row r="100" spans="1:9" x14ac:dyDescent="0.2">
      <c r="A100" s="70"/>
      <c r="B100" s="70"/>
      <c r="C100" s="70"/>
      <c r="D100" s="70"/>
      <c r="E100" s="10"/>
      <c r="G100" s="10"/>
      <c r="H100" s="70"/>
      <c r="I100" s="70"/>
    </row>
  </sheetData>
  <mergeCells count="4">
    <mergeCell ref="A1:G1"/>
    <mergeCell ref="A44:B44"/>
    <mergeCell ref="A45:B45"/>
    <mergeCell ref="A46:B46"/>
  </mergeCells>
  <conditionalFormatting sqref="F2:F3">
    <cfRule type="cellIs" dxfId="96" priority="2" stopIfTrue="1" operator="between">
      <formula>0.009</formula>
      <formula>-0.009</formula>
    </cfRule>
  </conditionalFormatting>
  <conditionalFormatting sqref="F5:F65536">
    <cfRule type="cellIs" dxfId="9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5"/>
  <sheetViews>
    <sheetView workbookViewId="0">
      <selection activeCell="B9" sqref="B9"/>
    </sheetView>
  </sheetViews>
  <sheetFormatPr defaultColWidth="9.140625" defaultRowHeight="11.25" x14ac:dyDescent="0.2"/>
  <cols>
    <col min="1" max="1" width="54.140625" style="6" bestFit="1" customWidth="1"/>
    <col min="2" max="2" width="48.85546875" style="6" bestFit="1" customWidth="1"/>
    <col min="3" max="3" width="25.140625" style="6" bestFit="1" customWidth="1"/>
    <col min="4" max="4" width="15.85546875" style="6" customWidth="1"/>
    <col min="5" max="5" width="26.140625" style="9" customWidth="1"/>
    <col min="6" max="6" width="13.5703125" style="10" bestFit="1" customWidth="1"/>
    <col min="7" max="7" width="6.85546875" style="9" customWidth="1"/>
    <col min="8" max="16384" width="9.140625" style="6"/>
  </cols>
  <sheetData>
    <row r="1" spans="1:7" s="1" customFormat="1" ht="15" x14ac:dyDescent="0.2">
      <c r="A1" s="100" t="s">
        <v>1412</v>
      </c>
      <c r="B1" s="101"/>
      <c r="C1" s="101"/>
      <c r="D1" s="101"/>
      <c r="E1" s="101"/>
      <c r="F1" s="101"/>
      <c r="G1" s="101"/>
    </row>
    <row r="2" spans="1:7" s="1" customFormat="1" ht="12" x14ac:dyDescent="0.2">
      <c r="E2" s="5"/>
      <c r="F2" s="8"/>
      <c r="G2" s="9"/>
    </row>
    <row r="3" spans="1:7" s="1" customFormat="1" ht="12" x14ac:dyDescent="0.2">
      <c r="A3" s="7" t="s">
        <v>7</v>
      </c>
      <c r="B3" s="2"/>
      <c r="C3" s="3"/>
      <c r="D3" s="3"/>
      <c r="E3" s="4"/>
      <c r="F3" s="8"/>
      <c r="G3" s="9"/>
    </row>
    <row r="4" spans="1:7" s="1" customFormat="1" ht="27.75" customHeight="1" x14ac:dyDescent="0.2">
      <c r="A4" s="13" t="s">
        <v>2</v>
      </c>
      <c r="B4" s="13" t="s">
        <v>0</v>
      </c>
      <c r="C4" s="14" t="s">
        <v>1075</v>
      </c>
      <c r="D4" s="14" t="s">
        <v>1</v>
      </c>
      <c r="E4" s="55" t="s">
        <v>6</v>
      </c>
      <c r="F4" s="15" t="s">
        <v>3</v>
      </c>
      <c r="G4" s="15" t="s">
        <v>5</v>
      </c>
    </row>
    <row r="5" spans="1:7" x14ac:dyDescent="0.2">
      <c r="A5" s="16" t="s">
        <v>29</v>
      </c>
      <c r="B5" s="17"/>
      <c r="C5" s="17"/>
      <c r="D5" s="17"/>
      <c r="E5" s="18"/>
      <c r="F5" s="19"/>
      <c r="G5" s="18"/>
    </row>
    <row r="6" spans="1:7" x14ac:dyDescent="0.2">
      <c r="A6" s="20" t="s">
        <v>30</v>
      </c>
      <c r="B6" s="21"/>
      <c r="C6" s="21"/>
      <c r="D6" s="21"/>
      <c r="E6" s="22"/>
      <c r="F6" s="23"/>
      <c r="G6" s="22"/>
    </row>
    <row r="7" spans="1:7" x14ac:dyDescent="0.2">
      <c r="A7" s="21" t="s">
        <v>62</v>
      </c>
      <c r="B7" s="21" t="s">
        <v>61</v>
      </c>
      <c r="C7" s="21" t="s">
        <v>63</v>
      </c>
      <c r="D7" s="24">
        <v>2627</v>
      </c>
      <c r="E7" s="22">
        <v>2853.1242790000001</v>
      </c>
      <c r="F7" s="23">
        <v>7.1420079944524799</v>
      </c>
      <c r="G7" s="22">
        <v>8.2788000000000004</v>
      </c>
    </row>
    <row r="8" spans="1:7" x14ac:dyDescent="0.2">
      <c r="A8" s="21" t="s">
        <v>78</v>
      </c>
      <c r="B8" s="21" t="s">
        <v>1486</v>
      </c>
      <c r="C8" s="21" t="s">
        <v>79</v>
      </c>
      <c r="D8" s="24">
        <v>2500</v>
      </c>
      <c r="E8" s="22">
        <v>2648.0791095999998</v>
      </c>
      <c r="F8" s="23">
        <v>6.6287340898218901</v>
      </c>
      <c r="G8" s="22">
        <v>7.125</v>
      </c>
    </row>
    <row r="9" spans="1:7" x14ac:dyDescent="0.2">
      <c r="A9" s="21" t="s">
        <v>1413</v>
      </c>
      <c r="B9" s="21" t="s">
        <v>1414</v>
      </c>
      <c r="C9" s="21" t="s">
        <v>1415</v>
      </c>
      <c r="D9" s="24">
        <v>2500</v>
      </c>
      <c r="E9" s="22">
        <v>2597.9077054999998</v>
      </c>
      <c r="F9" s="23">
        <v>6.5031438476398398</v>
      </c>
      <c r="G9" s="22">
        <v>7.49</v>
      </c>
    </row>
    <row r="10" spans="1:7" x14ac:dyDescent="0.2">
      <c r="A10" s="21" t="s">
        <v>1416</v>
      </c>
      <c r="B10" s="21" t="s">
        <v>1417</v>
      </c>
      <c r="C10" s="21" t="s">
        <v>31</v>
      </c>
      <c r="D10" s="24">
        <v>250</v>
      </c>
      <c r="E10" s="22">
        <v>2523.7747260000001</v>
      </c>
      <c r="F10" s="23">
        <v>6.31757242471285</v>
      </c>
      <c r="G10" s="22">
        <v>7.5598999999999998</v>
      </c>
    </row>
    <row r="11" spans="1:7" x14ac:dyDescent="0.2">
      <c r="A11" s="21" t="s">
        <v>1418</v>
      </c>
      <c r="B11" s="21" t="s">
        <v>1419</v>
      </c>
      <c r="C11" s="21" t="s">
        <v>31</v>
      </c>
      <c r="D11" s="24">
        <v>250</v>
      </c>
      <c r="E11" s="22">
        <v>2521.2219521000002</v>
      </c>
      <c r="F11" s="23">
        <v>6.3111822608717496</v>
      </c>
      <c r="G11" s="22">
        <v>7.4699</v>
      </c>
    </row>
    <row r="12" spans="1:7" x14ac:dyDescent="0.2">
      <c r="A12" s="21" t="s">
        <v>81</v>
      </c>
      <c r="B12" s="21" t="s">
        <v>80</v>
      </c>
      <c r="C12" s="21" t="s">
        <v>31</v>
      </c>
      <c r="D12" s="24">
        <v>2485</v>
      </c>
      <c r="E12" s="22">
        <v>2504.5380912000001</v>
      </c>
      <c r="F12" s="23">
        <v>6.26941882672934</v>
      </c>
      <c r="G12" s="22">
        <v>7.6170499999999999</v>
      </c>
    </row>
    <row r="13" spans="1:7" x14ac:dyDescent="0.2">
      <c r="A13" s="21" t="s">
        <v>1304</v>
      </c>
      <c r="B13" s="21" t="s">
        <v>1305</v>
      </c>
      <c r="C13" s="21" t="s">
        <v>1306</v>
      </c>
      <c r="D13" s="24">
        <v>2500</v>
      </c>
      <c r="E13" s="22">
        <v>2503.7356848999998</v>
      </c>
      <c r="F13" s="23">
        <v>6.26741022435208</v>
      </c>
      <c r="G13" s="22">
        <v>7.2596999999999996</v>
      </c>
    </row>
    <row r="14" spans="1:7" x14ac:dyDescent="0.2">
      <c r="A14" s="21" t="s">
        <v>77</v>
      </c>
      <c r="B14" s="21" t="s">
        <v>76</v>
      </c>
      <c r="C14" s="21" t="s">
        <v>31</v>
      </c>
      <c r="D14" s="24">
        <v>2000</v>
      </c>
      <c r="E14" s="22">
        <v>2054.5470137000002</v>
      </c>
      <c r="F14" s="23">
        <v>5.1429905471789903</v>
      </c>
      <c r="G14" s="22">
        <v>7.64</v>
      </c>
    </row>
    <row r="15" spans="1:7" x14ac:dyDescent="0.2">
      <c r="A15" s="21" t="s">
        <v>65</v>
      </c>
      <c r="B15" s="21" t="s">
        <v>64</v>
      </c>
      <c r="C15" s="21" t="s">
        <v>63</v>
      </c>
      <c r="D15" s="24">
        <v>1660</v>
      </c>
      <c r="E15" s="22">
        <v>1793.99686</v>
      </c>
      <c r="F15" s="23">
        <v>4.4907752566016601</v>
      </c>
      <c r="G15" s="22">
        <v>8.3188999999999993</v>
      </c>
    </row>
    <row r="16" spans="1:7" x14ac:dyDescent="0.2">
      <c r="A16" s="21" t="s">
        <v>1420</v>
      </c>
      <c r="B16" s="21" t="s">
        <v>1421</v>
      </c>
      <c r="C16" s="21" t="s">
        <v>31</v>
      </c>
      <c r="D16" s="24">
        <v>150</v>
      </c>
      <c r="E16" s="22">
        <v>1580.3920068</v>
      </c>
      <c r="F16" s="23">
        <v>3.9560745495777998</v>
      </c>
      <c r="G16" s="22">
        <v>7.32</v>
      </c>
    </row>
    <row r="17" spans="1:7" x14ac:dyDescent="0.2">
      <c r="A17" s="21" t="s">
        <v>70</v>
      </c>
      <c r="B17" s="21" t="s">
        <v>69</v>
      </c>
      <c r="C17" s="21" t="s">
        <v>31</v>
      </c>
      <c r="D17" s="24">
        <v>1000</v>
      </c>
      <c r="E17" s="22">
        <v>1063.598137</v>
      </c>
      <c r="F17" s="23">
        <v>2.6624239446033502</v>
      </c>
      <c r="G17" s="22">
        <v>7.8089000000000004</v>
      </c>
    </row>
    <row r="18" spans="1:7" x14ac:dyDescent="0.2">
      <c r="A18" s="21" t="s">
        <v>1337</v>
      </c>
      <c r="B18" s="21" t="s">
        <v>1338</v>
      </c>
      <c r="C18" s="21" t="s">
        <v>1306</v>
      </c>
      <c r="D18" s="24">
        <v>1000</v>
      </c>
      <c r="E18" s="22">
        <v>1039.7628356</v>
      </c>
      <c r="F18" s="23">
        <v>2.6027588559137498</v>
      </c>
      <c r="G18" s="22">
        <v>6.97</v>
      </c>
    </row>
    <row r="19" spans="1:7" x14ac:dyDescent="0.2">
      <c r="A19" s="20" t="s">
        <v>32</v>
      </c>
      <c r="B19" s="20"/>
      <c r="C19" s="20"/>
      <c r="D19" s="20"/>
      <c r="E19" s="25">
        <f>SUM(E6:E18)</f>
        <v>25684.6784014</v>
      </c>
      <c r="F19" s="26">
        <f>SUM(F6:F18)</f>
        <v>64.29449282245578</v>
      </c>
      <c r="G19" s="25"/>
    </row>
    <row r="20" spans="1:7" x14ac:dyDescent="0.2">
      <c r="A20" s="21"/>
      <c r="B20" s="21"/>
      <c r="C20" s="21"/>
      <c r="D20" s="21"/>
      <c r="E20" s="22"/>
      <c r="F20" s="23"/>
      <c r="G20" s="22"/>
    </row>
    <row r="21" spans="1:7" x14ac:dyDescent="0.2">
      <c r="A21" s="20" t="s">
        <v>33</v>
      </c>
      <c r="B21" s="21"/>
      <c r="C21" s="21"/>
      <c r="D21" s="21"/>
      <c r="E21" s="22"/>
      <c r="F21" s="23"/>
      <c r="G21" s="22"/>
    </row>
    <row r="22" spans="1:7" x14ac:dyDescent="0.2">
      <c r="A22" s="20" t="s">
        <v>34</v>
      </c>
      <c r="B22" s="21"/>
      <c r="C22" s="21"/>
      <c r="D22" s="21"/>
      <c r="E22" s="22"/>
      <c r="F22" s="23"/>
      <c r="G22" s="22"/>
    </row>
    <row r="23" spans="1:7" x14ac:dyDescent="0.2">
      <c r="A23" s="21" t="s">
        <v>1195</v>
      </c>
      <c r="B23" s="21" t="s">
        <v>1196</v>
      </c>
      <c r="C23" s="21" t="s">
        <v>35</v>
      </c>
      <c r="D23" s="24">
        <v>700</v>
      </c>
      <c r="E23" s="22">
        <v>3276.3045000000002</v>
      </c>
      <c r="F23" s="23">
        <v>8.2013227055997593</v>
      </c>
      <c r="G23" s="22">
        <v>7.02</v>
      </c>
    </row>
    <row r="24" spans="1:7" x14ac:dyDescent="0.2">
      <c r="A24" s="21" t="s">
        <v>1187</v>
      </c>
      <c r="B24" s="21" t="s">
        <v>1188</v>
      </c>
      <c r="C24" s="21" t="s">
        <v>36</v>
      </c>
      <c r="D24" s="24">
        <v>500</v>
      </c>
      <c r="E24" s="22">
        <v>2351.2824999999998</v>
      </c>
      <c r="F24" s="23">
        <v>5.8857858158572798</v>
      </c>
      <c r="G24" s="22">
        <v>7.0385</v>
      </c>
    </row>
    <row r="25" spans="1:7" x14ac:dyDescent="0.2">
      <c r="A25" s="21" t="s">
        <v>1376</v>
      </c>
      <c r="B25" s="21" t="s">
        <v>1377</v>
      </c>
      <c r="C25" s="21" t="s">
        <v>35</v>
      </c>
      <c r="D25" s="24">
        <v>300</v>
      </c>
      <c r="E25" s="22">
        <v>1409.7180000000001</v>
      </c>
      <c r="F25" s="23">
        <v>3.5288393499116699</v>
      </c>
      <c r="G25" s="22">
        <v>6.8550000000000004</v>
      </c>
    </row>
    <row r="26" spans="1:7" x14ac:dyDescent="0.2">
      <c r="A26" s="20" t="s">
        <v>32</v>
      </c>
      <c r="B26" s="20"/>
      <c r="C26" s="20"/>
      <c r="D26" s="20"/>
      <c r="E26" s="25">
        <f>SUM(E22:E25)</f>
        <v>7037.3049999999994</v>
      </c>
      <c r="F26" s="26">
        <f>SUM(F22:F25)</f>
        <v>17.615947871368711</v>
      </c>
      <c r="G26" s="25"/>
    </row>
    <row r="27" spans="1:7" x14ac:dyDescent="0.2">
      <c r="A27" s="21"/>
      <c r="B27" s="21"/>
      <c r="C27" s="21"/>
      <c r="D27" s="21"/>
      <c r="E27" s="22"/>
      <c r="F27" s="23"/>
      <c r="G27" s="22"/>
    </row>
    <row r="28" spans="1:7" x14ac:dyDescent="0.2">
      <c r="A28" s="20" t="s">
        <v>37</v>
      </c>
      <c r="B28" s="21"/>
      <c r="C28" s="21"/>
      <c r="D28" s="21"/>
      <c r="E28" s="22"/>
      <c r="F28" s="23"/>
      <c r="G28" s="22"/>
    </row>
    <row r="29" spans="1:7" x14ac:dyDescent="0.2">
      <c r="A29" s="21" t="s">
        <v>1249</v>
      </c>
      <c r="B29" s="21" t="s">
        <v>1250</v>
      </c>
      <c r="C29" s="21" t="s">
        <v>36</v>
      </c>
      <c r="D29" s="24">
        <v>500</v>
      </c>
      <c r="E29" s="22">
        <v>2343.33</v>
      </c>
      <c r="F29" s="23">
        <v>5.8658789302743601</v>
      </c>
      <c r="G29" s="22">
        <v>7.44</v>
      </c>
    </row>
    <row r="30" spans="1:7" x14ac:dyDescent="0.2">
      <c r="A30" s="20" t="s">
        <v>32</v>
      </c>
      <c r="B30" s="20"/>
      <c r="C30" s="20"/>
      <c r="D30" s="20"/>
      <c r="E30" s="25">
        <f>SUM(E28:E29)</f>
        <v>2343.33</v>
      </c>
      <c r="F30" s="26">
        <f>SUM(F28:F29)</f>
        <v>5.8658789302743601</v>
      </c>
      <c r="G30" s="25"/>
    </row>
    <row r="31" spans="1:7" x14ac:dyDescent="0.2">
      <c r="A31" s="21"/>
      <c r="B31" s="21"/>
      <c r="C31" s="21"/>
      <c r="D31" s="21"/>
      <c r="E31" s="22"/>
      <c r="F31" s="23"/>
      <c r="G31" s="22"/>
    </row>
    <row r="32" spans="1:7" x14ac:dyDescent="0.2">
      <c r="A32" s="20" t="s">
        <v>60</v>
      </c>
      <c r="B32" s="21"/>
      <c r="C32" s="21"/>
      <c r="D32" s="21"/>
      <c r="E32" s="22"/>
      <c r="F32" s="23"/>
      <c r="G32" s="22"/>
    </row>
    <row r="33" spans="1:7" x14ac:dyDescent="0.2">
      <c r="A33" s="21" t="s">
        <v>99</v>
      </c>
      <c r="B33" s="21" t="s">
        <v>98</v>
      </c>
      <c r="C33" s="21" t="s">
        <v>39</v>
      </c>
      <c r="D33" s="24">
        <v>2500000</v>
      </c>
      <c r="E33" s="22">
        <v>2592.2458333</v>
      </c>
      <c r="F33" s="23">
        <v>6.4889709155970303</v>
      </c>
      <c r="G33" s="22">
        <v>7.2897453600000004</v>
      </c>
    </row>
    <row r="34" spans="1:7" x14ac:dyDescent="0.2">
      <c r="A34" s="21" t="s">
        <v>1422</v>
      </c>
      <c r="B34" s="21" t="s">
        <v>1423</v>
      </c>
      <c r="C34" s="21" t="s">
        <v>39</v>
      </c>
      <c r="D34" s="24">
        <v>400000</v>
      </c>
      <c r="E34" s="22">
        <v>417.37586670000002</v>
      </c>
      <c r="F34" s="23">
        <v>1.04478511455089</v>
      </c>
      <c r="G34" s="22">
        <v>6.2677318190254701</v>
      </c>
    </row>
    <row r="35" spans="1:7" x14ac:dyDescent="0.2">
      <c r="A35" s="20" t="s">
        <v>32</v>
      </c>
      <c r="B35" s="20"/>
      <c r="C35" s="20"/>
      <c r="D35" s="20"/>
      <c r="E35" s="25">
        <f>SUM(E33:E34)</f>
        <v>3009.6217000000001</v>
      </c>
      <c r="F35" s="26">
        <f>SUM(F33:F34)</f>
        <v>7.5337560301479201</v>
      </c>
      <c r="G35" s="25"/>
    </row>
    <row r="36" spans="1:7" x14ac:dyDescent="0.2">
      <c r="A36" s="21"/>
      <c r="B36" s="21"/>
      <c r="C36" s="21"/>
      <c r="D36" s="21"/>
      <c r="E36" s="22"/>
      <c r="F36" s="23"/>
      <c r="G36" s="22"/>
    </row>
    <row r="37" spans="1:7" x14ac:dyDescent="0.2">
      <c r="A37" s="20" t="s">
        <v>1146</v>
      </c>
      <c r="B37" s="21"/>
      <c r="C37" s="21"/>
      <c r="D37" s="21"/>
      <c r="E37" s="22"/>
      <c r="F37" s="23"/>
      <c r="G37" s="22"/>
    </row>
    <row r="38" spans="1:7" x14ac:dyDescent="0.2">
      <c r="A38" s="21" t="s">
        <v>1147</v>
      </c>
      <c r="B38" s="21" t="s">
        <v>1148</v>
      </c>
      <c r="C38" s="21" t="s">
        <v>1149</v>
      </c>
      <c r="D38" s="24">
        <v>864.98900000000003</v>
      </c>
      <c r="E38" s="22">
        <v>100.88207199999999</v>
      </c>
      <c r="F38" s="23">
        <v>0.25253038222837598</v>
      </c>
      <c r="G38" s="22">
        <v>5.45</v>
      </c>
    </row>
    <row r="39" spans="1:7" x14ac:dyDescent="0.2">
      <c r="A39" s="20" t="s">
        <v>32</v>
      </c>
      <c r="B39" s="20"/>
      <c r="C39" s="20"/>
      <c r="D39" s="20"/>
      <c r="E39" s="25">
        <f>SUM(E38:E38)</f>
        <v>100.88207199999999</v>
      </c>
      <c r="F39" s="26">
        <f>SUM(F38:F38)</f>
        <v>0.25253038222837598</v>
      </c>
      <c r="G39" s="25"/>
    </row>
    <row r="40" spans="1:7" x14ac:dyDescent="0.2">
      <c r="A40" s="21"/>
      <c r="B40" s="21"/>
      <c r="C40" s="21"/>
      <c r="D40" s="21"/>
      <c r="E40" s="22"/>
      <c r="F40" s="23"/>
      <c r="G40" s="22"/>
    </row>
    <row r="41" spans="1:7" x14ac:dyDescent="0.2">
      <c r="A41" s="20" t="s">
        <v>40</v>
      </c>
      <c r="B41" s="20"/>
      <c r="C41" s="20"/>
      <c r="D41" s="20"/>
      <c r="E41" s="25">
        <f>E19+E26+E30+E35+E39</f>
        <v>38175.817173400006</v>
      </c>
      <c r="F41" s="26">
        <f>F19+F26+F30+F35+F39</f>
        <v>95.562606036475131</v>
      </c>
      <c r="G41" s="25"/>
    </row>
    <row r="42" spans="1:7" x14ac:dyDescent="0.2">
      <c r="A42" s="20"/>
      <c r="B42" s="20"/>
      <c r="C42" s="20"/>
      <c r="D42" s="20"/>
      <c r="E42" s="25"/>
      <c r="F42" s="26"/>
      <c r="G42" s="25"/>
    </row>
    <row r="43" spans="1:7" x14ac:dyDescent="0.2">
      <c r="A43" s="20" t="s">
        <v>1288</v>
      </c>
      <c r="B43" s="20"/>
      <c r="C43" s="20"/>
      <c r="D43" s="20"/>
      <c r="E43" s="25">
        <v>5.9224316049999999</v>
      </c>
      <c r="F43" s="26">
        <f>E43/E47*100</f>
        <v>1.4825170491463211E-2</v>
      </c>
      <c r="G43" s="25"/>
    </row>
    <row r="44" spans="1:7" x14ac:dyDescent="0.2">
      <c r="A44" s="20"/>
      <c r="B44" s="20"/>
      <c r="C44" s="20"/>
      <c r="D44" s="20"/>
      <c r="E44" s="25"/>
      <c r="F44" s="26"/>
      <c r="G44" s="25"/>
    </row>
    <row r="45" spans="1:7" x14ac:dyDescent="0.2">
      <c r="A45" s="20" t="s">
        <v>42</v>
      </c>
      <c r="B45" s="20"/>
      <c r="C45" s="20"/>
      <c r="D45" s="20"/>
      <c r="E45" s="25">
        <f>E47-(E19+E26+E30+E35+E39+E43)</f>
        <v>1766.7494083949932</v>
      </c>
      <c r="F45" s="26">
        <f>F47-(F19+F26+F30+F35+F39+F43)</f>
        <v>4.4225687930334061</v>
      </c>
      <c r="G45" s="25"/>
    </row>
    <row r="46" spans="1:7" x14ac:dyDescent="0.2">
      <c r="A46" s="21"/>
      <c r="B46" s="21"/>
      <c r="C46" s="21"/>
      <c r="D46" s="21"/>
      <c r="E46" s="22"/>
      <c r="F46" s="23"/>
      <c r="G46" s="22"/>
    </row>
    <row r="47" spans="1:7" x14ac:dyDescent="0.2">
      <c r="A47" s="27" t="s">
        <v>41</v>
      </c>
      <c r="B47" s="27"/>
      <c r="C47" s="27"/>
      <c r="D47" s="27"/>
      <c r="E47" s="28">
        <v>39948.489013400002</v>
      </c>
      <c r="F47" s="29">
        <v>100</v>
      </c>
      <c r="G47" s="28"/>
    </row>
    <row r="49" spans="1:7" x14ac:dyDescent="0.2">
      <c r="A49" s="77" t="s">
        <v>1289</v>
      </c>
      <c r="B49" s="77"/>
      <c r="C49" s="77"/>
      <c r="D49" s="77"/>
      <c r="E49" s="78"/>
      <c r="F49" s="79"/>
      <c r="G49" s="78"/>
    </row>
    <row r="50" spans="1:7" x14ac:dyDescent="0.2">
      <c r="A50" s="21"/>
      <c r="B50" s="21"/>
      <c r="C50" s="21"/>
      <c r="D50" s="21"/>
      <c r="E50" s="22"/>
      <c r="F50" s="23"/>
      <c r="G50" s="22"/>
    </row>
    <row r="51" spans="1:7" x14ac:dyDescent="0.2">
      <c r="A51" s="20" t="s">
        <v>1290</v>
      </c>
      <c r="B51" s="20"/>
      <c r="C51" s="20"/>
      <c r="D51" s="20"/>
      <c r="E51" s="25" t="s">
        <v>1291</v>
      </c>
      <c r="F51" s="26" t="s">
        <v>3</v>
      </c>
      <c r="G51" s="25"/>
    </row>
    <row r="52" spans="1:7" x14ac:dyDescent="0.2">
      <c r="A52" s="21" t="s">
        <v>1292</v>
      </c>
      <c r="B52" s="21"/>
      <c r="C52" s="21"/>
      <c r="D52" s="21"/>
      <c r="E52" s="22">
        <v>2500</v>
      </c>
      <c r="F52" s="23">
        <f t="shared" ref="F52:F59" si="0">E52/$E$47*100</f>
        <v>6.2580589697933755</v>
      </c>
      <c r="G52" s="22"/>
    </row>
    <row r="53" spans="1:7" x14ac:dyDescent="0.2">
      <c r="A53" s="21" t="s">
        <v>1424</v>
      </c>
      <c r="B53" s="21"/>
      <c r="C53" s="21"/>
      <c r="D53" s="21"/>
      <c r="E53" s="22">
        <v>2500</v>
      </c>
      <c r="F53" s="23">
        <f t="shared" si="0"/>
        <v>6.2580589697933755</v>
      </c>
      <c r="G53" s="22"/>
    </row>
    <row r="54" spans="1:7" x14ac:dyDescent="0.2">
      <c r="A54" s="21" t="s">
        <v>1424</v>
      </c>
      <c r="B54" s="21"/>
      <c r="C54" s="21"/>
      <c r="D54" s="21"/>
      <c r="E54" s="22">
        <v>2500</v>
      </c>
      <c r="F54" s="23">
        <f t="shared" si="0"/>
        <v>6.2580589697933755</v>
      </c>
      <c r="G54" s="22"/>
    </row>
    <row r="55" spans="1:7" x14ac:dyDescent="0.2">
      <c r="A55" s="21" t="s">
        <v>1294</v>
      </c>
      <c r="B55" s="21"/>
      <c r="C55" s="21"/>
      <c r="D55" s="21"/>
      <c r="E55" s="22">
        <v>2500</v>
      </c>
      <c r="F55" s="23">
        <f t="shared" si="0"/>
        <v>6.2580589697933755</v>
      </c>
      <c r="G55" s="22"/>
    </row>
    <row r="56" spans="1:7" x14ac:dyDescent="0.2">
      <c r="A56" s="21" t="s">
        <v>1351</v>
      </c>
      <c r="B56" s="21"/>
      <c r="C56" s="21"/>
      <c r="D56" s="21"/>
      <c r="E56" s="22">
        <v>2500</v>
      </c>
      <c r="F56" s="23">
        <f t="shared" si="0"/>
        <v>6.2580589697933755</v>
      </c>
      <c r="G56" s="22"/>
    </row>
    <row r="57" spans="1:7" x14ac:dyDescent="0.2">
      <c r="A57" s="21" t="s">
        <v>1424</v>
      </c>
      <c r="B57" s="21"/>
      <c r="C57" s="21"/>
      <c r="D57" s="21"/>
      <c r="E57" s="22">
        <v>2000</v>
      </c>
      <c r="F57" s="23">
        <f t="shared" si="0"/>
        <v>5.0064471758347002</v>
      </c>
      <c r="G57" s="22"/>
    </row>
    <row r="58" spans="1:7" x14ac:dyDescent="0.2">
      <c r="A58" s="21" t="s">
        <v>1351</v>
      </c>
      <c r="B58" s="21"/>
      <c r="C58" s="21"/>
      <c r="D58" s="21"/>
      <c r="E58" s="22">
        <v>1500</v>
      </c>
      <c r="F58" s="23">
        <f t="shared" si="0"/>
        <v>3.7548353818760254</v>
      </c>
      <c r="G58" s="22"/>
    </row>
    <row r="59" spans="1:7" x14ac:dyDescent="0.2">
      <c r="A59" s="21" t="s">
        <v>1292</v>
      </c>
      <c r="B59" s="21"/>
      <c r="C59" s="21"/>
      <c r="D59" s="21"/>
      <c r="E59" s="22">
        <v>1000</v>
      </c>
      <c r="F59" s="23">
        <f t="shared" si="0"/>
        <v>2.5032235879173501</v>
      </c>
      <c r="G59" s="22"/>
    </row>
    <row r="60" spans="1:7" x14ac:dyDescent="0.2">
      <c r="A60" s="27" t="s">
        <v>1296</v>
      </c>
      <c r="B60" s="27"/>
      <c r="C60" s="27"/>
      <c r="D60" s="27"/>
      <c r="E60" s="28">
        <f xml:space="preserve"> SUM(E52:E59)</f>
        <v>17000</v>
      </c>
      <c r="F60" s="29">
        <f xml:space="preserve"> SUM(F52:F59)</f>
        <v>42.554800994594949</v>
      </c>
      <c r="G60" s="28"/>
    </row>
    <row r="62" spans="1:7" x14ac:dyDescent="0.2">
      <c r="A62" s="11" t="s">
        <v>1150</v>
      </c>
    </row>
    <row r="63" spans="1:7" x14ac:dyDescent="0.2">
      <c r="A63" s="11" t="s">
        <v>43</v>
      </c>
    </row>
    <row r="64" spans="1:7" x14ac:dyDescent="0.2">
      <c r="A64" s="11" t="s">
        <v>1151</v>
      </c>
    </row>
    <row r="65" spans="1:7" x14ac:dyDescent="0.2">
      <c r="A65" s="11" t="s">
        <v>1297</v>
      </c>
    </row>
    <row r="67" spans="1:7" ht="35.1" customHeight="1" x14ac:dyDescent="0.2">
      <c r="A67" s="104" t="s">
        <v>1298</v>
      </c>
      <c r="B67" s="104"/>
      <c r="C67" s="104"/>
      <c r="D67" s="104"/>
      <c r="E67" s="104"/>
      <c r="F67" s="104"/>
      <c r="G67" s="104"/>
    </row>
    <row r="69" spans="1:7" x14ac:dyDescent="0.2">
      <c r="A69" s="11" t="s">
        <v>44</v>
      </c>
    </row>
    <row r="70" spans="1:7" x14ac:dyDescent="0.2">
      <c r="A70" s="11" t="s">
        <v>45</v>
      </c>
    </row>
    <row r="71" spans="1:7" x14ac:dyDescent="0.2">
      <c r="A71" s="11" t="s">
        <v>46</v>
      </c>
      <c r="B71" s="11"/>
      <c r="C71" s="30" t="s">
        <v>1022</v>
      </c>
      <c r="D71" s="11" t="s">
        <v>47</v>
      </c>
    </row>
    <row r="72" spans="1:7" x14ac:dyDescent="0.2">
      <c r="A72" s="6" t="s">
        <v>56</v>
      </c>
      <c r="C72" s="31">
        <v>10.4077</v>
      </c>
      <c r="D72" s="31">
        <v>10.7178</v>
      </c>
    </row>
    <row r="73" spans="1:7" x14ac:dyDescent="0.2">
      <c r="A73" s="6" t="s">
        <v>116</v>
      </c>
      <c r="C73" s="31">
        <v>10.4077</v>
      </c>
      <c r="D73" s="31">
        <v>10.514200000000001</v>
      </c>
    </row>
    <row r="74" spans="1:7" x14ac:dyDescent="0.2">
      <c r="A74" s="6" t="s">
        <v>57</v>
      </c>
      <c r="C74" s="31">
        <v>10.439299999999999</v>
      </c>
      <c r="D74" s="31">
        <v>10.7774</v>
      </c>
    </row>
    <row r="75" spans="1:7" x14ac:dyDescent="0.2">
      <c r="A75" s="6" t="s">
        <v>117</v>
      </c>
      <c r="C75" s="31">
        <v>10.439299999999999</v>
      </c>
      <c r="D75" s="31">
        <v>10.5633</v>
      </c>
    </row>
    <row r="77" spans="1:7" x14ac:dyDescent="0.2">
      <c r="A77" s="11" t="s">
        <v>48</v>
      </c>
    </row>
    <row r="78" spans="1:7" x14ac:dyDescent="0.2">
      <c r="A78" s="102" t="s">
        <v>49</v>
      </c>
      <c r="B78" s="103"/>
      <c r="C78" s="32" t="s">
        <v>50</v>
      </c>
    </row>
    <row r="79" spans="1:7" x14ac:dyDescent="0.2">
      <c r="A79" s="98" t="s">
        <v>116</v>
      </c>
      <c r="B79" s="99"/>
      <c r="C79" s="33">
        <v>0.2</v>
      </c>
    </row>
    <row r="80" spans="1:7" x14ac:dyDescent="0.2">
      <c r="A80" s="98" t="s">
        <v>117</v>
      </c>
      <c r="B80" s="99"/>
      <c r="C80" s="33">
        <v>0.21</v>
      </c>
    </row>
    <row r="81" spans="1:9" x14ac:dyDescent="0.2">
      <c r="A81" s="6" t="s">
        <v>51</v>
      </c>
    </row>
    <row r="82" spans="1:9" x14ac:dyDescent="0.2">
      <c r="A82" s="6" t="s">
        <v>52</v>
      </c>
    </row>
    <row r="84" spans="1:9" x14ac:dyDescent="0.2">
      <c r="A84" s="11" t="s">
        <v>1299</v>
      </c>
    </row>
    <row r="86" spans="1:9" x14ac:dyDescent="0.2">
      <c r="A86" s="6" t="s">
        <v>1425</v>
      </c>
    </row>
    <row r="87" spans="1:9" x14ac:dyDescent="0.2">
      <c r="A87" s="6" t="s">
        <v>1426</v>
      </c>
    </row>
    <row r="89" spans="1:9" x14ac:dyDescent="0.2">
      <c r="A89" s="11" t="s">
        <v>73</v>
      </c>
      <c r="D89" s="34">
        <v>1.9562943692630601</v>
      </c>
      <c r="E89" s="9" t="s">
        <v>53</v>
      </c>
    </row>
    <row r="91" spans="1:9" x14ac:dyDescent="0.2">
      <c r="A91" s="11" t="s">
        <v>74</v>
      </c>
      <c r="D91" s="30" t="s">
        <v>55</v>
      </c>
    </row>
    <row r="93" spans="1:9" x14ac:dyDescent="0.2">
      <c r="A93" s="69" t="s">
        <v>1036</v>
      </c>
      <c r="B93" s="70"/>
      <c r="C93" s="70"/>
      <c r="D93" s="70"/>
      <c r="E93" s="10"/>
      <c r="G93" s="10"/>
      <c r="H93" s="70"/>
      <c r="I93" s="70"/>
    </row>
    <row r="94" spans="1:9" x14ac:dyDescent="0.2">
      <c r="A94" s="70"/>
      <c r="B94" s="70"/>
      <c r="C94" s="70"/>
      <c r="D94" s="70"/>
      <c r="E94" s="10"/>
      <c r="G94" s="10"/>
      <c r="H94" s="70"/>
      <c r="I94" s="70"/>
    </row>
    <row r="95" spans="1:9" x14ac:dyDescent="0.2">
      <c r="A95" s="69" t="s">
        <v>1031</v>
      </c>
      <c r="B95" s="70"/>
      <c r="C95" s="70"/>
      <c r="D95" s="70"/>
      <c r="E95" s="10"/>
      <c r="G95" s="10"/>
      <c r="H95" s="70"/>
      <c r="I95" s="70"/>
    </row>
    <row r="96" spans="1:9" x14ac:dyDescent="0.2">
      <c r="A96" s="71"/>
      <c r="B96" s="70"/>
      <c r="C96" s="70"/>
      <c r="D96" s="70"/>
      <c r="E96" s="10"/>
      <c r="G96" s="10"/>
      <c r="H96" s="70"/>
      <c r="I96" s="70"/>
    </row>
    <row r="97" spans="1:9" x14ac:dyDescent="0.2">
      <c r="A97" s="70"/>
      <c r="B97" s="70"/>
      <c r="C97" s="70"/>
      <c r="D97" s="70"/>
      <c r="E97" s="10"/>
      <c r="G97" s="10"/>
      <c r="H97" s="70"/>
      <c r="I97" s="70"/>
    </row>
    <row r="98" spans="1:9" x14ac:dyDescent="0.2">
      <c r="A98" s="70"/>
      <c r="B98" s="70"/>
      <c r="C98" s="70"/>
      <c r="D98" s="70"/>
      <c r="E98" s="10"/>
      <c r="G98" s="10"/>
      <c r="H98" s="70"/>
      <c r="I98" s="70"/>
    </row>
    <row r="99" spans="1:9" x14ac:dyDescent="0.2">
      <c r="A99" s="70"/>
      <c r="B99" s="70"/>
      <c r="C99" s="70"/>
      <c r="D99" s="70"/>
      <c r="E99" s="10"/>
      <c r="G99" s="10"/>
      <c r="H99" s="70"/>
      <c r="I99" s="70"/>
    </row>
    <row r="100" spans="1:9" x14ac:dyDescent="0.2">
      <c r="A100" s="70"/>
      <c r="B100" s="70"/>
      <c r="C100" s="70"/>
      <c r="D100" s="70"/>
      <c r="E100" s="10"/>
      <c r="G100" s="10"/>
      <c r="H100" s="70"/>
      <c r="I100" s="70"/>
    </row>
    <row r="101" spans="1:9" x14ac:dyDescent="0.2">
      <c r="A101" s="70"/>
      <c r="B101" s="70"/>
      <c r="C101" s="70"/>
      <c r="D101" s="70"/>
      <c r="E101" s="10"/>
      <c r="G101" s="10"/>
      <c r="H101" s="70"/>
      <c r="I101" s="70"/>
    </row>
    <row r="102" spans="1:9" x14ac:dyDescent="0.2">
      <c r="A102" s="70"/>
      <c r="B102" s="70"/>
      <c r="C102" s="70"/>
      <c r="D102" s="70"/>
      <c r="E102" s="10"/>
      <c r="G102" s="10"/>
      <c r="H102" s="70"/>
      <c r="I102" s="70"/>
    </row>
    <row r="103" spans="1:9" x14ac:dyDescent="0.2">
      <c r="A103" s="70"/>
      <c r="B103" s="70"/>
      <c r="C103" s="70"/>
      <c r="D103" s="70"/>
      <c r="E103" s="10"/>
      <c r="G103" s="10"/>
      <c r="H103" s="70"/>
      <c r="I103" s="70"/>
    </row>
    <row r="104" spans="1:9" x14ac:dyDescent="0.2">
      <c r="A104" s="70"/>
      <c r="B104" s="70"/>
      <c r="C104" s="70"/>
      <c r="D104" s="70"/>
      <c r="E104" s="10"/>
      <c r="G104" s="10"/>
      <c r="H104" s="70"/>
      <c r="I104" s="70"/>
    </row>
    <row r="105" spans="1:9" x14ac:dyDescent="0.2">
      <c r="A105" s="70"/>
      <c r="B105" s="70"/>
      <c r="C105" s="70"/>
      <c r="D105" s="70"/>
      <c r="E105" s="10"/>
      <c r="G105" s="10"/>
      <c r="H105" s="70"/>
      <c r="I105" s="70"/>
    </row>
    <row r="106" spans="1:9" x14ac:dyDescent="0.2">
      <c r="A106" s="70"/>
      <c r="B106" s="70"/>
      <c r="C106" s="70"/>
      <c r="D106" s="70"/>
      <c r="E106" s="10"/>
      <c r="G106" s="10"/>
      <c r="H106" s="70"/>
      <c r="I106" s="70"/>
    </row>
    <row r="107" spans="1:9" x14ac:dyDescent="0.2">
      <c r="A107" s="70"/>
      <c r="B107" s="70"/>
      <c r="C107" s="70"/>
      <c r="D107" s="70"/>
      <c r="E107" s="10"/>
      <c r="G107" s="10"/>
      <c r="H107" s="70"/>
      <c r="I107" s="70"/>
    </row>
    <row r="108" spans="1:9" x14ac:dyDescent="0.2">
      <c r="A108" s="70"/>
      <c r="B108" s="70"/>
      <c r="C108" s="70"/>
      <c r="D108" s="70"/>
      <c r="E108" s="10"/>
      <c r="G108" s="10"/>
      <c r="H108" s="70"/>
      <c r="I108" s="70"/>
    </row>
    <row r="109" spans="1:9" x14ac:dyDescent="0.2">
      <c r="A109" s="70"/>
      <c r="B109" s="70"/>
      <c r="C109" s="70"/>
      <c r="D109" s="70"/>
      <c r="E109" s="10"/>
      <c r="G109" s="10"/>
      <c r="H109" s="70"/>
      <c r="I109" s="70"/>
    </row>
    <row r="110" spans="1:9" x14ac:dyDescent="0.2">
      <c r="A110" s="70"/>
      <c r="B110" s="70"/>
      <c r="C110" s="70"/>
      <c r="D110" s="70"/>
      <c r="E110" s="10"/>
      <c r="G110" s="10"/>
      <c r="H110" s="70"/>
      <c r="I110" s="70"/>
    </row>
    <row r="111" spans="1:9" x14ac:dyDescent="0.2">
      <c r="A111" s="69" t="s">
        <v>1427</v>
      </c>
      <c r="B111" s="70"/>
      <c r="C111" s="70"/>
      <c r="D111" s="70"/>
      <c r="E111" s="10"/>
      <c r="G111" s="10"/>
      <c r="H111" s="70"/>
      <c r="I111" s="70"/>
    </row>
    <row r="112" spans="1:9" x14ac:dyDescent="0.2">
      <c r="A112" s="70"/>
      <c r="B112" s="70"/>
      <c r="C112" s="70"/>
      <c r="D112" s="70"/>
      <c r="E112" s="10"/>
      <c r="G112" s="10"/>
      <c r="H112" s="70"/>
      <c r="I112" s="70"/>
    </row>
    <row r="113" spans="1:9" x14ac:dyDescent="0.2">
      <c r="A113" s="69" t="s">
        <v>1032</v>
      </c>
      <c r="B113" s="70"/>
      <c r="C113" s="70"/>
      <c r="D113" s="70"/>
      <c r="E113" s="10"/>
      <c r="G113" s="10"/>
      <c r="H113" s="70"/>
      <c r="I113" s="70"/>
    </row>
    <row r="114" spans="1:9" x14ac:dyDescent="0.2">
      <c r="A114" s="70"/>
      <c r="B114" s="70"/>
      <c r="C114" s="70"/>
      <c r="D114" s="70"/>
      <c r="E114" s="10"/>
      <c r="G114" s="10"/>
      <c r="H114" s="70"/>
      <c r="I114" s="70"/>
    </row>
    <row r="115" spans="1:9" x14ac:dyDescent="0.2">
      <c r="A115" s="70"/>
      <c r="B115" s="70"/>
      <c r="C115" s="70"/>
      <c r="D115" s="70"/>
      <c r="E115" s="10"/>
      <c r="G115" s="10"/>
      <c r="H115" s="70"/>
      <c r="I115" s="70"/>
    </row>
    <row r="116" spans="1:9" x14ac:dyDescent="0.2">
      <c r="A116" s="70"/>
      <c r="B116" s="70"/>
      <c r="C116" s="70"/>
      <c r="D116" s="70"/>
      <c r="E116" s="10"/>
      <c r="G116" s="10"/>
      <c r="H116" s="70"/>
      <c r="I116" s="70"/>
    </row>
    <row r="117" spans="1:9" x14ac:dyDescent="0.2">
      <c r="A117" s="70"/>
      <c r="B117" s="70"/>
      <c r="C117" s="70"/>
      <c r="D117" s="70"/>
      <c r="E117" s="10"/>
      <c r="G117" s="10"/>
      <c r="H117" s="70"/>
      <c r="I117" s="70"/>
    </row>
    <row r="118" spans="1:9" x14ac:dyDescent="0.2">
      <c r="A118" s="70"/>
      <c r="B118" s="70"/>
      <c r="C118" s="70"/>
      <c r="D118" s="70"/>
      <c r="E118" s="10"/>
      <c r="G118" s="10"/>
      <c r="H118" s="70"/>
      <c r="I118" s="70"/>
    </row>
    <row r="119" spans="1:9" x14ac:dyDescent="0.2">
      <c r="A119" s="70"/>
      <c r="B119" s="70"/>
      <c r="C119" s="70"/>
      <c r="D119" s="70"/>
      <c r="E119" s="10"/>
      <c r="G119" s="10"/>
      <c r="H119" s="70"/>
      <c r="I119" s="70"/>
    </row>
    <row r="120" spans="1:9" x14ac:dyDescent="0.2">
      <c r="A120" s="70"/>
      <c r="B120" s="70"/>
      <c r="C120" s="70"/>
      <c r="D120" s="70"/>
      <c r="E120" s="10"/>
      <c r="G120" s="10"/>
      <c r="H120" s="70"/>
      <c r="I120" s="70"/>
    </row>
    <row r="121" spans="1:9" x14ac:dyDescent="0.2">
      <c r="A121" s="70"/>
      <c r="B121" s="70"/>
      <c r="C121" s="70"/>
      <c r="D121" s="70"/>
      <c r="E121" s="10"/>
      <c r="G121" s="10"/>
      <c r="H121" s="70"/>
      <c r="I121" s="70"/>
    </row>
    <row r="122" spans="1:9" x14ac:dyDescent="0.2">
      <c r="A122" s="70"/>
      <c r="B122" s="70"/>
      <c r="C122" s="70"/>
      <c r="D122" s="70"/>
      <c r="E122" s="10"/>
      <c r="G122" s="10"/>
      <c r="H122" s="70"/>
      <c r="I122" s="70"/>
    </row>
    <row r="123" spans="1:9" x14ac:dyDescent="0.2">
      <c r="A123" s="70"/>
      <c r="B123" s="70"/>
      <c r="C123" s="70"/>
      <c r="D123" s="70"/>
      <c r="E123" s="10"/>
      <c r="G123" s="10"/>
      <c r="H123" s="70"/>
      <c r="I123" s="70"/>
    </row>
    <row r="124" spans="1:9" x14ac:dyDescent="0.2">
      <c r="A124" s="70"/>
      <c r="B124" s="70"/>
      <c r="C124" s="70"/>
      <c r="D124" s="70"/>
      <c r="E124" s="10"/>
      <c r="G124" s="10"/>
      <c r="H124" s="70"/>
      <c r="I124" s="70"/>
    </row>
    <row r="125" spans="1:9" x14ac:dyDescent="0.2">
      <c r="A125" s="70"/>
      <c r="B125" s="70"/>
      <c r="C125" s="70"/>
      <c r="D125" s="70"/>
      <c r="E125" s="10"/>
      <c r="G125" s="10"/>
      <c r="H125" s="70"/>
      <c r="I125" s="70"/>
    </row>
    <row r="126" spans="1:9" x14ac:dyDescent="0.2">
      <c r="A126" s="70"/>
      <c r="B126" s="70"/>
      <c r="C126" s="70"/>
      <c r="D126" s="70"/>
      <c r="E126" s="10"/>
      <c r="G126" s="10"/>
      <c r="H126" s="70"/>
      <c r="I126" s="70"/>
    </row>
    <row r="127" spans="1:9" x14ac:dyDescent="0.2">
      <c r="A127" s="70"/>
      <c r="B127" s="70"/>
      <c r="C127" s="70"/>
      <c r="D127" s="70"/>
      <c r="E127" s="10"/>
      <c r="G127" s="10"/>
      <c r="H127" s="70"/>
      <c r="I127" s="70"/>
    </row>
    <row r="128" spans="1:9" x14ac:dyDescent="0.2">
      <c r="A128" s="70"/>
      <c r="B128" s="70"/>
      <c r="C128" s="70"/>
      <c r="D128" s="70"/>
      <c r="E128" s="10"/>
      <c r="G128" s="10"/>
      <c r="H128" s="70"/>
      <c r="I128" s="70"/>
    </row>
    <row r="129" spans="1:9" x14ac:dyDescent="0.2">
      <c r="A129" s="70" t="s">
        <v>1030</v>
      </c>
      <c r="B129" s="70"/>
      <c r="C129" s="70"/>
      <c r="D129" s="70"/>
      <c r="E129" s="10"/>
      <c r="G129" s="10"/>
      <c r="H129" s="70"/>
      <c r="I129" s="70"/>
    </row>
    <row r="130" spans="1:9" x14ac:dyDescent="0.2">
      <c r="A130" s="70"/>
      <c r="B130" s="70"/>
      <c r="C130" s="70"/>
      <c r="D130" s="70"/>
      <c r="E130" s="10"/>
      <c r="G130" s="10"/>
      <c r="H130" s="70"/>
      <c r="I130" s="70"/>
    </row>
    <row r="131" spans="1:9" x14ac:dyDescent="0.2">
      <c r="A131" s="71"/>
      <c r="B131" s="70"/>
      <c r="C131" s="70"/>
      <c r="D131" s="70"/>
      <c r="E131" s="10"/>
      <c r="G131" s="10"/>
      <c r="H131" s="70"/>
      <c r="I131" s="70"/>
    </row>
    <row r="132" spans="1:9" x14ac:dyDescent="0.2">
      <c r="A132" s="70"/>
      <c r="B132" s="70"/>
      <c r="C132" s="70"/>
      <c r="D132" s="70"/>
      <c r="E132" s="10"/>
      <c r="G132" s="10"/>
      <c r="H132" s="70"/>
      <c r="I132" s="70"/>
    </row>
    <row r="133" spans="1:9" x14ac:dyDescent="0.2">
      <c r="A133" s="70"/>
      <c r="B133" s="70"/>
      <c r="C133" s="70"/>
      <c r="D133" s="70"/>
      <c r="E133" s="10"/>
      <c r="G133" s="10"/>
      <c r="H133" s="70"/>
      <c r="I133" s="70"/>
    </row>
    <row r="134" spans="1:9" x14ac:dyDescent="0.2">
      <c r="A134" s="71"/>
      <c r="B134" s="70"/>
      <c r="C134" s="70"/>
      <c r="D134" s="70"/>
      <c r="E134" s="10"/>
      <c r="G134" s="10"/>
      <c r="H134" s="70"/>
      <c r="I134" s="70"/>
    </row>
    <row r="135" spans="1:9" x14ac:dyDescent="0.2">
      <c r="A135" s="70"/>
      <c r="B135" s="70"/>
      <c r="C135" s="70"/>
      <c r="D135" s="70"/>
      <c r="E135" s="10"/>
      <c r="G135" s="10"/>
      <c r="H135" s="70"/>
      <c r="I135" s="70"/>
    </row>
  </sheetData>
  <mergeCells count="5">
    <mergeCell ref="A1:G1"/>
    <mergeCell ref="A67:G67"/>
    <mergeCell ref="A78:B78"/>
    <mergeCell ref="A79:B79"/>
    <mergeCell ref="A80:B80"/>
  </mergeCells>
  <conditionalFormatting sqref="F2:F3 F5:F66">
    <cfRule type="cellIs" dxfId="94" priority="2" stopIfTrue="1" operator="between">
      <formula>0.009</formula>
      <formula>-0.009</formula>
    </cfRule>
  </conditionalFormatting>
  <conditionalFormatting sqref="F68:F65536">
    <cfRule type="cellIs" dxfId="9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2026-03-09T09:50:22Z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2026-03-06T10:57:08Z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faccf612-1390-4c83-99a7-9dd00993b78c</vt:lpwstr>
  </property>
  <property fmtid="{D5CDD505-2E9C-101B-9397-08002B2CF9AE}" pid="10" name="MSIP_Label_3486a02c-2dfb-4efe-823f-aa2d1f0e6ab7_ContentBits">
    <vt:lpwstr>2</vt:lpwstr>
  </property>
  <property fmtid="{D5CDD505-2E9C-101B-9397-08002B2CF9AE}" pid="11" name="Classification">
    <vt:lpwstr>PUBLIC</vt:lpwstr>
  </property>
</Properties>
</file>