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E14F4AA2-AA4F-4855-8940-03B8BC17CF1D}" xr6:coauthVersionLast="47" xr6:coauthVersionMax="47" xr10:uidLastSave="{00000000-0000-0000-0000-000000000000}"/>
  <bookViews>
    <workbookView xWindow="28680" yWindow="-120" windowWidth="29040" windowHeight="15720" tabRatio="840" xr2:uid="{E44531B2-7BB6-4335-912B-2E46D988AF4A}"/>
  </bookViews>
  <sheets>
    <sheet name="FILF" sheetId="40" r:id="rId1"/>
    <sheet name="FIONF" sheetId="41" r:id="rId2"/>
    <sheet name="FIMMF" sheetId="42" r:id="rId3"/>
    <sheet name="FIFIRF" sheetId="43" r:id="rId4"/>
    <sheet name="FICBF" sheetId="44" r:id="rId5"/>
    <sheet name="FBPF" sheetId="45" r:id="rId6"/>
    <sheet name="FIUSTF" sheetId="46" r:id="rId7"/>
    <sheet name="FIMLTF" sheetId="47" r:id="rId8"/>
    <sheet name="FIUSST" sheetId="48" r:id="rId9"/>
    <sheet name="FILTF" sheetId="49" r:id="rId10"/>
    <sheet name="FISTF" sheetId="50" r:id="rId11"/>
    <sheet name="FIGF" sheetId="51" r:id="rId12"/>
    <sheet name="FIRF" sheetId="52" r:id="rId13"/>
    <sheet name="FICHF" sheetId="53" r:id="rId14"/>
    <sheet name="FIMAAF" sheetId="15" r:id="rId15"/>
    <sheet name="FIESF" sheetId="16" r:id="rId16"/>
    <sheet name="FIBAF" sheetId="17" r:id="rId17"/>
    <sheet name="FIAHF" sheetId="18" r:id="rId18"/>
    <sheet name="FIAF" sheetId="19" r:id="rId19"/>
    <sheet name="TIVF" sheetId="20" r:id="rId20"/>
    <sheet name="FITF" sheetId="21" r:id="rId21"/>
    <sheet name="FISCF" sheetId="22" r:id="rId22"/>
    <sheet name="FIOF" sheetId="23" r:id="rId23"/>
    <sheet name="FIMICF" sheetId="24" r:id="rId24"/>
    <sheet name="FIMF" sheetId="25" r:id="rId25"/>
    <sheet name="FIMCF" sheetId="26" r:id="rId26"/>
    <sheet name="FILMCF" sheetId="27" r:id="rId27"/>
    <sheet name="FILCF" sheetId="28" r:id="rId28"/>
    <sheet name="FIFEF" sheetId="29" r:id="rId29"/>
    <sheet name="FIEF" sheetId="30" r:id="rId30"/>
    <sheet name="FIDYF" sheetId="31" r:id="rId31"/>
    <sheet name="FBIF" sheetId="32" r:id="rId32"/>
    <sheet name="FAEF" sheetId="33" r:id="rId33"/>
    <sheet name="FIIF-NSE" sheetId="34" r:id="rId34"/>
    <sheet name="FITX" sheetId="35" r:id="rId35"/>
    <sheet name="FIUS" sheetId="36" r:id="rId36"/>
    <sheet name="FIPAF" sheetId="37" r:id="rId37"/>
    <sheet name="FF" sheetId="38" r:id="rId38"/>
    <sheet name="FIDA" sheetId="54" r:id="rId39"/>
    <sheet name="FISTIP" sheetId="55" r:id="rId40"/>
    <sheet name="FICRF" sheetId="56" r:id="rId41"/>
  </sheets>
  <calcPr calcId="191029" iterate="1"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5" i="15" l="1"/>
  <c r="G85" i="15"/>
  <c r="H84" i="15"/>
  <c r="H83" i="15"/>
  <c r="H82" i="15"/>
  <c r="H81" i="15"/>
  <c r="F7" i="56" l="1"/>
  <c r="F9" i="56" s="1"/>
  <c r="E7" i="56"/>
  <c r="E9" i="56" s="1"/>
  <c r="F7" i="55"/>
  <c r="F9" i="55" s="1"/>
  <c r="E7" i="55"/>
  <c r="E9" i="55" s="1"/>
  <c r="F87" i="53"/>
  <c r="E87" i="53"/>
  <c r="E89" i="53" s="1"/>
  <c r="F83" i="53"/>
  <c r="E83" i="53"/>
  <c r="F79" i="53"/>
  <c r="E79" i="53"/>
  <c r="F75" i="53"/>
  <c r="E75" i="53"/>
  <c r="F68" i="53"/>
  <c r="E68" i="53"/>
  <c r="F54" i="53"/>
  <c r="F91" i="53" s="1"/>
  <c r="E54" i="53"/>
  <c r="E91" i="53" s="1"/>
  <c r="F84" i="52"/>
  <c r="E84" i="52"/>
  <c r="F80" i="52"/>
  <c r="E80" i="52"/>
  <c r="F76" i="52"/>
  <c r="E76" i="52"/>
  <c r="F71" i="52"/>
  <c r="E71" i="52"/>
  <c r="F56" i="52"/>
  <c r="F88" i="52" s="1"/>
  <c r="E56" i="52"/>
  <c r="E86" i="52" s="1"/>
  <c r="F42" i="51"/>
  <c r="E42" i="51"/>
  <c r="F41" i="51"/>
  <c r="F40" i="51"/>
  <c r="F39" i="51"/>
  <c r="F38" i="51"/>
  <c r="F37" i="51"/>
  <c r="F30" i="51"/>
  <c r="E30" i="51"/>
  <c r="F28" i="51"/>
  <c r="F24" i="51"/>
  <c r="E24" i="51"/>
  <c r="F8" i="51"/>
  <c r="F26" i="51" s="1"/>
  <c r="E8" i="51"/>
  <c r="E26" i="51" s="1"/>
  <c r="F27" i="50"/>
  <c r="F23" i="50"/>
  <c r="E23" i="50"/>
  <c r="F19" i="50"/>
  <c r="E19" i="50"/>
  <c r="F13" i="50"/>
  <c r="F25" i="50" s="1"/>
  <c r="E13" i="50"/>
  <c r="E25" i="50" s="1"/>
  <c r="E32" i="49"/>
  <c r="F31" i="49"/>
  <c r="F32" i="49" s="1"/>
  <c r="E24" i="49"/>
  <c r="F22" i="49"/>
  <c r="F24" i="49" s="1"/>
  <c r="F20" i="49"/>
  <c r="F18" i="49"/>
  <c r="E18" i="49"/>
  <c r="F14" i="49"/>
  <c r="E14" i="49"/>
  <c r="E20" i="49" s="1"/>
  <c r="E52" i="48"/>
  <c r="F51" i="48"/>
  <c r="F50" i="48"/>
  <c r="F49" i="48"/>
  <c r="F48" i="48"/>
  <c r="F47" i="48"/>
  <c r="F46" i="48"/>
  <c r="F45" i="48"/>
  <c r="F44" i="48"/>
  <c r="F52" i="48" s="1"/>
  <c r="F37" i="48"/>
  <c r="F35" i="48"/>
  <c r="F31" i="48"/>
  <c r="E31" i="48"/>
  <c r="F27" i="48"/>
  <c r="E27" i="48"/>
  <c r="E33" i="48" s="1"/>
  <c r="F20" i="48"/>
  <c r="F33" i="48" s="1"/>
  <c r="E20" i="48"/>
  <c r="E37" i="48" s="1"/>
  <c r="E40" i="47"/>
  <c r="F39" i="47"/>
  <c r="F40" i="47" s="1"/>
  <c r="F30" i="47"/>
  <c r="F26" i="47"/>
  <c r="E26" i="47"/>
  <c r="F22" i="47"/>
  <c r="E22" i="47"/>
  <c r="F9" i="47"/>
  <c r="F28" i="47" s="1"/>
  <c r="E9" i="47"/>
  <c r="E28" i="47" s="1"/>
  <c r="E52" i="46"/>
  <c r="F51" i="46"/>
  <c r="F50" i="46"/>
  <c r="F49" i="46"/>
  <c r="F52" i="46" s="1"/>
  <c r="F40" i="46"/>
  <c r="F36" i="46"/>
  <c r="E36" i="46"/>
  <c r="F32" i="46"/>
  <c r="E32" i="46"/>
  <c r="F27" i="46"/>
  <c r="F42" i="46" s="1"/>
  <c r="E27" i="46"/>
  <c r="E42" i="46" s="1"/>
  <c r="F22" i="46"/>
  <c r="E22" i="46"/>
  <c r="F13" i="46"/>
  <c r="F38" i="46" s="1"/>
  <c r="E13" i="46"/>
  <c r="E38" i="46" s="1"/>
  <c r="E70" i="45"/>
  <c r="F69" i="45"/>
  <c r="F68" i="45"/>
  <c r="F70" i="45" s="1"/>
  <c r="F67" i="45"/>
  <c r="F66" i="45"/>
  <c r="F65" i="45"/>
  <c r="F56" i="45"/>
  <c r="E54" i="45"/>
  <c r="F52" i="45"/>
  <c r="E52" i="45"/>
  <c r="F48" i="45"/>
  <c r="E48" i="45"/>
  <c r="F34" i="45"/>
  <c r="E34" i="45"/>
  <c r="F19" i="45"/>
  <c r="F58" i="45" s="1"/>
  <c r="E19" i="45"/>
  <c r="E58" i="45" s="1"/>
  <c r="E81" i="44"/>
  <c r="F80" i="44"/>
  <c r="F79" i="44"/>
  <c r="F78" i="44"/>
  <c r="F77" i="44"/>
  <c r="F76" i="44"/>
  <c r="F75" i="44"/>
  <c r="F74" i="44"/>
  <c r="F73" i="44"/>
  <c r="F81" i="44" s="1"/>
  <c r="F64" i="44"/>
  <c r="F60" i="44"/>
  <c r="E60" i="44"/>
  <c r="F56" i="44"/>
  <c r="E56" i="44"/>
  <c r="F40" i="44"/>
  <c r="E40" i="44"/>
  <c r="F35" i="44"/>
  <c r="F66" i="44" s="1"/>
  <c r="E35" i="44"/>
  <c r="E62" i="44" s="1"/>
  <c r="F53" i="43"/>
  <c r="E53" i="43"/>
  <c r="F52" i="43"/>
  <c r="F51" i="43"/>
  <c r="F50" i="43"/>
  <c r="F49" i="43"/>
  <c r="F48" i="43"/>
  <c r="F47" i="43"/>
  <c r="F46" i="43"/>
  <c r="F45" i="43"/>
  <c r="F44" i="43"/>
  <c r="F35" i="43"/>
  <c r="E33" i="43"/>
  <c r="F31" i="43"/>
  <c r="F33" i="43" s="1"/>
  <c r="E31" i="43"/>
  <c r="F27" i="43"/>
  <c r="E27" i="43"/>
  <c r="F18" i="43"/>
  <c r="E18" i="43"/>
  <c r="F12" i="43"/>
  <c r="F37" i="43" s="1"/>
  <c r="E12" i="43"/>
  <c r="E37" i="43" s="1"/>
  <c r="E75" i="42"/>
  <c r="F74" i="42"/>
  <c r="F73" i="42"/>
  <c r="F72" i="42"/>
  <c r="F71" i="42"/>
  <c r="F70" i="42"/>
  <c r="F69" i="42"/>
  <c r="F68" i="42"/>
  <c r="F75" i="42" s="1"/>
  <c r="F55" i="42"/>
  <c r="E55" i="42"/>
  <c r="F51" i="42"/>
  <c r="E51" i="42"/>
  <c r="E57" i="42" s="1"/>
  <c r="F43" i="42"/>
  <c r="E43" i="42"/>
  <c r="F30" i="42"/>
  <c r="F57" i="42" s="1"/>
  <c r="E30" i="42"/>
  <c r="E61" i="42" s="1"/>
  <c r="F14" i="41"/>
  <c r="E14" i="41"/>
  <c r="F12" i="41"/>
  <c r="E12" i="41"/>
  <c r="F10" i="41"/>
  <c r="E10" i="41"/>
  <c r="F59" i="40"/>
  <c r="E59" i="40"/>
  <c r="F55" i="40"/>
  <c r="E55" i="40"/>
  <c r="F51" i="40"/>
  <c r="E51" i="40"/>
  <c r="F25" i="40"/>
  <c r="E25" i="40"/>
  <c r="F8" i="40"/>
  <c r="F63" i="40" s="1"/>
  <c r="E8" i="40"/>
  <c r="E63" i="40" s="1"/>
  <c r="E61" i="40" l="1"/>
  <c r="F32" i="47"/>
  <c r="F61" i="40"/>
  <c r="F89" i="53"/>
  <c r="F61" i="42"/>
  <c r="E27" i="50"/>
  <c r="F54" i="45"/>
  <c r="E32" i="47"/>
  <c r="F62" i="44"/>
  <c r="E66" i="44"/>
  <c r="F86" i="52"/>
  <c r="E88" i="52"/>
  <c r="E85" i="15"/>
  <c r="F84" i="15"/>
  <c r="F83" i="15"/>
  <c r="F82" i="15"/>
  <c r="F81" i="15"/>
  <c r="F78" i="15"/>
  <c r="E78" i="15"/>
  <c r="E12" i="38"/>
  <c r="E16" i="38"/>
  <c r="D12" i="38"/>
  <c r="D16" i="38"/>
  <c r="E17" i="37"/>
  <c r="E21" i="37"/>
  <c r="D17" i="37"/>
  <c r="D19" i="37"/>
  <c r="E7" i="36"/>
  <c r="E9" i="36"/>
  <c r="D7" i="36"/>
  <c r="D9" i="36"/>
  <c r="F65" i="35"/>
  <c r="E65" i="35"/>
  <c r="F60" i="35"/>
  <c r="E60" i="35"/>
  <c r="F56" i="35"/>
  <c r="E56" i="35"/>
  <c r="F57" i="34"/>
  <c r="F59" i="34"/>
  <c r="E57" i="34"/>
  <c r="E59" i="34"/>
  <c r="F68" i="33"/>
  <c r="E68" i="33"/>
  <c r="F37" i="33"/>
  <c r="F70" i="33"/>
  <c r="E37" i="33"/>
  <c r="F50" i="32"/>
  <c r="F52" i="32"/>
  <c r="E50" i="32"/>
  <c r="E54" i="32"/>
  <c r="F61" i="31"/>
  <c r="E61" i="31"/>
  <c r="F57" i="31"/>
  <c r="E57" i="31"/>
  <c r="F49" i="31"/>
  <c r="E49" i="31"/>
  <c r="F42" i="31"/>
  <c r="E42" i="31"/>
  <c r="F70" i="30"/>
  <c r="E70" i="30"/>
  <c r="F64" i="30"/>
  <c r="E64" i="30"/>
  <c r="F42" i="29"/>
  <c r="E42" i="29"/>
  <c r="F37" i="29"/>
  <c r="F46" i="29"/>
  <c r="E37" i="29"/>
  <c r="E44" i="29"/>
  <c r="F46" i="28"/>
  <c r="E46" i="28"/>
  <c r="F41" i="28"/>
  <c r="E41" i="28"/>
  <c r="F52" i="27"/>
  <c r="F56" i="27"/>
  <c r="E52" i="27"/>
  <c r="E56" i="27"/>
  <c r="F63" i="26"/>
  <c r="E63" i="26"/>
  <c r="F58" i="26"/>
  <c r="E58" i="26"/>
  <c r="F97" i="25"/>
  <c r="F99" i="25"/>
  <c r="E97" i="25"/>
  <c r="E99" i="25"/>
  <c r="F90" i="24"/>
  <c r="E90" i="24"/>
  <c r="F85" i="24"/>
  <c r="E85" i="24"/>
  <c r="E94" i="24" s="1"/>
  <c r="F70" i="23"/>
  <c r="E70" i="23"/>
  <c r="F64" i="23"/>
  <c r="E64" i="23"/>
  <c r="F60" i="23"/>
  <c r="E60" i="23"/>
  <c r="F56" i="23"/>
  <c r="E56" i="23"/>
  <c r="F100" i="22"/>
  <c r="E100" i="22"/>
  <c r="F95" i="22"/>
  <c r="F102" i="22" s="1"/>
  <c r="E95" i="22"/>
  <c r="F37" i="21"/>
  <c r="F41" i="21"/>
  <c r="E37" i="21"/>
  <c r="F33" i="21"/>
  <c r="E33" i="21"/>
  <c r="F22" i="21"/>
  <c r="E22" i="21"/>
  <c r="E41" i="21"/>
  <c r="F59" i="20"/>
  <c r="E59" i="20"/>
  <c r="F55" i="20"/>
  <c r="E55" i="20"/>
  <c r="F162" i="19"/>
  <c r="F158" i="19"/>
  <c r="E158" i="19"/>
  <c r="F153" i="19"/>
  <c r="E153" i="19"/>
  <c r="E160" i="19"/>
  <c r="H140" i="19"/>
  <c r="D415" i="19"/>
  <c r="G140" i="19"/>
  <c r="F140" i="19"/>
  <c r="F164" i="19"/>
  <c r="E140" i="19"/>
  <c r="F98" i="18"/>
  <c r="E98" i="18"/>
  <c r="F83" i="18"/>
  <c r="E83" i="18"/>
  <c r="F78" i="18"/>
  <c r="E78" i="18"/>
  <c r="F61" i="18"/>
  <c r="E61" i="18"/>
  <c r="F57" i="18"/>
  <c r="E57" i="18"/>
  <c r="F103" i="17"/>
  <c r="F99" i="17"/>
  <c r="E99" i="17"/>
  <c r="F83" i="17"/>
  <c r="E83" i="17"/>
  <c r="F76" i="17"/>
  <c r="E76" i="17"/>
  <c r="H58" i="17"/>
  <c r="D162" i="17"/>
  <c r="G58" i="17"/>
  <c r="F58" i="17"/>
  <c r="F101" i="17"/>
  <c r="E58" i="17"/>
  <c r="E101" i="17"/>
  <c r="F81" i="16"/>
  <c r="F77" i="16"/>
  <c r="E77" i="16"/>
  <c r="F71" i="16"/>
  <c r="E71" i="16"/>
  <c r="F65" i="16"/>
  <c r="E65" i="16"/>
  <c r="H56" i="16"/>
  <c r="D173" i="16"/>
  <c r="G56" i="16"/>
  <c r="F56" i="16"/>
  <c r="E56" i="16"/>
  <c r="F73" i="15"/>
  <c r="E73" i="15"/>
  <c r="F68" i="15"/>
  <c r="E68" i="15"/>
  <c r="F56" i="15"/>
  <c r="E56" i="15"/>
  <c r="F52" i="15"/>
  <c r="E52" i="15"/>
  <c r="D21" i="37"/>
  <c r="F44" i="29"/>
  <c r="F54" i="27"/>
  <c r="F72" i="23"/>
  <c r="D14" i="38"/>
  <c r="E14" i="38"/>
  <c r="E19" i="37"/>
  <c r="D11" i="36"/>
  <c r="E11" i="36"/>
  <c r="F67" i="35"/>
  <c r="E69" i="35"/>
  <c r="F69" i="35"/>
  <c r="E67" i="35"/>
  <c r="E61" i="34"/>
  <c r="F61" i="34"/>
  <c r="E72" i="33"/>
  <c r="E70" i="33"/>
  <c r="F72" i="33"/>
  <c r="F54" i="32"/>
  <c r="E52" i="32"/>
  <c r="F63" i="31"/>
  <c r="E65" i="31"/>
  <c r="E63" i="31"/>
  <c r="F65" i="31"/>
  <c r="E46" i="29"/>
  <c r="F50" i="28"/>
  <c r="E48" i="28"/>
  <c r="F48" i="28"/>
  <c r="E50" i="28"/>
  <c r="E54" i="27"/>
  <c r="E65" i="26"/>
  <c r="F67" i="26"/>
  <c r="E67" i="26"/>
  <c r="F65" i="26"/>
  <c r="F101" i="25"/>
  <c r="E101" i="25"/>
  <c r="E72" i="23"/>
  <c r="F74" i="23"/>
  <c r="E74" i="23"/>
  <c r="F39" i="21"/>
  <c r="E39" i="21"/>
  <c r="E63" i="20"/>
  <c r="F63" i="20"/>
  <c r="E61" i="20"/>
  <c r="F61" i="20"/>
  <c r="E100" i="18"/>
  <c r="F100" i="18"/>
  <c r="E102" i="18"/>
  <c r="F102" i="18"/>
  <c r="E79" i="16"/>
  <c r="F83" i="16"/>
  <c r="E83" i="16"/>
  <c r="F79" i="16"/>
  <c r="E164" i="19"/>
  <c r="F160" i="19"/>
  <c r="F105" i="17"/>
  <c r="E105" i="17"/>
  <c r="E87" i="15" l="1"/>
  <c r="F85" i="15"/>
  <c r="F87" i="15" s="1"/>
  <c r="E89" i="15"/>
  <c r="F74" i="30"/>
  <c r="E72" i="30"/>
  <c r="E74" i="30"/>
  <c r="F72" i="30"/>
  <c r="F92" i="24"/>
  <c r="E92" i="24"/>
  <c r="F94" i="24"/>
  <c r="E102" i="22"/>
  <c r="F104" i="22"/>
  <c r="E104" i="22"/>
  <c r="F89" i="15" l="1"/>
</calcChain>
</file>

<file path=xl/sharedStrings.xml><?xml version="1.0" encoding="utf-8"?>
<sst xmlns="http://schemas.openxmlformats.org/spreadsheetml/2006/main" count="8447" uniqueCount="1959">
  <si>
    <t>Name of the Instrument</t>
  </si>
  <si>
    <t>Quantity</t>
  </si>
  <si>
    <t>ISIN Number</t>
  </si>
  <si>
    <t>% to Net Assets</t>
  </si>
  <si>
    <t>Industry Classification / Rating</t>
  </si>
  <si>
    <t>YTM</t>
  </si>
  <si>
    <t>Market Value (including accrued interest, if any) (Rs. in Lakhs)</t>
  </si>
  <si>
    <t>Portfolio Statement as on September 30, 2026</t>
  </si>
  <si>
    <t>Franklin India Multi Asset Allocation Fund</t>
  </si>
  <si>
    <t>Franklin India Flexi Cap Fund ( Formerly known as Franklin India Equity Fund) ^</t>
  </si>
  <si>
    <t>Franklin India Balanced Advantage Fund</t>
  </si>
  <si>
    <t>Franklin India Aggressive Hybrid Fund (Formerly known as Franklin India Equity Hybrid Fund)^</t>
  </si>
  <si>
    <t>Franklin India Arbitrage Fund</t>
  </si>
  <si>
    <t>Templeton India Value Fund</t>
  </si>
  <si>
    <t>Franklin India Technology Fund</t>
  </si>
  <si>
    <t>Franklin India Small Cap Fund (Formerly known as Franklin India Smaller Companies Fund) ^</t>
  </si>
  <si>
    <t>Franklin India Opportunities Fund</t>
  </si>
  <si>
    <t>Franklin India Mid Cap Fund (Formerly known as Franklin India Prima Fund) ^</t>
  </si>
  <si>
    <t>Franklin India Multi-Factor Fund</t>
  </si>
  <si>
    <t>Franklin India Multi Cap Fund</t>
  </si>
  <si>
    <t>Franklin India Large &amp; Mid Cap Fund (Formerly known as Franklin India Equity Advantage Fund)^</t>
  </si>
  <si>
    <t>Franklin India Large Cap Fund (Formerly known as Franklin India Bluechip Fund)^</t>
  </si>
  <si>
    <t>Franklin India Focused Equity Fund</t>
  </si>
  <si>
    <t>Franklin India Dividend Yield Fund (Formerly known as Templeton India Equity Income Fund) ^</t>
  </si>
  <si>
    <t>Franklin Build India Fund</t>
  </si>
  <si>
    <t>Franklin Asian Equity Fund</t>
  </si>
  <si>
    <t>Franklin India NSE Nifty 50 Index Fund (Formerly known as Franklin India Index Fund – NSE Nifty Plan) ^</t>
  </si>
  <si>
    <t>Franklin India ELSS Tax Saver Fund (Formerly known as Franklin India TAXSHIELD) ^</t>
  </si>
  <si>
    <t>Franklin U.S. Opportunities Equity Active Fund of Funds ( Formerly known as Franklin India Feeder - Franklin U.S. Opportunities Fund)^</t>
  </si>
  <si>
    <t>Franklin India Dynamic Asset Allocation Active Fund of Funds( Formerly known as Franklin India Dynamic Asset Allocation Fund of Funds)^</t>
  </si>
  <si>
    <t>Debt Instruments</t>
  </si>
  <si>
    <t>(a) Listed / awaiting listing on Stock Exchanges</t>
  </si>
  <si>
    <t>CRISIL AAA</t>
  </si>
  <si>
    <t>Sub Total</t>
  </si>
  <si>
    <t>Money Market Instruments</t>
  </si>
  <si>
    <t>Certificate of Deposit</t>
  </si>
  <si>
    <t>CARE A1+</t>
  </si>
  <si>
    <t>CRISIL A1+</t>
  </si>
  <si>
    <t>ICRA A1+</t>
  </si>
  <si>
    <t>Treasury Bill</t>
  </si>
  <si>
    <t>SOVEREIGN</t>
  </si>
  <si>
    <t>Total</t>
  </si>
  <si>
    <t>Net Assets</t>
  </si>
  <si>
    <t>Call, Cash &amp; Other Assets</t>
  </si>
  <si>
    <t>** Non- Traded Scrips</t>
  </si>
  <si>
    <t>Notes</t>
  </si>
  <si>
    <t xml:space="preserve">      Plan/Option</t>
  </si>
  <si>
    <t>As on 30-Sep-2026</t>
  </si>
  <si>
    <t>As on 31-Aug-2026</t>
  </si>
  <si>
    <t>Plan Name</t>
  </si>
  <si>
    <t>Distributions per unit (Rs.)+++</t>
  </si>
  <si>
    <t>+++ Distribution payouts/ re-investments are subject to deduction of TDS at the applicable rates.</t>
  </si>
  <si>
    <t>IDCW - Income Distribution cum capital withdrawal</t>
  </si>
  <si>
    <t>(In Years)</t>
  </si>
  <si>
    <t>Nil</t>
  </si>
  <si>
    <t>IN002026Y014</t>
  </si>
  <si>
    <t>IN002026X164</t>
  </si>
  <si>
    <t xml:space="preserve">      Growth Plan</t>
  </si>
  <si>
    <t xml:space="preserve">      Direct Growth Plan</t>
  </si>
  <si>
    <t>HDFC Bank Ltd (24-Feb-2027) **</t>
  </si>
  <si>
    <t>INE040A16IO0</t>
  </si>
  <si>
    <t>Government Securities</t>
  </si>
  <si>
    <t xml:space="preserve">e) During the month additional instances of fair valuation/deviation from valuation price provided by the valuation agencies </t>
  </si>
  <si>
    <t>0.00% Jubilant Beverages Ltd (31-May-2028) **</t>
  </si>
  <si>
    <t>INE1D4O08012</t>
  </si>
  <si>
    <t>CRISIL AA</t>
  </si>
  <si>
    <t>7.82% Bajaj Finance Ltd (31-Jan-2034) **</t>
  </si>
  <si>
    <t>INE296A07SV1</t>
  </si>
  <si>
    <t>IND AAA</t>
  </si>
  <si>
    <t>0.00% Jubilant Bevco Ltd (31-May-2028)</t>
  </si>
  <si>
    <t>INE1D4P08019</t>
  </si>
  <si>
    <t>7.70% Poonawalla Fincorp Ltd (21-Apr-2028) **</t>
  </si>
  <si>
    <t>INE511C07847</t>
  </si>
  <si>
    <t>National Bank For Agriculture &amp; Rural Development (17-Mar-2027) **</t>
  </si>
  <si>
    <t>INE261F16AP5</t>
  </si>
  <si>
    <t>CARE AAA</t>
  </si>
  <si>
    <t>7.55% Poonawalla Fincorp Ltd (25-Mar-2027) **</t>
  </si>
  <si>
    <t>INE511C07946</t>
  </si>
  <si>
    <t>7.25% RJ Corp Ltd (08-Dec-2028) **</t>
  </si>
  <si>
    <t>INE460K08053</t>
  </si>
  <si>
    <t>7.9265% LIC Housing Finance (14-Jul-2027) **</t>
  </si>
  <si>
    <t>INE115A07QS3</t>
  </si>
  <si>
    <t>7.68% Small Industries Development Bank Of India (10-Aug-2027)</t>
  </si>
  <si>
    <t>INE556F08KP4</t>
  </si>
  <si>
    <t>INE774D07VP7</t>
  </si>
  <si>
    <t>7.87% Summit Digitel Infrastructure Ltd (15-Mar-2030) **</t>
  </si>
  <si>
    <t>INE507T07146</t>
  </si>
  <si>
    <t>7.21% Embassy Office Parks Reit (17-Mar-2028) **</t>
  </si>
  <si>
    <t>INE041007167</t>
  </si>
  <si>
    <t>0.00% REC Ltd (03-Nov-2034) **</t>
  </si>
  <si>
    <t>INE020B08FJ3</t>
  </si>
  <si>
    <t>6.07% National Bank For Agriculture &amp; Rural Development (19-Nov-2027) **</t>
  </si>
  <si>
    <t>INE261F08CM5</t>
  </si>
  <si>
    <t>7.65% Poonawalla Fincorp Ltd (21-Apr-2027) **</t>
  </si>
  <si>
    <t>INE511C07854</t>
  </si>
  <si>
    <t>6.92% Power Finance Corporation Ltd (14-Apr-2032) **</t>
  </si>
  <si>
    <t>INE134E08LN6</t>
  </si>
  <si>
    <t>7.66% Maharashtra SDL (04-Mar-2047)</t>
  </si>
  <si>
    <t>IN2220250509</t>
  </si>
  <si>
    <t>7.62% Punjab SDL (28-Jan-2033)</t>
  </si>
  <si>
    <t>IN2820250164</t>
  </si>
  <si>
    <t>7.02% Punjab SDL (01-Jul-2030)</t>
  </si>
  <si>
    <t>IN2820260064</t>
  </si>
  <si>
    <t>7.65% Bihar SDL (24-DEC-2033)</t>
  </si>
  <si>
    <t>IN1320250211</t>
  </si>
  <si>
    <t>7.56% Kerala SDL (08-Jul-2039)</t>
  </si>
  <si>
    <t>IN2020260062</t>
  </si>
  <si>
    <t>7.56% Himachal Pradesh SDL (08-Jul-2039)</t>
  </si>
  <si>
    <t>IN1720260042</t>
  </si>
  <si>
    <t>7.64% Uttarakhand SDL (24-DEC-2032)</t>
  </si>
  <si>
    <t>IN3620250065</t>
  </si>
  <si>
    <t>7.32% Chhattisgarh SDL (05-Mar-2037)</t>
  </si>
  <si>
    <t>IN3520240083</t>
  </si>
  <si>
    <t>7.32% West Bengal SDL (05-Mar-2038)</t>
  </si>
  <si>
    <t>IN3420240225</t>
  </si>
  <si>
    <t xml:space="preserve">      Monthly IDCW Plan</t>
  </si>
  <si>
    <t xml:space="preserve">      Quarterly IDCW Plan</t>
  </si>
  <si>
    <t xml:space="preserve">      Direct Monthly IDCW Plan</t>
  </si>
  <si>
    <t xml:space="preserve">      Direct Quarterly IDCW Plan</t>
  </si>
  <si>
    <t>Indian Bank (04-Dec-2026)</t>
  </si>
  <si>
    <t>INE562A16QM0</t>
  </si>
  <si>
    <t>Small Industries Development Bank of India (11-Jun-2027)</t>
  </si>
  <si>
    <t>INE556F16CE8</t>
  </si>
  <si>
    <t>Union Bank of India (12-Mar-2027)</t>
  </si>
  <si>
    <t>INE692A16LU9</t>
  </si>
  <si>
    <t xml:space="preserve">      IDCW Plan</t>
  </si>
  <si>
    <t xml:space="preserve">      Direct IDCW Plan</t>
  </si>
  <si>
    <t>* Less than 0.01%</t>
  </si>
  <si>
    <t>Equity &amp; Equity related</t>
  </si>
  <si>
    <t>Axis Bank Ltd</t>
  </si>
  <si>
    <t>INE238A01034</t>
  </si>
  <si>
    <t>Banks</t>
  </si>
  <si>
    <t>State Bank of India</t>
  </si>
  <si>
    <t>INE062A01020</t>
  </si>
  <si>
    <t>ICICI Bank Ltd</t>
  </si>
  <si>
    <t>INE090A01021</t>
  </si>
  <si>
    <t>HDFC Bank Ltd</t>
  </si>
  <si>
    <t>INE040A01034</t>
  </si>
  <si>
    <t>Eternal Ltd</t>
  </si>
  <si>
    <t>INE758T01015</t>
  </si>
  <si>
    <t>Retailing</t>
  </si>
  <si>
    <t>Bharti Airtel Ltd</t>
  </si>
  <si>
    <t>INE397D01024</t>
  </si>
  <si>
    <t>Telecom - Services</t>
  </si>
  <si>
    <t>Larsen &amp; Toubro Ltd</t>
  </si>
  <si>
    <t>INE018A01030</t>
  </si>
  <si>
    <t>Construction</t>
  </si>
  <si>
    <t>Infosys Ltd</t>
  </si>
  <si>
    <t>INE009A01021</t>
  </si>
  <si>
    <t>IT - Software</t>
  </si>
  <si>
    <t>Mahindra &amp; Mahindra Ltd</t>
  </si>
  <si>
    <t>INE101A01026</t>
  </si>
  <si>
    <t>Automobiles</t>
  </si>
  <si>
    <t>Bharat Electronics Ltd</t>
  </si>
  <si>
    <t>INE263A01024</t>
  </si>
  <si>
    <t>Aerospace &amp; Defense</t>
  </si>
  <si>
    <t>Kirloskar Oil Engines Ltd</t>
  </si>
  <si>
    <t>INE146L01010</t>
  </si>
  <si>
    <t>Industrial Products</t>
  </si>
  <si>
    <t>Reliance Industries Ltd</t>
  </si>
  <si>
    <t>INE002A01018</t>
  </si>
  <si>
    <t>Petroleum Products</t>
  </si>
  <si>
    <t>Ultratech Cement Ltd</t>
  </si>
  <si>
    <t>INE481G01011</t>
  </si>
  <si>
    <t>Cement &amp; Cement Products</t>
  </si>
  <si>
    <t>Dixon Technologies (India) Ltd</t>
  </si>
  <si>
    <t>INE935N01020</t>
  </si>
  <si>
    <t>Consumer Durables</t>
  </si>
  <si>
    <t>Cipla Ltd</t>
  </si>
  <si>
    <t>INE059A01026</t>
  </si>
  <si>
    <t>Pharmaceuticals &amp; Biotechnology</t>
  </si>
  <si>
    <t>Tata Power Co Ltd</t>
  </si>
  <si>
    <t>INE245A01021</t>
  </si>
  <si>
    <t>Power</t>
  </si>
  <si>
    <t>Pine Labs Ltd</t>
  </si>
  <si>
    <t>INE15B701018</t>
  </si>
  <si>
    <t>Financial Technology (Fintech)</t>
  </si>
  <si>
    <t>RBL Bank Ltd</t>
  </si>
  <si>
    <t>INE976G01028</t>
  </si>
  <si>
    <t>Global Health Ltd</t>
  </si>
  <si>
    <t>INE474Q01031</t>
  </si>
  <si>
    <t>Healthcare Services</t>
  </si>
  <si>
    <t>Britannia Industries Ltd</t>
  </si>
  <si>
    <t>INE216A01030</t>
  </si>
  <si>
    <t>Food Products</t>
  </si>
  <si>
    <t>Marico Ltd</t>
  </si>
  <si>
    <t>INE196A01026</t>
  </si>
  <si>
    <t>Agricultural Food &amp; Other Products</t>
  </si>
  <si>
    <t>Dr. Reddy's Laboratories Ltd</t>
  </si>
  <si>
    <t>INE089A01031</t>
  </si>
  <si>
    <t>Metropolis Healthcare Ltd</t>
  </si>
  <si>
    <t>INE112L01020</t>
  </si>
  <si>
    <t>Tata Steel Ltd</t>
  </si>
  <si>
    <t>INE081A01020</t>
  </si>
  <si>
    <t>Ferrous Metals</t>
  </si>
  <si>
    <t>TVS Motor Co Ltd</t>
  </si>
  <si>
    <t>INE494B01023</t>
  </si>
  <si>
    <t>Astral Ltd</t>
  </si>
  <si>
    <t>INE006I01046</t>
  </si>
  <si>
    <t>Asian Paints Ltd</t>
  </si>
  <si>
    <t>INE021A01026</t>
  </si>
  <si>
    <t>Phoenix Mills Ltd</t>
  </si>
  <si>
    <t>INE211B01039</t>
  </si>
  <si>
    <t>Realty</t>
  </si>
  <si>
    <t>Angel One Ltd</t>
  </si>
  <si>
    <t>INE732I01021</t>
  </si>
  <si>
    <t>Capital Markets</t>
  </si>
  <si>
    <t>Ashok Leyland Ltd</t>
  </si>
  <si>
    <t>INE208A01029</t>
  </si>
  <si>
    <t>Agricultural, Commercial &amp; Construction Vehicles</t>
  </si>
  <si>
    <t>Amber Enterprises India Ltd</t>
  </si>
  <si>
    <t>INE371P01015</t>
  </si>
  <si>
    <t>Sbi Funds Management Ltd</t>
  </si>
  <si>
    <t>INE640G01020</t>
  </si>
  <si>
    <t>360 One Wam Ltd</t>
  </si>
  <si>
    <t>INE466L01038</t>
  </si>
  <si>
    <t>Interglobe Aviation Ltd</t>
  </si>
  <si>
    <t>INE646L01027</t>
  </si>
  <si>
    <t>Transport Services</t>
  </si>
  <si>
    <t>Hyundai Motor India Ltd</t>
  </si>
  <si>
    <t>INE0V6F01027</t>
  </si>
  <si>
    <t>Eris Lifesciences Ltd</t>
  </si>
  <si>
    <t>INE406M01024</t>
  </si>
  <si>
    <t>Lenskart Solutions Ltd</t>
  </si>
  <si>
    <t>INE956O01016</t>
  </si>
  <si>
    <t>ICICI Lombard General Insurance Co Ltd</t>
  </si>
  <si>
    <t>INE765G01017</t>
  </si>
  <si>
    <t>Insurance</t>
  </si>
  <si>
    <t>TBO Tek Ltd</t>
  </si>
  <si>
    <t>INE673O01025</t>
  </si>
  <si>
    <t>Leisure Services</t>
  </si>
  <si>
    <t>Exide Industries Ltd</t>
  </si>
  <si>
    <t>INE302A01020</t>
  </si>
  <si>
    <t>Auto Components</t>
  </si>
  <si>
    <t>Suzlon Energy Ltd</t>
  </si>
  <si>
    <t>INE040H01021</t>
  </si>
  <si>
    <t>Electrical Equipment</t>
  </si>
  <si>
    <t>Cholamandalam Investment and Finance Co Ltd</t>
  </si>
  <si>
    <t>INE121A01024</t>
  </si>
  <si>
    <t>Finance</t>
  </si>
  <si>
    <t>PB Fintech Ltd</t>
  </si>
  <si>
    <t>INE417T01026</t>
  </si>
  <si>
    <t>Emmvee Photovoltaic Power Ltd</t>
  </si>
  <si>
    <t>INE1C6T01020</t>
  </si>
  <si>
    <t>Data Patterns India Ltd</t>
  </si>
  <si>
    <t>INE0IX101010</t>
  </si>
  <si>
    <t>Aptus Value Housing Finance India Ltd</t>
  </si>
  <si>
    <t>INE852O01025</t>
  </si>
  <si>
    <t>ZF Commercial Vehicle Control Systems India Ltd</t>
  </si>
  <si>
    <t>INE342J01019</t>
  </si>
  <si>
    <t>Timken India Ltd</t>
  </si>
  <si>
    <t>INE325A01013</t>
  </si>
  <si>
    <t>Sedemac Mechatronics Ltd</t>
  </si>
  <si>
    <t>INE00XB01019</t>
  </si>
  <si>
    <t>Canara Bank (30-Nov-2026) **</t>
  </si>
  <si>
    <t>INE476A16K06</t>
  </si>
  <si>
    <t>Mutual Fund Units</t>
  </si>
  <si>
    <t>Mutual Fund</t>
  </si>
  <si>
    <t>Hindustan Aeronautics Ltd</t>
  </si>
  <si>
    <t>INE066F01020</t>
  </si>
  <si>
    <t>HCL Technologies Ltd</t>
  </si>
  <si>
    <t>INE860A01027</t>
  </si>
  <si>
    <t>Apollo Hospitals Enterprise Ltd</t>
  </si>
  <si>
    <t>INE437A01024</t>
  </si>
  <si>
    <t>Syrma SGS Technology Ltd</t>
  </si>
  <si>
    <t>INE0DYJ01015</t>
  </si>
  <si>
    <t>Industrial Manufacturing</t>
  </si>
  <si>
    <t>Trent Ltd</t>
  </si>
  <si>
    <t>INE849A01020</t>
  </si>
  <si>
    <t>Tata Capital Ltd</t>
  </si>
  <si>
    <t>INE976I01016</t>
  </si>
  <si>
    <t>PG Electroplast Ltd</t>
  </si>
  <si>
    <t>INE457L01029</t>
  </si>
  <si>
    <t>Hindalco Industries Ltd</t>
  </si>
  <si>
    <t>INE038A01020</t>
  </si>
  <si>
    <t>Non - Ferrous Metals</t>
  </si>
  <si>
    <t>Tenneco Clean Air India Ltd</t>
  </si>
  <si>
    <t>INE19RI01016</t>
  </si>
  <si>
    <t>Chalet Hotels Ltd</t>
  </si>
  <si>
    <t>INE427F01016</t>
  </si>
  <si>
    <t>Titan Co Ltd</t>
  </si>
  <si>
    <t>INE280A01028</t>
  </si>
  <si>
    <t>CESC Ltd</t>
  </si>
  <si>
    <t>INE486A01021</t>
  </si>
  <si>
    <t>Oil &amp; Natural Gas Corporation Ltd</t>
  </si>
  <si>
    <t>INE213A01029</t>
  </si>
  <si>
    <t>Oil</t>
  </si>
  <si>
    <t>Bharat Petroleum Corporation Ltd</t>
  </si>
  <si>
    <t>INE029A01011</t>
  </si>
  <si>
    <t>MedPlus Health Services Ltd</t>
  </si>
  <si>
    <t>INE804L01022</t>
  </si>
  <si>
    <t>Ge Vernova T&amp;D India Ltd</t>
  </si>
  <si>
    <t>INE200A01026</t>
  </si>
  <si>
    <t>Elgi Equipments Ltd</t>
  </si>
  <si>
    <t>INE285A01027</t>
  </si>
  <si>
    <t>Prestige Estates Projects Ltd</t>
  </si>
  <si>
    <t>INE811K01011</t>
  </si>
  <si>
    <t>Crompton Greaves Consumer Electricals Ltd</t>
  </si>
  <si>
    <t>INE299U01018</t>
  </si>
  <si>
    <t>Syngene International Ltd</t>
  </si>
  <si>
    <t>INE398R01022</t>
  </si>
  <si>
    <t>(b) Units of Real Estate Investment Trusts (REITs)</t>
  </si>
  <si>
    <t>Knowledge Realty Trust</t>
  </si>
  <si>
    <t>INE1JAR25012</t>
  </si>
  <si>
    <t>7.35% Bharti Telecom Ltd (15-Oct-2027) **</t>
  </si>
  <si>
    <t>INE403D08272</t>
  </si>
  <si>
    <t>7.73% LIC Housing Finance LTD (18-MAR-2027) **</t>
  </si>
  <si>
    <t>INE115A07RE1</t>
  </si>
  <si>
    <t>7.35% Embassy Office Parks Reit (05-Apr-2027) **</t>
  </si>
  <si>
    <t>INE041007092</t>
  </si>
  <si>
    <t>8.10% Bajaj Finance Ltd (08-Jan-2027) **</t>
  </si>
  <si>
    <t>INE296A07SR9</t>
  </si>
  <si>
    <t>6.65% LIC Housing Finance LTD (15-Feb-2027) **</t>
  </si>
  <si>
    <t>INE115A07PR7</t>
  </si>
  <si>
    <t>ETF</t>
  </si>
  <si>
    <t>Nippon India ETF Gold Bees</t>
  </si>
  <si>
    <t>INF204KB17I5</t>
  </si>
  <si>
    <t>ETFs</t>
  </si>
  <si>
    <t>Nippon India Silver ETF</t>
  </si>
  <si>
    <t>INF204KC1402</t>
  </si>
  <si>
    <t>% to Net Assets(Hedged &amp; Unhedged)</t>
  </si>
  <si>
    <t>Outstanding position in Derivative Instruments (Rs. in Lakhs) Long / (Short)</t>
  </si>
  <si>
    <t>Outstanding derivative exposure as % to net assets Long / (Short)</t>
  </si>
  <si>
    <t>NTPC Ltd</t>
  </si>
  <si>
    <t>INE733E01010</t>
  </si>
  <si>
    <t>Kotak Mahindra Bank Ltd</t>
  </si>
  <si>
    <t>INE237A01036</t>
  </si>
  <si>
    <t>Vodafone Idea Ltd</t>
  </si>
  <si>
    <t>INE669E01016</t>
  </si>
  <si>
    <t>Jio Financial Services Ltd</t>
  </si>
  <si>
    <t>INE758E01017</t>
  </si>
  <si>
    <t>HDFC Life Insurance Co Ltd</t>
  </si>
  <si>
    <t>INE795G01014</t>
  </si>
  <si>
    <t>Meesho Ltd</t>
  </si>
  <si>
    <t>INE0VDM01015</t>
  </si>
  <si>
    <t>Bank of Baroda</t>
  </si>
  <si>
    <t>INE028A01039</t>
  </si>
  <si>
    <t>Indus Towers Ltd</t>
  </si>
  <si>
    <t>INE121J01017</t>
  </si>
  <si>
    <t>Bajaj Finserv Ltd</t>
  </si>
  <si>
    <t>INE918I01026</t>
  </si>
  <si>
    <t>AU Small Finance Bank Ltd</t>
  </si>
  <si>
    <t>INE949L01017</t>
  </si>
  <si>
    <t>Maruti Suzuki India Ltd</t>
  </si>
  <si>
    <t>INE585B01010</t>
  </si>
  <si>
    <t>ITC Ltd</t>
  </si>
  <si>
    <t>INE154A01025</t>
  </si>
  <si>
    <t>Diversified FMCG</t>
  </si>
  <si>
    <t>Bajaj Finance Ltd</t>
  </si>
  <si>
    <t>INE296A01032</t>
  </si>
  <si>
    <t>Ambuja Cements Ltd</t>
  </si>
  <si>
    <t>INE079A01024</t>
  </si>
  <si>
    <t>Hindustan Petroleum Corporation Ltd</t>
  </si>
  <si>
    <t>INE094A01015</t>
  </si>
  <si>
    <t>Godrej Properties Ltd</t>
  </si>
  <si>
    <t>INE484J01027</t>
  </si>
  <si>
    <t>Sun Pharmaceutical Industries Ltd</t>
  </si>
  <si>
    <t>INE044A01036</t>
  </si>
  <si>
    <t>Bandhan Bank Ltd</t>
  </si>
  <si>
    <t>INE545U01014</t>
  </si>
  <si>
    <t>Hindustan Unilever Ltd</t>
  </si>
  <si>
    <t>INE030A01027</t>
  </si>
  <si>
    <t>SBI Life Insurance Co Ltd</t>
  </si>
  <si>
    <t>INE123W01016</t>
  </si>
  <si>
    <t>Max Financial Services Ltd</t>
  </si>
  <si>
    <t>INE180A01020</t>
  </si>
  <si>
    <t>Yes Bank Ltd</t>
  </si>
  <si>
    <t>INE528G01035</t>
  </si>
  <si>
    <t>JSW Steel Ltd</t>
  </si>
  <si>
    <t>INE019A01038</t>
  </si>
  <si>
    <t>IN002026X180</t>
  </si>
  <si>
    <t>7.48% Punjab SDL (14-Jan-2031)</t>
  </si>
  <si>
    <t>IN2820250156</t>
  </si>
  <si>
    <t>7.30% Uttarkahand SDL (01-Oct-2032)</t>
  </si>
  <si>
    <t>IN3620250040</t>
  </si>
  <si>
    <t>Margin on Derivatives</t>
  </si>
  <si>
    <t xml:space="preserve">d) Outstanding derivative exposure as % to net assets </t>
  </si>
  <si>
    <t>f) Residual maturity / Average Maturity as on 30-Sep-2026</t>
  </si>
  <si>
    <t xml:space="preserve">g) During the month additional instances of fair valuation/deviation from valuation price provided by the valuation agencies </t>
  </si>
  <si>
    <t>Dhoot Transmission Ltd</t>
  </si>
  <si>
    <t>INE01NH01023</t>
  </si>
  <si>
    <t>Multi Commodity Exchange Of India Ltd</t>
  </si>
  <si>
    <t>INE745G01043</t>
  </si>
  <si>
    <t>8.65% Bharti Telecom Ltd (05-Nov-2027) **</t>
  </si>
  <si>
    <t>INE403D08231</t>
  </si>
  <si>
    <t>8.75% Bharti Telecom Ltd (05-Nov-2029)</t>
  </si>
  <si>
    <t>INE403D08264</t>
  </si>
  <si>
    <t>7.77% Bajaj Finance Ltd (17-Apr-2029) **</t>
  </si>
  <si>
    <t>INE296A07TW7</t>
  </si>
  <si>
    <t>7.47% India Infrastructure Finance Co Ltd (05-Nov-2027) **</t>
  </si>
  <si>
    <t>INE787H08154</t>
  </si>
  <si>
    <t>91 DTB  (01-Oct-2026)</t>
  </si>
  <si>
    <t>IN002026X131</t>
  </si>
  <si>
    <t>IN002026X255</t>
  </si>
  <si>
    <t>7.38% GOI 2027 (20-Jun-2027)</t>
  </si>
  <si>
    <t>IN0020220037</t>
  </si>
  <si>
    <t>7.08% Kerala SDL (26-Mar-2040)</t>
  </si>
  <si>
    <t>IN2020240312</t>
  </si>
  <si>
    <t>Globsyn Technologies Ltd ** ^^</t>
  </si>
  <si>
    <t>INE671B01034</t>
  </si>
  <si>
    <t>Commercial Services &amp; Supplies</t>
  </si>
  <si>
    <t>7.98% Bajaj Finance Ltd (31-Jul-2029) **</t>
  </si>
  <si>
    <t>INE296A07TD7</t>
  </si>
  <si>
    <t>^^ Securities are fair valued</t>
  </si>
  <si>
    <t>IDFC First Bank Ltd</t>
  </si>
  <si>
    <t>INE092T01019</t>
  </si>
  <si>
    <t>Adani Enterprises Ltd</t>
  </si>
  <si>
    <t>INE423A01024</t>
  </si>
  <si>
    <t>Metals &amp; Minerals Trading</t>
  </si>
  <si>
    <t>IndusInd Bank Ltd</t>
  </si>
  <si>
    <t>INE095A01012</t>
  </si>
  <si>
    <t>FSN E-Commerce Ventures Ltd</t>
  </si>
  <si>
    <t>INE388Y01029</t>
  </si>
  <si>
    <t>UPL Ltd</t>
  </si>
  <si>
    <t>INE628A01036</t>
  </si>
  <si>
    <t>Fertilizers &amp; Agrochemicals</t>
  </si>
  <si>
    <t>Laurus Labs Ltd</t>
  </si>
  <si>
    <t>INE947Q01028</t>
  </si>
  <si>
    <t>Eicher Motors Ltd</t>
  </si>
  <si>
    <t>INE066A01021</t>
  </si>
  <si>
    <t>Coforge Ltd</t>
  </si>
  <si>
    <t>INE591G01025</t>
  </si>
  <si>
    <t>Steel Authority of India Ltd</t>
  </si>
  <si>
    <t>INE114A01011</t>
  </si>
  <si>
    <t>APL Apollo Tubes Ltd</t>
  </si>
  <si>
    <t>INE702C01027</t>
  </si>
  <si>
    <t>Adani Ports and Special Economic Zone Ltd</t>
  </si>
  <si>
    <t>INE742F01042</t>
  </si>
  <si>
    <t>Transport Infrastructure</t>
  </si>
  <si>
    <t>Info Edge (India) Ltd</t>
  </si>
  <si>
    <t>INE663F01032</t>
  </si>
  <si>
    <t>Mphasis Ltd</t>
  </si>
  <si>
    <t>INE356A01018</t>
  </si>
  <si>
    <t>One 97 Communications Ltd</t>
  </si>
  <si>
    <t>INE982J01020</t>
  </si>
  <si>
    <t>Adani Power Ltd</t>
  </si>
  <si>
    <t>INE814H01029</t>
  </si>
  <si>
    <t>Punjab National Bank</t>
  </si>
  <si>
    <t>INE160A01022</t>
  </si>
  <si>
    <t>Aurobindo Pharma Ltd</t>
  </si>
  <si>
    <t>INE406A01037</t>
  </si>
  <si>
    <t>Canara Bank</t>
  </si>
  <si>
    <t>INE476A01022</t>
  </si>
  <si>
    <t>Hindustan Zinc Ltd</t>
  </si>
  <si>
    <t>INE267A01025</t>
  </si>
  <si>
    <t>Vedanta Ltd</t>
  </si>
  <si>
    <t>INE205A01025</t>
  </si>
  <si>
    <t>Diversified Metals</t>
  </si>
  <si>
    <t>Coal India Ltd</t>
  </si>
  <si>
    <t>INE522F01014</t>
  </si>
  <si>
    <t>Consumable Fuels</t>
  </si>
  <si>
    <t>Indian Hotels Co Ltd</t>
  </si>
  <si>
    <t>INE053A01029</t>
  </si>
  <si>
    <t>Manappuram Finance Ltd</t>
  </si>
  <si>
    <t>INE522D01027</t>
  </si>
  <si>
    <t>Glenmark Pharmaceuticals Ltd</t>
  </si>
  <si>
    <t>INE935A01035</t>
  </si>
  <si>
    <t>Ather Energy Ltd</t>
  </si>
  <si>
    <t>INE0LEZ01016</t>
  </si>
  <si>
    <t>Solar Industries India Ltd</t>
  </si>
  <si>
    <t>INE343H01029</t>
  </si>
  <si>
    <t>Chemicals &amp; Petrochemicals</t>
  </si>
  <si>
    <t>United Spirits Ltd</t>
  </si>
  <si>
    <t>INE854D01024</t>
  </si>
  <si>
    <t>Beverages</t>
  </si>
  <si>
    <t>GAIL (India) Ltd</t>
  </si>
  <si>
    <t>INE129A01019</t>
  </si>
  <si>
    <t>Gas</t>
  </si>
  <si>
    <t>Varun Beverages Ltd</t>
  </si>
  <si>
    <t>INE200M01039</t>
  </si>
  <si>
    <t>Tata Motors Passenger Vehicles Ltd</t>
  </si>
  <si>
    <t>INE155A01022</t>
  </si>
  <si>
    <t>Computer Age Management Services Ltd</t>
  </si>
  <si>
    <t>INE596I01020</t>
  </si>
  <si>
    <t>Adani Green Energy Ltd</t>
  </si>
  <si>
    <t>INE364U01010</t>
  </si>
  <si>
    <t>ICICI Prudential Life Insurance Co Ltd</t>
  </si>
  <si>
    <t>INE726G01019</t>
  </si>
  <si>
    <t>Patanjali Foods Ltd</t>
  </si>
  <si>
    <t>INE619A01035</t>
  </si>
  <si>
    <t>Agricultural Food &amp; other Products</t>
  </si>
  <si>
    <t>Shriram Finance Ltd</t>
  </si>
  <si>
    <t>INE721A01047</t>
  </si>
  <si>
    <t>NMDC Ltd</t>
  </si>
  <si>
    <t>INE584A01023</t>
  </si>
  <si>
    <t>Minerals &amp; Mining</t>
  </si>
  <si>
    <t>PNB Housing Finance Ltd</t>
  </si>
  <si>
    <t>INE572E01012</t>
  </si>
  <si>
    <t>Container Corporation Of India Ltd</t>
  </si>
  <si>
    <t>INE111A01025</t>
  </si>
  <si>
    <t>Bharat Heavy Electricals Ltd</t>
  </si>
  <si>
    <t>INE257A01026</t>
  </si>
  <si>
    <t>National Aluminium Co Ltd</t>
  </si>
  <si>
    <t>INE139A01034</t>
  </si>
  <si>
    <t>Adani Energy Solutions Ltd</t>
  </si>
  <si>
    <t>INE931S01010</t>
  </si>
  <si>
    <t>Nestle India Ltd</t>
  </si>
  <si>
    <t>INE239A01024</t>
  </si>
  <si>
    <t>Samvardhana Motherson International Ltd</t>
  </si>
  <si>
    <t>INE775A01035</t>
  </si>
  <si>
    <t>NBCC (India) Ltd</t>
  </si>
  <si>
    <t>INE095N01031</t>
  </si>
  <si>
    <t>Motilal Oswal Financial Services Ltd</t>
  </si>
  <si>
    <t>INE338I01027</t>
  </si>
  <si>
    <t>Jubilant Foodworks Ltd</t>
  </si>
  <si>
    <t>INE797F01020</t>
  </si>
  <si>
    <t>Power Finance Corporation Ltd</t>
  </si>
  <si>
    <t>INE134E01011</t>
  </si>
  <si>
    <t>Lupin Ltd</t>
  </si>
  <si>
    <t>INE326A01037</t>
  </si>
  <si>
    <t>Divi's Laboratories Ltd</t>
  </si>
  <si>
    <t>INE361B01024</t>
  </si>
  <si>
    <t>Swiggy Ltd</t>
  </si>
  <si>
    <t>INE00H001014</t>
  </si>
  <si>
    <t>Power Grid Corporation of India Ltd</t>
  </si>
  <si>
    <t>INE752E01010</t>
  </si>
  <si>
    <t>Kalyan Jewellers India Ltd</t>
  </si>
  <si>
    <t>INE303R01014</t>
  </si>
  <si>
    <t>SBI Cards and Payment Services Ltd</t>
  </si>
  <si>
    <t>INE018E01016</t>
  </si>
  <si>
    <t>Sagility Ltd</t>
  </si>
  <si>
    <t>INE0W2G01015</t>
  </si>
  <si>
    <t>IT - Services</t>
  </si>
  <si>
    <t>Cummins India Ltd</t>
  </si>
  <si>
    <t>INE298A01020</t>
  </si>
  <si>
    <t>KPIT Technologies Ltd</t>
  </si>
  <si>
    <t>INE04I401011</t>
  </si>
  <si>
    <t>L&amp;T Finance Ltd</t>
  </si>
  <si>
    <t>INE498L01015</t>
  </si>
  <si>
    <t>Biocon Ltd</t>
  </si>
  <si>
    <t>INE376G01013</t>
  </si>
  <si>
    <t>LIC Housing Finance Ltd</t>
  </si>
  <si>
    <t>INE115A01026</t>
  </si>
  <si>
    <t>Dabur India Ltd</t>
  </si>
  <si>
    <t>INE016A01026</t>
  </si>
  <si>
    <t>Personal Products</t>
  </si>
  <si>
    <t>Grasim Industries Ltd</t>
  </si>
  <si>
    <t>INE047A01021</t>
  </si>
  <si>
    <t>Indian Oil Corporation Ltd</t>
  </si>
  <si>
    <t>INE242A01010</t>
  </si>
  <si>
    <t>BSE Ltd</t>
  </si>
  <si>
    <t>INE118H01025</t>
  </si>
  <si>
    <t>Bank of India</t>
  </si>
  <si>
    <t>INE084A01016</t>
  </si>
  <si>
    <t>JSW Energy Ltd</t>
  </si>
  <si>
    <t>INE121E01018</t>
  </si>
  <si>
    <t>Indian Energy Exchange Ltd</t>
  </si>
  <si>
    <t>INE022Q01020</t>
  </si>
  <si>
    <t>Pidilite Industries Ltd</t>
  </si>
  <si>
    <t>INE318A01026</t>
  </si>
  <si>
    <t>Hitachi Energy India Ltd</t>
  </si>
  <si>
    <t>INE07Y701011</t>
  </si>
  <si>
    <t>HDFC Asset Management Co Ltd</t>
  </si>
  <si>
    <t>INE127D01025</t>
  </si>
  <si>
    <t>Tata Consumer Products Ltd</t>
  </si>
  <si>
    <t>INE192A01025</t>
  </si>
  <si>
    <t>Colgate Palmolive (India) Ltd</t>
  </si>
  <si>
    <t>INE259A01022</t>
  </si>
  <si>
    <t>Federal Bank Ltd</t>
  </si>
  <si>
    <t>INE171A01029</t>
  </si>
  <si>
    <t>Radico Khaitan Ltd</t>
  </si>
  <si>
    <t>INE944F01028</t>
  </si>
  <si>
    <t>Max Healthcare Institute Ltd</t>
  </si>
  <si>
    <t>INE027H01010</t>
  </si>
  <si>
    <t>Bajaj Auto Ltd</t>
  </si>
  <si>
    <t>INE917I01010</t>
  </si>
  <si>
    <t>Fortis Healthcare Ltd</t>
  </si>
  <si>
    <t>INE061F01013</t>
  </si>
  <si>
    <t>Life Insurance Corporation Of India</t>
  </si>
  <si>
    <t>INE0J1Y01017</t>
  </si>
  <si>
    <t>Union Bank of India (16-Mar-2027)</t>
  </si>
  <si>
    <t>INE692A16LS3</t>
  </si>
  <si>
    <t>Indian Bank (10-Dec-2026) **</t>
  </si>
  <si>
    <t>INE562A16QO6</t>
  </si>
  <si>
    <t>HDFC Bank Ltd (14-Dec-2026) **</t>
  </si>
  <si>
    <t>INE040A16IJ0</t>
  </si>
  <si>
    <t>INF090I01GV8</t>
  </si>
  <si>
    <t>INF090I01JV2</t>
  </si>
  <si>
    <t>Tata Consultancy Services Ltd</t>
  </si>
  <si>
    <t>INE467B01029</t>
  </si>
  <si>
    <t>REC Ltd</t>
  </si>
  <si>
    <t>INE020B01018</t>
  </si>
  <si>
    <t>HDB Financial Services Ltd</t>
  </si>
  <si>
    <t>INE756I01012</t>
  </si>
  <si>
    <t>Akums Drugs And Pharmaceuticals Ltd</t>
  </si>
  <si>
    <t>INE09XN01023</t>
  </si>
  <si>
    <t>NHPC Ltd</t>
  </si>
  <si>
    <t>INE848E01016</t>
  </si>
  <si>
    <t>Balkrishna Industries Ltd</t>
  </si>
  <si>
    <t>INE787D01026</t>
  </si>
  <si>
    <t>Emami Ltd</t>
  </si>
  <si>
    <t>INE548C01032</t>
  </si>
  <si>
    <t>V-Mart Retail Ltd</t>
  </si>
  <si>
    <t>INE665J01013</t>
  </si>
  <si>
    <t>DLF Ltd</t>
  </si>
  <si>
    <t>INE271C01023</t>
  </si>
  <si>
    <t>Finolex Industries Ltd</t>
  </si>
  <si>
    <t>INE183A01024</t>
  </si>
  <si>
    <t>Restaurant Brands Asia Ltd</t>
  </si>
  <si>
    <t>INE07T201019</t>
  </si>
  <si>
    <t>Indiamart Intermesh Ltd</t>
  </si>
  <si>
    <t>INE933S01016</t>
  </si>
  <si>
    <t>Zensar Technologies Ltd</t>
  </si>
  <si>
    <t>INE520A01027</t>
  </si>
  <si>
    <t>NCC Ltd</t>
  </si>
  <si>
    <t>INE868B01028</t>
  </si>
  <si>
    <t>Jsw Dulux Ltd</t>
  </si>
  <si>
    <t>INE133A01011</t>
  </si>
  <si>
    <t>Elecon Engineering Co Ltd</t>
  </si>
  <si>
    <t>INE205B01031</t>
  </si>
  <si>
    <t>KEC International Ltd</t>
  </si>
  <si>
    <t>INE389H01022</t>
  </si>
  <si>
    <t>JustDial Ltd</t>
  </si>
  <si>
    <t>INE599M01018</t>
  </si>
  <si>
    <t>TVS Holdings Ltd</t>
  </si>
  <si>
    <t>INE105A01035</t>
  </si>
  <si>
    <t>Teamlease Services Ltd</t>
  </si>
  <si>
    <t>INE985S01024</t>
  </si>
  <si>
    <t>JK Lakshmi Cement Ltd</t>
  </si>
  <si>
    <t>INE786A01032</t>
  </si>
  <si>
    <t>Gateway Distriparks Ltd</t>
  </si>
  <si>
    <t>INE079J01017</t>
  </si>
  <si>
    <t>INE105A04039</t>
  </si>
  <si>
    <t>Brookfield India Real Estate Trust</t>
  </si>
  <si>
    <t>INE0FDU25010</t>
  </si>
  <si>
    <t>Industry Classification</t>
  </si>
  <si>
    <t>Amagi Media Labs Ltd</t>
  </si>
  <si>
    <t>INE121R01077</t>
  </si>
  <si>
    <t>Intellect Design Arena Ltd</t>
  </si>
  <si>
    <t>INE306R01017</t>
  </si>
  <si>
    <t>PVR Inox Ltd</t>
  </si>
  <si>
    <t>INE191H01014</t>
  </si>
  <si>
    <t>Entertainment</t>
  </si>
  <si>
    <t>Hexaware Technologies Ltd</t>
  </si>
  <si>
    <t>INE093A01041</t>
  </si>
  <si>
    <t>Foreign Equity Securities</t>
  </si>
  <si>
    <t>Cognizant Technology Solutions Corp., A</t>
  </si>
  <si>
    <t>US1924461023</t>
  </si>
  <si>
    <t>Alphabet Inc</t>
  </si>
  <si>
    <t>US02079K3059</t>
  </si>
  <si>
    <t>Apple Inc</t>
  </si>
  <si>
    <t>US0378331005</t>
  </si>
  <si>
    <t>IT - Hardware</t>
  </si>
  <si>
    <t>Nvidia Corp</t>
  </si>
  <si>
    <t>US67066G1040</t>
  </si>
  <si>
    <t>Meta Platforms Inc</t>
  </si>
  <si>
    <t>US30303M1027</t>
  </si>
  <si>
    <t>Amazon.com INC</t>
  </si>
  <si>
    <t>US0231351067</t>
  </si>
  <si>
    <t>Microsoft Corp</t>
  </si>
  <si>
    <t>US5949181045</t>
  </si>
  <si>
    <t>Makemytrip Ltd</t>
  </si>
  <si>
    <t>MU0295S00016</t>
  </si>
  <si>
    <t>Foreign Mutual Fund Units</t>
  </si>
  <si>
    <t>Franklin U.S. Opportunities Fund, Class I (Acc)</t>
  </si>
  <si>
    <t>LU0626261944</t>
  </si>
  <si>
    <t>Foreign Mutual Fund</t>
  </si>
  <si>
    <t>Kajaria Ceramics Ltd</t>
  </si>
  <si>
    <t>INE217B01036</t>
  </si>
  <si>
    <t>Equitas Small Finance Bank Ltd</t>
  </si>
  <si>
    <t>INE063P01018</t>
  </si>
  <si>
    <t>Brigade Enterprises Ltd</t>
  </si>
  <si>
    <t>INE791I01019</t>
  </si>
  <si>
    <t>Deepak Nitrite Ltd</t>
  </si>
  <si>
    <t>INE288B01029</t>
  </si>
  <si>
    <t>DCB Bank Ltd</t>
  </si>
  <si>
    <t>INE503A01015</t>
  </si>
  <si>
    <t>MTAR Technologies Ltd</t>
  </si>
  <si>
    <t>INE864I01014</t>
  </si>
  <si>
    <t>Jubilant Ingrevia Ltd</t>
  </si>
  <si>
    <t>INE0BY001018</t>
  </si>
  <si>
    <t>K.P.R. Mill Ltd</t>
  </si>
  <si>
    <t>INE930H01031</t>
  </si>
  <si>
    <t>Textiles &amp; Apparels</t>
  </si>
  <si>
    <t>Le Travenues Technology Ltd</t>
  </si>
  <si>
    <t>INE0HV901016</t>
  </si>
  <si>
    <t>Delhivery Ltd</t>
  </si>
  <si>
    <t>INE148O01028</t>
  </si>
  <si>
    <t>Electronics Mart India Ltd</t>
  </si>
  <si>
    <t>INE02YR01019</t>
  </si>
  <si>
    <t>Sobha Ltd</t>
  </si>
  <si>
    <t>INE671H01015</t>
  </si>
  <si>
    <t>Mrs Bectors Food Specialities Ltd</t>
  </si>
  <si>
    <t>INE495P01020</t>
  </si>
  <si>
    <t>Five-Star Business Finance Ltd</t>
  </si>
  <si>
    <t>INE128S01021</t>
  </si>
  <si>
    <t>Finolex Cables Ltd</t>
  </si>
  <si>
    <t>INE235A01022</t>
  </si>
  <si>
    <t>Karur Vysya Bank Ltd</t>
  </si>
  <si>
    <t>INE036D01028</t>
  </si>
  <si>
    <t>Sapphire Foods India Ltd</t>
  </si>
  <si>
    <t>INE806T01020</t>
  </si>
  <si>
    <t>AIA Engineering Ltd</t>
  </si>
  <si>
    <t>INE212H01026</t>
  </si>
  <si>
    <t>SBFC Finance Ltd</t>
  </si>
  <si>
    <t>INE423Y01016</t>
  </si>
  <si>
    <t>Lemon Tree Hotels Ltd</t>
  </si>
  <si>
    <t>INE970X01018</t>
  </si>
  <si>
    <t>Rolex Rings Ltd</t>
  </si>
  <si>
    <t>INE645S01024</t>
  </si>
  <si>
    <t>City Union Bank Ltd</t>
  </si>
  <si>
    <t>INE491A01021</t>
  </si>
  <si>
    <t>Whirlpool Of India Ltd</t>
  </si>
  <si>
    <t>INE716A01013</t>
  </si>
  <si>
    <t>Shankara Buildpro Ltd</t>
  </si>
  <si>
    <t>INE24OJ01011</t>
  </si>
  <si>
    <t>HealthCare Global Enterprises Ltd</t>
  </si>
  <si>
    <t>INE075I01017</t>
  </si>
  <si>
    <t>The India Cements Ltd</t>
  </si>
  <si>
    <t>INE383A01012</t>
  </si>
  <si>
    <t>Motherson Sumi Wiring India Ltd</t>
  </si>
  <si>
    <t>INE0FS801015</t>
  </si>
  <si>
    <t>Sona Blw Precision Forgings Ltd</t>
  </si>
  <si>
    <t>INE073K01018</t>
  </si>
  <si>
    <t>Aster DM Quality Care Ltd</t>
  </si>
  <si>
    <t>INE914M01019</t>
  </si>
  <si>
    <t>Amara Raja Energy And Mobility Ltd</t>
  </si>
  <si>
    <t>INE885A01032</t>
  </si>
  <si>
    <t>CCL Products (India) Ltd</t>
  </si>
  <si>
    <t>INE421D01022</t>
  </si>
  <si>
    <t>Ujjivan Small Finance Bank Ltd</t>
  </si>
  <si>
    <t>INE551W01018</t>
  </si>
  <si>
    <t>Ion Exchange (India) Ltd</t>
  </si>
  <si>
    <t>INE570A01022</t>
  </si>
  <si>
    <t>Other Utilities</t>
  </si>
  <si>
    <t>Shaily Engineering Plastics Ltd</t>
  </si>
  <si>
    <t>INE151G01028</t>
  </si>
  <si>
    <t>The Ramco Cements Ltd</t>
  </si>
  <si>
    <t>INE331A01037</t>
  </si>
  <si>
    <t>Vishnu Chemicals Ltd</t>
  </si>
  <si>
    <t>INE270I01022</t>
  </si>
  <si>
    <t>Piramal Pharma Ltd</t>
  </si>
  <si>
    <t>INE0DK501011</t>
  </si>
  <si>
    <t>Apollo Pipes Ltd</t>
  </si>
  <si>
    <t>INE126J01016</t>
  </si>
  <si>
    <t>Craftsman Automation Ltd</t>
  </si>
  <si>
    <t>INE00LO01017</t>
  </si>
  <si>
    <t>Vedant Fashions Ltd</t>
  </si>
  <si>
    <t>INE825V01034</t>
  </si>
  <si>
    <t>Juniper Green Energy Ltd</t>
  </si>
  <si>
    <t>INE05C901015</t>
  </si>
  <si>
    <t>Ideaforge Technology Ltd</t>
  </si>
  <si>
    <t>INE349Y01013</t>
  </si>
  <si>
    <t>Firstsource Solutions Ltd</t>
  </si>
  <si>
    <t>INE684F01012</t>
  </si>
  <si>
    <t>Ajax Engineering Ltd</t>
  </si>
  <si>
    <t>INE274Y01021</t>
  </si>
  <si>
    <t>Lumax Auto Technologies Ltd</t>
  </si>
  <si>
    <t>INE872H01027</t>
  </si>
  <si>
    <t>Chemplast Sanmar Ltd</t>
  </si>
  <si>
    <t>INE488A01050</t>
  </si>
  <si>
    <t>Kirloskar Pneumatic Co Ltd</t>
  </si>
  <si>
    <t>INE811A01038</t>
  </si>
  <si>
    <t>GHCL Ltd</t>
  </si>
  <si>
    <t>INE539A01019</t>
  </si>
  <si>
    <t>Aditya Vision Ltd</t>
  </si>
  <si>
    <t>INE679V01027</t>
  </si>
  <si>
    <t>Brigade Hotel Ventures Ltd</t>
  </si>
  <si>
    <t>INE03NU01014</t>
  </si>
  <si>
    <t>Go Fashion India Ltd</t>
  </si>
  <si>
    <t>INE0BJS01011</t>
  </si>
  <si>
    <t>Vikram Solar Ltd</t>
  </si>
  <si>
    <t>INE078V01014</t>
  </si>
  <si>
    <t>Greenpanel Industries Ltd</t>
  </si>
  <si>
    <t>INE08ZM01014</t>
  </si>
  <si>
    <t>GSPL Transmission Ltd</t>
  </si>
  <si>
    <t>INE1TUG01013</t>
  </si>
  <si>
    <t>IN002026Y071</t>
  </si>
  <si>
    <t>Mankind Pharma Ltd</t>
  </si>
  <si>
    <t>INE634S01028</t>
  </si>
  <si>
    <t>SKF India Industrial Ltd</t>
  </si>
  <si>
    <t>INE2J8701016</t>
  </si>
  <si>
    <t>Sudarshan Chemical Industries Ltd</t>
  </si>
  <si>
    <t>INE659A01023</t>
  </si>
  <si>
    <t>Pricol Ltd</t>
  </si>
  <si>
    <t>INE726V01018</t>
  </si>
  <si>
    <t>Tata Communications Ltd</t>
  </si>
  <si>
    <t>INE151A01013</t>
  </si>
  <si>
    <t>Honeywell Automation India Ltd</t>
  </si>
  <si>
    <t>INE671A01010</t>
  </si>
  <si>
    <t>Sundram Fasteners Ltd</t>
  </si>
  <si>
    <t>INE387A01021</t>
  </si>
  <si>
    <t>CE Info Systems Ltd</t>
  </si>
  <si>
    <t>INE0BV301023</t>
  </si>
  <si>
    <t>Aavas Financiers Ltd</t>
  </si>
  <si>
    <t>INE216P01012</t>
  </si>
  <si>
    <t>Affle 3i Ltd</t>
  </si>
  <si>
    <t>INE00WC01027</t>
  </si>
  <si>
    <t>Physicswallah Ltd</t>
  </si>
  <si>
    <t>INE0LP301011</t>
  </si>
  <si>
    <t>Other Consumer Services</t>
  </si>
  <si>
    <t>IIFL Finance Ltd</t>
  </si>
  <si>
    <t>INE530B01024</t>
  </si>
  <si>
    <t>Manipal Health Enterprises Ltd</t>
  </si>
  <si>
    <t>INE459N01021</t>
  </si>
  <si>
    <t>Artemis Medicare Services Ltd</t>
  </si>
  <si>
    <t>INE025R01021</t>
  </si>
  <si>
    <t>Chennai Interactive Business Services Pvt Ltd ** ^^</t>
  </si>
  <si>
    <t>Amphenol Corp</t>
  </si>
  <si>
    <t>US0320951017</t>
  </si>
  <si>
    <t>IPCA Laboratories Ltd</t>
  </si>
  <si>
    <t>INE571A01038</t>
  </si>
  <si>
    <t>Shree Cement Ltd</t>
  </si>
  <si>
    <t>INE070A01015</t>
  </si>
  <si>
    <t>Poonawalla Fincorp Ltd</t>
  </si>
  <si>
    <t>INE511C01022</t>
  </si>
  <si>
    <t>Tube Investments of India Ltd</t>
  </si>
  <si>
    <t>INE974X01010</t>
  </si>
  <si>
    <t>Mahindra &amp; Mahindra Financial Services Ltd</t>
  </si>
  <si>
    <t>INE774D01024</t>
  </si>
  <si>
    <t>Havells India Ltd</t>
  </si>
  <si>
    <t>INE176B01034</t>
  </si>
  <si>
    <t>Indo Mim Ltd</t>
  </si>
  <si>
    <t>INE084101034</t>
  </si>
  <si>
    <t>Supreme Industries Ltd</t>
  </si>
  <si>
    <t>INE195A01028</t>
  </si>
  <si>
    <t>Billionbrains Garage Ventures Ltd</t>
  </si>
  <si>
    <t>INE0HOQ01053</t>
  </si>
  <si>
    <t>Honasa Consumer Ltd</t>
  </si>
  <si>
    <t>INE0J5401028</t>
  </si>
  <si>
    <t>J.K. Cement Ltd</t>
  </si>
  <si>
    <t>INE823G01014</t>
  </si>
  <si>
    <t>Escorts Kubota Ltd</t>
  </si>
  <si>
    <t>INE042A01014</t>
  </si>
  <si>
    <t>ITC Hotels Ltd</t>
  </si>
  <si>
    <t>INE379A01028</t>
  </si>
  <si>
    <t>Oberoi Realty Ltd</t>
  </si>
  <si>
    <t>INE093I01010</t>
  </si>
  <si>
    <t>Bharti Hexacom Ltd</t>
  </si>
  <si>
    <t>INE343G01021</t>
  </si>
  <si>
    <t>Gujarat Fluorochemicals Ltd</t>
  </si>
  <si>
    <t>INE09N301011</t>
  </si>
  <si>
    <t>Page Industries Ltd</t>
  </si>
  <si>
    <t>INE761H01022</t>
  </si>
  <si>
    <t>PI Industries Ltd</t>
  </si>
  <si>
    <t>INE603J01030</t>
  </si>
  <si>
    <t>Piramal Finance Ltd</t>
  </si>
  <si>
    <t>INE202B01038</t>
  </si>
  <si>
    <t>SRF Ltd</t>
  </si>
  <si>
    <t>INE647A01010</t>
  </si>
  <si>
    <t>Coromandel International Ltd</t>
  </si>
  <si>
    <t>INE169A01031</t>
  </si>
  <si>
    <t>JSW Infrastructure Ltd</t>
  </si>
  <si>
    <t>INE880J01026</t>
  </si>
  <si>
    <t>Hero MotoCorp Ltd</t>
  </si>
  <si>
    <t>INE158A01026</t>
  </si>
  <si>
    <t>Tata Motors Ltd</t>
  </si>
  <si>
    <t>INE1TAE01010</t>
  </si>
  <si>
    <t>Bank Of Maharashtra</t>
  </si>
  <si>
    <t>INE457A01014</t>
  </si>
  <si>
    <t>Welspun Corp Ltd</t>
  </si>
  <si>
    <t>INE191B01025</t>
  </si>
  <si>
    <t>Great Eastern Shipping Co Ltd</t>
  </si>
  <si>
    <t>INE017A01032</t>
  </si>
  <si>
    <t>Aditya Birla Capital Ltd</t>
  </si>
  <si>
    <t>INE674K01013</t>
  </si>
  <si>
    <t>Kalpataru Projects International Ltd</t>
  </si>
  <si>
    <t>INE220B01022</t>
  </si>
  <si>
    <t>Vedanta Aluminium Metal Ltd</t>
  </si>
  <si>
    <t>INE1CDF01017</t>
  </si>
  <si>
    <t>Star Health And Allied Insurance Co Ltd</t>
  </si>
  <si>
    <t>INE575P01011</t>
  </si>
  <si>
    <t>General Insurance Corporation Of India</t>
  </si>
  <si>
    <t>INE481Y01014</t>
  </si>
  <si>
    <t>Oracle Financial Services Software Ltd</t>
  </si>
  <si>
    <t>INE881D01027</t>
  </si>
  <si>
    <t>Union Bank Of India</t>
  </si>
  <si>
    <t>INE692A01016</t>
  </si>
  <si>
    <t>Navin Fluorine International Ltd</t>
  </si>
  <si>
    <t>INE048G01026</t>
  </si>
  <si>
    <t>Tech Mahindra Ltd</t>
  </si>
  <si>
    <t>INE669C01036</t>
  </si>
  <si>
    <t>Polycab India Ltd</t>
  </si>
  <si>
    <t>INE455K01017</t>
  </si>
  <si>
    <t>Indegene Ltd</t>
  </si>
  <si>
    <t>INE065X01017</t>
  </si>
  <si>
    <t>Can Fin Homes Ltd</t>
  </si>
  <si>
    <t>INE477A01020</t>
  </si>
  <si>
    <t>Cyient DLM Ltd</t>
  </si>
  <si>
    <t>INE055S01018</t>
  </si>
  <si>
    <t>Bosch Ltd</t>
  </si>
  <si>
    <t>INE323A01026</t>
  </si>
  <si>
    <t>R R Kabel Ltd</t>
  </si>
  <si>
    <t>INE777K01022</t>
  </si>
  <si>
    <t>Torrent Pharmaceuticals Ltd</t>
  </si>
  <si>
    <t>INE685A01028</t>
  </si>
  <si>
    <t>Seshaasai Technologies Ltd</t>
  </si>
  <si>
    <t>INE04VU01023</t>
  </si>
  <si>
    <t>Shivalik Bimetal Controls Ltd</t>
  </si>
  <si>
    <t>INE386D01027</t>
  </si>
  <si>
    <t>Vishal Mega Mart Ltd</t>
  </si>
  <si>
    <t>INE01EA01019</t>
  </si>
  <si>
    <t>Endurance Technologies Ltd</t>
  </si>
  <si>
    <t>INE913H01037</t>
  </si>
  <si>
    <t>LG Electronics India Ltd</t>
  </si>
  <si>
    <t>INE324D01010</t>
  </si>
  <si>
    <t>Canara HSBC Life Insurance Co Ltd</t>
  </si>
  <si>
    <t>INE01TY01017</t>
  </si>
  <si>
    <t>Clean Max Enviro Energy Solutions Ltd</t>
  </si>
  <si>
    <t>INE647U01026</t>
  </si>
  <si>
    <t>Aadhar Housing Finance Ltd</t>
  </si>
  <si>
    <t>INE883F01010</t>
  </si>
  <si>
    <t>Persistent Systems Ltd</t>
  </si>
  <si>
    <t>INE262H01021</t>
  </si>
  <si>
    <t>National Stock Exchange Of India Ltd</t>
  </si>
  <si>
    <t>INE721I01024</t>
  </si>
  <si>
    <t>ABB India Ltd</t>
  </si>
  <si>
    <t>INE117A01022</t>
  </si>
  <si>
    <t>KEI Industries Ltd</t>
  </si>
  <si>
    <t>INE878B01027</t>
  </si>
  <si>
    <t>Uno Minda Ltd</t>
  </si>
  <si>
    <t>INE405E01023</t>
  </si>
  <si>
    <t>Ajanta Pharma Ltd</t>
  </si>
  <si>
    <t>INE031B01049</t>
  </si>
  <si>
    <t>Dr. Lal Path Labs Ltd</t>
  </si>
  <si>
    <t>INE600L01024</t>
  </si>
  <si>
    <t>Mahanagar Gas Ltd</t>
  </si>
  <si>
    <t>INE002S01010</t>
  </si>
  <si>
    <t>Chambal Fertilizers &amp; Chemicals Ltd</t>
  </si>
  <si>
    <t>INE085A01013</t>
  </si>
  <si>
    <t>Embassy Office Parks REIT</t>
  </si>
  <si>
    <t>INE041025011</t>
  </si>
  <si>
    <t>Nexus Select Trust REIT</t>
  </si>
  <si>
    <t>INE0NDH25011</t>
  </si>
  <si>
    <t>Mediatek Inc</t>
  </si>
  <si>
    <t>TW0002454006</t>
  </si>
  <si>
    <t>Unilever PLC, (ADR)</t>
  </si>
  <si>
    <t>US9047678035</t>
  </si>
  <si>
    <t>Hon Hai Precision Industry Co Ltd</t>
  </si>
  <si>
    <t>TW0002317005</t>
  </si>
  <si>
    <t>Hyundai Motor Co Ltd</t>
  </si>
  <si>
    <t>KR7005380001</t>
  </si>
  <si>
    <t>TW0000056001</t>
  </si>
  <si>
    <t>Shadowfax Technologies Ltd</t>
  </si>
  <si>
    <t>INE12UN01015</t>
  </si>
  <si>
    <t>Somany Ceramics Ltd</t>
  </si>
  <si>
    <t>INE355A01028</t>
  </si>
  <si>
    <t>Lodha Developers Ltd</t>
  </si>
  <si>
    <t>INE670K01029</t>
  </si>
  <si>
    <t>Taiwan Semiconductor Manufacturing Co. Ltd</t>
  </si>
  <si>
    <t>TW0002330008</t>
  </si>
  <si>
    <t>Samsung Electronics Ltd</t>
  </si>
  <si>
    <t>KR7005930003</t>
  </si>
  <si>
    <t>SK Hynix Inc</t>
  </si>
  <si>
    <t>KR7000660001</t>
  </si>
  <si>
    <t>Tencent Holdings Ltd</t>
  </si>
  <si>
    <t>KYG875721634</t>
  </si>
  <si>
    <t>King Slide Works Co Ltd</t>
  </si>
  <si>
    <t>TW0002059003</t>
  </si>
  <si>
    <t>Hansoh Pharmaceutical Group Co Ltd</t>
  </si>
  <si>
    <t>KYG549581067</t>
  </si>
  <si>
    <t>Netease Inc</t>
  </si>
  <si>
    <t>KYG6427A1022</t>
  </si>
  <si>
    <t>KB Financial Group Inc</t>
  </si>
  <si>
    <t>KR7105560007</t>
  </si>
  <si>
    <t>Lite-On Technology Corp</t>
  </si>
  <si>
    <t>TW0002301009</t>
  </si>
  <si>
    <t>Alibaba Group Holding Ltd</t>
  </si>
  <si>
    <t>KYG017191142</t>
  </si>
  <si>
    <t>Singapore Technologies Engineering Ltd</t>
  </si>
  <si>
    <t>SG1F60858221</t>
  </si>
  <si>
    <t>DBS Group Holdings Ltd</t>
  </si>
  <si>
    <t>SG1L01001701</t>
  </si>
  <si>
    <t>Contemporary Amperex Technology Co Ltd</t>
  </si>
  <si>
    <t>CNE100003662</t>
  </si>
  <si>
    <t>Wiwynn Corp</t>
  </si>
  <si>
    <t>TW0006669005</t>
  </si>
  <si>
    <t>Wuxi Biologics Cayman Inc</t>
  </si>
  <si>
    <t>KYG970081173</t>
  </si>
  <si>
    <t>Techtronic Industries Co. Ltd</t>
  </si>
  <si>
    <t>HK0669013440</t>
  </si>
  <si>
    <t>Yageo Corp</t>
  </si>
  <si>
    <t>TW0002327004</t>
  </si>
  <si>
    <t>Hon Precision Inc</t>
  </si>
  <si>
    <t>TW0007769002</t>
  </si>
  <si>
    <t>Weichai Power Co Ltd</t>
  </si>
  <si>
    <t>CNE1000004L9</t>
  </si>
  <si>
    <t>Asia Vital Components Co Ltd</t>
  </si>
  <si>
    <t>TW0003017000</t>
  </si>
  <si>
    <t>Hsbc Holdings Plc</t>
  </si>
  <si>
    <t>GB0005405286</t>
  </si>
  <si>
    <t>Sieyuan Electric Co Ltd</t>
  </si>
  <si>
    <t>CNE000001KM8</t>
  </si>
  <si>
    <t>Wus Printed Circuit Kunshan Co Ltd</t>
  </si>
  <si>
    <t>CNE100000SP5</t>
  </si>
  <si>
    <t>Zhongji Innolight Co Ltd</t>
  </si>
  <si>
    <t>CNE100001CY9</t>
  </si>
  <si>
    <t>Telecom - Equipment &amp; Accessories</t>
  </si>
  <si>
    <t>Samyang Foods Co Ltd</t>
  </si>
  <si>
    <t>KR7003230000</t>
  </si>
  <si>
    <t>CNE100007SR6</t>
  </si>
  <si>
    <t>LU0195948665</t>
  </si>
  <si>
    <t>INF090I01XS9</t>
  </si>
  <si>
    <t>INF090I01FW8</t>
  </si>
  <si>
    <t>INF090I01HS2</t>
  </si>
  <si>
    <t>INF209K01VP1</t>
  </si>
  <si>
    <t>INF174K01LC6</t>
  </si>
  <si>
    <t>INF277K017Q3</t>
  </si>
  <si>
    <t>INF846K01ZM8</t>
  </si>
  <si>
    <t>INF178L01BY0</t>
  </si>
  <si>
    <t>INF090I01XG4</t>
  </si>
  <si>
    <t>Franklin India Short Term Income Plan-Segregated Portfolio 3- 9.50% Yes Bank Ltd CO 23 Dec 2021-Direct-Growth Plan</t>
  </si>
  <si>
    <t>INF090I01VS3</t>
  </si>
  <si>
    <t>Franklin India Flexi Cap Fund-Direct Growth Plan (Formerly known as Franklin India Equity Fund)</t>
  </si>
  <si>
    <t>INF090I01FK3</t>
  </si>
  <si>
    <t>INF109K013N3</t>
  </si>
  <si>
    <t>INF090I01KR8</t>
  </si>
  <si>
    <t>Franklin India Dynamic Accrual Fund- Segregated Portfolio 3- 9.50% Yes Bank Ltd CO 23 Dec 2021-Direct-Growth Plan</t>
  </si>
  <si>
    <t>INF090I01WD3</t>
  </si>
  <si>
    <t xml:space="preserve">f) During the month additional instances of fair valuation/deviation from valuation price provided by the valuation agencies </t>
  </si>
  <si>
    <t>a) NAV at the beginning and at the end of the Month ended 30-Sep-2026</t>
  </si>
  <si>
    <t>b) Aggregate Distributions declared during the Month ended 30-Sep-2026</t>
  </si>
  <si>
    <t>c) Portfolio Turnover Ratio</t>
  </si>
  <si>
    <t>e) Portfolio Turnover Ratio</t>
  </si>
  <si>
    <t>c) The percentage in terms of market value of investments made in Foreign Securities/ADRs/GDRs/Foreign Mutual Fund Units</t>
  </si>
  <si>
    <t>Underlying</t>
  </si>
  <si>
    <t>Number of contracts Sold</t>
  </si>
  <si>
    <t>% of Underlying Shares</t>
  </si>
  <si>
    <t>Options Price When Sold</t>
  </si>
  <si>
    <t>Current option price</t>
  </si>
  <si>
    <t>Margin maintained
in Rs. Lakhs</t>
  </si>
  <si>
    <t>Number of contracts bought</t>
  </si>
  <si>
    <t>Gross Notional Value of contracts where options were bought  in Rs. Lakhs</t>
  </si>
  <si>
    <t>Gross Notional Value of contracts where options were  sold in Rs. Lakhs</t>
  </si>
  <si>
    <t>Net Profit/Loss value on all contracts in Rs. Lakhs</t>
  </si>
  <si>
    <t>h) Total value and percentage of illiquid securities</t>
  </si>
  <si>
    <t>i) Repo transactions in corporate debt securities during the month</t>
  </si>
  <si>
    <t>j) Term deposits placed as margins for trading in cash and derivatives market</t>
  </si>
  <si>
    <t>k) Security in default beyond maturity date</t>
  </si>
  <si>
    <t>l) Risk-o-meter</t>
  </si>
  <si>
    <t>Franklin India Equity Savings Fund</t>
  </si>
  <si>
    <t>There are certain Instrument/ Security categories/ sub-categories wherein the schemes do not hold any positions as on September 30, 2026.
Accordingly, if there are NIL holdings, the category/sub-category of Instruments/ Securities have not been disclosed in the Portfolio.</t>
  </si>
  <si>
    <t>d) Exposure to Derivative Instruments:</t>
  </si>
  <si>
    <t>Long/Short</t>
  </si>
  <si>
    <t>Futures Price When purchased</t>
  </si>
  <si>
    <t>Current price of the contract</t>
  </si>
  <si>
    <t>Short</t>
  </si>
  <si>
    <t>ICICI Bank Ltd 27-Oct-26</t>
  </si>
  <si>
    <t>Titan Co Ltd 27-Oct-26</t>
  </si>
  <si>
    <t>Ultratech Cement Ltd 27-Oct-26</t>
  </si>
  <si>
    <t>Gross Notional Value of contracts where futures were bought  in Rs. Lakhs</t>
  </si>
  <si>
    <t>Gross Notional Value of contracts where futures were  sold in Rs. Lakhs</t>
  </si>
  <si>
    <t>Net Profit/ (Loss) value on all contracts in Rs. Lakhs</t>
  </si>
  <si>
    <t xml:space="preserve">e) Outstanding derivative exposure as % to net assets </t>
  </si>
  <si>
    <t>f) Portfolio Turnover Ratio</t>
  </si>
  <si>
    <t>g) Residual maturity / Average Maturity as on 30-Sep-2026</t>
  </si>
  <si>
    <t xml:space="preserve">h) During the month additional instances of fair valuation/deviation from valuation price provided by the valuation agencies </t>
  </si>
  <si>
    <t>i) Total value and percentage of illiquid securities</t>
  </si>
  <si>
    <t>j) Repo transactions in corporate debt securities during the month</t>
  </si>
  <si>
    <t>k) Term deposits placed as margins for trading in cash and derivatives market</t>
  </si>
  <si>
    <t>l) Security in default beyond maturity date</t>
  </si>
  <si>
    <t xml:space="preserve">m) Risk-o-meter </t>
  </si>
  <si>
    <t>$ Yield to maturity (YTM) for floating rate securities is calculated by recomputing yield from simple average of valuation prices provided by valuation agencies.</t>
  </si>
  <si>
    <t>Mahindra &amp; Mahindra Financial Services Ltd (3M Tbill + 210bps) (18-May-2029) ** $</t>
  </si>
  <si>
    <t>This scheme has exposure to floating rate or interest rate derivative instruments.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</si>
  <si>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Net Profit/(Loss) value on all contracts in Rs. Lakhs</t>
  </si>
  <si>
    <t>(b) Unlisted ***</t>
  </si>
  <si>
    <t>c) The percentage in terms of market value of investments made in Foreign Securities/ADRs/GDRs/Foreign Mutual Fund Units:</t>
  </si>
  <si>
    <t>d) Exposure to Derivative Instruments</t>
  </si>
  <si>
    <t>h)*** Total value and percentage of illiquid securities is Rs.0.00 Lakh and 0.000001% of net assets.</t>
  </si>
  <si>
    <t xml:space="preserve">l) Risk-o-meter </t>
  </si>
  <si>
    <t>Franklin India Money Market Fund Direct-Growth Plan ^^ ~~</t>
  </si>
  <si>
    <t>Adani Energy Solutions Ltd 27-Oct-26</t>
  </si>
  <si>
    <t>Adani Enterprises Ltd 27-Oct-26</t>
  </si>
  <si>
    <t>Adani Enterprises Ltd 23-Nov-26</t>
  </si>
  <si>
    <t>Adani Green Energy Ltd 27-Oct-26</t>
  </si>
  <si>
    <t>Adani Green Energy Ltd 23-Nov-26</t>
  </si>
  <si>
    <t>Adani Ports and Special Economic Zone Ltd 27-Oct-26</t>
  </si>
  <si>
    <t>Adani Ports and Special Economic Zone Ltd 23-Nov-26</t>
  </si>
  <si>
    <t>Adani Power Ltd 23-Nov-26</t>
  </si>
  <si>
    <t>Adani Power Ltd 27-Oct-26</t>
  </si>
  <si>
    <t>Ambuja Cements Ltd 27-Oct-26</t>
  </si>
  <si>
    <t>Ashok Leyland Ltd 27-Oct-26</t>
  </si>
  <si>
    <t>AU Small Finance Bank Ltd 27-Oct-26</t>
  </si>
  <si>
    <t>AU Small Finance Bank Ltd 23-Nov-26</t>
  </si>
  <si>
    <t>Axis Bank Ltd 27-Oct-26</t>
  </si>
  <si>
    <t>Axis Bank Ltd 23-Nov-26</t>
  </si>
  <si>
    <t>Bajaj Finserv Ltd 27-Oct-26</t>
  </si>
  <si>
    <t>Bajaj Finserv Ltd 23-Nov-26</t>
  </si>
  <si>
    <t>Bajaj Finance Ltd 27-Oct-26</t>
  </si>
  <si>
    <t>Bajaj Finance Ltd 23-Nov-26</t>
  </si>
  <si>
    <t>Bandhan Bank Ltd 27-Oct-26</t>
  </si>
  <si>
    <t>Bandhan Bank Ltd 23-Nov-26</t>
  </si>
  <si>
    <t>Bank of Baroda 27-Oct-26</t>
  </si>
  <si>
    <t>Bank of Baroda 23-Nov-26</t>
  </si>
  <si>
    <t>Bank of India 27-Oct-26</t>
  </si>
  <si>
    <t>Bank of India 23-Nov-26</t>
  </si>
  <si>
    <t>Bharat Electronics Ltd 27-Oct-26</t>
  </si>
  <si>
    <t>Bharat Electronics Ltd 23-Nov-26</t>
  </si>
  <si>
    <t>Bharti Airtel Ltd 27-Oct-26</t>
  </si>
  <si>
    <t>Bharti Airtel Ltd 23-Nov-26</t>
  </si>
  <si>
    <t>Bharat Heavy Electricals Ltd 27-Oct-26</t>
  </si>
  <si>
    <t>Bharat Heavy Electricals Ltd 23-Nov-26</t>
  </si>
  <si>
    <t>Biocon Ltd 27-Oct-26</t>
  </si>
  <si>
    <t>Biocon Ltd 23-Nov-26</t>
  </si>
  <si>
    <t>Bharat Petroleum Corporation Ltd 27-Oct-26</t>
  </si>
  <si>
    <t>BSE Ltd 23-Nov-26</t>
  </si>
  <si>
    <t>Computer Age Management Services Ltd 27-Oct-26</t>
  </si>
  <si>
    <t>Canara Bank 27-Oct-26</t>
  </si>
  <si>
    <t>Canara Bank 23-Nov-26</t>
  </si>
  <si>
    <t>Cholamandalam Investment and Finance Co Ltd 27-Oct-26</t>
  </si>
  <si>
    <t>Cipla Ltd 27-Oct-26</t>
  </si>
  <si>
    <t>Cipla Ltd 23-Nov-26</t>
  </si>
  <si>
    <t>Coal India Ltd 27-Oct-26</t>
  </si>
  <si>
    <t>Coal India Ltd 23-Nov-26</t>
  </si>
  <si>
    <t>Colgate Palmolive (India) Ltd 27-Oct-26</t>
  </si>
  <si>
    <t>Container Corporation of India Ltd 27-Oct-26</t>
  </si>
  <si>
    <t>Crompton Greaves Consumer Electricals Ltd 27-Oct-26</t>
  </si>
  <si>
    <t>Crompton Greaves Consumer Electricals Ltd 23-Nov-26</t>
  </si>
  <si>
    <t>Dabur India Ltd 27-Oct-26</t>
  </si>
  <si>
    <t>Divi's Laboratories Ltd 27-Oct-26</t>
  </si>
  <si>
    <t>Federal Bank Ltd 27-Oct-26</t>
  </si>
  <si>
    <t>Fortis Healthcare Ltd 27-Oct-26</t>
  </si>
  <si>
    <t>Godrej Properties Ltd 27-Oct-26</t>
  </si>
  <si>
    <t>Godrej Properties Ltd 23-Nov-26</t>
  </si>
  <si>
    <t>Grasim Industries Ltd 27-Oct-26</t>
  </si>
  <si>
    <t>HDFC Asset Management Co Ltd 27-Oct-26</t>
  </si>
  <si>
    <t>HDFC Bank Ltd 27-Oct-26</t>
  </si>
  <si>
    <t>HDFC Bank Ltd 23-Nov-26</t>
  </si>
  <si>
    <t>HDFC Life Insurance Co Ltd 27-Oct-26</t>
  </si>
  <si>
    <t>HDFC Life Insurance Co Ltd 23-Nov-26</t>
  </si>
  <si>
    <t>Hindalco Industries Ltd 27-Oct-26</t>
  </si>
  <si>
    <t>Hindalco Industries Ltd 23-Nov-26</t>
  </si>
  <si>
    <t>Hindustan Petroleum Corporation Ltd 27-Oct-26</t>
  </si>
  <si>
    <t>Hindustan Unilever Ltd 27-Oct-26</t>
  </si>
  <si>
    <t>Hindustan Zinc Ltd 27-Oct-26</t>
  </si>
  <si>
    <t>Hindustan Zinc Ltd 23-Nov-26</t>
  </si>
  <si>
    <t>ICICI Bank Ltd 23-Nov-26</t>
  </si>
  <si>
    <t>ICICI Lombard General Insurance Co Ltd 27-Oct-26</t>
  </si>
  <si>
    <t>ICICI Prudential Life Insurance Co Ltd 27-Oct-26</t>
  </si>
  <si>
    <t>ICICI Prudential Life Insurance Co Ltd 23-Nov-26</t>
  </si>
  <si>
    <t>IDFC First Bank Ltd 27-Oct-26</t>
  </si>
  <si>
    <t>IDFC First Bank Ltd 23-Nov-26</t>
  </si>
  <si>
    <t>Indian Energy Exchange Ltd 27-Oct-26</t>
  </si>
  <si>
    <t>Interglobe Aviation Ltd 27-Oct-26</t>
  </si>
  <si>
    <t>IndusInd Bank Ltd 27-Oct-26</t>
  </si>
  <si>
    <t>IndusInd Bank Ltd 23-Nov-26</t>
  </si>
  <si>
    <t>Indus Towers Ltd 27-Oct-26</t>
  </si>
  <si>
    <t>Infosys Ltd 27-Oct-26</t>
  </si>
  <si>
    <t>Indian Oil Corporation Ltd 27-Oct-26</t>
  </si>
  <si>
    <t>Indian Oil Corporation Ltd 23-Nov-26</t>
  </si>
  <si>
    <t>ITC Ltd 27-Oct-26</t>
  </si>
  <si>
    <t>ITC Ltd 23-Nov-26</t>
  </si>
  <si>
    <t>Jio Financial Services Ltd 27-Oct-26</t>
  </si>
  <si>
    <t>Jio Financial Services Ltd 23-Nov-26</t>
  </si>
  <si>
    <t>JSW Energy Ltd 27-Oct-26</t>
  </si>
  <si>
    <t>JSW Steel Ltd 23-Nov-26</t>
  </si>
  <si>
    <t>Kotak Mahindra Bank Ltd 27-Oct-26</t>
  </si>
  <si>
    <t>Kotak Mahindra Bank Ltd 23-Nov-26</t>
  </si>
  <si>
    <t>Life Insurance Corporation Of India 27-Oct-26</t>
  </si>
  <si>
    <t>Larsen &amp; Toubro Ltd 23-Nov-26</t>
  </si>
  <si>
    <t>Larsen &amp; Toubro Ltd 27-Oct-26</t>
  </si>
  <si>
    <t>Lupin Ltd 27-Oct-26</t>
  </si>
  <si>
    <t>Mahindra &amp; Mahindra Ltd 23-Nov-26</t>
  </si>
  <si>
    <t>Mahindra &amp; Mahindra Ltd 27-Oct-26</t>
  </si>
  <si>
    <t>Manappuram Finance Ltd 23-Nov-26</t>
  </si>
  <si>
    <t>Maruti Suzuki India Ltd 27-Oct-26</t>
  </si>
  <si>
    <t>Maruti Suzuki India Ltd 23-Nov-26</t>
  </si>
  <si>
    <t>Max Healthcare Institute Ltd 27-Oct-26</t>
  </si>
  <si>
    <t>Multi Commodity Exchange Of India Ltd 27-Oct-26</t>
  </si>
  <si>
    <t>Samvardhana Motherson International Ltd 27-Oct-26</t>
  </si>
  <si>
    <t>Samvardhana Motherson International Ltd 23-Nov-26</t>
  </si>
  <si>
    <t>National Aluminium Co Ltd 27-Oct-26</t>
  </si>
  <si>
    <t>NBCC (India) Ltd 27-Oct-26</t>
  </si>
  <si>
    <t>NBCC (India) Ltd 23-Nov-26</t>
  </si>
  <si>
    <t>Nestle India Ltd 27-Oct-26</t>
  </si>
  <si>
    <t>NTPC Ltd 27-Oct-26</t>
  </si>
  <si>
    <t>Oil &amp; Natural Gas Corporation Ltd 27-Oct-26</t>
  </si>
  <si>
    <t>Oil &amp; Natural Gas Corporation Ltd 23-Nov-26</t>
  </si>
  <si>
    <t>Patanjali Foods Ltd 27-Oct-26</t>
  </si>
  <si>
    <t>One 97 Communications Ltd 27-Oct-26</t>
  </si>
  <si>
    <t>Power Finance Corporation Ltd 27-Oct-26</t>
  </si>
  <si>
    <t>Pidilite Industries Ltd 23-Nov-26</t>
  </si>
  <si>
    <t>Punjab National Bank 27-Oct-26</t>
  </si>
  <si>
    <t>Punjab National Bank 23-Nov-26</t>
  </si>
  <si>
    <t>Power Grid Corporation of India Ltd 27-Oct-26</t>
  </si>
  <si>
    <t>Reliance Industries Ltd 27-Oct-26</t>
  </si>
  <si>
    <t>Reliance Industries Ltd 23-Nov-26</t>
  </si>
  <si>
    <t>Steel Authority of India Ltd 27-Oct-26</t>
  </si>
  <si>
    <t>SBI Life Insurance Co Ltd 27-Oct-26</t>
  </si>
  <si>
    <t>SBI Life Insurance Co Ltd 23-Nov-26</t>
  </si>
  <si>
    <t>State Bank of India 27-Oct-26</t>
  </si>
  <si>
    <t>State Bank of India 23-Nov-26</t>
  </si>
  <si>
    <t>Shriram Finance Ltd 27-Oct-26</t>
  </si>
  <si>
    <t>Solar Industries India Ltd 27-Oct-26</t>
  </si>
  <si>
    <t>Solar Industries India Ltd 23-Nov-26</t>
  </si>
  <si>
    <t>Sun Pharmaceutical Industries Ltd 27-Oct-26</t>
  </si>
  <si>
    <t>Sun Pharmaceutical Industries Ltd 23-Nov-26</t>
  </si>
  <si>
    <t>Tata Consumer Products Ltd 23-Nov-26</t>
  </si>
  <si>
    <t>Tata Consumer Products Ltd 27-Oct-26</t>
  </si>
  <si>
    <t>Tata Power Co Ltd 27-Oct-26</t>
  </si>
  <si>
    <t>Tata Power Co Ltd 23-Nov-26</t>
  </si>
  <si>
    <t>Tata Motors Passenger Vehicles Ltd 27-Oct-26</t>
  </si>
  <si>
    <t>Tata Motors Passenger Vehicles Ltd 23-Nov-26</t>
  </si>
  <si>
    <t>TVS Motor Co Ltd 27-Oct-26</t>
  </si>
  <si>
    <t>TVS Motor Co Ltd 23-Nov-26</t>
  </si>
  <si>
    <t>Ultratech Cement Ltd 23-Nov-26</t>
  </si>
  <si>
    <t>United Spirits Ltd 27-Oct-26</t>
  </si>
  <si>
    <t>UPL Ltd 27-Oct-26</t>
  </si>
  <si>
    <t>UPL Ltd 23-Nov-26</t>
  </si>
  <si>
    <t>Varun Beverages Ltd 27-Oct-26</t>
  </si>
  <si>
    <t>Varun Beverages Ltd 23-Nov-26</t>
  </si>
  <si>
    <t>Vedanta Ltd 27-Oct-26</t>
  </si>
  <si>
    <t>Vedanta Ltd 23-Nov-26</t>
  </si>
  <si>
    <t>Yes Bank Ltd 27-Oct-26</t>
  </si>
  <si>
    <t>Yes Bank Ltd 23-Nov-26</t>
  </si>
  <si>
    <t>c) Exposure to Derivative Instruments</t>
  </si>
  <si>
    <t>g) The percentage in terms of market value of investments made in Foreign Securities/ADRs/GDRs/Foreign Mutual Fund Units:</t>
  </si>
  <si>
    <t>Scheme Name</t>
  </si>
  <si>
    <t>Market Value (Rs.in Lakhs)</t>
  </si>
  <si>
    <t>Percentage to Net Assets</t>
  </si>
  <si>
    <t>(b) Unlisted  ***</t>
  </si>
  <si>
    <t>h)*** Total value and percentage of illiquid securities is Rs.0.00 Lakh and 0.0000003% of net assets.</t>
  </si>
  <si>
    <t>Franklin India Dividend Yield Fund</t>
  </si>
  <si>
    <t>h)*** Total value and percentage of illiquid securities is Rs.0.00 Lakh and 0.0000005% of net assets.</t>
  </si>
  <si>
    <t>f) The percentage in terms of market value of investments made in Foreign Securities/ADRs/GDRs/Foreign Mutual Fund Units:</t>
  </si>
  <si>
    <t>Franklin U.S. Opportunities Equity Active Fund of Funds</t>
  </si>
  <si>
    <t xml:space="preserve">g) Outstanding derivative exposure as % to net assets </t>
  </si>
  <si>
    <t>Franklin India Income Plus Arbitrage Active Fund of Funds (Formerly known as Franklin India Multi - Asset Solution Fund of Funds)^</t>
  </si>
  <si>
    <t xml:space="preserve">f) Outstanding derivative exposure as % to net assets </t>
  </si>
  <si>
    <t>g) The percentage in terms of market value of investments made in Foreign Securities/ADRs/GDRs/Foreign Mutual Fund Units</t>
  </si>
  <si>
    <t>Franklin Technology Fund, Class I (Acc)</t>
  </si>
  <si>
    <t>Foreign ETF</t>
  </si>
  <si>
    <t>Yuanta/P-shares Taiwan Dividend Plus ETF</t>
  </si>
  <si>
    <t>Options</t>
  </si>
  <si>
    <t>$ ~~ 100% of the Investment in this security by scheme is placed with Clearing Corporation of India Limited (CCIL) as collateral.</t>
  </si>
  <si>
    <t>182 DTB (19-Nov-2026) $ ~~</t>
  </si>
  <si>
    <t>91 DTB  (05-Nov-2026) $ ~~</t>
  </si>
  <si>
    <t>91 DTB  (24-Dec-2026) $ ~~</t>
  </si>
  <si>
    <t>$ ~~ 83.33% of the Investment in this security by scheme is placed with Clearing Corporation of India Limited (CCIL) as collateral.</t>
  </si>
  <si>
    <t>7.38% GOI 2027 (20-Jun-2027) $ ~~</t>
  </si>
  <si>
    <t>$ ~~100.00% of the Investment in this security by scheme is placed with Clearing Corporation</t>
  </si>
  <si>
    <t># ~~10.30% of the Investment in this security by scheme is placed with NSE as collateral.</t>
  </si>
  <si>
    <t>! ~~2.64% of the Investment in this security by scheme is placed with NSE as collateral.</t>
  </si>
  <si>
    <t>$$ ~ ~5.47% of the Investment in this security by scheme is placed with NSE as collateral.</t>
  </si>
  <si>
    <t>^ ~~2.24% of the Investment in this security by scheme is placed with NSE as collateral.</t>
  </si>
  <si>
    <t>!! ~ ~5.47% of the Investment in this security by scheme is placed with NSE as collateral.</t>
  </si>
  <si>
    <t>! ^2.84% of the Investment in this security by scheme is placed with NSE as collateral.</t>
  </si>
  <si>
    <t>$ #7.54% of the Investment in this security by scheme is placed with NSE as collateral.</t>
  </si>
  <si>
    <t>Reliance Industries Ltd $$ ~ ~</t>
  </si>
  <si>
    <t>Infosys Ltd # ~~</t>
  </si>
  <si>
    <t>HDFC Bank Ltd ^ ~~</t>
  </si>
  <si>
    <t>ICICI Bank Ltd ! ~~</t>
  </si>
  <si>
    <t>Ashok Leyland Ltd !! ~ ~</t>
  </si>
  <si>
    <t>Axis Bank Ltd ! ^</t>
  </si>
  <si>
    <t>HCL Technologies Ltd $ #</t>
  </si>
  <si>
    <t>! ^^ 37.17% of the Investment in this security by scheme is placed with NSE as collateral.</t>
  </si>
  <si>
    <t># ~~88.33% of the Investment in this security by scheme is placed with NSE as collateral.</t>
  </si>
  <si>
    <t>^ ~~46.73% of the Investment in this security by scheme is placed with NSE as collateral.</t>
  </si>
  <si>
    <t>! ~~88.16% of the Investment in this security by scheme is placed with NSE as collateral.</t>
  </si>
  <si>
    <t>!! ~~44.25% of the Investment in this security by scheme is placed with NSE as collateral.</t>
  </si>
  <si>
    <t>! ^ 29.03% of the Investment in this security by scheme is placed with NSE as collateral.</t>
  </si>
  <si>
    <t>$ # 47.27% of the Investment in this security by scheme is placed with NSE as collateral.</t>
  </si>
  <si>
    <t>$ ##15.27% of the Investment in this security by scheme is placed with NSE as collateral.</t>
  </si>
  <si>
    <t>$$ ##6.98% of the Investment in this security by scheme is placed with NSE as collateral.</t>
  </si>
  <si>
    <t>^^ ~~13.89% of the Investment in this security by scheme is placed with NSE as collateral.</t>
  </si>
  <si>
    <t>## ~~12.54% of the Investment in this security by scheme is placed with NSE as collateral.</t>
  </si>
  <si>
    <t>91 DTB  (22-Oct-2026) $ ~~</t>
  </si>
  <si>
    <t>Reliance Industries Ltd ! ^^</t>
  </si>
  <si>
    <t>Larsen &amp; Toubro Ltd ^ ~~</t>
  </si>
  <si>
    <t>HDFC Bank Ltd ! ~~</t>
  </si>
  <si>
    <t>State Bank of India !! ~ ~</t>
  </si>
  <si>
    <t>Mahindra &amp; Mahindra Ltd ! ^</t>
  </si>
  <si>
    <t>Kotak Mahindra Bank Ltd $ #</t>
  </si>
  <si>
    <t>Axis Bank Ltd $ ##</t>
  </si>
  <si>
    <t>Bharti Airtel Ltd $$ ##</t>
  </si>
  <si>
    <t>NTPC Ltd ^^ ~ ~</t>
  </si>
  <si>
    <t>HDFC Life Insurance Co Ltd ## ~ ~</t>
  </si>
  <si>
    <t>$ # 100.00% of the Investment in this security by scheme is placed with Clearing Corporation of India Limited (CCIL) as collateral.</t>
  </si>
  <si>
    <t>$ ^ ~~19.35% of the Investment in this security by scheme is placed with NSE as collateral.</t>
  </si>
  <si>
    <t>$$ ~~11.44% of the Investment in this security by scheme is placed with NSE as collateral.</t>
  </si>
  <si>
    <t># ~~9.50% of the Investment in this security by scheme is placed with NSE as collateral.</t>
  </si>
  <si>
    <t>^ ~~5.17% of the Investment in this security by scheme is placed with NSE as collateral.</t>
  </si>
  <si>
    <t>! ~~12.17% of the Investment in this security by scheme is placed with NSE as collateral.</t>
  </si>
  <si>
    <t>!! ~~9.68% of the Investment in this security by scheme is placed with NSE as collateral.</t>
  </si>
  <si>
    <t xml:space="preserve">91 DTB  (05-Nov-2026) $ # </t>
  </si>
  <si>
    <t xml:space="preserve">91 DTB  (24-Dec-2026) $ # </t>
  </si>
  <si>
    <t>Reliance Industries Ltd $ ^ ~ ~</t>
  </si>
  <si>
    <t>Infosys Ltd $$ ~~</t>
  </si>
  <si>
    <t>HDFC Bank Ltd # ~~</t>
  </si>
  <si>
    <t>ICICI Bank Ltd ^ ~~</t>
  </si>
  <si>
    <t>Axis Bank Ltd ! ~~</t>
  </si>
  <si>
    <t>Bharti Airtel Ltd !! ~~</t>
  </si>
  <si>
    <t>## ~~ 30.53% of the Investment in this security by scheme is placed with NSE as collateral.</t>
  </si>
  <si>
    <t>^ ~~ 32.90% of the Investment in this security by scheme is placed with NSE as collateral.</t>
  </si>
  <si>
    <t>! ~~ 20.39% of the Investment in this security by scheme is placed with NSE as collateral.</t>
  </si>
  <si>
    <t>!! ~~ 22.23% of the Investment in this security by scheme is placed with NSE as collateral.</t>
  </si>
  <si>
    <t>! ^ 2.01% of the Investment in this security by scheme is placed with NSE as collateral.</t>
  </si>
  <si>
    <t>!! ^^ 55.21% of the Investment in this security by scheme is placed with NSE as collateral.</t>
  </si>
  <si>
    <t># * 28.37% of the Investment in this security by scheme is placed with NSE as collateral.</t>
  </si>
  <si>
    <t>## ** 47.83% of the Investment in this security by scheme is placed with NSE as collateral.</t>
  </si>
  <si>
    <t>$$ ## 28.70% of the Investment in this security by scheme is placed with NSE as collateral.</t>
  </si>
  <si>
    <t>## !! 17.93% of the Investment in this security by scheme is placed with NSE as collateral.</t>
  </si>
  <si>
    <t>$$ ! 50.44% of the Investment in this security by scheme is placed with NSE as collateral.</t>
  </si>
  <si>
    <t>^^ ~82.05% of the Investment in this security by scheme is placed with NSE as collateral.</t>
  </si>
  <si>
    <t>^^ ~~ 100.00% of the Investment in this security by scheme is placed with NSE as collateral.</t>
  </si>
  <si>
    <t>Reliance Industries Ltd ## ~~</t>
  </si>
  <si>
    <t>Hindalco Industries Ltd ^ ~~</t>
  </si>
  <si>
    <t>ICICI Bank Ltd !! ~~</t>
  </si>
  <si>
    <t xml:space="preserve">IDFC First Bank Ltd ! ^ </t>
  </si>
  <si>
    <t>ITC Ltd !! ^^</t>
  </si>
  <si>
    <t xml:space="preserve">Axis Bank Ltd # * </t>
  </si>
  <si>
    <t>Bajaj Finance Ltd ## **</t>
  </si>
  <si>
    <t>FSN E-Commerce Ventures Ltd $$ ##</t>
  </si>
  <si>
    <t>Bharti Airtel Ltd ## !!</t>
  </si>
  <si>
    <t>Adani Enterprises Ltd $$ !</t>
  </si>
  <si>
    <t>Godrej Properties Ltd ^^ ~</t>
  </si>
  <si>
    <t>Franklin India Liquid Fund Direct-Growth Plan ^^ ~~</t>
  </si>
  <si>
    <t>## ~~ 2.10% of the Investment in this security by scheme is placed with NSE as collateral.</t>
  </si>
  <si>
    <t>State Bank of India ## ~~</t>
  </si>
  <si>
    <t>$ ^ ~~0.71% of the Investment in this security by scheme is placed with NSE as collateral.</t>
  </si>
  <si>
    <t>$$ ~~0.70% of the Investment in this security by scheme is placed with NSE as collateral.</t>
  </si>
  <si>
    <t># ~~0.33% of the Investment in this security by scheme is placed with NSE as collateral.</t>
  </si>
  <si>
    <t>^ ~~1.17% of the Investment in this security by scheme is placed with NSE as collateral.</t>
  </si>
  <si>
    <t>! ~~0.66% of the Investment in this security by scheme is placed with NSE as collateral.</t>
  </si>
  <si>
    <t>!! ~~0.51% of the Investment in this security by scheme is placed with NSE as collateral.</t>
  </si>
  <si>
    <t>Larsen &amp; Toubro Ltd $$ ~~</t>
  </si>
  <si>
    <t>State Bank of India ^ ~~</t>
  </si>
  <si>
    <t>Kotak Mahindra Bank Ltd ! ~~</t>
  </si>
  <si>
    <t>Axis Bank Ltd !! ~~</t>
  </si>
  <si>
    <t>d) Exposure to Derivative Instruments as on September 30, 2026:</t>
  </si>
  <si>
    <t xml:space="preserve"> i) Hedging Positions through covered call options as on September 30, 2026.</t>
  </si>
  <si>
    <t>Apollo Hospitals Enterprise Ltd 27-Oct-26</t>
  </si>
  <si>
    <t>Hindustan Aeronautics Ltd 27-Oct-26</t>
  </si>
  <si>
    <t>Vodafone Idea Ltd 27-Oct-26</t>
  </si>
  <si>
    <t>JSW Steel Ltd 27-Oct-26</t>
  </si>
  <si>
    <t>Max Financial Services Ltd 27-Oct-26</t>
  </si>
  <si>
    <t>RBL Bank Ltd 27-Oct-26</t>
  </si>
  <si>
    <t xml:space="preserve"> i) Hedging Positions through Futures as on September 30, 2026:</t>
  </si>
  <si>
    <t xml:space="preserve"> ii) Total outstanding position in Derivative Instruments (Gross Notional) as at September 30, 2026 is Rs. 26,840.18 Lacs</t>
  </si>
  <si>
    <t xml:space="preserve"> iii) Total percentage of existing assets hedged through futures is 47.93%.</t>
  </si>
  <si>
    <t xml:space="preserve"> ii) Total outstanding position in Derivative Instruments (Gross Notional) as at September 30, 2026 is Rs. Rs. 11,579.70 Lacs</t>
  </si>
  <si>
    <t xml:space="preserve"> iii) Total percentage of existing assets hedged through futures is 4.31%.</t>
  </si>
  <si>
    <t>360 One Wam Ltd 27-Oct-26</t>
  </si>
  <si>
    <t>Adani Energy Solutions Ltd 23-Nov-26</t>
  </si>
  <si>
    <t>Amber Enterprises India Ltd 27-Oct-26</t>
  </si>
  <si>
    <t>Angel One Ltd 27-Oct-26</t>
  </si>
  <si>
    <t>APL Apollo Tubes Ltd 27-Oct-26</t>
  </si>
  <si>
    <t>Astral Ltd 27-Oct-26</t>
  </si>
  <si>
    <t>Ather Energy Ltd 27-Oct-26</t>
  </si>
  <si>
    <t>Aurobindo Pharma Ltd 27-Oct-26</t>
  </si>
  <si>
    <t>Bajaj Auto Ltd 27-Oct-26</t>
  </si>
  <si>
    <t>Cholamandalam Investment and Finance Co Ltd 23-Nov-26</t>
  </si>
  <si>
    <t>Coforge Ltd 27-Oct-26</t>
  </si>
  <si>
    <t>Cummins India Ltd 27-Oct-26</t>
  </si>
  <si>
    <t>Divi's Laboratories Ltd 23-Nov-26</t>
  </si>
  <si>
    <t>Eicher Motors Ltd 27-Oct-26</t>
  </si>
  <si>
    <t>Eternal Ltd 27-Oct-26</t>
  </si>
  <si>
    <t>Eternal Ltd 23-Nov-26</t>
  </si>
  <si>
    <t>GAIL (India) Ltd 27-Oct-26</t>
  </si>
  <si>
    <t>Glenmark Pharmaceuticals Ltd 27-Oct-26</t>
  </si>
  <si>
    <t>GE Vernova T&amp;D India Ltd 27-Oct-26</t>
  </si>
  <si>
    <t>Hindustan Aeronautics Ltd 23-Nov-26</t>
  </si>
  <si>
    <t>HDFC Bank Ltd 29-Dec-26</t>
  </si>
  <si>
    <t>Vodafone Idea Ltd 23-Nov-26</t>
  </si>
  <si>
    <t>Indian Energy Exchange Ltd 23-Nov-26</t>
  </si>
  <si>
    <t>Indian Hotels Co Ltd 27-Oct-26</t>
  </si>
  <si>
    <t>Indian Hotels Co Ltd 23-Nov-26</t>
  </si>
  <si>
    <t>Indus Towers Ltd 23-Nov-26</t>
  </si>
  <si>
    <t>Jubilant Foodworks Ltd 27-Oct-26</t>
  </si>
  <si>
    <t>Kalyan Jewellers India Ltd 27-Oct-26</t>
  </si>
  <si>
    <t>KPIT Technologies Ltd 23-Nov-26</t>
  </si>
  <si>
    <t>Laurus Labs Ltd 27-Oct-26</t>
  </si>
  <si>
    <t>LIC Housing Finance Ltd 27-Oct-26</t>
  </si>
  <si>
    <t>L&amp;T Finance Ltd 27-Oct-26</t>
  </si>
  <si>
    <t>Manappuram Finance Ltd 27-Oct-26</t>
  </si>
  <si>
    <t>Marico Ltd 27-Oct-26</t>
  </si>
  <si>
    <t>Motilal Oswal Financial Services Ltd 27-Oct-26</t>
  </si>
  <si>
    <t>Motilal Oswal Financial Services Ltd 23-Nov-26</t>
  </si>
  <si>
    <t>Mphasis Ltd 27-Oct-26</t>
  </si>
  <si>
    <t>Info Edge (India) Ltd 27-Oct-26</t>
  </si>
  <si>
    <t>NMDC Ltd 27-Oct-26</t>
  </si>
  <si>
    <t>NMDC Ltd 23-Nov-26</t>
  </si>
  <si>
    <t>FSN E-Commerce Ventures Ltd 27-Oct-26</t>
  </si>
  <si>
    <t>PNB Housing Finance Ltd 27-Oct-26</t>
  </si>
  <si>
    <t>PB Fintech Ltd 27-Oct-26</t>
  </si>
  <si>
    <t>Hitachi Energy India Ltd 23-Nov-26</t>
  </si>
  <si>
    <t>Radico Khaitan Ltd 27-Oct-26</t>
  </si>
  <si>
    <t>Sagility Ltd 27-Oct-26</t>
  </si>
  <si>
    <t>Sagility Ltd 23-Nov-26</t>
  </si>
  <si>
    <t>SBI Cards and Payment Services Ltd 27-Oct-26</t>
  </si>
  <si>
    <t>Swiggy Ltd 27-Oct-26</t>
  </si>
  <si>
    <t>Tata Steel Ltd 27-Oct-26</t>
  </si>
  <si>
    <t>Tata Steel Ltd 23-Nov-26</t>
  </si>
  <si>
    <t>United Spirits Ltd 23-Nov-26</t>
  </si>
  <si>
    <t xml:space="preserve"> a) Hedging Positions through Futures as on September 30, 2026:</t>
  </si>
  <si>
    <t xml:space="preserve"> ii) Total outstanding position in Derivative Instruments (Gross Notional) as at September 30, 2026 is Rs. Rs. 137,756.24 Lacs</t>
  </si>
  <si>
    <t xml:space="preserve"> iii) Total percentage of existing assets hedged through futures is 71.72%.</t>
  </si>
  <si>
    <t>TVS Motor Co Ltd  (Non- Convertible Preference Shares)</t>
  </si>
  <si>
    <t>182 DTB (08-Oct-2026) $ ~~</t>
  </si>
  <si>
    <t>Franklin India Liquid Fund</t>
  </si>
  <si>
    <t>Rating</t>
  </si>
  <si>
    <t>INE660A07RQ0</t>
  </si>
  <si>
    <t>8.04% Sundaram Finance Ltd (26-Oct-2026) **</t>
  </si>
  <si>
    <t>INE028A16KH5</t>
  </si>
  <si>
    <t>Bank of Baroda (05-Nov-2026) **</t>
  </si>
  <si>
    <t>IND A1+</t>
  </si>
  <si>
    <t>INE040A16JX9</t>
  </si>
  <si>
    <t>HDFC Bank Ltd (02-Nov-2026) **</t>
  </si>
  <si>
    <t>INE691A16MM6</t>
  </si>
  <si>
    <t>UCO Bank (06-Nov-2026) **</t>
  </si>
  <si>
    <t>INE040A16HY1</t>
  </si>
  <si>
    <t>HDFC Bank Ltd (19-Nov-2026) **</t>
  </si>
  <si>
    <t>INE040A16JS9</t>
  </si>
  <si>
    <t>HDFC Bank Ltd (01-Oct-2026)</t>
  </si>
  <si>
    <t>INE692A16MT9</t>
  </si>
  <si>
    <t>Union Bank of India (14-Oct-2026)</t>
  </si>
  <si>
    <t>INE692A16MV5</t>
  </si>
  <si>
    <t>Union Bank of India (19-Oct-2026) **</t>
  </si>
  <si>
    <t>INE556F16BN1</t>
  </si>
  <si>
    <t>Small Industries Development Bank of India (27-Oct-2026)</t>
  </si>
  <si>
    <t>INE040A16JY7</t>
  </si>
  <si>
    <t>HDFC Bank Ltd (04-Nov-2026) **</t>
  </si>
  <si>
    <t>INE692A16KQ9</t>
  </si>
  <si>
    <t>Union Bank of India (10-Dec-2026) **</t>
  </si>
  <si>
    <t>INE040A16KE7</t>
  </si>
  <si>
    <t>HDFC Bank Ltd (15-Dec-2026) **</t>
  </si>
  <si>
    <t>INE028A16LL5</t>
  </si>
  <si>
    <t>Bank of Baroda (23-Dec-2026) **</t>
  </si>
  <si>
    <t>INE608A16TT0</t>
  </si>
  <si>
    <t>Punjab &amp; Sind Bank (06-Nov-2026) **</t>
  </si>
  <si>
    <t>Commercial Paper</t>
  </si>
  <si>
    <t>INE094A14KP5</t>
  </si>
  <si>
    <t>Hindustan Petroleum Corporation Ltd (03-Dec-2026) **@</t>
  </si>
  <si>
    <t>INE514E14TT7</t>
  </si>
  <si>
    <t>Export-Import Bank Of India (04-Dec-2026) **@</t>
  </si>
  <si>
    <t>INE477L14GB7</t>
  </si>
  <si>
    <t>IIFL Home Finance Ltd (08-Dec-2026) **@</t>
  </si>
  <si>
    <t>INE020B14714</t>
  </si>
  <si>
    <t>REC Ltd (22-Oct-2026) **@</t>
  </si>
  <si>
    <t>INE081A14HI3</t>
  </si>
  <si>
    <t>Tata Steel Ltd (30-Oct-2026) @</t>
  </si>
  <si>
    <t>INE020B14722</t>
  </si>
  <si>
    <t>REC Ltd (23-Nov-2026) **@</t>
  </si>
  <si>
    <t>INE110O14JM9</t>
  </si>
  <si>
    <t>Axis Securities Ltd (20-Nov-2026) **@</t>
  </si>
  <si>
    <t>INE115A14FY0</t>
  </si>
  <si>
    <t>LIC Housing Finance Ltd (26-Nov-2026) **@</t>
  </si>
  <si>
    <t>INE110O14JR8</t>
  </si>
  <si>
    <t>Axis Securities Ltd (09-Oct-2026) **@</t>
  </si>
  <si>
    <t>INE296A14I34</t>
  </si>
  <si>
    <t>Bajaj Finance Ltd (19-Oct-2026) **@</t>
  </si>
  <si>
    <t>INE0JRU14511</t>
  </si>
  <si>
    <t>Mirae Asset Financial Services India Pvt Ltd (09-Oct-2026) **@</t>
  </si>
  <si>
    <t>INE572E14KQ0</t>
  </si>
  <si>
    <t>PNB Housing Finance Ltd (27-Oct-2026) **@</t>
  </si>
  <si>
    <t>INE530B14JD4</t>
  </si>
  <si>
    <t>IIFL Finance Ltd (11-Dec-2026) **@</t>
  </si>
  <si>
    <t>INE472H14896</t>
  </si>
  <si>
    <t>Standard Chartered Securities (India) Ltd (06-Nov-2026) **@</t>
  </si>
  <si>
    <t>INE941D14774</t>
  </si>
  <si>
    <t>Sikka Ports &amp; Terminals Ltd (16-Oct-2026) **@</t>
  </si>
  <si>
    <t>INE422H14545</t>
  </si>
  <si>
    <t>DSP Finance Pvt Ltd (29-Oct-2026) **@</t>
  </si>
  <si>
    <t>INE742F14RL2</t>
  </si>
  <si>
    <t>Adani Ports And Special Economic Zone Ltd (06-Nov-2026) **@</t>
  </si>
  <si>
    <t>INE110O14JH9</t>
  </si>
  <si>
    <t>Axis Securities Ltd (04-Nov-2026) **@</t>
  </si>
  <si>
    <t>INE028E14XV6</t>
  </si>
  <si>
    <t>Kotak Securities Ltd (20-Nov-2026) **@</t>
  </si>
  <si>
    <t>INE0JRU14552</t>
  </si>
  <si>
    <t>Mirae Asset Financial Services India Pvt Ltd (22-Dec-2026) **@</t>
  </si>
  <si>
    <t>INE674K14CZ9</t>
  </si>
  <si>
    <t>Aditya Birla Capital Ltd (23-Nov-2026) **@</t>
  </si>
  <si>
    <t>INE530B14HE6</t>
  </si>
  <si>
    <t>IIFL Finance Ltd (19-Oct-2026) **@</t>
  </si>
  <si>
    <t>INE422H14552</t>
  </si>
  <si>
    <t>DSP Finance Pvt Ltd (30-Oct-2026) **@</t>
  </si>
  <si>
    <t>IN002026X149</t>
  </si>
  <si>
    <t>91 DTB  (08-Oct-2026) $$ ~~</t>
  </si>
  <si>
    <t>Alternative Investment Fund #</t>
  </si>
  <si>
    <t>INF0RQ622028</t>
  </si>
  <si>
    <t>Corporate Debt Market Development Fund Class A2</t>
  </si>
  <si>
    <t>Alternative Investment Fund Units</t>
  </si>
  <si>
    <t>$$ ~~ 57.69% of the Investment in this security by scheme is placed with Clearing Corporation of India Limited (CCIL) as collateral.</t>
  </si>
  <si>
    <t>@ Listed</t>
  </si>
  <si>
    <t># In accordance with Clause 18.2 of SEBI Master circular for Mutual Funds dated March 20, 2026 - Investment by Mutual Fund Schemes in units of Corporate Debt Market Development Fund.</t>
  </si>
  <si>
    <t>Aggregate investments by other schemes of Franklin Templeton Mutual Fund in this scheme is Rs. 382.71 Lakhs.</t>
  </si>
  <si>
    <t>AUM excluding the aggregate investments by other schemes of Franklin Templeton Mutual Fund in this scheme is Rs. 480,674.44 Lakhs.</t>
  </si>
  <si>
    <t>There are certain Instrument/ Security categories/ sub-categories wherein the schemes do not hold any positions as on Sep 30, 2026.
Accordingly, if there are NIL holdings, the category/sub-category of Instruments/ Securities have not been disclosed in the Portfolio.</t>
  </si>
  <si>
    <t xml:space="preserve">      Regular Plan Growth Option</t>
  </si>
  <si>
    <t xml:space="preserve">      Regular Plan Daily IDCW Reinvestment Option</t>
  </si>
  <si>
    <t xml:space="preserve">      Regular Plan Weekly IDCW Option</t>
  </si>
  <si>
    <t xml:space="preserve">      Institutional Plan Daily IDCW Reinvestment Option</t>
  </si>
  <si>
    <t xml:space="preserve">      Institutional Plan Weekly IDCW Option</t>
  </si>
  <si>
    <t xml:space="preserve">      Super Institutional Plan Growth Option</t>
  </si>
  <si>
    <t xml:space="preserve">      Super Institutional Plan Daily IDCW Reinvestment Option</t>
  </si>
  <si>
    <t xml:space="preserve">      Super Institutional Plan Weekly IDCW Option</t>
  </si>
  <si>
    <t xml:space="preserve">      Direct Super Institutional Growth Option</t>
  </si>
  <si>
    <t xml:space="preserve">      Direct Super Institutional Daily IDCW Reinvestment Option</t>
  </si>
  <si>
    <t xml:space="preserve">      Direct Super Institutional Weekly IDCW Option</t>
  </si>
  <si>
    <t xml:space="preserve">      Unclaimed Redemption Plan - Growth</t>
  </si>
  <si>
    <t xml:space="preserve">      Unclaimed IDCW Plan - Growth</t>
  </si>
  <si>
    <t xml:space="preserve">      Unclaimed Redemption Investor Education Plan - Growth</t>
  </si>
  <si>
    <t xml:space="preserve">      Unclaimed IDCW Investor Education Plan - Growth</t>
  </si>
  <si>
    <t>d) Residual maturity / Average Maturity as on 30-Sep-2026</t>
  </si>
  <si>
    <t xml:space="preserve">e) During the Month additional instances of fair valuation/deviation from valuation price provided by the valuation agencies </t>
  </si>
  <si>
    <t>f) The percentage in terms of market value of investments made in Foreign Securities/ADRs/GDRs/Foreign Mutual Fund Units</t>
  </si>
  <si>
    <t>g) Total value and percentage of illiquid securities</t>
  </si>
  <si>
    <t>h) Repo transactions in corporate debt securities during the fortnight</t>
  </si>
  <si>
    <t>i) Term deposits placed as margins for trading in cash and derivatives market</t>
  </si>
  <si>
    <t>j) Security in default beyond maturity date</t>
  </si>
  <si>
    <t>k) Risk-o-meter</t>
  </si>
  <si>
    <t>Risk level based on portfolio as on September 30, 2026</t>
  </si>
  <si>
    <t xml:space="preserve">Primary Benchmark: Tier-1 Index:  NIFTY Liquid Index A-I (Effective April 1, 2024, the benchmark of the scheme is changed from CRISIL Liquid Debt B-I Index) </t>
  </si>
  <si>
    <t>Risk level of primary benchmark as on September 30, 2026</t>
  </si>
  <si>
    <t>Investors should consult their financial advisers if in doubt about whether the product is suitable for them</t>
  </si>
  <si>
    <t>Franklin India Overnight Fund</t>
  </si>
  <si>
    <t>182 DTB (08-Oct-2026) $$ ~~</t>
  </si>
  <si>
    <t>91 DTB  (22-Oct-2026) $$ ~~</t>
  </si>
  <si>
    <t>$$ ~~ 100.00% of the Investment in this security by scheme is placed with Clearing Corporation of India Limited (CCIL) as collateral.</t>
  </si>
  <si>
    <t xml:space="preserve">      Daily IDCW Plan</t>
  </si>
  <si>
    <t xml:space="preserve">      Weekly IDCW Plan</t>
  </si>
  <si>
    <t xml:space="preserve">      Direct Daily IDCW Plan</t>
  </si>
  <si>
    <t xml:space="preserve">      Direct Weekly IDCW Plan</t>
  </si>
  <si>
    <t xml:space="preserve">      Unclaimed Redemption Plan</t>
  </si>
  <si>
    <t xml:space="preserve">      Unclaimed IDCW Plan</t>
  </si>
  <si>
    <t xml:space="preserve">      Unclaimed Redemption Investor Education Plan</t>
  </si>
  <si>
    <t xml:space="preserve">      Unclaimed IDCW Investor Education Plan</t>
  </si>
  <si>
    <t xml:space="preserve">Primary Benchmark: Tier-1 Index: NIFTY 1D Rate Index (Effective April 1, 2024, the benchmark of the scheme is changed from CRISIL Liquid Overnight Index) </t>
  </si>
  <si>
    <t>Franklin India Money Market Fund (formerly known as Franklin India Savings Fund) ^</t>
  </si>
  <si>
    <t>INE0BJN16044</t>
  </si>
  <si>
    <t>Qatar National Bank (Q.P.S.C) (11-Jan-2027) **</t>
  </si>
  <si>
    <t>INE008A168A9</t>
  </si>
  <si>
    <t>IDBI Bank Ltd (11-Mar-2027) **</t>
  </si>
  <si>
    <t>INE261F16AF6</t>
  </si>
  <si>
    <t>National Bank For Agriculture &amp; Rural Development (22-Jan-2027) **</t>
  </si>
  <si>
    <t>INE261F16AH2</t>
  </si>
  <si>
    <t>National Bank For Agriculture &amp; Rural Development (28-Jan-2027) **</t>
  </si>
  <si>
    <t>INE556F16BX0</t>
  </si>
  <si>
    <t>Small Industries Development Bank of India (29-Jan-2027) **</t>
  </si>
  <si>
    <t>INE028A16KT0</t>
  </si>
  <si>
    <t>Bank of Baroda (11-Dec-2026) **</t>
  </si>
  <si>
    <t>INE028A16KX2</t>
  </si>
  <si>
    <t>Bank of Baroda (06-Jan-2027) **</t>
  </si>
  <si>
    <t>INE238AD6BW9</t>
  </si>
  <si>
    <t>Axis Bank Ltd (14-Jan-2027) **</t>
  </si>
  <si>
    <t>INE556F16CB4</t>
  </si>
  <si>
    <t>Small Industries Development Bank of India (18-Feb-2027) **</t>
  </si>
  <si>
    <t>INE476A16I00</t>
  </si>
  <si>
    <t>Canara Bank (26-Feb-2027) **</t>
  </si>
  <si>
    <t>INE237AD6158</t>
  </si>
  <si>
    <t>Kotak Mahindra Bank Ltd (21-Dec-2026)</t>
  </si>
  <si>
    <t>INE028A16KZ7</t>
  </si>
  <si>
    <t>Bank of Baroda (11-Jan-2027)</t>
  </si>
  <si>
    <t>INE040A16KF4</t>
  </si>
  <si>
    <t>HDFC Bank Ltd (18-Jan-2027) **</t>
  </si>
  <si>
    <t>INE556F16BY8</t>
  </si>
  <si>
    <t>Small Industries Development Bank of India (04-Feb-2027) **</t>
  </si>
  <si>
    <t>INE476A16H43</t>
  </si>
  <si>
    <t>Canara Bank (04-Mar-2027)</t>
  </si>
  <si>
    <t>INE261F16AK6</t>
  </si>
  <si>
    <t>National Bank For Agriculture &amp; Rural Development (17-Feb-2027) **</t>
  </si>
  <si>
    <t>INE556F16BW2</t>
  </si>
  <si>
    <t>Small Industries Development Bank of India (28-Jan-2027) **</t>
  </si>
  <si>
    <t>INE692A16NK6</t>
  </si>
  <si>
    <t>Union Bank of India (10-Feb-2027)</t>
  </si>
  <si>
    <t>INE028A16LR2</t>
  </si>
  <si>
    <t>Bank of Baroda (05-Mar-2027) **</t>
  </si>
  <si>
    <t>INE476A16G36</t>
  </si>
  <si>
    <t>Canara Bank (29-Jan-2027) **</t>
  </si>
  <si>
    <t>INE040A16IK8</t>
  </si>
  <si>
    <t>HDFC Bank Ltd (22-Jan-2027) **</t>
  </si>
  <si>
    <t>INE377Y14BZ2</t>
  </si>
  <si>
    <t>Bajaj Housing Finance Ltd (23-Feb-2027) **@</t>
  </si>
  <si>
    <t>INE202B14PO4</t>
  </si>
  <si>
    <t>Piramal Finance Ltd (30-Oct-2026) **@</t>
  </si>
  <si>
    <t>INE041014080</t>
  </si>
  <si>
    <t>Embassy Office Parks Reit (12-Mar-2027) **@</t>
  </si>
  <si>
    <t>INE498L14GA5</t>
  </si>
  <si>
    <t>L&amp;T Finance Ltd (10-Jun-2027) **@</t>
  </si>
  <si>
    <t>INE539K14BZ6</t>
  </si>
  <si>
    <t>Credila Financial Services Ltd (01-Mar-2027) **@</t>
  </si>
  <si>
    <t>INE03W114724</t>
  </si>
  <si>
    <t>Arka Fincap Ltd (26-Feb-2027) **@</t>
  </si>
  <si>
    <t>INE472H14821</t>
  </si>
  <si>
    <t>Standard Chartered Securities (India) Ltd (08-Mar-2027) **@</t>
  </si>
  <si>
    <t>INE539K14CA7</t>
  </si>
  <si>
    <t>Credila Financial Services Ltd (04-Mar-2027) **@</t>
  </si>
  <si>
    <t>INE879F14NO5</t>
  </si>
  <si>
    <t>Infina Finance Pvt Ltd (14-May-2027) **@</t>
  </si>
  <si>
    <t>INE916D146U1</t>
  </si>
  <si>
    <t>Kotak Mahindra Prime Ltd (25-Jun-2027) **@</t>
  </si>
  <si>
    <t>IN3320170019</t>
  </si>
  <si>
    <t>7.67% Uttar Pradesh SDL (12-Apr-2027)</t>
  </si>
  <si>
    <t>IN4520190021</t>
  </si>
  <si>
    <t>7.78% Telangana SDL (29-May-2027)</t>
  </si>
  <si>
    <t>IN3420160100</t>
  </si>
  <si>
    <t>6.88% West Bengal SDL (23-Nov-2026) $$ ~~</t>
  </si>
  <si>
    <t>IN2820160348</t>
  </si>
  <si>
    <t>7.14% Punjab SDL (20-Jan-2027)</t>
  </si>
  <si>
    <t>IN2820160363</t>
  </si>
  <si>
    <t>7.88% Punjab SDL (01-MAR-2027)</t>
  </si>
  <si>
    <t>Margin on IRS</t>
  </si>
  <si>
    <t>Outstanding Interest Rate Swap Position</t>
  </si>
  <si>
    <t>Contract Name</t>
  </si>
  <si>
    <t>Notional Value (In Lakhs)</t>
  </si>
  <si>
    <t>DBS BANK LTD (Pay Fixed - Receive Floating)</t>
  </si>
  <si>
    <t>ICICI SECURITIES PRIMARY DEALERSHIP LTD (Pay Fixed - Receive Floating)</t>
  </si>
  <si>
    <t>IDFC FIRST BANK (Pay Fixed - Receive Floating)</t>
  </si>
  <si>
    <t>STANDARD CHARTERED BANK (Pay Fixed - Receive Floating)</t>
  </si>
  <si>
    <t>Total Interest Rate Swap</t>
  </si>
  <si>
    <t>Aggregate investments by other schemes of Franklin Templeton Mutual Fund in this scheme is Rs. 23,091.13 Lakhs.</t>
  </si>
  <si>
    <t>AUM excluding the aggregate investments by other schemes of Franklin Templeton Mutual Fund in this scheme is Rs. 365,587.59 Lakhs.</t>
  </si>
  <si>
    <t xml:space="preserve">      Retail Plan Growth Option</t>
  </si>
  <si>
    <t xml:space="preserve">      Retail Plan Daily IDCW Option</t>
  </si>
  <si>
    <t xml:space="preserve">      Retail Plan Weekly IDCW Option</t>
  </si>
  <si>
    <t xml:space="preserve">      Retail Plan Monthly IDCW Option</t>
  </si>
  <si>
    <t xml:space="preserve">      Retail Plan Quarterly IDCW Option</t>
  </si>
  <si>
    <t xml:space="preserve">      Direct Retail Plan Growth Option</t>
  </si>
  <si>
    <t xml:space="preserve">      Direct Retail Plan Daily IDCW Option</t>
  </si>
  <si>
    <t xml:space="preserve">      Direct Retail Plan Weekly IDCW Option</t>
  </si>
  <si>
    <t xml:space="preserve">      Direct Retail Plan Monthly IDCW Option</t>
  </si>
  <si>
    <t xml:space="preserve">      Direct Retail Plan Quarterly IDCW Option</t>
  </si>
  <si>
    <t>c) Exposure to Derivative Instruments (Interest Rate Swaps) as on September 30, 2026:</t>
  </si>
  <si>
    <t>i) Hedging Positions through Interest Rate Swaps as on September 30, 2026</t>
  </si>
  <si>
    <t>Position</t>
  </si>
  <si>
    <t>Instrument Type</t>
  </si>
  <si>
    <t>Maturity/Next Interest Reset Date **</t>
  </si>
  <si>
    <t>Notional Value (in Lakhs)</t>
  </si>
  <si>
    <t>Credila Financial Services CP (01-Mar-2027)</t>
  </si>
  <si>
    <t>Long</t>
  </si>
  <si>
    <t>Floating</t>
  </si>
  <si>
    <t>Fixed</t>
  </si>
  <si>
    <t>SIDBI CD (28-Jan-2027)
NABARD CD (28-Jan-2027)</t>
  </si>
  <si>
    <t>SIDBI CD (29-Jan-2027)</t>
  </si>
  <si>
    <t>NABARD CD (28-Jan-2027)
SIDBI CD (04-Feb-2027)</t>
  </si>
  <si>
    <t>Bajaj Housing Finance Ltd CP (23-Feb-2027)</t>
  </si>
  <si>
    <t>L&amp;T Finance Ltd. CP (10-Jun-2027)
Kotak Mahindra Prime Ltd. CP (25-Jun-2027)</t>
  </si>
  <si>
    <t>** For IRS with pay fix and receive float - Long position represents the floating leg of IRS contract and the maturity date is considered as next interest fixing date.</t>
  </si>
  <si>
    <t>** For IRS with pay fix and receive float - Short position represents the fixed leg of IRS contract and the maturity date is considered as the maturity date of IRS contract.</t>
  </si>
  <si>
    <t>ii) Total outstanding position in Derivative Instruments (Gross Notional) as at September 30, 2026 is Rs. 75,000.00 Lakhs.</t>
  </si>
  <si>
    <t>g)Total value and percentage of illiquid securities</t>
  </si>
  <si>
    <t>i)Term deposits placed as margins for trading in cash and derivatives market</t>
  </si>
  <si>
    <t>j)Security in default beyond maturity date</t>
  </si>
  <si>
    <t xml:space="preserve">Primary Benchmark: Tier-1 Index: NIFTY Money Market Index A-I (Effective April 1, 2024, the benchmark of the scheme is changed from NIFTY Money Market Index B-I) </t>
  </si>
  <si>
    <t>Franklin India Floating Interest Rates Fund (Formerly known as Franklin India Floating Rate Fund) ^</t>
  </si>
  <si>
    <t>INE020B08EX7</t>
  </si>
  <si>
    <t>7.64% REC Ltd (30-Apr-2027) **</t>
  </si>
  <si>
    <t>ICRA AAA</t>
  </si>
  <si>
    <t>INE040A16IZ6</t>
  </si>
  <si>
    <t>HDFC Bank Ltd (12-Mar-2027) **</t>
  </si>
  <si>
    <t>IN3520250090</t>
  </si>
  <si>
    <t>7.59% Chhattisgarh SDL (11-Feb-2036)</t>
  </si>
  <si>
    <t>IN1920250264</t>
  </si>
  <si>
    <t>7.31% Karnataka SDL (04-Sep-2033)</t>
  </si>
  <si>
    <t>IN2220250491</t>
  </si>
  <si>
    <t>7.33% Maharashtra SDL (04-Mar-2034)</t>
  </si>
  <si>
    <t>IN3320170068</t>
  </si>
  <si>
    <t>7.19% Uttar Pradesh SDL (26-Jul-2027)</t>
  </si>
  <si>
    <t>IN0020200120</t>
  </si>
  <si>
    <t>GOI FRB 2033 (22-Sep-2033) $ $ ~~</t>
  </si>
  <si>
    <t>IN2020170063</t>
  </si>
  <si>
    <t>7.19% Kerala SDL (26-Jul-2027)</t>
  </si>
  <si>
    <t>$ ~~ 60.00% of the Investment in this security by scheme is placed with Clearing Corporation of India Limited (CCIL) as collateral.</t>
  </si>
  <si>
    <t>7.19% Kerala SDL (26-Jul-2027)
HDFC Bank Ltd. CD (12-Mar-2027)</t>
  </si>
  <si>
    <t>7.70% Poonawalla Fincorp (21-Apr-2028)
NABARD CD (17-Mar-2027)</t>
  </si>
  <si>
    <t>7.70% Poonawalla Fincorp (21-Apr-2028)
7.33% Maharashtra SDL (04-Mar-2034)
Jubilant Bevco Ltd. ZCB (31-May-2028)
7.19% Uttar Pradesh SDL (26-Jul-2027)</t>
  </si>
  <si>
    <t>7.59% Chhattishgarh SGS (11-Feb-2036)</t>
  </si>
  <si>
    <t>7.33% Maharashtra SDL (04-Mar-2034)
7.82% Bajaj Finance (31-Jan-2034 - PO - 08-Feb-2027)</t>
  </si>
  <si>
    <t>7.33% Maharashtra SDL (04-Mar-2034)
7.31% Karnataka SDL (04-Sep-2033)</t>
  </si>
  <si>
    <t>7.64% REC Ltd. (30-Apr-2027)</t>
  </si>
  <si>
    <t>7.33% Maharashtra SDL (04-Mar-2034)
Jubilant Beverages Ltd. ZCB (31-May-2028)</t>
  </si>
  <si>
    <t>Jubilant Bevco Ltd ZCB (31-May-2028)</t>
  </si>
  <si>
    <t>ii) Total outstanding position in Derivative Instruments (Gross Notional) as at September 30, 2026 is Rs. 21,000.00 Lakhs.</t>
  </si>
  <si>
    <t xml:space="preserve">Primary Benchmark: NIFTY Short Duration Debt Index A-II (Effective April 1, 2024, the benchmark of the scheme is changed from CRISIL Low Duration Debt Index) </t>
  </si>
  <si>
    <t>^ Franklin India Floating Rate Fund is renamed as Franklin India Floating Interest Rates Fund effective August 25, 2026.</t>
  </si>
  <si>
    <t>Franklin India Corporate Bond Fund (Formerly known as Franklin India Corporate Debt Fund) ^</t>
  </si>
  <si>
    <t>INE556F08KK5</t>
  </si>
  <si>
    <t>7.79% Small Industries Development Bank Of India (19-Apr-2027)</t>
  </si>
  <si>
    <t>INE261F08EF5</t>
  </si>
  <si>
    <t>7.80% National Bank For Agriculture &amp; Rural Development (15-Mar-2027)</t>
  </si>
  <si>
    <t>INE936D07182</t>
  </si>
  <si>
    <t>7.90% Jamnagar Utilities &amp; Power Pvt Ltd (10-Aug-2028) **</t>
  </si>
  <si>
    <t>INE976I07DF6</t>
  </si>
  <si>
    <t>8.15% Tata Capital Ltd (11-Jun-2029) **</t>
  </si>
  <si>
    <t>INE115A07PN6</t>
  </si>
  <si>
    <t>6.40% LIC Housing Finance LTD (30-Nov-2026) **</t>
  </si>
  <si>
    <t>INE053F08338</t>
  </si>
  <si>
    <t>7.68% Indian Railway Finance Corporation Ltd (24-Nov-2026) **</t>
  </si>
  <si>
    <t>INE377Y07532</t>
  </si>
  <si>
    <t>7.66% Bajaj Housing Finance Ltd (20-Mar-2028) **</t>
  </si>
  <si>
    <t>INE020B08FX4</t>
  </si>
  <si>
    <t>6.37% REC Ltd (31-Mar-2027) **</t>
  </si>
  <si>
    <t>INE261F08EL3</t>
  </si>
  <si>
    <t>7.40% National Bank For Agriculture &amp; Rural Development (29-Apr-2030) **</t>
  </si>
  <si>
    <t>INE020B08GD4</t>
  </si>
  <si>
    <t>7.38% REC Ltd (28-Feb-2029)</t>
  </si>
  <si>
    <t>INE403D08215</t>
  </si>
  <si>
    <t>8.90% Bharti Telecom Ltd (05-Nov-2034) **</t>
  </si>
  <si>
    <t>INE403D08256</t>
  </si>
  <si>
    <t>8.75% Bharti Telecom Ltd (05-Nov-2028) **</t>
  </si>
  <si>
    <t>INE134E08IR3</t>
  </si>
  <si>
    <t>7.18% Power Finance Corporation Ltd (20-Jan-2027) **</t>
  </si>
  <si>
    <t>INE020B08EA5</t>
  </si>
  <si>
    <t>7.55% REC Ltd (31-Mar-2028) **</t>
  </si>
  <si>
    <t>INE476A16K22</t>
  </si>
  <si>
    <t>Canara Bank (29-Jun-2027) **</t>
  </si>
  <si>
    <t>IN1020220746</t>
  </si>
  <si>
    <t>7.73% Andhra Pradesh SDL (23-Mar-2032)</t>
  </si>
  <si>
    <t>IN1020200243</t>
  </si>
  <si>
    <t>6.48% Andhra Pradesh SDL (15-Jul-2032)</t>
  </si>
  <si>
    <t>IN1020190519</t>
  </si>
  <si>
    <t>7.15% Andhra Pradesh SDL SDL (04-Mar-2031)</t>
  </si>
  <si>
    <t>IN2920210514</t>
  </si>
  <si>
    <t>7.17% Rajasthan SDL (02-Mar-2032)</t>
  </si>
  <si>
    <t>IDFC FIRST BANK LTD (Pay Fixed - Receive Floating)</t>
  </si>
  <si>
    <t>STANDARD CHARTERED (Pay Fixed - Receive Floating)</t>
  </si>
  <si>
    <t xml:space="preserve">      Half Yearly IDCW Plan</t>
  </si>
  <si>
    <t xml:space="preserve">      Annual IDCW Plan</t>
  </si>
  <si>
    <t xml:space="preserve">      Direct Half Yearly IDCW Plan</t>
  </si>
  <si>
    <t xml:space="preserve">      Direct Annual IDCW Plan</t>
  </si>
  <si>
    <t>7.25% RJ Corp Ltd. (08-Dec-2028 - CO 10-Dec-2027 - 09-Jun-2028)</t>
  </si>
  <si>
    <t>7.82% Bajaj Finance (31-Jan-2034 - PO - 08-Feb-2027)</t>
  </si>
  <si>
    <t>8.90% Bharti Telecom Series XXIII (05-Nov-2034)
6.92% Power Finance Corporation (14-Apr-2032)
REC Ltd. ZCB (03-Nov-2034)</t>
  </si>
  <si>
    <t>7.32% West Bengal SDL (05-Mar-2038)
7.66% Maharashtra SDL (04-Mar-2047)
7.64% Uttarakhand SGS (24-Dec-2032)
7.17% Rajasthan (02-Mar-2032)
6.48% Andhra Pradesh SDL (15-July-2032)
7.65% Bihar SGS (24-Dec-2033)
7.73% Andhra Pradesh SDL (23-Mar-2032)</t>
  </si>
  <si>
    <t>8.90% Bharti Telecom Series XXIII (05-Nov-2034)
6.92% Power Finance Corporation (14-Apr-2032)
REC ZCB (03-Nov-2034)
7.65% Bihar SGS (24-Dec-2033)</t>
  </si>
  <si>
    <t>7.87% Summit Digitel Infrastructure (15-Mar-2030) Call (15-Dec-2029)</t>
  </si>
  <si>
    <t>ii) Total outstanding position in Derivative Instruments (Gross Notional) as at September 30, 2026 is Rs. 27,500.00 Lakhs.</t>
  </si>
  <si>
    <t>Primary Benchmark: Tier-1 Index:  NIFTY Corporate Bond Index A-II (Effective April 1, 2024, the benchmark of the scheme is changed from NIFTY Corporate Bond Index B-III)</t>
  </si>
  <si>
    <t>^ Franklin India Corporate Debt Fund is renamed as Franklin India Corporate Bond Fund effective August 25, 2026.</t>
  </si>
  <si>
    <t>Franklin India Banking &amp; PSU Debt Fund</t>
  </si>
  <si>
    <t>INE787H08188</t>
  </si>
  <si>
    <t>7.56% India Infrastructure Finance Co Ltd (20-Mar-2028) **</t>
  </si>
  <si>
    <t>INE238A08468</t>
  </si>
  <si>
    <t>7.65% Axis Bank Ltd (30-Jan-2027) **</t>
  </si>
  <si>
    <t>INE261F08EI9</t>
  </si>
  <si>
    <t>7.70% National Bank For Agriculture &amp; Rural Development (30-Sep-2027)</t>
  </si>
  <si>
    <t>INE134E08NM4</t>
  </si>
  <si>
    <t>7.38% Power Finance Corporation Ltd (15-Jan-2032) **</t>
  </si>
  <si>
    <t>INE040A08567</t>
  </si>
  <si>
    <t>7.78% HDFC Bank Ltd (27-Mar-2027) **</t>
  </si>
  <si>
    <t>INE237AD6117</t>
  </si>
  <si>
    <t>Kotak Mahindra Bank Ltd (08-Jan-2027) **</t>
  </si>
  <si>
    <t>INE090AD6279</t>
  </si>
  <si>
    <t>ICICI Bank Ltd (27-Jan-2027) **</t>
  </si>
  <si>
    <t>INE160A16UI3</t>
  </si>
  <si>
    <t>Punjab National Bank (10-Feb-2027)</t>
  </si>
  <si>
    <t>7.66% Maharashtra SDL (04-Mar-2047)
7.38% Power Finance Corporation (15-Jan-2032)
7.32% West Bengal SDL (05-Mar-2038)</t>
  </si>
  <si>
    <t>7.62% Punjab SGS (28-Jan-2033)
7.32% Chhattisgarh SDL (05-Mar-2037)
7.17% Rajasthan SDL (02-Mar-2032)</t>
  </si>
  <si>
    <t>REC Ltd. ZCB (03-Nov-2034)</t>
  </si>
  <si>
    <t>7.65% Bihar SGS (24-Dec-2033)
7.66% Maharashtra SDL (04-Mar-2047)
7.73% Andhra Pradesh SDL (23-Mar-2032)</t>
  </si>
  <si>
    <t>ii) Total outstanding position in Derivative Instruments (Gross Notional) as at September 30, 2026 is Rs. 9,000.00 Lakhs.</t>
  </si>
  <si>
    <t>Primary Benchmark: Nifty Banking &amp; PSU Debt Index A-II (Effective April 1, 2024, the benchmark of the scheme is changed from NIFTY Banking &amp; PSU Debt Index)</t>
  </si>
  <si>
    <t>Franklin India Ultra Short Term Fund (Formerly known as Franklin India Ultra Short Duration Fund) ^</t>
  </si>
  <si>
    <t>INE020B08EW9</t>
  </si>
  <si>
    <t>7.71% REC Ltd (26-Feb-2027) **</t>
  </si>
  <si>
    <t>INE667F07IZ4</t>
  </si>
  <si>
    <t>7.70% Sundaram Home Finance Ltd (26-Mar-2027) **</t>
  </si>
  <si>
    <t>INE557F08FZ1</t>
  </si>
  <si>
    <t>7.59% National Housing Bank (08-Sep-2027) **</t>
  </si>
  <si>
    <t>INE040A16IT9</t>
  </si>
  <si>
    <t>HDFC Bank Ltd (09-Mar-2027) **</t>
  </si>
  <si>
    <t>IN0020210160</t>
  </si>
  <si>
    <t>GOI FRB 2028 (04-Oct-2028) $ $ ~~</t>
  </si>
  <si>
    <t>IN1220170063</t>
  </si>
  <si>
    <t>7.30% Assam SDL (23-Aug-2027)</t>
  </si>
  <si>
    <t>$ ~~ 50.00% of the Investment in this security by scheme is placed with Clearing Corporation of India Limited (CCIL) as collateral.</t>
  </si>
  <si>
    <t>Jubilant Bevco Ltd. ZCB (31-May-2028)
Jubilant Beverages Ltd. ZCB (31-May-2028)</t>
  </si>
  <si>
    <t>7.70% Sundaram Home Finance (26-Mar-2027)</t>
  </si>
  <si>
    <t>7.59% National Housing Bank (08-Sep-2027)</t>
  </si>
  <si>
    <t>ii) Total outstanding position in Derivative Instruments (Gross Notional) as at September 30, 2026 is Rs. 6,000.00 Lakhs.</t>
  </si>
  <si>
    <t xml:space="preserve">Primary Benchmark: Nifty Ultra Short Duration Debt Index A-I </t>
  </si>
  <si>
    <t>^ Franklin India Ultra Short Duration Fund is renamed as Franklin India Ultra Short Term Fund effective August 25, 2026.</t>
  </si>
  <si>
    <t>Franklin India Medium to Long Term Fund (Formerly known as Franklin India Medium to Long Duration Fund) ^</t>
  </si>
  <si>
    <t>IN1620220112</t>
  </si>
  <si>
    <t>7.86% Haryana SDL (29-Jun-2032)</t>
  </si>
  <si>
    <t>IN3120240509</t>
  </si>
  <si>
    <t>7.15% Tamil Nadu SDL (22-Jan-2035)</t>
  </si>
  <si>
    <t>IN1020180205</t>
  </si>
  <si>
    <t>8.42% Andhra Pradesh SDL (08-Aug-2029)</t>
  </si>
  <si>
    <t>IN4920210114</t>
  </si>
  <si>
    <t>7.14% Jammu &amp; Kashmir SDL (29-Dec-2036)</t>
  </si>
  <si>
    <t>IN3420250430</t>
  </si>
  <si>
    <t>7.79% West Bengal SDL (18-Mar-2045)</t>
  </si>
  <si>
    <t>IN1620230343</t>
  </si>
  <si>
    <t>7.77% Haryana SDL (10-Jan-2036)</t>
  </si>
  <si>
    <t>7.02% Punjab SDL (01-Jul-2030)
7.14% Jammu &amp; Kashmir SDL (29-Dec-2036)</t>
  </si>
  <si>
    <t>ii) Total outstanding position in Derivative Instruments (Gross Notional) as at September 30, 2026 is Rs. 500.00 Lakhs.</t>
  </si>
  <si>
    <t>Primary Benchmark: CRISIL Medium to Long Duration Debt A-III Index</t>
  </si>
  <si>
    <t>^ Franklin India Medium to Long Duration Fund is renamed as Franklin India Medium to Long Term Fund effective August 25, 2026.</t>
  </si>
  <si>
    <t>Franklin India Ultra Short to Short Term Fund (Formerly known as Franklin India Low Duration Fund) ^</t>
  </si>
  <si>
    <t>INE020B08FF1</t>
  </si>
  <si>
    <t>7.56% REC Ltd (31-Aug-2027) **</t>
  </si>
  <si>
    <t>INE041007084</t>
  </si>
  <si>
    <t>7.05% Embassy Office Parks Reit (18-Oct-2026) **</t>
  </si>
  <si>
    <t>INE306N07MX0</t>
  </si>
  <si>
    <t>7.89% Tata Capital Ltd (26-Jul-2027)</t>
  </si>
  <si>
    <t>INE634S07033</t>
  </si>
  <si>
    <t>7.97% Mankind Pharma Ltd (16-Nov-2027) **</t>
  </si>
  <si>
    <t>CRISIL AA+</t>
  </si>
  <si>
    <t>INE020B08FZ9</t>
  </si>
  <si>
    <t>6.60% REC Ltd (30-Jun-2027)</t>
  </si>
  <si>
    <t>IN2920180188</t>
  </si>
  <si>
    <t>8.63% Rajasthan SDL (03-Sep-2028)</t>
  </si>
  <si>
    <t>IN3420170026</t>
  </si>
  <si>
    <t>7.28% West Bengal SDL (12-Jul-2027)</t>
  </si>
  <si>
    <t>IN0020210137</t>
  </si>
  <si>
    <t>GOI FRB 2034 (30-Oct-2034) $</t>
  </si>
  <si>
    <t>ICICI BANK LTD (Pay Fixed - Receive Floating)</t>
  </si>
  <si>
    <t>7.56% REC Ltd. (31-Aug-2027)</t>
  </si>
  <si>
    <t>Jubilant Bevco Ltd ZCB (31-May-2028)
7.25% RJ Corp Ltd. (08-Dec-2028 - CO 10-Dec-2027 - 09-Jun-2028)</t>
  </si>
  <si>
    <t>7.9265% LIC Housing Finance (14-Jul-2027)</t>
  </si>
  <si>
    <t>7.55% Poonawalla Fincorp (25-Mar-2027)
7.89% TATA Capital Ltd. (26-Jul-2027)</t>
  </si>
  <si>
    <t>7.89% TATA Capital Ltd. (26-Jul-2027)
Jubilant Beverages Ltd. ZCB (31-May-2028)
6.60% REC Ltd. (30-Jun-2027)</t>
  </si>
  <si>
    <t>7.70% Poonawalla Fincorp (21-Apr-2028)
Jubilant Beverages Ltd. ZCB (31-May-2028)
8.63% Rajasthan SDL (03-Sep-2028)</t>
  </si>
  <si>
    <t>Jubilant Bevco Ltd. ZCB (31-May-2028)</t>
  </si>
  <si>
    <t>ii) Total outstanding position in Derivative Instruments (Gross Notional) as at September 30, 2026 is Rs. 19,500.00 Lakhs.</t>
  </si>
  <si>
    <t>Primary Benchmark: NIFTY Low Duration Debt Index A-I</t>
  </si>
  <si>
    <t>^ Franklin India Low Duration Fund is renamed as Franklin India Ultra Short to Short Term Fund effective August 25, 2026.</t>
  </si>
  <si>
    <t>Franklin India Long Term Fund (Formerly known as Franklin India Long Duration Fund) ^</t>
  </si>
  <si>
    <t>IN3120240020</t>
  </si>
  <si>
    <t>7.50% Tamil Nadu SDL (24-Apr-2031)</t>
  </si>
  <si>
    <t>IN0020250018</t>
  </si>
  <si>
    <t>6.90% GOI 2065 (15-Apr-2065)</t>
  </si>
  <si>
    <t>Aggregate investments by other schemes of Franklin Templeton Mutual Fund in this scheme is Rs. 608.97 Lakhs.</t>
  </si>
  <si>
    <t>AUM excluding the aggregate investments by other schemes of Franklin Templeton Mutual Fund in this scheme is Rs. 3599.30 Lakhs.</t>
  </si>
  <si>
    <t>7.02% Punjab SDL (01-Jul-2030)
7.50% Tamil Nadu SDL (24-Apr-2031)</t>
  </si>
  <si>
    <t>Primary Benchmark: CRISIL Long Duration Debt A-III Index</t>
  </si>
  <si>
    <t>^ Franklin India Long Duration Fund is renamed as Franklin India Long Term Fund effective August 25, 2026.</t>
  </si>
  <si>
    <t>Franklin India Short Term Fund</t>
  </si>
  <si>
    <t>INE115A07QC7</t>
  </si>
  <si>
    <t>7.80% LIC Housing Finance LTD (22-Dec-2027) **</t>
  </si>
  <si>
    <t>INE134E08KC1</t>
  </si>
  <si>
    <t>8.85% Power Finance Corporation Ltd (25-May-2029) **</t>
  </si>
  <si>
    <t>INE020B08GB8</t>
  </si>
  <si>
    <t>6.95% REC Ltd (18-Feb-2028) **</t>
  </si>
  <si>
    <t>INE511C07938</t>
  </si>
  <si>
    <t>7.58% Poonawalla Fincorp Ltd (08-Sep-2028) **</t>
  </si>
  <si>
    <t>INE556F16CG3</t>
  </si>
  <si>
    <t>Small Industries Development Bank of India (20-Aug-2027) **</t>
  </si>
  <si>
    <t>IN0020210244</t>
  </si>
  <si>
    <t>6.54% GOI 2032 (17-Jan-2032)</t>
  </si>
  <si>
    <t>Primary Benchmark: NIFTY Short Duration Debt Index A-II</t>
  </si>
  <si>
    <t>Franklin India Gilt Fund (Formerly known as Franklin India Government Securities Fund) ^</t>
  </si>
  <si>
    <t>IN002026X172</t>
  </si>
  <si>
    <t>91 DTB  (29-Oct-2026)</t>
  </si>
  <si>
    <t xml:space="preserve">      Growth Option</t>
  </si>
  <si>
    <t xml:space="preserve">      Quarterly IDCW Option</t>
  </si>
  <si>
    <t xml:space="preserve">      Direct Growth Option</t>
  </si>
  <si>
    <t xml:space="preserve">      Direct Quarterly IDCW Option</t>
  </si>
  <si>
    <t>7.64% Uttarakhand SGS (24-Dec-2032)
7.62% Punjab SGS (28-Jan-2033)
7.32% Chhattisgarh SDL (05-Mar-2037)</t>
  </si>
  <si>
    <t>7.17% Rajasthan (02-Mar-2032)
7.65% Bihar SGS (24-Dec-2033)
7.66% Maharashtra SDL (04-Mar-2047)</t>
  </si>
  <si>
    <t>7.62% Punjab SGS (28-Jan-2033)
7.66% Maharashtra SDL (04-Mar-2047)
7.73% Andhra Pradesh SDL (23-Mar-2032)</t>
  </si>
  <si>
    <t>ii) Total outstanding position in Derivative Instruments (Gross Notional) as at September 30, 2026 is Rs. 7,000.00 Lakhs.</t>
  </si>
  <si>
    <t xml:space="preserve">Primary Benchmark: NIFTY All Duration G-Sec Index </t>
  </si>
  <si>
    <t>^ Franklin India Government Securities Fund is renamed as Franklin India Gilt Fund effective August 25, 2026.</t>
  </si>
  <si>
    <t>Franklin India Retirement Fund (formerly known as Franklin India Pension Plan)^</t>
  </si>
  <si>
    <t>INE261F08EO7</t>
  </si>
  <si>
    <t>7.48% National Bank For Agriculture &amp; Rural Development (15-Sep-2028)</t>
  </si>
  <si>
    <t>INE377Y07417</t>
  </si>
  <si>
    <t>7.90% Bajaj Housing Finance Ltd (28-Apr-2028) **</t>
  </si>
  <si>
    <t>INE115A07PV9</t>
  </si>
  <si>
    <t>7.90% LIC Housing Finance LTD (23-Jun-2027) **</t>
  </si>
  <si>
    <t>INE0KUG08076</t>
  </si>
  <si>
    <t>7.03% National Bank for Financing Infrastructure and Development (08-Apr-2030) **</t>
  </si>
  <si>
    <t>INE975F07IR8</t>
  </si>
  <si>
    <t>8.3774% Kotak Mahindra Investments Ltd (21-Jun-2027) **</t>
  </si>
  <si>
    <t>INF090I01XY7</t>
  </si>
  <si>
    <t>Franklin India Long Term Fund -Direct Plan -Growth</t>
  </si>
  <si>
    <t>Primary Benchmark: CRISIL Short Term Debt Hybrid 60+40 Index (Effective August 12, 2024, the benchmark is changed from 40% Nifty 500+60% Crisil Composite Bond Index)</t>
  </si>
  <si>
    <t>^ Franklin India Pension Plan is renamed as Franklin India Retirement Fund effective July 11, 2025.</t>
  </si>
  <si>
    <t>Franklin India Conservative Hybrid Fund (formerly known as Franklin India Debt Hybrid Fund)^</t>
  </si>
  <si>
    <t>INE562A16PT7</t>
  </si>
  <si>
    <t>Indian Bank (06-Nov-2026) **</t>
  </si>
  <si>
    <t>INE556F16BQ4</t>
  </si>
  <si>
    <t>Small Industries Development Bank of India (06-Nov-2026) **</t>
  </si>
  <si>
    <t>Primary Benchmark: CRISIL Hybrid 85+15 Conservative Index</t>
  </si>
  <si>
    <t>^ Franklin India Debt Hybrid Fund is renamed as Franklin India Conservative Hybrid Fund effective July 11, 2025.</t>
  </si>
  <si>
    <t>Franklin India Dynamic Accrual Fund - Segregated Portfolio 3 - 9.50% Yes Bank Ltd CO 23 Dec 2021</t>
  </si>
  <si>
    <t>Portfolio Statement as on Sep 30, 2026</t>
  </si>
  <si>
    <t>INE528G08352</t>
  </si>
  <si>
    <t>9.50% Yes Bank Ltd (23-Dec-2116) ~~~ $$ **</t>
  </si>
  <si>
    <t>ICRA D</t>
  </si>
  <si>
    <t xml:space="preserve"> $$ Indicates securities below investment grade or default</t>
  </si>
  <si>
    <t>~~~ Call option for December 23, 2021 has not been exercised by the issuer as per RBI Regulations and thereby, as per Clause 10.4.2 of SEBI Master circular for Mutual Funds dated March 20, 2026, maturity of the security has been moved to 100 years from the date of issuance.</t>
  </si>
  <si>
    <t xml:space="preserve">b) During the Month additional instances of fair valuation/deviation from valuation price provided by the valuation agencies </t>
  </si>
  <si>
    <t>c)Security in default beyond maturity date</t>
  </si>
  <si>
    <t>d) Main portfolio of the Scheme Franklin India Dynamic Accrual Fund ceased to exist as per Regulation 38(1)(e) of SEBI Mutual Fund Regulations 2026 and therefore no separate disclosure is published for the main portfolio</t>
  </si>
  <si>
    <t>Franklin India Short Term Income Plan - Segregated Portfolio 3 - 9.50% Yes Bank Ltd CO 23 Dec 2021</t>
  </si>
  <si>
    <t xml:space="preserve">      Institutional Plan Growth Option</t>
  </si>
  <si>
    <t>d)Security in default beyond maturity date</t>
  </si>
  <si>
    <t>Franklin India Credit Risk Fund - Segregated Portfolio 3 - 9.50% Yes Bank Ltd CO 23 Dec 2021</t>
  </si>
  <si>
    <t>d) Main portfolio of the Scheme Franklin India Credit Risk Fund ceased to exist as per Regulation 38(1)(e) of SEBI Mutual Fund Regulations 2026 and therefore no separate disclosure is published for the main portfolio</t>
  </si>
  <si>
    <t xml:space="preserve">Primary Benchmark: 65% Nifty 500+ 20% Nifty Short Duration Index+ 5% Domestic price of gold+ 5% Domestic price of silver+ 5% iCOMDEX </t>
  </si>
  <si>
    <t>Primary Benchmark: Nifty Equity Savings Index</t>
  </si>
  <si>
    <t>Primary Benchmark: Nifty 50 Hybrid Composite Debt 50:50 Index</t>
  </si>
  <si>
    <t>Primary Benchmark: CRISIL Hybrid 35+65 - Aggressive Index</t>
  </si>
  <si>
    <t>^Franklin India Equity Hybrid Fund is renamed as Franklin India Aggressive Hybrid Fund effective July 11, 2025</t>
  </si>
  <si>
    <t>Primary Benchmark: NIFTY 50 Arbitrage Index</t>
  </si>
  <si>
    <t>Primary Benchmark:  Tier-1 Index:  Nifty 500 (Effective August 1, 2023, the benchmark of the scheme has been changed from NIFTY500 Value 50)</t>
  </si>
  <si>
    <t xml:space="preserve">Tier-2 Index:  NIFTY500 Value 50 </t>
  </si>
  <si>
    <t>Primary Benchmark: BSE Teck (Effective June 1, 2024, the benchmark of the scheme has been renamed from S&amp;P BSE Teck)</t>
  </si>
  <si>
    <t>Primary Benchmark: Nifty Smallcap 250</t>
  </si>
  <si>
    <t>^Franklin India Smaller Companies Fund is renamed as Franklin India Small Cap Fund effective Jul 11, 2025</t>
  </si>
  <si>
    <t>Primary Benchmark: NIFTY 500</t>
  </si>
  <si>
    <t>Primary Benchmark: Nifty Midcap 150</t>
  </si>
  <si>
    <t>^Franklin India Prima Fund is renamed as Franklin India Mid Cap Fund effective Jul 11, 2025</t>
  </si>
  <si>
    <t>Primary Benchmark: BSE 200 TRI</t>
  </si>
  <si>
    <t>Primary Benchmark: Nifty 500 Multi Cap 50:25:25 Total Returns Index</t>
  </si>
  <si>
    <t>Primary Benchmark: NIFTY LargeMidcap 250</t>
  </si>
  <si>
    <t>^Franklin India Equity Advantage Fund is renamed as Franklin India Large &amp; Mid Cap Fund effective Jul 11, 2025</t>
  </si>
  <si>
    <t>Primary Benchmark: Nifty 100</t>
  </si>
  <si>
    <t>^Franklin India Bluechip Fund is renamed as Franklin India Large Cap Fund effective Jul 11, 2025</t>
  </si>
  <si>
    <t>^ Franklin India Equity Fund is renamed as Franklin India Flexi Cap Fund effective Jan 29, 2021.</t>
  </si>
  <si>
    <t>Primary Benchmark: Tier-1 Index:  Nifty 500 (Effective August 1, 2023, the benchmark of the scheme has been changed from  Nifty Dividend Opportunities 50 )</t>
  </si>
  <si>
    <t>Tier-2 Index:  Nifty Dividend Opportunities 50</t>
  </si>
  <si>
    <t>^Templeton India Equity Income Fund is renamed as Franklin India Dividend Yield Fund effective July 11, 2025</t>
  </si>
  <si>
    <t>Primary Benchmark: BSE India Infrastructure Index (Effective June 1, 2024, the benchmark of the scheme has been renamed from S&amp;P BSE India Infrastructure Index)</t>
  </si>
  <si>
    <t>Primary Benchmark: 75% MSCI Asia (Ex-Japan) Standard Index + 25% Nifty 500 Index (Effective March 9, 2024, the benchmark of the scheme has changed from MSCI Asia (ex-Japan) Standard Index)</t>
  </si>
  <si>
    <t>Primary Benchmark: Nifty 50</t>
  </si>
  <si>
    <t>^ Franklin India Index Fund – NSE Nifty Plan is renamed as Franklin India NSE Nifty 50 Index Fund effective July 01, 2022.</t>
  </si>
  <si>
    <t>^ Franklin India TAXSHIELD is renamed as Franklin India ELSS Tax Saver Fund effective December 22, 2023.</t>
  </si>
  <si>
    <t>Primary Benchmark: Russell 3000 Growth Index</t>
  </si>
  <si>
    <t>^  Franklin India Feeder - Franklin U.S. Opportunities Fund is renamed as Franklin U.S. Opportunities Equity Active Fund of Funds effective May 30, 2025.</t>
  </si>
  <si>
    <t>Primary Benchmark: 65% NIFTY Short Duration Debt Index + 35% NIFTY 50 Arbitrage Index (Effective July 4, 2025, the benchmark is changed from 40% Nifty 500 TRI + 40% Nifty Short Duration Debt Index + 20% domestic gold price)</t>
  </si>
  <si>
    <t>^Franklin India Multi - Asset Solution Fund of Funds is renamed as Franklin India Income Plus Arbitrage Active Fund of Funds effective Jul 04, 2025</t>
  </si>
  <si>
    <t>Primary Benchmark: CRISIL Hybrid 50+50 - Moderate Index</t>
  </si>
  <si>
    <t>** All Plans under Franklin India Life Stage Fund of Funds (FILSF) were merged with Franklin India Dynamic Asset Allocation Fund of Funds (FIDAAF) as on December 19, 2022.</t>
  </si>
  <si>
    <t>^Franklin India Dynamic Asset Allocation Fund of Funds is renamed as Franklin India Dynamic Asset Allocation Active Fund of Funds effective Jul 11, 2025</t>
  </si>
  <si>
    <t>Risk level of tier-2 benchmark  as on September 30, 2026</t>
  </si>
  <si>
    <t>Franklin India Money Market Fund - Direct-Growth Plan</t>
  </si>
  <si>
    <t>Franklin India Arbitrage Fund - Direct Plan - Growth</t>
  </si>
  <si>
    <t>Franklin India Corporate Bond Fund - Direct Plan - Growth</t>
  </si>
  <si>
    <t>Franklin India Gilt Fund - Direct Plan - Growth</t>
  </si>
  <si>
    <t>Aditya Birla Sun Life Arbitrage Fund - Direct Plan - Growth</t>
  </si>
  <si>
    <t>Kotak Arbitrage Fund - Direct Plan - Growth</t>
  </si>
  <si>
    <t>Tata Arbitrage Fund - Direct Plan - Growth</t>
  </si>
  <si>
    <t>Axis Corporate Bond Fund - Direct Plan - Growth</t>
  </si>
  <si>
    <t>Kotak Corporate Bond Fund - Direct Plan - Growth</t>
  </si>
  <si>
    <t>Franklin India Medium to Long Term Fund - Direct Plan - Growth</t>
  </si>
  <si>
    <t>ICICI Prudential Short Term Fund Direct - Growth Plan</t>
  </si>
  <si>
    <t>Franklin India Banking &amp; Psu Debt Fund - Direct Plan - Growth</t>
  </si>
  <si>
    <t xml:space="preserve"> c) Total exposure due to futures (non hedging positions) as a percentage of net assets is Nil.</t>
  </si>
  <si>
    <t xml:space="preserve"> a) Hedging Positions through Futures as on September 30, 2026 is Nil.</t>
  </si>
  <si>
    <t xml:space="preserve"> b) Total outstanding position in Derivative Instruments (Gross Notional) as at September 30, 2026 is Nil. </t>
  </si>
  <si>
    <t xml:space="preserve"> d) For the Month ended September 30, 2026 following were the non-hedging transactions through futures which have been squared off/expired:</t>
  </si>
  <si>
    <t xml:space="preserve"> iv) For the Month ended September 30, 2026 following were the hedging transactions through futures which have been squared off/expired:</t>
  </si>
  <si>
    <t xml:space="preserve"> iv) For the Month ended September 30, 2026 following were the hedging transactions through covered call options which have been squared off/expired:</t>
  </si>
  <si>
    <t>iv) For the Month ended September 30, 2026 following were the hedging transactions through futures which have been squared off/expired:</t>
  </si>
  <si>
    <t>Infosys 27-Oct-26 Option Call- 1100</t>
  </si>
  <si>
    <t>Cipla Ltd. 27-Oct-26 Option Call-  1420</t>
  </si>
  <si>
    <t>Eternal Ltd 27-Oct-26 Option Call-  350</t>
  </si>
  <si>
    <t>HCL Technologies 27-Oct-26 Option Call-  1320</t>
  </si>
  <si>
    <t>iii) Total percentage of existing assets hedged through IRS is 19.30%.</t>
  </si>
  <si>
    <t>iii) Total percentage of existing assets hedged through IRS is 81.90%.</t>
  </si>
  <si>
    <t>iii) Total percentage of existing assets hedged through IRS is 19.52%.</t>
  </si>
  <si>
    <t>iii) Total percentage of existing assets hedged through IRS is 15.92%.</t>
  </si>
  <si>
    <t>iii) Total percentage of existing assets hedged through IRS is 20.03%.</t>
  </si>
  <si>
    <t>iii) Total percentage of existing assets hedged through IRS is 12.25%.</t>
  </si>
  <si>
    <t>iii) Total percentage of existing assets hedged through IRS is 57.66%.</t>
  </si>
  <si>
    <t>iii) Total percentage of existing assets hedged through IRS is 11.88%.</t>
  </si>
  <si>
    <t>iii) Total percentage of existing assets hedged through IRS is 48.22%.</t>
  </si>
  <si>
    <t xml:space="preserve"> ii) Total outstanding position in Derivative Instruments (Gross Notional) as at September 30, 2026 is 4757.42 lakhs</t>
  </si>
  <si>
    <t xml:space="preserve"> iii) Total percentage of existing assets hedged through options is 1.72%</t>
  </si>
  <si>
    <t>^ Franklin India Savings Fund is renamed as Franklin India Money Market Fund effective May 15, 2023.</t>
  </si>
  <si>
    <t>c) Main portfolio of the Scheme Franklin India Short Term Income Plan ceased to exist as per Regulation 38(1)(e) of SEBI Mutual Fund Regulations 2026 and therefore no separate disclosure is published for the main portfolio</t>
  </si>
  <si>
    <t>g) The percentage in terms of market value of investments made in Foreign Securities/ADRs/GDRs/Foreign Mutual Fund Units as at September 30, 2026 is as under</t>
  </si>
  <si>
    <t>All Plans under Franklin India Feeder- Templeton European Opportunities Fund (FIF-TEOF) merged with Franklin U.S. Opportunities Equity Active Fund of Funds as on June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</si>
</sst>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000"/>
    <numFmt numFmtId="166" formatCode="#,##0.00%"/>
    <numFmt numFmtId="167" formatCode="_(* #,##0_);_(* \(#,##0\);_(* &quot;-&quot;??_);_(@_)"/>
    <numFmt numFmtId="168" formatCode="0.0000000%"/>
    <numFmt numFmtId="169" formatCode="#,##0.000"/>
  </numFmts>
  <fonts count="18" x14ac:knownFonts="1">
    <font>
      <sz val="11"/>
      <color theme="1"/>
      <name val="Calibri"/>
      <family val="2"/>
      <scheme val="minor"/>
    </font>
    <font>
      <b/>
      <sz val="9"/>
      <name val="Arial"/>
      <family val="2"/>
    </font>
    <font>
      <sz val="9"/>
      <name val="Arial"/>
      <family val="2"/>
    </font>
    <font>
      <b/>
      <sz val="8"/>
      <name val="Arial"/>
      <family val="2"/>
    </font>
    <font>
      <b/>
      <sz val="11"/>
      <color indexed="63"/>
      <name val="Arial"/>
      <family val="2"/>
    </font>
    <font>
      <b/>
      <sz val="8"/>
      <name val="Calibri"/>
      <family val="2"/>
    </font>
    <font>
      <sz val="8"/>
      <name val="Calibri"/>
      <family val="2"/>
    </font>
    <font>
      <sz val="8"/>
      <name val="Arial"/>
      <family val="2"/>
    </font>
    <font>
      <sz val="11"/>
      <color theme="1"/>
      <name val="Calibri"/>
      <family val="2"/>
      <scheme val="minor"/>
    </font>
    <font>
      <sz val="9"/>
      <color theme="1"/>
      <name val="Arial"/>
      <family val="2"/>
    </font>
    <font>
      <sz val="8"/>
      <color theme="1"/>
      <name val="Arial"/>
      <family val="2"/>
    </font>
    <font>
      <b/>
      <sz val="8"/>
      <color theme="1"/>
      <name val="Arial"/>
      <family val="2"/>
    </font>
    <font>
      <b/>
      <sz val="9"/>
      <color theme="1"/>
      <name val="Arial"/>
      <family val="2"/>
    </font>
    <font>
      <b/>
      <sz val="8"/>
      <name val="Calibri"/>
      <family val="2"/>
      <scheme val="minor"/>
    </font>
    <font>
      <sz val="8"/>
      <name val="Calibri"/>
      <family val="2"/>
      <scheme val="minor"/>
    </font>
    <font>
      <u/>
      <sz val="11"/>
      <color theme="10"/>
      <name val="Calibri"/>
      <family val="2"/>
      <scheme val="minor"/>
    </font>
    <font>
      <u/>
      <sz val="8"/>
      <color theme="10"/>
      <name val="Arial"/>
      <family val="2"/>
    </font>
    <font>
      <sz val="8"/>
      <color theme="1"/>
      <name val="Calibri"/>
      <family val="2"/>
      <scheme val="minor"/>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0"/>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0"/>
      </bottom>
      <diagonal/>
    </border>
    <border>
      <left style="thin">
        <color indexed="64"/>
      </left>
      <right style="thin">
        <color indexed="64"/>
      </right>
      <top style="thin">
        <color indexed="64"/>
      </top>
      <bottom style="thin">
        <color indexed="0"/>
      </bottom>
      <diagonal/>
    </border>
  </borders>
  <cellStyleXfs count="4">
    <xf numFmtId="0" fontId="0" fillId="0" borderId="0"/>
    <xf numFmtId="164" fontId="8" fillId="0" borderId="0" applyFont="0" applyFill="0" applyBorder="0" applyAlignment="0" applyProtection="0"/>
    <xf numFmtId="9" fontId="8" fillId="0" borderId="0" applyFont="0" applyFill="0" applyBorder="0" applyAlignment="0" applyProtection="0"/>
    <xf numFmtId="0" fontId="15" fillId="0" borderId="0" applyNumberFormat="0" applyFill="0" applyBorder="0" applyAlignment="0" applyProtection="0"/>
  </cellStyleXfs>
  <cellXfs count="173">
    <xf numFmtId="0" fontId="0" fillId="0" borderId="0" xfId="0"/>
    <xf numFmtId="0" fontId="9" fillId="2" borderId="0" xfId="0" applyFont="1" applyFill="1"/>
    <xf numFmtId="0" fontId="1" fillId="2" borderId="0" xfId="0" applyFont="1" applyFill="1" applyAlignment="1">
      <alignment horizontal="left" vertical="top" wrapText="1"/>
    </xf>
    <xf numFmtId="0" fontId="2" fillId="2" borderId="0" xfId="0" applyFont="1" applyFill="1" applyAlignment="1">
      <alignment horizontal="left" vertical="top" wrapText="1"/>
    </xf>
    <xf numFmtId="4" fontId="2" fillId="2" borderId="0" xfId="0" applyNumberFormat="1" applyFont="1" applyFill="1" applyAlignment="1">
      <alignment horizontal="left" vertical="top" wrapText="1"/>
    </xf>
    <xf numFmtId="4" fontId="9" fillId="2" borderId="0" xfId="0" applyNumberFormat="1" applyFont="1" applyFill="1"/>
    <xf numFmtId="0" fontId="10" fillId="2" borderId="0" xfId="0" applyFont="1" applyFill="1"/>
    <xf numFmtId="0" fontId="3" fillId="2" borderId="0" xfId="0" applyFont="1" applyFill="1" applyAlignment="1">
      <alignment horizontal="left" vertical="top"/>
    </xf>
    <xf numFmtId="4" fontId="10" fillId="3" borderId="0" xfId="0" applyNumberFormat="1" applyFont="1" applyFill="1"/>
    <xf numFmtId="39" fontId="10" fillId="2" borderId="0" xfId="0" applyNumberFormat="1" applyFont="1" applyFill="1"/>
    <xf numFmtId="39" fontId="10" fillId="3" borderId="0" xfId="0" applyNumberFormat="1" applyFont="1" applyFill="1"/>
    <xf numFmtId="0" fontId="11" fillId="2" borderId="0" xfId="0" applyFont="1" applyFill="1"/>
    <xf numFmtId="39" fontId="11" fillId="2" borderId="0" xfId="0" applyNumberFormat="1" applyFont="1" applyFill="1"/>
    <xf numFmtId="39" fontId="11" fillId="3" borderId="0" xfId="0" applyNumberFormat="1" applyFont="1" applyFill="1"/>
    <xf numFmtId="0" fontId="11" fillId="0" borderId="1" xfId="0" applyFont="1" applyBorder="1" applyAlignment="1">
      <alignment vertical="center"/>
    </xf>
    <xf numFmtId="0" fontId="11" fillId="0" borderId="1" xfId="0" applyFont="1" applyBorder="1" applyAlignment="1">
      <alignment horizontal="center" vertical="center"/>
    </xf>
    <xf numFmtId="2" fontId="11" fillId="0" borderId="1" xfId="0" applyNumberFormat="1" applyFont="1" applyBorder="1" applyAlignment="1">
      <alignment horizontal="center" vertical="center"/>
    </xf>
    <xf numFmtId="0" fontId="11" fillId="2" borderId="2" xfId="0" applyFont="1" applyFill="1" applyBorder="1"/>
    <xf numFmtId="0" fontId="10" fillId="2" borderId="2" xfId="0" applyFont="1" applyFill="1" applyBorder="1"/>
    <xf numFmtId="39" fontId="10" fillId="2" borderId="2" xfId="0" applyNumberFormat="1" applyFont="1" applyFill="1" applyBorder="1"/>
    <xf numFmtId="39" fontId="10" fillId="3" borderId="2" xfId="0" applyNumberFormat="1" applyFont="1" applyFill="1" applyBorder="1"/>
    <xf numFmtId="0" fontId="11" fillId="2" borderId="3" xfId="0" applyFont="1" applyFill="1" applyBorder="1"/>
    <xf numFmtId="0" fontId="10" fillId="2" borderId="3" xfId="0" applyFont="1" applyFill="1" applyBorder="1"/>
    <xf numFmtId="39" fontId="10" fillId="2" borderId="3" xfId="0" applyNumberFormat="1" applyFont="1" applyFill="1" applyBorder="1"/>
    <xf numFmtId="39" fontId="10" fillId="3" borderId="3" xfId="0" applyNumberFormat="1" applyFont="1" applyFill="1" applyBorder="1"/>
    <xf numFmtId="3" fontId="10" fillId="2" borderId="3" xfId="0" applyNumberFormat="1" applyFont="1" applyFill="1" applyBorder="1"/>
    <xf numFmtId="39" fontId="11" fillId="2" borderId="3" xfId="0" applyNumberFormat="1" applyFont="1" applyFill="1" applyBorder="1"/>
    <xf numFmtId="39" fontId="11" fillId="3" borderId="3" xfId="0" applyNumberFormat="1" applyFont="1" applyFill="1" applyBorder="1"/>
    <xf numFmtId="0" fontId="11" fillId="2" borderId="4" xfId="0" applyFont="1" applyFill="1" applyBorder="1"/>
    <xf numFmtId="39" fontId="11" fillId="2" borderId="4" xfId="0" applyNumberFormat="1" applyFont="1" applyFill="1" applyBorder="1"/>
    <xf numFmtId="39" fontId="11" fillId="3" borderId="4" xfId="0" applyNumberFormat="1" applyFont="1" applyFill="1" applyBorder="1"/>
    <xf numFmtId="0" fontId="11" fillId="2" borderId="0" xfId="0" applyFont="1" applyFill="1" applyAlignment="1">
      <alignment horizontal="right"/>
    </xf>
    <xf numFmtId="165" fontId="10" fillId="2" borderId="0" xfId="0" applyNumberFormat="1" applyFont="1" applyFill="1"/>
    <xf numFmtId="0" fontId="11" fillId="2" borderId="5" xfId="0" applyFont="1" applyFill="1" applyBorder="1" applyAlignment="1">
      <alignment horizontal="center"/>
    </xf>
    <xf numFmtId="165" fontId="10" fillId="2" borderId="5" xfId="0" applyNumberFormat="1" applyFont="1" applyFill="1" applyBorder="1"/>
    <xf numFmtId="4" fontId="10" fillId="2" borderId="0" xfId="0" applyNumberFormat="1" applyFont="1" applyFill="1"/>
    <xf numFmtId="166" fontId="10" fillId="2" borderId="0" xfId="0" applyNumberFormat="1" applyFont="1" applyFill="1"/>
    <xf numFmtId="0" fontId="12" fillId="2" borderId="0" xfId="0" applyFont="1" applyFill="1"/>
    <xf numFmtId="0" fontId="11" fillId="0" borderId="6" xfId="0" applyFont="1" applyBorder="1" applyAlignment="1">
      <alignment vertical="center"/>
    </xf>
    <xf numFmtId="0" fontId="11" fillId="0" borderId="6" xfId="0" applyFont="1" applyBorder="1" applyAlignment="1">
      <alignment horizontal="center" vertical="center"/>
    </xf>
    <xf numFmtId="2" fontId="11" fillId="0" borderId="6" xfId="0" applyNumberFormat="1" applyFont="1" applyBorder="1" applyAlignment="1">
      <alignment horizontal="center" vertical="center"/>
    </xf>
    <xf numFmtId="2" fontId="11" fillId="0" borderId="6" xfId="0" applyNumberFormat="1" applyFont="1" applyBorder="1" applyAlignment="1">
      <alignment horizontal="center" vertical="center" wrapText="1"/>
    </xf>
    <xf numFmtId="0" fontId="12" fillId="2" borderId="6" xfId="0" applyFont="1" applyFill="1" applyBorder="1" applyAlignment="1">
      <alignment wrapText="1"/>
    </xf>
    <xf numFmtId="0" fontId="12" fillId="2" borderId="6" xfId="0" applyFont="1" applyFill="1" applyBorder="1"/>
    <xf numFmtId="0" fontId="11" fillId="2" borderId="7" xfId="0" applyFont="1" applyFill="1" applyBorder="1"/>
    <xf numFmtId="0" fontId="10" fillId="2" borderId="7" xfId="0" applyFont="1" applyFill="1" applyBorder="1"/>
    <xf numFmtId="39" fontId="10" fillId="2" borderId="7" xfId="0" applyNumberFormat="1" applyFont="1" applyFill="1" applyBorder="1"/>
    <xf numFmtId="39" fontId="10" fillId="3" borderId="7" xfId="0" applyNumberFormat="1" applyFont="1" applyFill="1" applyBorder="1"/>
    <xf numFmtId="3" fontId="10" fillId="2" borderId="7" xfId="0" applyNumberFormat="1" applyFont="1" applyFill="1" applyBorder="1"/>
    <xf numFmtId="4" fontId="10" fillId="2" borderId="7" xfId="0" applyNumberFormat="1" applyFont="1" applyFill="1" applyBorder="1"/>
    <xf numFmtId="39" fontId="11" fillId="2" borderId="7" xfId="0" applyNumberFormat="1" applyFont="1" applyFill="1" applyBorder="1"/>
    <xf numFmtId="39" fontId="11" fillId="3" borderId="7" xfId="0" applyNumberFormat="1" applyFont="1" applyFill="1" applyBorder="1"/>
    <xf numFmtId="0" fontId="11" fillId="2" borderId="8" xfId="0" applyFont="1" applyFill="1" applyBorder="1"/>
    <xf numFmtId="39" fontId="11" fillId="2" borderId="8" xfId="0" applyNumberFormat="1" applyFont="1" applyFill="1" applyBorder="1"/>
    <xf numFmtId="39" fontId="11" fillId="3" borderId="8" xfId="0" applyNumberFormat="1" applyFont="1" applyFill="1" applyBorder="1"/>
    <xf numFmtId="39" fontId="11" fillId="2" borderId="0" xfId="0" applyNumberFormat="1" applyFont="1" applyFill="1" applyAlignment="1">
      <alignment horizontal="right"/>
    </xf>
    <xf numFmtId="2" fontId="11" fillId="0" borderId="1"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3" fillId="3"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5" fillId="0" borderId="5" xfId="0" applyFont="1" applyBorder="1" applyAlignment="1">
      <alignment horizontal="right" vertical="center" wrapText="1"/>
    </xf>
    <xf numFmtId="0" fontId="14" fillId="0" borderId="10" xfId="0" applyFont="1" applyBorder="1" applyAlignment="1">
      <alignment horizontal="justify" vertical="center"/>
    </xf>
    <xf numFmtId="164" fontId="14" fillId="0" borderId="5" xfId="1" applyFont="1" applyFill="1" applyBorder="1" applyAlignment="1">
      <alignment horizontal="justify" vertical="center"/>
    </xf>
    <xf numFmtId="10" fontId="14" fillId="0" borderId="5" xfId="2" applyNumberFormat="1" applyFont="1" applyFill="1" applyBorder="1" applyAlignment="1">
      <alignment horizontal="right" vertical="center"/>
    </xf>
    <xf numFmtId="164" fontId="14" fillId="0" borderId="5" xfId="1" applyFont="1" applyFill="1" applyBorder="1" applyAlignment="1">
      <alignment horizontal="right" vertical="center"/>
    </xf>
    <xf numFmtId="164" fontId="6" fillId="0" borderId="4" xfId="1" applyFont="1" applyFill="1" applyBorder="1" applyAlignment="1">
      <alignment horizontal="right" vertical="center"/>
    </xf>
    <xf numFmtId="0" fontId="7" fillId="3" borderId="10" xfId="0" applyFont="1" applyFill="1" applyBorder="1" applyAlignment="1">
      <alignment horizontal="center" vertical="center"/>
    </xf>
    <xf numFmtId="167" fontId="7" fillId="3" borderId="4" xfId="1" applyNumberFormat="1" applyFont="1" applyFill="1" applyBorder="1" applyAlignment="1">
      <alignment vertical="center"/>
    </xf>
    <xf numFmtId="164" fontId="7" fillId="3" borderId="4" xfId="1" applyFont="1" applyFill="1" applyBorder="1" applyAlignment="1">
      <alignment vertical="center"/>
    </xf>
    <xf numFmtId="164" fontId="7" fillId="3" borderId="4" xfId="0" applyNumberFormat="1" applyFont="1" applyFill="1" applyBorder="1" applyAlignment="1">
      <alignment horizontal="right" vertical="center"/>
    </xf>
    <xf numFmtId="39" fontId="11" fillId="0" borderId="7" xfId="0" applyNumberFormat="1" applyFont="1" applyBorder="1"/>
    <xf numFmtId="0" fontId="5" fillId="0" borderId="5" xfId="0" applyFont="1" applyBorder="1" applyAlignment="1">
      <alignment horizontal="center" vertical="center" wrapText="1"/>
    </xf>
    <xf numFmtId="164" fontId="14" fillId="0" borderId="4" xfId="1" applyFont="1" applyFill="1" applyBorder="1" applyAlignment="1">
      <alignment horizontal="justify" vertical="center"/>
    </xf>
    <xf numFmtId="164" fontId="14" fillId="0" borderId="11" xfId="1" applyFont="1" applyFill="1" applyBorder="1" applyAlignment="1">
      <alignment horizontal="right" vertical="center"/>
    </xf>
    <xf numFmtId="0" fontId="7" fillId="0" borderId="10" xfId="0" applyFont="1" applyBorder="1" applyAlignment="1">
      <alignment horizontal="center" vertical="center"/>
    </xf>
    <xf numFmtId="167" fontId="7" fillId="0" borderId="4" xfId="1" applyNumberFormat="1" applyFont="1" applyFill="1" applyBorder="1" applyAlignment="1">
      <alignment vertical="center"/>
    </xf>
    <xf numFmtId="164" fontId="7" fillId="0" borderId="4" xfId="1" applyFont="1" applyFill="1" applyBorder="1" applyAlignment="1">
      <alignment vertical="center"/>
    </xf>
    <xf numFmtId="164" fontId="7" fillId="0" borderId="4" xfId="0" applyNumberFormat="1" applyFont="1" applyBorder="1" applyAlignment="1">
      <alignment horizontal="right" vertical="center"/>
    </xf>
    <xf numFmtId="0" fontId="11" fillId="3" borderId="0" xfId="0" applyFont="1" applyFill="1"/>
    <xf numFmtId="0" fontId="10" fillId="3" borderId="0" xfId="0" applyFont="1" applyFill="1"/>
    <xf numFmtId="4" fontId="6" fillId="0" borderId="4" xfId="1" applyNumberFormat="1" applyFont="1" applyFill="1" applyBorder="1" applyAlignment="1">
      <alignment horizontal="right" vertical="center"/>
    </xf>
    <xf numFmtId="3" fontId="7" fillId="0" borderId="10" xfId="0" applyNumberFormat="1" applyFont="1" applyBorder="1" applyAlignment="1">
      <alignment horizontal="right" vertical="center"/>
    </xf>
    <xf numFmtId="4" fontId="7" fillId="0" borderId="10" xfId="0" applyNumberFormat="1" applyFont="1" applyBorder="1" applyAlignment="1">
      <alignment horizontal="center" vertical="center"/>
    </xf>
    <xf numFmtId="0" fontId="10" fillId="0" borderId="0" xfId="0" applyFont="1"/>
    <xf numFmtId="0" fontId="7" fillId="0" borderId="5" xfId="0" applyFont="1" applyBorder="1" applyAlignment="1">
      <alignment horizontal="center" vertical="center"/>
    </xf>
    <xf numFmtId="0" fontId="7" fillId="0" borderId="5" xfId="0" applyFont="1" applyBorder="1" applyAlignment="1">
      <alignment horizontal="left" wrapText="1"/>
    </xf>
    <xf numFmtId="164" fontId="7" fillId="0" borderId="5" xfId="1" applyFont="1" applyFill="1" applyBorder="1" applyAlignment="1">
      <alignment horizontal="center"/>
    </xf>
    <xf numFmtId="10" fontId="7" fillId="0" borderId="5" xfId="2" applyNumberFormat="1" applyFont="1" applyFill="1" applyBorder="1" applyAlignment="1">
      <alignment horizontal="center" wrapText="1"/>
    </xf>
    <xf numFmtId="168" fontId="10" fillId="2" borderId="0" xfId="2" applyNumberFormat="1" applyFont="1" applyFill="1"/>
    <xf numFmtId="0" fontId="7" fillId="0" borderId="0" xfId="0" applyFont="1" applyAlignment="1">
      <alignment horizontal="left" wrapText="1"/>
    </xf>
    <xf numFmtId="164" fontId="7" fillId="0" borderId="0" xfId="1" applyFont="1" applyFill="1" applyBorder="1" applyAlignment="1">
      <alignment horizontal="center"/>
    </xf>
    <xf numFmtId="10" fontId="7" fillId="0" borderId="0" xfId="2" applyNumberFormat="1" applyFont="1" applyFill="1" applyBorder="1" applyAlignment="1">
      <alignment horizontal="center" wrapText="1"/>
    </xf>
    <xf numFmtId="0" fontId="11" fillId="2" borderId="14" xfId="0" applyFont="1" applyFill="1" applyBorder="1"/>
    <xf numFmtId="2" fontId="11" fillId="3" borderId="5" xfId="0" applyNumberFormat="1" applyFont="1" applyFill="1" applyBorder="1" applyAlignment="1">
      <alignment horizontal="center" vertical="center"/>
    </xf>
    <xf numFmtId="39" fontId="10" fillId="3" borderId="1" xfId="0" applyNumberFormat="1" applyFont="1" applyFill="1" applyBorder="1"/>
    <xf numFmtId="39" fontId="10" fillId="3" borderId="4" xfId="0" applyNumberFormat="1" applyFont="1" applyFill="1" applyBorder="1"/>
    <xf numFmtId="0" fontId="10" fillId="2" borderId="14" xfId="0" applyFont="1" applyFill="1" applyBorder="1"/>
    <xf numFmtId="39" fontId="11" fillId="3" borderId="12" xfId="0" applyNumberFormat="1" applyFont="1" applyFill="1" applyBorder="1"/>
    <xf numFmtId="2" fontId="10" fillId="2" borderId="3" xfId="0" applyNumberFormat="1" applyFont="1" applyFill="1" applyBorder="1"/>
    <xf numFmtId="4" fontId="10" fillId="2" borderId="14" xfId="0" applyNumberFormat="1" applyFont="1" applyFill="1" applyBorder="1"/>
    <xf numFmtId="0" fontId="16" fillId="3" borderId="0" xfId="3" applyFont="1" applyFill="1"/>
    <xf numFmtId="169" fontId="10" fillId="2" borderId="0" xfId="0" applyNumberFormat="1" applyFont="1" applyFill="1"/>
    <xf numFmtId="0" fontId="11" fillId="2" borderId="1" xfId="0" applyFont="1" applyFill="1" applyBorder="1"/>
    <xf numFmtId="39" fontId="11" fillId="2" borderId="1" xfId="0" applyNumberFormat="1" applyFont="1" applyFill="1" applyBorder="1"/>
    <xf numFmtId="39" fontId="11" fillId="3" borderId="1" xfId="0" applyNumberFormat="1" applyFont="1" applyFill="1" applyBorder="1"/>
    <xf numFmtId="0" fontId="17" fillId="3" borderId="0" xfId="0" applyFont="1" applyFill="1"/>
    <xf numFmtId="0" fontId="17" fillId="0" borderId="0" xfId="0" applyFont="1"/>
    <xf numFmtId="0" fontId="3" fillId="0" borderId="5" xfId="0" applyFont="1" applyBorder="1" applyAlignment="1">
      <alignment horizontal="center" vertical="center"/>
    </xf>
    <xf numFmtId="2" fontId="3" fillId="0" borderId="5" xfId="0" applyNumberFormat="1" applyFont="1" applyBorder="1" applyAlignment="1">
      <alignment horizontal="center" vertical="center"/>
    </xf>
    <xf numFmtId="0" fontId="3" fillId="0" borderId="5" xfId="0" applyFont="1" applyBorder="1" applyAlignment="1">
      <alignment horizontal="center" vertical="center" wrapText="1"/>
    </xf>
    <xf numFmtId="2" fontId="3" fillId="0" borderId="5" xfId="0" applyNumberFormat="1" applyFont="1" applyBorder="1" applyAlignment="1">
      <alignment horizontal="center" vertical="center" wrapText="1"/>
    </xf>
    <xf numFmtId="0" fontId="17" fillId="0" borderId="5" xfId="0" applyFont="1" applyBorder="1"/>
    <xf numFmtId="4" fontId="7" fillId="0" borderId="5" xfId="0" applyNumberFormat="1" applyFont="1" applyBorder="1"/>
    <xf numFmtId="0" fontId="0" fillId="3" borderId="0" xfId="0" applyFill="1"/>
    <xf numFmtId="0" fontId="11" fillId="3" borderId="0" xfId="0" applyFont="1" applyFill="1" applyAlignment="1">
      <alignment horizontal="left" wrapText="1"/>
    </xf>
    <xf numFmtId="0" fontId="10" fillId="3" borderId="0" xfId="0" applyFont="1" applyFill="1" applyAlignment="1">
      <alignment horizontal="left" wrapText="1"/>
    </xf>
    <xf numFmtId="0" fontId="11" fillId="3" borderId="0" xfId="0" applyFont="1" applyFill="1" applyAlignment="1">
      <alignment vertical="top"/>
    </xf>
    <xf numFmtId="0" fontId="11" fillId="3" borderId="0" xfId="0" applyFont="1" applyFill="1" applyAlignment="1">
      <alignment vertical="top" wrapText="1"/>
    </xf>
    <xf numFmtId="0" fontId="11" fillId="0" borderId="5" xfId="0" applyFont="1" applyBorder="1" applyAlignment="1">
      <alignment vertical="center"/>
    </xf>
    <xf numFmtId="0" fontId="11" fillId="0" borderId="5" xfId="0" applyFont="1" applyBorder="1" applyAlignment="1">
      <alignment horizontal="center" vertical="center"/>
    </xf>
    <xf numFmtId="2" fontId="11" fillId="0" borderId="5" xfId="0" applyNumberFormat="1" applyFont="1" applyBorder="1" applyAlignment="1">
      <alignment horizontal="center" vertical="center" wrapText="1"/>
    </xf>
    <xf numFmtId="2" fontId="11" fillId="0" borderId="5" xfId="0" applyNumberFormat="1" applyFont="1" applyBorder="1" applyAlignment="1">
      <alignment horizontal="center" vertical="center"/>
    </xf>
    <xf numFmtId="0" fontId="10" fillId="2" borderId="1" xfId="0" applyFont="1" applyFill="1" applyBorder="1"/>
    <xf numFmtId="39" fontId="10" fillId="2" borderId="1" xfId="0" applyNumberFormat="1" applyFont="1" applyFill="1" applyBorder="1" applyAlignment="1">
      <alignment horizontal="center" vertical="center" wrapText="1"/>
    </xf>
    <xf numFmtId="39" fontId="10" fillId="2" borderId="1" xfId="0" applyNumberFormat="1" applyFont="1" applyFill="1" applyBorder="1"/>
    <xf numFmtId="0" fontId="10" fillId="2" borderId="3" xfId="0" applyFont="1" applyFill="1" applyBorder="1" applyAlignment="1">
      <alignment wrapText="1"/>
    </xf>
    <xf numFmtId="164" fontId="11" fillId="2" borderId="3" xfId="0" applyNumberFormat="1" applyFont="1" applyFill="1" applyBorder="1"/>
    <xf numFmtId="0" fontId="11" fillId="2" borderId="0" xfId="0" applyFont="1" applyFill="1" applyAlignment="1">
      <alignment wrapText="1"/>
    </xf>
    <xf numFmtId="0" fontId="0" fillId="0" borderId="0" xfId="0" applyAlignment="1">
      <alignment wrapText="1"/>
    </xf>
    <xf numFmtId="0" fontId="15" fillId="2" borderId="0" xfId="3" applyFill="1"/>
    <xf numFmtId="0" fontId="11" fillId="0" borderId="5" xfId="0" applyFont="1" applyBorder="1" applyAlignment="1">
      <alignment horizontal="center" vertical="center" wrapText="1"/>
    </xf>
    <xf numFmtId="0" fontId="11" fillId="2" borderId="0" xfId="0" applyFont="1" applyFill="1" applyAlignment="1">
      <alignment vertical="top" wrapText="1"/>
    </xf>
    <xf numFmtId="0" fontId="11" fillId="3" borderId="0" xfId="0" applyFont="1" applyFill="1" applyAlignment="1">
      <alignment horizontal="left"/>
    </xf>
    <xf numFmtId="0" fontId="10" fillId="3" borderId="0" xfId="0" applyFont="1" applyFill="1" applyAlignment="1">
      <alignment horizontal="left"/>
    </xf>
    <xf numFmtId="0" fontId="11" fillId="3" borderId="0" xfId="0" applyFont="1" applyFill="1" applyAlignment="1">
      <alignment horizontal="right"/>
    </xf>
    <xf numFmtId="4" fontId="7" fillId="0" borderId="5" xfId="0" applyNumberFormat="1" applyFont="1" applyBorder="1" applyAlignment="1">
      <alignment horizontal="center" vertical="center"/>
    </xf>
    <xf numFmtId="164" fontId="10" fillId="0" borderId="5" xfId="1" applyFont="1" applyFill="1" applyBorder="1"/>
    <xf numFmtId="15" fontId="7" fillId="0" borderId="5" xfId="0" applyNumberFormat="1" applyFont="1" applyBorder="1" applyAlignment="1">
      <alignment horizontal="right"/>
    </xf>
    <xf numFmtId="0" fontId="9" fillId="2" borderId="0" xfId="0" applyFont="1" applyFill="1" applyAlignment="1">
      <alignment vertical="center"/>
    </xf>
    <xf numFmtId="0" fontId="10" fillId="2" borderId="15" xfId="0" applyFont="1" applyFill="1" applyBorder="1"/>
    <xf numFmtId="4" fontId="10" fillId="2" borderId="15" xfId="0" applyNumberFormat="1" applyFont="1" applyFill="1" applyBorder="1"/>
    <xf numFmtId="0" fontId="10" fillId="2" borderId="16" xfId="0" applyFont="1" applyFill="1" applyBorder="1"/>
    <xf numFmtId="0" fontId="12" fillId="2" borderId="17" xfId="0" applyFont="1" applyFill="1" applyBorder="1" applyAlignment="1">
      <alignment vertical="center" wrapText="1"/>
    </xf>
    <xf numFmtId="2" fontId="11" fillId="0" borderId="18" xfId="0" applyNumberFormat="1" applyFont="1" applyBorder="1" applyAlignment="1">
      <alignment horizontal="center" vertical="center" wrapText="1"/>
    </xf>
    <xf numFmtId="4" fontId="10" fillId="2" borderId="3" xfId="0" applyNumberFormat="1" applyFont="1" applyFill="1" applyBorder="1"/>
    <xf numFmtId="0" fontId="10" fillId="2" borderId="4" xfId="0" applyFont="1" applyFill="1" applyBorder="1"/>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right" vertical="center" wrapText="1"/>
    </xf>
    <xf numFmtId="0" fontId="3" fillId="3" borderId="4" xfId="0" applyFont="1" applyFill="1" applyBorder="1" applyAlignment="1">
      <alignment horizontal="right" vertical="center" wrapText="1"/>
    </xf>
    <xf numFmtId="0" fontId="4" fillId="4" borderId="12" xfId="0" applyFont="1" applyFill="1" applyBorder="1" applyAlignment="1">
      <alignment horizontal="center" vertical="center" wrapText="1"/>
    </xf>
    <xf numFmtId="0" fontId="4" fillId="4" borderId="0" xfId="0" applyFont="1" applyFill="1" applyAlignment="1">
      <alignment horizontal="center" vertical="center" wrapText="1"/>
    </xf>
    <xf numFmtId="0" fontId="11" fillId="0" borderId="0" xfId="0" applyFont="1" applyAlignment="1">
      <alignment vertical="top"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right" vertical="center" wrapText="1"/>
    </xf>
    <xf numFmtId="0" fontId="3" fillId="0" borderId="4" xfId="0" applyFont="1" applyBorder="1" applyAlignment="1">
      <alignment horizontal="right" vertical="center" wrapText="1"/>
    </xf>
    <xf numFmtId="0" fontId="10" fillId="2" borderId="9" xfId="0" applyFont="1" applyFill="1" applyBorder="1"/>
    <xf numFmtId="0" fontId="10" fillId="2" borderId="13" xfId="0" applyFont="1" applyFill="1" applyBorder="1"/>
    <xf numFmtId="0" fontId="11" fillId="2" borderId="9" xfId="0" applyFont="1" applyFill="1" applyBorder="1"/>
    <xf numFmtId="0" fontId="11" fillId="2" borderId="13" xfId="0" applyFont="1" applyFill="1" applyBorder="1"/>
    <xf numFmtId="0" fontId="17" fillId="0" borderId="5" xfId="0" applyFont="1" applyBorder="1" applyAlignment="1">
      <alignment wrapText="1"/>
    </xf>
    <xf numFmtId="0" fontId="17" fillId="0" borderId="5" xfId="0" applyFont="1" applyBorder="1"/>
    <xf numFmtId="0" fontId="10" fillId="2" borderId="0" xfId="0" applyFont="1" applyFill="1" applyAlignment="1">
      <alignment wrapText="1"/>
    </xf>
    <xf numFmtId="0" fontId="11" fillId="3" borderId="0" xfId="0" applyFont="1" applyFill="1" applyAlignment="1">
      <alignment horizontal="left" wrapText="1"/>
    </xf>
    <xf numFmtId="164" fontId="14" fillId="0" borderId="1" xfId="1" applyFont="1" applyFill="1" applyBorder="1" applyAlignment="1">
      <alignment horizontal="right" vertical="center"/>
    </xf>
    <xf numFmtId="164" fontId="14" fillId="0" borderId="4" xfId="1" applyFont="1" applyFill="1" applyBorder="1" applyAlignment="1">
      <alignment horizontal="right" vertical="center"/>
    </xf>
    <xf numFmtId="164" fontId="14" fillId="0" borderId="3" xfId="1" applyFont="1" applyFill="1" applyBorder="1" applyAlignment="1">
      <alignment horizontal="right" vertical="center"/>
    </xf>
    <xf numFmtId="0" fontId="3" fillId="0" borderId="5" xfId="0" applyFont="1" applyBorder="1" applyAlignment="1">
      <alignment horizontal="center" vertical="center" wrapText="1"/>
    </xf>
    <xf numFmtId="0" fontId="3" fillId="0" borderId="5" xfId="0" applyFont="1" applyBorder="1" applyAlignment="1">
      <alignment horizontal="right" vertical="center" wrapText="1"/>
    </xf>
    <xf numFmtId="0" fontId="11" fillId="2" borderId="0" xfId="0" applyFont="1" applyFill="1" applyAlignment="1">
      <alignment wrapText="1"/>
    </xf>
    <xf numFmtId="0" fontId="11" fillId="2" borderId="0" xfId="0" applyFont="1" applyFill="1" applyAlignment="1">
      <alignment horizontal="left" vertical="center" wrapText="1"/>
    </xf>
    <xf numFmtId="0" fontId="0" fillId="0" borderId="0" xfId="0" applyAlignment="1">
      <alignment wrapText="1"/>
    </xf>
  </cellXfs>
  <cellStyles count="4">
    <cellStyle name="Comma" xfId="1" builtinId="3"/>
    <cellStyle name="Hyperlink" xfId="3" builtinId="8"/>
    <cellStyle name="Normal" xfId="0" builtinId="0"/>
    <cellStyle name="Percent" xfId="2" builtinId="5"/>
  </cellStyles>
  <dxfs count="138">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
      <numFmt numFmtId="170" formatCode="&quot;0.00*&quo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9.png"/></Relationships>
</file>

<file path=xl/drawings/_rels/drawing2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145</xdr:row>
      <xdr:rowOff>152400</xdr:rowOff>
    </xdr:from>
    <xdr:to>
      <xdr:col>1</xdr:col>
      <xdr:colOff>735965</xdr:colOff>
      <xdr:row>158</xdr:row>
      <xdr:rowOff>0</xdr:rowOff>
    </xdr:to>
    <xdr:pic>
      <xdr:nvPicPr>
        <xdr:cNvPr id="2" name="Picture 1">
          <a:extLst>
            <a:ext uri="{FF2B5EF4-FFF2-40B4-BE49-F238E27FC236}">
              <a16:creationId xmlns:a16="http://schemas.microsoft.com/office/drawing/2014/main" id="{57302371-6C01-4392-B3DF-314B10B4B2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19202400"/>
          <a:ext cx="293306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128</xdr:row>
      <xdr:rowOff>0</xdr:rowOff>
    </xdr:from>
    <xdr:to>
      <xdr:col>1</xdr:col>
      <xdr:colOff>655955</xdr:colOff>
      <xdr:row>140</xdr:row>
      <xdr:rowOff>114300</xdr:rowOff>
    </xdr:to>
    <xdr:pic>
      <xdr:nvPicPr>
        <xdr:cNvPr id="3" name="Picture 2">
          <a:extLst>
            <a:ext uri="{FF2B5EF4-FFF2-40B4-BE49-F238E27FC236}">
              <a16:creationId xmlns:a16="http://schemas.microsoft.com/office/drawing/2014/main" id="{41CD98FC-E882-479F-93AF-D21B2BDDEEB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625" y="16903700"/>
          <a:ext cx="297688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82</xdr:row>
      <xdr:rowOff>152400</xdr:rowOff>
    </xdr:from>
    <xdr:to>
      <xdr:col>1</xdr:col>
      <xdr:colOff>1045845</xdr:colOff>
      <xdr:row>96</xdr:row>
      <xdr:rowOff>0</xdr:rowOff>
    </xdr:to>
    <xdr:pic>
      <xdr:nvPicPr>
        <xdr:cNvPr id="2" name="Picture 1">
          <a:extLst>
            <a:ext uri="{FF2B5EF4-FFF2-40B4-BE49-F238E27FC236}">
              <a16:creationId xmlns:a16="http://schemas.microsoft.com/office/drawing/2014/main" id="{F275D3AF-BF0B-4BD8-B5C3-00D84E3C8B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1125200"/>
          <a:ext cx="3115945"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62</xdr:row>
      <xdr:rowOff>152400</xdr:rowOff>
    </xdr:from>
    <xdr:to>
      <xdr:col>1</xdr:col>
      <xdr:colOff>1220470</xdr:colOff>
      <xdr:row>77</xdr:row>
      <xdr:rowOff>0</xdr:rowOff>
    </xdr:to>
    <xdr:pic>
      <xdr:nvPicPr>
        <xdr:cNvPr id="3" name="Picture 2">
          <a:extLst>
            <a:ext uri="{FF2B5EF4-FFF2-40B4-BE49-F238E27FC236}">
              <a16:creationId xmlns:a16="http://schemas.microsoft.com/office/drawing/2014/main" id="{B64E7B84-6110-4F31-A235-EBB2D2AFEB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 y="8572500"/>
          <a:ext cx="3347720" cy="17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295275</xdr:colOff>
      <xdr:row>176</xdr:row>
      <xdr:rowOff>133350</xdr:rowOff>
    </xdr:from>
    <xdr:to>
      <xdr:col>1</xdr:col>
      <xdr:colOff>4445</xdr:colOff>
      <xdr:row>189</xdr:row>
      <xdr:rowOff>0</xdr:rowOff>
    </xdr:to>
    <xdr:pic>
      <xdr:nvPicPr>
        <xdr:cNvPr id="2" name="Picture 1">
          <a:extLst>
            <a:ext uri="{FF2B5EF4-FFF2-40B4-BE49-F238E27FC236}">
              <a16:creationId xmlns:a16="http://schemas.microsoft.com/office/drawing/2014/main" id="{CF90DB5F-8E63-4507-8734-E9BDB3CD6C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23952200"/>
          <a:ext cx="335407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99060</xdr:colOff>
      <xdr:row>158</xdr:row>
      <xdr:rowOff>121920</xdr:rowOff>
    </xdr:from>
    <xdr:to>
      <xdr:col>0</xdr:col>
      <xdr:colOff>3124200</xdr:colOff>
      <xdr:row>172</xdr:row>
      <xdr:rowOff>30480</xdr:rowOff>
    </xdr:to>
    <xdr:pic>
      <xdr:nvPicPr>
        <xdr:cNvPr id="4" name="Picture 3">
          <a:extLst>
            <a:ext uri="{FF2B5EF4-FFF2-40B4-BE49-F238E27FC236}">
              <a16:creationId xmlns:a16="http://schemas.microsoft.com/office/drawing/2014/main" id="{E5AA0F8F-CBC7-4A00-B253-E4BC7EB1B5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060" y="21640800"/>
          <a:ext cx="3025140" cy="1722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125</xdr:row>
      <xdr:rowOff>123825</xdr:rowOff>
    </xdr:from>
    <xdr:to>
      <xdr:col>0</xdr:col>
      <xdr:colOff>3452495</xdr:colOff>
      <xdr:row>138</xdr:row>
      <xdr:rowOff>110490</xdr:rowOff>
    </xdr:to>
    <xdr:pic>
      <xdr:nvPicPr>
        <xdr:cNvPr id="2" name="Picture 1">
          <a:extLst>
            <a:ext uri="{FF2B5EF4-FFF2-40B4-BE49-F238E27FC236}">
              <a16:creationId xmlns:a16="http://schemas.microsoft.com/office/drawing/2014/main" id="{1B25DF02-E05C-4FB1-9641-5BC5D656BA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8589625"/>
          <a:ext cx="333819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182880</xdr:colOff>
      <xdr:row>144</xdr:row>
      <xdr:rowOff>83820</xdr:rowOff>
    </xdr:from>
    <xdr:to>
      <xdr:col>0</xdr:col>
      <xdr:colOff>3071495</xdr:colOff>
      <xdr:row>156</xdr:row>
      <xdr:rowOff>83820</xdr:rowOff>
    </xdr:to>
    <xdr:pic>
      <xdr:nvPicPr>
        <xdr:cNvPr id="4" name="Picture 3">
          <a:extLst>
            <a:ext uri="{FF2B5EF4-FFF2-40B4-BE49-F238E27FC236}">
              <a16:creationId xmlns:a16="http://schemas.microsoft.com/office/drawing/2014/main" id="{0E20F6D1-DD0B-49BD-98A4-942ECD146C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2880" y="20894040"/>
          <a:ext cx="2888615" cy="1554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133350</xdr:colOff>
      <xdr:row>179</xdr:row>
      <xdr:rowOff>76200</xdr:rowOff>
    </xdr:from>
    <xdr:to>
      <xdr:col>1</xdr:col>
      <xdr:colOff>4445</xdr:colOff>
      <xdr:row>193</xdr:row>
      <xdr:rowOff>0</xdr:rowOff>
    </xdr:to>
    <xdr:pic>
      <xdr:nvPicPr>
        <xdr:cNvPr id="2" name="Picture 3">
          <a:extLst>
            <a:ext uri="{FF2B5EF4-FFF2-40B4-BE49-F238E27FC236}">
              <a16:creationId xmlns:a16="http://schemas.microsoft.com/office/drawing/2014/main" id="{8378A96B-1A52-43F4-8111-5C723DA54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25533350"/>
          <a:ext cx="3515995"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xdr:colOff>
      <xdr:row>160</xdr:row>
      <xdr:rowOff>114300</xdr:rowOff>
    </xdr:from>
    <xdr:to>
      <xdr:col>1</xdr:col>
      <xdr:colOff>3810</xdr:colOff>
      <xdr:row>173</xdr:row>
      <xdr:rowOff>111760</xdr:rowOff>
    </xdr:to>
    <xdr:pic>
      <xdr:nvPicPr>
        <xdr:cNvPr id="3" name="Picture 2">
          <a:extLst>
            <a:ext uri="{FF2B5EF4-FFF2-40B4-BE49-F238E27FC236}">
              <a16:creationId xmlns:a16="http://schemas.microsoft.com/office/drawing/2014/main" id="{DF7E8C9A-D56B-4AEC-B71A-57A04447654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 y="23145750"/>
          <a:ext cx="3587750" cy="1648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180975</xdr:colOff>
      <xdr:row>152</xdr:row>
      <xdr:rowOff>95250</xdr:rowOff>
    </xdr:from>
    <xdr:to>
      <xdr:col>1</xdr:col>
      <xdr:colOff>4445</xdr:colOff>
      <xdr:row>165</xdr:row>
      <xdr:rowOff>0</xdr:rowOff>
    </xdr:to>
    <xdr:pic>
      <xdr:nvPicPr>
        <xdr:cNvPr id="2" name="Picture 1">
          <a:extLst>
            <a:ext uri="{FF2B5EF4-FFF2-40B4-BE49-F238E27FC236}">
              <a16:creationId xmlns:a16="http://schemas.microsoft.com/office/drawing/2014/main" id="{75B0633F-EAB7-4533-A545-C94F354430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21443950"/>
          <a:ext cx="3468370" cy="155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134</xdr:row>
      <xdr:rowOff>104775</xdr:rowOff>
    </xdr:from>
    <xdr:to>
      <xdr:col>1</xdr:col>
      <xdr:colOff>4445</xdr:colOff>
      <xdr:row>147</xdr:row>
      <xdr:rowOff>91440</xdr:rowOff>
    </xdr:to>
    <xdr:pic>
      <xdr:nvPicPr>
        <xdr:cNvPr id="3" name="Picture 3">
          <a:extLst>
            <a:ext uri="{FF2B5EF4-FFF2-40B4-BE49-F238E27FC236}">
              <a16:creationId xmlns:a16="http://schemas.microsoft.com/office/drawing/2014/main" id="{37A215E3-9FF7-486C-983E-F796B1463D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0975" y="19154775"/>
          <a:ext cx="3468370"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132</xdr:row>
      <xdr:rowOff>171450</xdr:rowOff>
    </xdr:from>
    <xdr:to>
      <xdr:col>1</xdr:col>
      <xdr:colOff>4445</xdr:colOff>
      <xdr:row>145</xdr:row>
      <xdr:rowOff>0</xdr:rowOff>
    </xdr:to>
    <xdr:pic>
      <xdr:nvPicPr>
        <xdr:cNvPr id="2" name="Picture 1">
          <a:extLst>
            <a:ext uri="{FF2B5EF4-FFF2-40B4-BE49-F238E27FC236}">
              <a16:creationId xmlns:a16="http://schemas.microsoft.com/office/drawing/2014/main" id="{B57B1472-EC68-4BD7-9C15-C318C38AB9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268950"/>
          <a:ext cx="364934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114</xdr:row>
      <xdr:rowOff>0</xdr:rowOff>
    </xdr:from>
    <xdr:to>
      <xdr:col>1</xdr:col>
      <xdr:colOff>4445</xdr:colOff>
      <xdr:row>127</xdr:row>
      <xdr:rowOff>0</xdr:rowOff>
    </xdr:to>
    <xdr:pic>
      <xdr:nvPicPr>
        <xdr:cNvPr id="3" name="Picture 2">
          <a:extLst>
            <a:ext uri="{FF2B5EF4-FFF2-40B4-BE49-F238E27FC236}">
              <a16:creationId xmlns:a16="http://schemas.microsoft.com/office/drawing/2014/main" id="{D2DDDF09-310A-4BC4-B1D0-49B89B1501B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15843250"/>
          <a:ext cx="3630295"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95250</xdr:colOff>
      <xdr:row>112</xdr:row>
      <xdr:rowOff>85725</xdr:rowOff>
    </xdr:from>
    <xdr:to>
      <xdr:col>0</xdr:col>
      <xdr:colOff>3253740</xdr:colOff>
      <xdr:row>126</xdr:row>
      <xdr:rowOff>0</xdr:rowOff>
    </xdr:to>
    <xdr:pic>
      <xdr:nvPicPr>
        <xdr:cNvPr id="2" name="Picture 1">
          <a:extLst>
            <a:ext uri="{FF2B5EF4-FFF2-40B4-BE49-F238E27FC236}">
              <a16:creationId xmlns:a16="http://schemas.microsoft.com/office/drawing/2014/main" id="{A9FA740A-2EFE-4F39-AE5E-6F4432E4A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5668625"/>
          <a:ext cx="3158490" cy="169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95</xdr:row>
      <xdr:rowOff>0</xdr:rowOff>
    </xdr:from>
    <xdr:to>
      <xdr:col>0</xdr:col>
      <xdr:colOff>3063240</xdr:colOff>
      <xdr:row>108</xdr:row>
      <xdr:rowOff>38100</xdr:rowOff>
    </xdr:to>
    <xdr:pic>
      <xdr:nvPicPr>
        <xdr:cNvPr id="3" name="Picture 2">
          <a:extLst>
            <a:ext uri="{FF2B5EF4-FFF2-40B4-BE49-F238E27FC236}">
              <a16:creationId xmlns:a16="http://schemas.microsoft.com/office/drawing/2014/main" id="{3D9DB546-4FB1-4CAA-9FF8-126DC5FB79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13411200"/>
          <a:ext cx="3025140" cy="168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152400</xdr:colOff>
      <xdr:row>140</xdr:row>
      <xdr:rowOff>114300</xdr:rowOff>
    </xdr:from>
    <xdr:to>
      <xdr:col>1</xdr:col>
      <xdr:colOff>4445</xdr:colOff>
      <xdr:row>152</xdr:row>
      <xdr:rowOff>114300</xdr:rowOff>
    </xdr:to>
    <xdr:pic>
      <xdr:nvPicPr>
        <xdr:cNvPr id="2" name="Picture 3">
          <a:extLst>
            <a:ext uri="{FF2B5EF4-FFF2-40B4-BE49-F238E27FC236}">
              <a16:creationId xmlns:a16="http://schemas.microsoft.com/office/drawing/2014/main" id="{83377DD7-4765-4366-8DB1-0FB1DFBE60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9977100"/>
          <a:ext cx="349694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122</xdr:row>
      <xdr:rowOff>19050</xdr:rowOff>
    </xdr:from>
    <xdr:to>
      <xdr:col>0</xdr:col>
      <xdr:colOff>3204845</xdr:colOff>
      <xdr:row>135</xdr:row>
      <xdr:rowOff>66675</xdr:rowOff>
    </xdr:to>
    <xdr:pic>
      <xdr:nvPicPr>
        <xdr:cNvPr id="3" name="Picture 2">
          <a:extLst>
            <a:ext uri="{FF2B5EF4-FFF2-40B4-BE49-F238E27FC236}">
              <a16:creationId xmlns:a16="http://schemas.microsoft.com/office/drawing/2014/main" id="{572B496B-C5A0-4412-8639-4CBB35181D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17583150"/>
          <a:ext cx="3166745" cy="169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180975</xdr:colOff>
      <xdr:row>107</xdr:row>
      <xdr:rowOff>85725</xdr:rowOff>
    </xdr:from>
    <xdr:to>
      <xdr:col>0</xdr:col>
      <xdr:colOff>3471545</xdr:colOff>
      <xdr:row>121</xdr:row>
      <xdr:rowOff>0</xdr:rowOff>
    </xdr:to>
    <xdr:pic>
      <xdr:nvPicPr>
        <xdr:cNvPr id="2" name="Picture 1">
          <a:extLst>
            <a:ext uri="{FF2B5EF4-FFF2-40B4-BE49-F238E27FC236}">
              <a16:creationId xmlns:a16="http://schemas.microsoft.com/office/drawing/2014/main" id="{68CE3F5D-090A-4C24-8980-9008D08DB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15008225"/>
          <a:ext cx="3290570" cy="169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89</xdr:row>
      <xdr:rowOff>9525</xdr:rowOff>
    </xdr:from>
    <xdr:to>
      <xdr:col>0</xdr:col>
      <xdr:colOff>3274060</xdr:colOff>
      <xdr:row>102</xdr:row>
      <xdr:rowOff>38100</xdr:rowOff>
    </xdr:to>
    <xdr:pic>
      <xdr:nvPicPr>
        <xdr:cNvPr id="3" name="Picture 2">
          <a:extLst>
            <a:ext uri="{FF2B5EF4-FFF2-40B4-BE49-F238E27FC236}">
              <a16:creationId xmlns:a16="http://schemas.microsoft.com/office/drawing/2014/main" id="{9FDFF7E2-00B4-4735-9FB5-069EAE29F2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2633325"/>
          <a:ext cx="3140710" cy="167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142875</xdr:colOff>
      <xdr:row>66</xdr:row>
      <xdr:rowOff>28575</xdr:rowOff>
    </xdr:from>
    <xdr:to>
      <xdr:col>1</xdr:col>
      <xdr:colOff>1182370</xdr:colOff>
      <xdr:row>79</xdr:row>
      <xdr:rowOff>15240</xdr:rowOff>
    </xdr:to>
    <xdr:pic>
      <xdr:nvPicPr>
        <xdr:cNvPr id="3" name="Picture 3">
          <a:extLst>
            <a:ext uri="{FF2B5EF4-FFF2-40B4-BE49-F238E27FC236}">
              <a16:creationId xmlns:a16="http://schemas.microsoft.com/office/drawing/2014/main" id="{04EC0AD2-FD30-48E6-905B-28736C0759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9013825"/>
          <a:ext cx="3408045"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137160</xdr:colOff>
      <xdr:row>85</xdr:row>
      <xdr:rowOff>91440</xdr:rowOff>
    </xdr:from>
    <xdr:to>
      <xdr:col>1</xdr:col>
      <xdr:colOff>1156970</xdr:colOff>
      <xdr:row>97</xdr:row>
      <xdr:rowOff>125730</xdr:rowOff>
    </xdr:to>
    <xdr:pic>
      <xdr:nvPicPr>
        <xdr:cNvPr id="4" name="Picture 3">
          <a:extLst>
            <a:ext uri="{FF2B5EF4-FFF2-40B4-BE49-F238E27FC236}">
              <a16:creationId xmlns:a16="http://schemas.microsoft.com/office/drawing/2014/main" id="{B97FF7AA-7B08-4556-86AC-17517B45E0D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160" y="11483340"/>
          <a:ext cx="3343910" cy="1588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119</xdr:row>
      <xdr:rowOff>152400</xdr:rowOff>
    </xdr:from>
    <xdr:to>
      <xdr:col>1</xdr:col>
      <xdr:colOff>0</xdr:colOff>
      <xdr:row>133</xdr:row>
      <xdr:rowOff>38100</xdr:rowOff>
    </xdr:to>
    <xdr:pic>
      <xdr:nvPicPr>
        <xdr:cNvPr id="2" name="Picture 1">
          <a:extLst>
            <a:ext uri="{FF2B5EF4-FFF2-40B4-BE49-F238E27FC236}">
              <a16:creationId xmlns:a16="http://schemas.microsoft.com/office/drawing/2014/main" id="{6D337BDE-CA68-4701-BF89-3251AC4CD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7062450"/>
          <a:ext cx="3559175" cy="168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101</xdr:row>
      <xdr:rowOff>114300</xdr:rowOff>
    </xdr:from>
    <xdr:to>
      <xdr:col>0</xdr:col>
      <xdr:colOff>3414395</xdr:colOff>
      <xdr:row>114</xdr:row>
      <xdr:rowOff>100965</xdr:rowOff>
    </xdr:to>
    <xdr:pic>
      <xdr:nvPicPr>
        <xdr:cNvPr id="3" name="Picture 2">
          <a:extLst>
            <a:ext uri="{FF2B5EF4-FFF2-40B4-BE49-F238E27FC236}">
              <a16:creationId xmlns:a16="http://schemas.microsoft.com/office/drawing/2014/main" id="{0F0A9100-4F20-48E8-8904-023A9239DD3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14751050"/>
          <a:ext cx="3309620" cy="163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95250</xdr:colOff>
      <xdr:row>144</xdr:row>
      <xdr:rowOff>66675</xdr:rowOff>
    </xdr:from>
    <xdr:to>
      <xdr:col>1</xdr:col>
      <xdr:colOff>981710</xdr:colOff>
      <xdr:row>157</xdr:row>
      <xdr:rowOff>76200</xdr:rowOff>
    </xdr:to>
    <xdr:pic>
      <xdr:nvPicPr>
        <xdr:cNvPr id="2" name="Picture 1">
          <a:extLst>
            <a:ext uri="{FF2B5EF4-FFF2-40B4-BE49-F238E27FC236}">
              <a16:creationId xmlns:a16="http://schemas.microsoft.com/office/drawing/2014/main" id="{34409A9E-486C-4E6E-9878-899EE0B4F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9002375"/>
          <a:ext cx="3255010" cy="166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126</xdr:row>
      <xdr:rowOff>76200</xdr:rowOff>
    </xdr:from>
    <xdr:to>
      <xdr:col>1</xdr:col>
      <xdr:colOff>960755</xdr:colOff>
      <xdr:row>140</xdr:row>
      <xdr:rowOff>73660</xdr:rowOff>
    </xdr:to>
    <xdr:pic>
      <xdr:nvPicPr>
        <xdr:cNvPr id="3" name="Picture 2">
          <a:extLst>
            <a:ext uri="{FF2B5EF4-FFF2-40B4-BE49-F238E27FC236}">
              <a16:creationId xmlns:a16="http://schemas.microsoft.com/office/drawing/2014/main" id="{06213C5F-AE2E-4A3F-BBD0-A45CF16D3C8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 y="16713200"/>
          <a:ext cx="3186430" cy="1775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133350</xdr:colOff>
      <xdr:row>158</xdr:row>
      <xdr:rowOff>76200</xdr:rowOff>
    </xdr:from>
    <xdr:to>
      <xdr:col>1</xdr:col>
      <xdr:colOff>1002665</xdr:colOff>
      <xdr:row>171</xdr:row>
      <xdr:rowOff>91440</xdr:rowOff>
    </xdr:to>
    <xdr:pic>
      <xdr:nvPicPr>
        <xdr:cNvPr id="2" name="Picture 3">
          <a:extLst>
            <a:ext uri="{FF2B5EF4-FFF2-40B4-BE49-F238E27FC236}">
              <a16:creationId xmlns:a16="http://schemas.microsoft.com/office/drawing/2014/main" id="{ACEA70D0-EFFF-4F87-BBB6-4089F8EBA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20808950"/>
          <a:ext cx="3237865" cy="166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138</xdr:row>
      <xdr:rowOff>0</xdr:rowOff>
    </xdr:from>
    <xdr:to>
      <xdr:col>1</xdr:col>
      <xdr:colOff>981710</xdr:colOff>
      <xdr:row>151</xdr:row>
      <xdr:rowOff>28575</xdr:rowOff>
    </xdr:to>
    <xdr:pic>
      <xdr:nvPicPr>
        <xdr:cNvPr id="3" name="Picture 2">
          <a:extLst>
            <a:ext uri="{FF2B5EF4-FFF2-40B4-BE49-F238E27FC236}">
              <a16:creationId xmlns:a16="http://schemas.microsoft.com/office/drawing/2014/main" id="{3464158B-CF28-4750-8DD0-CA3DDD5C25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18180050"/>
          <a:ext cx="3245485" cy="167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47625</xdr:colOff>
      <xdr:row>154</xdr:row>
      <xdr:rowOff>152400</xdr:rowOff>
    </xdr:from>
    <xdr:to>
      <xdr:col>1</xdr:col>
      <xdr:colOff>692150</xdr:colOff>
      <xdr:row>168</xdr:row>
      <xdr:rowOff>95250</xdr:rowOff>
    </xdr:to>
    <xdr:pic>
      <xdr:nvPicPr>
        <xdr:cNvPr id="2" name="Picture 4">
          <a:extLst>
            <a:ext uri="{FF2B5EF4-FFF2-40B4-BE49-F238E27FC236}">
              <a16:creationId xmlns:a16="http://schemas.microsoft.com/office/drawing/2014/main" id="{405A6E3F-DF19-46A6-9DF5-9DD464178F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2745700"/>
          <a:ext cx="3111500" cy="174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175</xdr:row>
      <xdr:rowOff>9525</xdr:rowOff>
    </xdr:from>
    <xdr:to>
      <xdr:col>1</xdr:col>
      <xdr:colOff>673100</xdr:colOff>
      <xdr:row>187</xdr:row>
      <xdr:rowOff>114300</xdr:rowOff>
    </xdr:to>
    <xdr:pic>
      <xdr:nvPicPr>
        <xdr:cNvPr id="3" name="Picture 2">
          <a:extLst>
            <a:ext uri="{FF2B5EF4-FFF2-40B4-BE49-F238E27FC236}">
              <a16:creationId xmlns:a16="http://schemas.microsoft.com/office/drawing/2014/main" id="{1D61C5C6-827B-4950-ACF3-14FF1323A6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25307925"/>
          <a:ext cx="306387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95250</xdr:colOff>
      <xdr:row>210</xdr:row>
      <xdr:rowOff>95250</xdr:rowOff>
    </xdr:from>
    <xdr:to>
      <xdr:col>1</xdr:col>
      <xdr:colOff>930910</xdr:colOff>
      <xdr:row>224</xdr:row>
      <xdr:rowOff>15875</xdr:rowOff>
    </xdr:to>
    <xdr:pic>
      <xdr:nvPicPr>
        <xdr:cNvPr id="2" name="Picture 4">
          <a:extLst>
            <a:ext uri="{FF2B5EF4-FFF2-40B4-BE49-F238E27FC236}">
              <a16:creationId xmlns:a16="http://schemas.microsoft.com/office/drawing/2014/main" id="{C364F801-24B4-4426-975F-22097DCFDC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28352750"/>
          <a:ext cx="3204210" cy="169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61596</xdr:colOff>
      <xdr:row>192</xdr:row>
      <xdr:rowOff>22860</xdr:rowOff>
    </xdr:from>
    <xdr:to>
      <xdr:col>1</xdr:col>
      <xdr:colOff>998220</xdr:colOff>
      <xdr:row>205</xdr:row>
      <xdr:rowOff>22860</xdr:rowOff>
    </xdr:to>
    <xdr:pic>
      <xdr:nvPicPr>
        <xdr:cNvPr id="4" name="Picture 3">
          <a:extLst>
            <a:ext uri="{FF2B5EF4-FFF2-40B4-BE49-F238E27FC236}">
              <a16:creationId xmlns:a16="http://schemas.microsoft.com/office/drawing/2014/main" id="{E55B1CD5-1DFE-4446-8459-6A6F0F7CE0A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6" y="25557480"/>
          <a:ext cx="3260724" cy="1684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171450</xdr:colOff>
      <xdr:row>200</xdr:row>
      <xdr:rowOff>114300</xdr:rowOff>
    </xdr:from>
    <xdr:to>
      <xdr:col>1</xdr:col>
      <xdr:colOff>1082675</xdr:colOff>
      <xdr:row>214</xdr:row>
      <xdr:rowOff>34925</xdr:rowOff>
    </xdr:to>
    <xdr:pic>
      <xdr:nvPicPr>
        <xdr:cNvPr id="2" name="Picture 3">
          <a:extLst>
            <a:ext uri="{FF2B5EF4-FFF2-40B4-BE49-F238E27FC236}">
              <a16:creationId xmlns:a16="http://schemas.microsoft.com/office/drawing/2014/main" id="{EBE26459-35E8-4DB3-980F-4602938648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26733500"/>
          <a:ext cx="3279775" cy="169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181</xdr:row>
      <xdr:rowOff>66675</xdr:rowOff>
    </xdr:from>
    <xdr:to>
      <xdr:col>1</xdr:col>
      <xdr:colOff>892175</xdr:colOff>
      <xdr:row>195</xdr:row>
      <xdr:rowOff>15875</xdr:rowOff>
    </xdr:to>
    <xdr:pic>
      <xdr:nvPicPr>
        <xdr:cNvPr id="3" name="Picture 4">
          <a:extLst>
            <a:ext uri="{FF2B5EF4-FFF2-40B4-BE49-F238E27FC236}">
              <a16:creationId xmlns:a16="http://schemas.microsoft.com/office/drawing/2014/main" id="{BD7A4EC7-C1A0-4ADD-BDF2-FB75CA6AF9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24260175"/>
          <a:ext cx="3136900" cy="172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171450</xdr:colOff>
      <xdr:row>151</xdr:row>
      <xdr:rowOff>28575</xdr:rowOff>
    </xdr:from>
    <xdr:to>
      <xdr:col>1</xdr:col>
      <xdr:colOff>946150</xdr:colOff>
      <xdr:row>165</xdr:row>
      <xdr:rowOff>0</xdr:rowOff>
    </xdr:to>
    <xdr:pic>
      <xdr:nvPicPr>
        <xdr:cNvPr id="2" name="Picture 4">
          <a:extLst>
            <a:ext uri="{FF2B5EF4-FFF2-40B4-BE49-F238E27FC236}">
              <a16:creationId xmlns:a16="http://schemas.microsoft.com/office/drawing/2014/main" id="{9AE040DB-6DAB-461F-826C-5C89F5863E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20450175"/>
          <a:ext cx="3143250" cy="1749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171</xdr:row>
      <xdr:rowOff>38100</xdr:rowOff>
    </xdr:from>
    <xdr:to>
      <xdr:col>1</xdr:col>
      <xdr:colOff>965200</xdr:colOff>
      <xdr:row>183</xdr:row>
      <xdr:rowOff>31750</xdr:rowOff>
    </xdr:to>
    <xdr:pic>
      <xdr:nvPicPr>
        <xdr:cNvPr id="3" name="Picture 3">
          <a:extLst>
            <a:ext uri="{FF2B5EF4-FFF2-40B4-BE49-F238E27FC236}">
              <a16:creationId xmlns:a16="http://schemas.microsoft.com/office/drawing/2014/main" id="{5D35921D-7B0E-4D0E-BBF5-0E97BE189E9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23012400"/>
          <a:ext cx="3295650" cy="151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171450</xdr:colOff>
      <xdr:row>453</xdr:row>
      <xdr:rowOff>95250</xdr:rowOff>
    </xdr:from>
    <xdr:to>
      <xdr:col>1</xdr:col>
      <xdr:colOff>777875</xdr:colOff>
      <xdr:row>466</xdr:row>
      <xdr:rowOff>95250</xdr:rowOff>
    </xdr:to>
    <xdr:pic>
      <xdr:nvPicPr>
        <xdr:cNvPr id="2" name="Picture 2">
          <a:extLst>
            <a:ext uri="{FF2B5EF4-FFF2-40B4-BE49-F238E27FC236}">
              <a16:creationId xmlns:a16="http://schemas.microsoft.com/office/drawing/2014/main" id="{BDA67BD7-3384-4A01-B696-21987E6523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68719700"/>
          <a:ext cx="2974975"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433</xdr:row>
      <xdr:rowOff>114300</xdr:rowOff>
    </xdr:from>
    <xdr:to>
      <xdr:col>1</xdr:col>
      <xdr:colOff>790575</xdr:colOff>
      <xdr:row>447</xdr:row>
      <xdr:rowOff>111125</xdr:rowOff>
    </xdr:to>
    <xdr:pic>
      <xdr:nvPicPr>
        <xdr:cNvPr id="3" name="Picture 4">
          <a:extLst>
            <a:ext uri="{FF2B5EF4-FFF2-40B4-BE49-F238E27FC236}">
              <a16:creationId xmlns:a16="http://schemas.microsoft.com/office/drawing/2014/main" id="{4352F467-D67A-439F-8840-69DE6D6D71E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66186050"/>
          <a:ext cx="3092450" cy="177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152400</xdr:colOff>
      <xdr:row>144</xdr:row>
      <xdr:rowOff>0</xdr:rowOff>
    </xdr:from>
    <xdr:to>
      <xdr:col>1</xdr:col>
      <xdr:colOff>1101725</xdr:colOff>
      <xdr:row>158</xdr:row>
      <xdr:rowOff>38100</xdr:rowOff>
    </xdr:to>
    <xdr:pic>
      <xdr:nvPicPr>
        <xdr:cNvPr id="2" name="Picture 4">
          <a:extLst>
            <a:ext uri="{FF2B5EF4-FFF2-40B4-BE49-F238E27FC236}">
              <a16:creationId xmlns:a16="http://schemas.microsoft.com/office/drawing/2014/main" id="{A2BB1E62-D3CD-47DA-A9A5-202D0C0C9F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8776950"/>
          <a:ext cx="3419475" cy="181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124</xdr:row>
      <xdr:rowOff>85725</xdr:rowOff>
    </xdr:from>
    <xdr:to>
      <xdr:col>1</xdr:col>
      <xdr:colOff>1101725</xdr:colOff>
      <xdr:row>139</xdr:row>
      <xdr:rowOff>0</xdr:rowOff>
    </xdr:to>
    <xdr:pic>
      <xdr:nvPicPr>
        <xdr:cNvPr id="3" name="Picture 5">
          <a:extLst>
            <a:ext uri="{FF2B5EF4-FFF2-40B4-BE49-F238E27FC236}">
              <a16:creationId xmlns:a16="http://schemas.microsoft.com/office/drawing/2014/main" id="{5B428B66-21D7-4000-A0E1-5994A75A36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6309975"/>
          <a:ext cx="3419475"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103</xdr:row>
      <xdr:rowOff>9525</xdr:rowOff>
    </xdr:from>
    <xdr:to>
      <xdr:col>1</xdr:col>
      <xdr:colOff>873125</xdr:colOff>
      <xdr:row>117</xdr:row>
      <xdr:rowOff>0</xdr:rowOff>
    </xdr:to>
    <xdr:pic>
      <xdr:nvPicPr>
        <xdr:cNvPr id="4" name="Picture 6">
          <a:extLst>
            <a:ext uri="{FF2B5EF4-FFF2-40B4-BE49-F238E27FC236}">
              <a16:creationId xmlns:a16="http://schemas.microsoft.com/office/drawing/2014/main" id="{F196BB5B-EBCF-4156-87A5-97AB45B01A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3554075"/>
          <a:ext cx="3133725" cy="1768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104</xdr:row>
      <xdr:rowOff>76200</xdr:rowOff>
    </xdr:from>
    <xdr:to>
      <xdr:col>1</xdr:col>
      <xdr:colOff>1101725</xdr:colOff>
      <xdr:row>118</xdr:row>
      <xdr:rowOff>111125</xdr:rowOff>
    </xdr:to>
    <xdr:pic>
      <xdr:nvPicPr>
        <xdr:cNvPr id="2" name="Picture 3">
          <a:extLst>
            <a:ext uri="{FF2B5EF4-FFF2-40B4-BE49-F238E27FC236}">
              <a16:creationId xmlns:a16="http://schemas.microsoft.com/office/drawing/2014/main" id="{9DF58DB5-9DB3-49C6-A58D-4CFD195911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3900150"/>
          <a:ext cx="3451225" cy="181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83</xdr:row>
      <xdr:rowOff>0</xdr:rowOff>
    </xdr:from>
    <xdr:to>
      <xdr:col>1</xdr:col>
      <xdr:colOff>892175</xdr:colOff>
      <xdr:row>96</xdr:row>
      <xdr:rowOff>111125</xdr:rowOff>
    </xdr:to>
    <xdr:pic>
      <xdr:nvPicPr>
        <xdr:cNvPr id="3" name="Picture 4">
          <a:extLst>
            <a:ext uri="{FF2B5EF4-FFF2-40B4-BE49-F238E27FC236}">
              <a16:creationId xmlns:a16="http://schemas.microsoft.com/office/drawing/2014/main" id="{271F0124-7DE6-41BF-B808-9F754ECAE50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1144250"/>
          <a:ext cx="312737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133350</xdr:colOff>
      <xdr:row>173</xdr:row>
      <xdr:rowOff>76200</xdr:rowOff>
    </xdr:from>
    <xdr:to>
      <xdr:col>1</xdr:col>
      <xdr:colOff>1209675</xdr:colOff>
      <xdr:row>188</xdr:row>
      <xdr:rowOff>0</xdr:rowOff>
    </xdr:to>
    <xdr:pic>
      <xdr:nvPicPr>
        <xdr:cNvPr id="2" name="Picture 5">
          <a:extLst>
            <a:ext uri="{FF2B5EF4-FFF2-40B4-BE49-F238E27FC236}">
              <a16:creationId xmlns:a16="http://schemas.microsoft.com/office/drawing/2014/main" id="{7ED813A5-C53F-4BA5-9540-E7884EE0CF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23590250"/>
          <a:ext cx="3444875"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153</xdr:row>
      <xdr:rowOff>152400</xdr:rowOff>
    </xdr:from>
    <xdr:to>
      <xdr:col>1</xdr:col>
      <xdr:colOff>835025</xdr:colOff>
      <xdr:row>167</xdr:row>
      <xdr:rowOff>111125</xdr:rowOff>
    </xdr:to>
    <xdr:pic>
      <xdr:nvPicPr>
        <xdr:cNvPr id="3" name="Picture 6">
          <a:extLst>
            <a:ext uri="{FF2B5EF4-FFF2-40B4-BE49-F238E27FC236}">
              <a16:creationId xmlns:a16="http://schemas.microsoft.com/office/drawing/2014/main" id="{E80A13A2-40E7-4907-BB84-096D5E8715C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21088350"/>
          <a:ext cx="312737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95250</xdr:colOff>
      <xdr:row>142</xdr:row>
      <xdr:rowOff>76200</xdr:rowOff>
    </xdr:from>
    <xdr:to>
      <xdr:col>1</xdr:col>
      <xdr:colOff>1098550</xdr:colOff>
      <xdr:row>156</xdr:row>
      <xdr:rowOff>111125</xdr:rowOff>
    </xdr:to>
    <xdr:pic>
      <xdr:nvPicPr>
        <xdr:cNvPr id="2" name="Picture 3">
          <a:extLst>
            <a:ext uri="{FF2B5EF4-FFF2-40B4-BE49-F238E27FC236}">
              <a16:creationId xmlns:a16="http://schemas.microsoft.com/office/drawing/2014/main" id="{600A9586-D67B-48CD-AD4E-056CF23C73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8021300"/>
          <a:ext cx="3371850" cy="181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120</xdr:row>
      <xdr:rowOff>104775</xdr:rowOff>
    </xdr:from>
    <xdr:to>
      <xdr:col>1</xdr:col>
      <xdr:colOff>930275</xdr:colOff>
      <xdr:row>134</xdr:row>
      <xdr:rowOff>76200</xdr:rowOff>
    </xdr:to>
    <xdr:pic>
      <xdr:nvPicPr>
        <xdr:cNvPr id="3" name="Picture 4">
          <a:extLst>
            <a:ext uri="{FF2B5EF4-FFF2-40B4-BE49-F238E27FC236}">
              <a16:creationId xmlns:a16="http://schemas.microsoft.com/office/drawing/2014/main" id="{AA2AAB52-4BFE-452B-BC86-C524C56F26D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15243175"/>
          <a:ext cx="3127375" cy="1749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123825</xdr:colOff>
      <xdr:row>164</xdr:row>
      <xdr:rowOff>59055</xdr:rowOff>
    </xdr:from>
    <xdr:to>
      <xdr:col>1</xdr:col>
      <xdr:colOff>1196975</xdr:colOff>
      <xdr:row>178</xdr:row>
      <xdr:rowOff>83820</xdr:rowOff>
    </xdr:to>
    <xdr:pic>
      <xdr:nvPicPr>
        <xdr:cNvPr id="2" name="Picture 3">
          <a:extLst>
            <a:ext uri="{FF2B5EF4-FFF2-40B4-BE49-F238E27FC236}">
              <a16:creationId xmlns:a16="http://schemas.microsoft.com/office/drawing/2014/main" id="{B41834C3-4DB5-4EF0-BA07-BB72BE0A71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22408515"/>
          <a:ext cx="3397250" cy="1838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144</xdr:row>
      <xdr:rowOff>85725</xdr:rowOff>
    </xdr:from>
    <xdr:to>
      <xdr:col>1</xdr:col>
      <xdr:colOff>981075</xdr:colOff>
      <xdr:row>158</xdr:row>
      <xdr:rowOff>76200</xdr:rowOff>
    </xdr:to>
    <xdr:pic>
      <xdr:nvPicPr>
        <xdr:cNvPr id="3" name="Picture 4">
          <a:extLst>
            <a:ext uri="{FF2B5EF4-FFF2-40B4-BE49-F238E27FC236}">
              <a16:creationId xmlns:a16="http://schemas.microsoft.com/office/drawing/2014/main" id="{AFFF4DC7-8834-418B-88FE-6D1448B611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19396075"/>
          <a:ext cx="3159125" cy="1768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190500</xdr:colOff>
      <xdr:row>140</xdr:row>
      <xdr:rowOff>85725</xdr:rowOff>
    </xdr:from>
    <xdr:to>
      <xdr:col>1</xdr:col>
      <xdr:colOff>987425</xdr:colOff>
      <xdr:row>154</xdr:row>
      <xdr:rowOff>76200</xdr:rowOff>
    </xdr:to>
    <xdr:pic>
      <xdr:nvPicPr>
        <xdr:cNvPr id="2" name="Picture 4">
          <a:extLst>
            <a:ext uri="{FF2B5EF4-FFF2-40B4-BE49-F238E27FC236}">
              <a16:creationId xmlns:a16="http://schemas.microsoft.com/office/drawing/2014/main" id="{6128E2DD-C340-402D-9CC3-CAF47AA8F4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9211925"/>
          <a:ext cx="3165475" cy="1768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xdr:row>
      <xdr:rowOff>0</xdr:rowOff>
    </xdr:from>
    <xdr:to>
      <xdr:col>1</xdr:col>
      <xdr:colOff>1082675</xdr:colOff>
      <xdr:row>174</xdr:row>
      <xdr:rowOff>76200</xdr:rowOff>
    </xdr:to>
    <xdr:pic>
      <xdr:nvPicPr>
        <xdr:cNvPr id="3" name="Picture 3">
          <a:extLst>
            <a:ext uri="{FF2B5EF4-FFF2-40B4-BE49-F238E27FC236}">
              <a16:creationId xmlns:a16="http://schemas.microsoft.com/office/drawing/2014/main" id="{E1DF9305-8776-4B66-90EB-25B1244427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1678900"/>
          <a:ext cx="3451225" cy="185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76200</xdr:colOff>
      <xdr:row>129</xdr:row>
      <xdr:rowOff>66675</xdr:rowOff>
    </xdr:from>
    <xdr:to>
      <xdr:col>1</xdr:col>
      <xdr:colOff>1000125</xdr:colOff>
      <xdr:row>143</xdr:row>
      <xdr:rowOff>31750</xdr:rowOff>
    </xdr:to>
    <xdr:pic>
      <xdr:nvPicPr>
        <xdr:cNvPr id="2" name="Picture 3">
          <a:extLst>
            <a:ext uri="{FF2B5EF4-FFF2-40B4-BE49-F238E27FC236}">
              <a16:creationId xmlns:a16="http://schemas.microsoft.com/office/drawing/2014/main" id="{7DB7A380-6A01-459D-9AB9-777DA4FA6F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7198975"/>
          <a:ext cx="32924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xdr:colOff>
      <xdr:row>107</xdr:row>
      <xdr:rowOff>114300</xdr:rowOff>
    </xdr:from>
    <xdr:to>
      <xdr:col>1</xdr:col>
      <xdr:colOff>1000125</xdr:colOff>
      <xdr:row>121</xdr:row>
      <xdr:rowOff>88900</xdr:rowOff>
    </xdr:to>
    <xdr:pic>
      <xdr:nvPicPr>
        <xdr:cNvPr id="3" name="Picture 4">
          <a:extLst>
            <a:ext uri="{FF2B5EF4-FFF2-40B4-BE49-F238E27FC236}">
              <a16:creationId xmlns:a16="http://schemas.microsoft.com/office/drawing/2014/main" id="{24FDAEB5-7454-4FFC-B07A-8B0935CF798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5" y="14439900"/>
          <a:ext cx="31496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115</xdr:row>
      <xdr:rowOff>76200</xdr:rowOff>
    </xdr:from>
    <xdr:to>
      <xdr:col>1</xdr:col>
      <xdr:colOff>1101725</xdr:colOff>
      <xdr:row>130</xdr:row>
      <xdr:rowOff>0</xdr:rowOff>
    </xdr:to>
    <xdr:pic>
      <xdr:nvPicPr>
        <xdr:cNvPr id="2" name="Picture 3">
          <a:extLst>
            <a:ext uri="{FF2B5EF4-FFF2-40B4-BE49-F238E27FC236}">
              <a16:creationId xmlns:a16="http://schemas.microsoft.com/office/drawing/2014/main" id="{5F350375-EC36-48B0-AD42-07F1F09502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5659100"/>
          <a:ext cx="3451225"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96</xdr:row>
      <xdr:rowOff>0</xdr:rowOff>
    </xdr:from>
    <xdr:to>
      <xdr:col>1</xdr:col>
      <xdr:colOff>885825</xdr:colOff>
      <xdr:row>109</xdr:row>
      <xdr:rowOff>107950</xdr:rowOff>
    </xdr:to>
    <xdr:pic>
      <xdr:nvPicPr>
        <xdr:cNvPr id="3" name="Picture 4">
          <a:extLst>
            <a:ext uri="{FF2B5EF4-FFF2-40B4-BE49-F238E27FC236}">
              <a16:creationId xmlns:a16="http://schemas.microsoft.com/office/drawing/2014/main" id="{6E5D6A9F-9E36-44C9-B45C-87F056D91E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13157200"/>
          <a:ext cx="3159125" cy="1758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95250</xdr:colOff>
      <xdr:row>110</xdr:row>
      <xdr:rowOff>38100</xdr:rowOff>
    </xdr:from>
    <xdr:to>
      <xdr:col>1</xdr:col>
      <xdr:colOff>1171575</xdr:colOff>
      <xdr:row>124</xdr:row>
      <xdr:rowOff>88900</xdr:rowOff>
    </xdr:to>
    <xdr:pic>
      <xdr:nvPicPr>
        <xdr:cNvPr id="2" name="Picture 3">
          <a:extLst>
            <a:ext uri="{FF2B5EF4-FFF2-40B4-BE49-F238E27FC236}">
              <a16:creationId xmlns:a16="http://schemas.microsoft.com/office/drawing/2014/main" id="{11B775BC-E16F-4069-AA54-AA4F98E666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4884400"/>
          <a:ext cx="3444875"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90</xdr:row>
      <xdr:rowOff>104775</xdr:rowOff>
    </xdr:from>
    <xdr:to>
      <xdr:col>1</xdr:col>
      <xdr:colOff>904875</xdr:colOff>
      <xdr:row>104</xdr:row>
      <xdr:rowOff>76200</xdr:rowOff>
    </xdr:to>
    <xdr:pic>
      <xdr:nvPicPr>
        <xdr:cNvPr id="3" name="Picture 4">
          <a:extLst>
            <a:ext uri="{FF2B5EF4-FFF2-40B4-BE49-F238E27FC236}">
              <a16:creationId xmlns:a16="http://schemas.microsoft.com/office/drawing/2014/main" id="{E54927D8-39E1-44CB-A881-DC464DBCAB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2398375"/>
          <a:ext cx="3140075" cy="1749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85725</xdr:colOff>
      <xdr:row>106</xdr:row>
      <xdr:rowOff>0</xdr:rowOff>
    </xdr:from>
    <xdr:to>
      <xdr:col>1</xdr:col>
      <xdr:colOff>1025525</xdr:colOff>
      <xdr:row>120</xdr:row>
      <xdr:rowOff>0</xdr:rowOff>
    </xdr:to>
    <xdr:pic>
      <xdr:nvPicPr>
        <xdr:cNvPr id="2" name="Picture 3">
          <a:extLst>
            <a:ext uri="{FF2B5EF4-FFF2-40B4-BE49-F238E27FC236}">
              <a16:creationId xmlns:a16="http://schemas.microsoft.com/office/drawing/2014/main" id="{5113771D-B40F-4957-B0D5-4F795AE0F5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4211300"/>
          <a:ext cx="3308350" cy="17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86</xdr:row>
      <xdr:rowOff>76200</xdr:rowOff>
    </xdr:from>
    <xdr:to>
      <xdr:col>1</xdr:col>
      <xdr:colOff>828675</xdr:colOff>
      <xdr:row>100</xdr:row>
      <xdr:rowOff>38100</xdr:rowOff>
    </xdr:to>
    <xdr:pic>
      <xdr:nvPicPr>
        <xdr:cNvPr id="3" name="Picture 4">
          <a:extLst>
            <a:ext uri="{FF2B5EF4-FFF2-40B4-BE49-F238E27FC236}">
              <a16:creationId xmlns:a16="http://schemas.microsoft.com/office/drawing/2014/main" id="{443C5D67-65E3-4995-8B14-AA08755E56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11734800"/>
          <a:ext cx="3130550" cy="173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123825</xdr:colOff>
      <xdr:row>151</xdr:row>
      <xdr:rowOff>104775</xdr:rowOff>
    </xdr:from>
    <xdr:to>
      <xdr:col>1</xdr:col>
      <xdr:colOff>1209675</xdr:colOff>
      <xdr:row>166</xdr:row>
      <xdr:rowOff>0</xdr:rowOff>
    </xdr:to>
    <xdr:pic>
      <xdr:nvPicPr>
        <xdr:cNvPr id="2" name="Picture 3">
          <a:extLst>
            <a:ext uri="{FF2B5EF4-FFF2-40B4-BE49-F238E27FC236}">
              <a16:creationId xmlns:a16="http://schemas.microsoft.com/office/drawing/2014/main" id="{B1686E9C-4297-43E4-8226-F546085235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20126325"/>
          <a:ext cx="34544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129</xdr:row>
      <xdr:rowOff>76200</xdr:rowOff>
    </xdr:from>
    <xdr:to>
      <xdr:col>1</xdr:col>
      <xdr:colOff>904875</xdr:colOff>
      <xdr:row>143</xdr:row>
      <xdr:rowOff>92075</xdr:rowOff>
    </xdr:to>
    <xdr:pic>
      <xdr:nvPicPr>
        <xdr:cNvPr id="3" name="Picture 4">
          <a:extLst>
            <a:ext uri="{FF2B5EF4-FFF2-40B4-BE49-F238E27FC236}">
              <a16:creationId xmlns:a16="http://schemas.microsoft.com/office/drawing/2014/main" id="{07E1371B-B5B5-4F71-A821-94B6AF6C6F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7278350"/>
          <a:ext cx="3140075" cy="179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123825</xdr:colOff>
      <xdr:row>152</xdr:row>
      <xdr:rowOff>38100</xdr:rowOff>
    </xdr:from>
    <xdr:to>
      <xdr:col>1</xdr:col>
      <xdr:colOff>1069975</xdr:colOff>
      <xdr:row>166</xdr:row>
      <xdr:rowOff>92075</xdr:rowOff>
    </xdr:to>
    <xdr:pic>
      <xdr:nvPicPr>
        <xdr:cNvPr id="2" name="Picture 4">
          <a:extLst>
            <a:ext uri="{FF2B5EF4-FFF2-40B4-BE49-F238E27FC236}">
              <a16:creationId xmlns:a16="http://schemas.microsoft.com/office/drawing/2014/main" id="{F19B1CD3-7B60-483B-99B6-2146A5139D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19729450"/>
          <a:ext cx="3416300" cy="183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xdr:row>
      <xdr:rowOff>28575</xdr:rowOff>
    </xdr:from>
    <xdr:to>
      <xdr:col>1</xdr:col>
      <xdr:colOff>936625</xdr:colOff>
      <xdr:row>145</xdr:row>
      <xdr:rowOff>76200</xdr:rowOff>
    </xdr:to>
    <xdr:pic>
      <xdr:nvPicPr>
        <xdr:cNvPr id="3" name="Picture 5">
          <a:extLst>
            <a:ext uri="{FF2B5EF4-FFF2-40B4-BE49-F238E27FC236}">
              <a16:creationId xmlns:a16="http://schemas.microsoft.com/office/drawing/2014/main" id="{F590A700-0EC1-4D6C-8B61-6FBDB6F768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040225"/>
          <a:ext cx="3406775" cy="18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110</xdr:row>
      <xdr:rowOff>76200</xdr:rowOff>
    </xdr:from>
    <xdr:to>
      <xdr:col>1</xdr:col>
      <xdr:colOff>822325</xdr:colOff>
      <xdr:row>124</xdr:row>
      <xdr:rowOff>34925</xdr:rowOff>
    </xdr:to>
    <xdr:pic>
      <xdr:nvPicPr>
        <xdr:cNvPr id="4" name="Picture 6">
          <a:extLst>
            <a:ext uri="{FF2B5EF4-FFF2-40B4-BE49-F238E27FC236}">
              <a16:creationId xmlns:a16="http://schemas.microsoft.com/office/drawing/2014/main" id="{68D301D1-B0BA-4A42-9B76-55EB6ECAC5F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14408150"/>
          <a:ext cx="3121025" cy="173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76200</xdr:colOff>
      <xdr:row>113</xdr:row>
      <xdr:rowOff>28575</xdr:rowOff>
    </xdr:from>
    <xdr:to>
      <xdr:col>1</xdr:col>
      <xdr:colOff>1152525</xdr:colOff>
      <xdr:row>127</xdr:row>
      <xdr:rowOff>76200</xdr:rowOff>
    </xdr:to>
    <xdr:pic>
      <xdr:nvPicPr>
        <xdr:cNvPr id="2" name="Picture 3">
          <a:extLst>
            <a:ext uri="{FF2B5EF4-FFF2-40B4-BE49-F238E27FC236}">
              <a16:creationId xmlns:a16="http://schemas.microsoft.com/office/drawing/2014/main" id="{DA81DD3D-EADC-47F8-ADE4-91DCDA94B6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4849475"/>
          <a:ext cx="3444875" cy="18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93</xdr:row>
      <xdr:rowOff>76200</xdr:rowOff>
    </xdr:from>
    <xdr:to>
      <xdr:col>1</xdr:col>
      <xdr:colOff>1038225</xdr:colOff>
      <xdr:row>107</xdr:row>
      <xdr:rowOff>38100</xdr:rowOff>
    </xdr:to>
    <xdr:pic>
      <xdr:nvPicPr>
        <xdr:cNvPr id="3" name="Picture 4">
          <a:extLst>
            <a:ext uri="{FF2B5EF4-FFF2-40B4-BE49-F238E27FC236}">
              <a16:creationId xmlns:a16="http://schemas.microsoft.com/office/drawing/2014/main" id="{5D10D505-1225-406C-AE9C-65524DE723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6700" y="12344400"/>
          <a:ext cx="3140075" cy="173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209550</xdr:colOff>
      <xdr:row>134</xdr:row>
      <xdr:rowOff>0</xdr:rowOff>
    </xdr:from>
    <xdr:to>
      <xdr:col>1</xdr:col>
      <xdr:colOff>1285875</xdr:colOff>
      <xdr:row>148</xdr:row>
      <xdr:rowOff>38100</xdr:rowOff>
    </xdr:to>
    <xdr:pic>
      <xdr:nvPicPr>
        <xdr:cNvPr id="2" name="Picture 3">
          <a:extLst>
            <a:ext uri="{FF2B5EF4-FFF2-40B4-BE49-F238E27FC236}">
              <a16:creationId xmlns:a16="http://schemas.microsoft.com/office/drawing/2014/main" id="{5989316E-3017-4A98-97C9-4DBF236D21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7367250"/>
          <a:ext cx="3444875" cy="181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114</xdr:row>
      <xdr:rowOff>95250</xdr:rowOff>
    </xdr:from>
    <xdr:to>
      <xdr:col>1</xdr:col>
      <xdr:colOff>987425</xdr:colOff>
      <xdr:row>128</xdr:row>
      <xdr:rowOff>76200</xdr:rowOff>
    </xdr:to>
    <xdr:pic>
      <xdr:nvPicPr>
        <xdr:cNvPr id="3" name="Picture 4">
          <a:extLst>
            <a:ext uri="{FF2B5EF4-FFF2-40B4-BE49-F238E27FC236}">
              <a16:creationId xmlns:a16="http://schemas.microsoft.com/office/drawing/2014/main" id="{88E8C073-CD48-468F-86A0-FB1F116F0A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4909800"/>
          <a:ext cx="3146425" cy="1758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209550</xdr:colOff>
      <xdr:row>120</xdr:row>
      <xdr:rowOff>76200</xdr:rowOff>
    </xdr:from>
    <xdr:to>
      <xdr:col>1</xdr:col>
      <xdr:colOff>1304925</xdr:colOff>
      <xdr:row>135</xdr:row>
      <xdr:rowOff>0</xdr:rowOff>
    </xdr:to>
    <xdr:pic>
      <xdr:nvPicPr>
        <xdr:cNvPr id="2" name="Picture 3">
          <a:extLst>
            <a:ext uri="{FF2B5EF4-FFF2-40B4-BE49-F238E27FC236}">
              <a16:creationId xmlns:a16="http://schemas.microsoft.com/office/drawing/2014/main" id="{4546B427-6E42-4F5F-AF75-0462863BF8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913100"/>
          <a:ext cx="3463925"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xdr:colOff>
      <xdr:row>100</xdr:row>
      <xdr:rowOff>133350</xdr:rowOff>
    </xdr:from>
    <xdr:to>
      <xdr:col>1</xdr:col>
      <xdr:colOff>1006475</xdr:colOff>
      <xdr:row>114</xdr:row>
      <xdr:rowOff>107950</xdr:rowOff>
    </xdr:to>
    <xdr:pic>
      <xdr:nvPicPr>
        <xdr:cNvPr id="3" name="Picture 4">
          <a:extLst>
            <a:ext uri="{FF2B5EF4-FFF2-40B4-BE49-F238E27FC236}">
              <a16:creationId xmlns:a16="http://schemas.microsoft.com/office/drawing/2014/main" id="{5039CFEC-3207-4FE9-9717-FB037380F3C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5" y="13411200"/>
          <a:ext cx="3155950" cy="1758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209550</xdr:colOff>
      <xdr:row>133</xdr:row>
      <xdr:rowOff>76200</xdr:rowOff>
    </xdr:from>
    <xdr:to>
      <xdr:col>1</xdr:col>
      <xdr:colOff>1304925</xdr:colOff>
      <xdr:row>147</xdr:row>
      <xdr:rowOff>107950</xdr:rowOff>
    </xdr:to>
    <xdr:pic>
      <xdr:nvPicPr>
        <xdr:cNvPr id="2" name="Picture 3">
          <a:extLst>
            <a:ext uri="{FF2B5EF4-FFF2-40B4-BE49-F238E27FC236}">
              <a16:creationId xmlns:a16="http://schemas.microsoft.com/office/drawing/2014/main" id="{B3678B7E-0189-4BCE-A5DC-4383780FFB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7367250"/>
          <a:ext cx="3463925"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112</xdr:row>
      <xdr:rowOff>133350</xdr:rowOff>
    </xdr:from>
    <xdr:to>
      <xdr:col>1</xdr:col>
      <xdr:colOff>949325</xdr:colOff>
      <xdr:row>126</xdr:row>
      <xdr:rowOff>107950</xdr:rowOff>
    </xdr:to>
    <xdr:pic>
      <xdr:nvPicPr>
        <xdr:cNvPr id="3" name="Picture 4">
          <a:extLst>
            <a:ext uri="{FF2B5EF4-FFF2-40B4-BE49-F238E27FC236}">
              <a16:creationId xmlns:a16="http://schemas.microsoft.com/office/drawing/2014/main" id="{C37D1F26-A3BB-44B4-AE9B-6CB3E14C1DB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14738350"/>
          <a:ext cx="3146425" cy="1758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76200</xdr:colOff>
      <xdr:row>73</xdr:row>
      <xdr:rowOff>114300</xdr:rowOff>
    </xdr:from>
    <xdr:to>
      <xdr:col>1</xdr:col>
      <xdr:colOff>1349375</xdr:colOff>
      <xdr:row>88</xdr:row>
      <xdr:rowOff>34925</xdr:rowOff>
    </xdr:to>
    <xdr:pic>
      <xdr:nvPicPr>
        <xdr:cNvPr id="2" name="Picture 3">
          <a:extLst>
            <a:ext uri="{FF2B5EF4-FFF2-40B4-BE49-F238E27FC236}">
              <a16:creationId xmlns:a16="http://schemas.microsoft.com/office/drawing/2014/main" id="{7D3D6F7C-12FD-40C1-A92F-7B250B6163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350500"/>
          <a:ext cx="3552825" cy="18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53</xdr:row>
      <xdr:rowOff>28575</xdr:rowOff>
    </xdr:from>
    <xdr:to>
      <xdr:col>1</xdr:col>
      <xdr:colOff>1101725</xdr:colOff>
      <xdr:row>67</xdr:row>
      <xdr:rowOff>0</xdr:rowOff>
    </xdr:to>
    <xdr:pic>
      <xdr:nvPicPr>
        <xdr:cNvPr id="3" name="Picture 4">
          <a:extLst>
            <a:ext uri="{FF2B5EF4-FFF2-40B4-BE49-F238E27FC236}">
              <a16:creationId xmlns:a16="http://schemas.microsoft.com/office/drawing/2014/main" id="{3EADDE99-8BCA-45E9-87AF-C9964139D6C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7712075"/>
          <a:ext cx="3257550" cy="1749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76200</xdr:colOff>
      <xdr:row>79</xdr:row>
      <xdr:rowOff>0</xdr:rowOff>
    </xdr:from>
    <xdr:to>
      <xdr:col>1</xdr:col>
      <xdr:colOff>876300</xdr:colOff>
      <xdr:row>91</xdr:row>
      <xdr:rowOff>0</xdr:rowOff>
    </xdr:to>
    <xdr:pic>
      <xdr:nvPicPr>
        <xdr:cNvPr id="2" name="Picture 3">
          <a:extLst>
            <a:ext uri="{FF2B5EF4-FFF2-40B4-BE49-F238E27FC236}">
              <a16:creationId xmlns:a16="http://schemas.microsoft.com/office/drawing/2014/main" id="{FB78D92E-8403-443E-BB11-FBD674DD0C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642600"/>
          <a:ext cx="30797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0</xdr:rowOff>
    </xdr:from>
    <xdr:to>
      <xdr:col>1</xdr:col>
      <xdr:colOff>666750</xdr:colOff>
      <xdr:row>73</xdr:row>
      <xdr:rowOff>9525</xdr:rowOff>
    </xdr:to>
    <xdr:pic>
      <xdr:nvPicPr>
        <xdr:cNvPr id="3" name="Picture 3">
          <a:extLst>
            <a:ext uri="{FF2B5EF4-FFF2-40B4-BE49-F238E27FC236}">
              <a16:creationId xmlns:a16="http://schemas.microsoft.com/office/drawing/2014/main" id="{67C573BA-3BCA-4609-B6EC-F0D58C1500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210550"/>
          <a:ext cx="2946400" cy="166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152400</xdr:colOff>
      <xdr:row>55</xdr:row>
      <xdr:rowOff>76200</xdr:rowOff>
    </xdr:from>
    <xdr:to>
      <xdr:col>1</xdr:col>
      <xdr:colOff>1314450</xdr:colOff>
      <xdr:row>69</xdr:row>
      <xdr:rowOff>111125</xdr:rowOff>
    </xdr:to>
    <xdr:pic>
      <xdr:nvPicPr>
        <xdr:cNvPr id="2" name="Picture 4">
          <a:extLst>
            <a:ext uri="{FF2B5EF4-FFF2-40B4-BE49-F238E27FC236}">
              <a16:creationId xmlns:a16="http://schemas.microsoft.com/office/drawing/2014/main" id="{1D225FDE-48F7-4ECF-9D09-5455A6EA5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7651750"/>
          <a:ext cx="3441700" cy="181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75</xdr:row>
      <xdr:rowOff>152400</xdr:rowOff>
    </xdr:from>
    <xdr:to>
      <xdr:col>1</xdr:col>
      <xdr:colOff>1273175</xdr:colOff>
      <xdr:row>89</xdr:row>
      <xdr:rowOff>76200</xdr:rowOff>
    </xdr:to>
    <xdr:pic>
      <xdr:nvPicPr>
        <xdr:cNvPr id="3" name="Picture 3">
          <a:extLst>
            <a:ext uri="{FF2B5EF4-FFF2-40B4-BE49-F238E27FC236}">
              <a16:creationId xmlns:a16="http://schemas.microsoft.com/office/drawing/2014/main" id="{BE497F75-AD2D-4132-BE5B-B8716116AB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0261600"/>
          <a:ext cx="3419475" cy="172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29.bin"/><Relationship Id="rId1" Type="http://schemas.openxmlformats.org/officeDocument/2006/relationships/hyperlink" Target="https://www.franklintempletonindia.com/downloadsServlet/pdf/product-labels-jg9o5k7l"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31.bin"/><Relationship Id="rId1" Type="http://schemas.openxmlformats.org/officeDocument/2006/relationships/hyperlink" Target="https://www.franklintempletonindia.com/downloadsServlet/pdf/product-labels-jg9o5k7l" TargetMode="Externa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33.bin"/><Relationship Id="rId1" Type="http://schemas.openxmlformats.org/officeDocument/2006/relationships/hyperlink" Target="https://www.franklintempletonindia.com/downloadsServlet/pdf/product-labels-jg9o5k7l" TargetMode="External"/></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printerSettings" Target="../printerSettings/printerSettings34.bin"/><Relationship Id="rId1" Type="http://schemas.openxmlformats.org/officeDocument/2006/relationships/hyperlink" Target="https://www.franklintempletonindia.com/downloadsServlet/pdf/product-labels-jg9o5k7l" TargetMode="Externa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printerSettings" Target="../printerSettings/printerSettings36.bin"/><Relationship Id="rId1" Type="http://schemas.openxmlformats.org/officeDocument/2006/relationships/hyperlink" Target="https://www.franklintempletonindia.com/downloadsServlet/pdf/product-labels-jg9o5k7l"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7F1C8-BC1F-4AA3-9775-15AAA6E689CD}">
  <dimension ref="A1:I165"/>
  <sheetViews>
    <sheetView tabSelected="1" workbookViewId="0">
      <selection sqref="A1:G1"/>
    </sheetView>
  </sheetViews>
  <sheetFormatPr defaultColWidth="9.28515625" defaultRowHeight="11.25" x14ac:dyDescent="0.2"/>
  <cols>
    <col min="1" max="1" width="33.85546875" style="6" bestFit="1" customWidth="1"/>
    <col min="2" max="2" width="42.28515625" style="6" bestFit="1" customWidth="1"/>
    <col min="3" max="3" width="2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1390</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1392</v>
      </c>
      <c r="B7" s="22" t="s">
        <v>1393</v>
      </c>
      <c r="C7" s="22" t="s">
        <v>32</v>
      </c>
      <c r="D7" s="25">
        <v>17000</v>
      </c>
      <c r="E7" s="23">
        <v>18279.286561600002</v>
      </c>
      <c r="F7" s="24">
        <v>3.7998160056074002</v>
      </c>
      <c r="G7" s="23">
        <v>6.9898999999999996</v>
      </c>
    </row>
    <row r="8" spans="1:7" x14ac:dyDescent="0.2">
      <c r="A8" s="21" t="s">
        <v>33</v>
      </c>
      <c r="B8" s="21"/>
      <c r="C8" s="21"/>
      <c r="D8" s="21"/>
      <c r="E8" s="26">
        <f>SUM(E6:E7)</f>
        <v>18279.286561600002</v>
      </c>
      <c r="F8" s="27">
        <f>SUM(F6:F7)</f>
        <v>3.7998160056074002</v>
      </c>
      <c r="G8" s="26"/>
    </row>
    <row r="9" spans="1:7" x14ac:dyDescent="0.2">
      <c r="A9" s="22"/>
      <c r="B9" s="22"/>
      <c r="C9" s="22"/>
      <c r="D9" s="22"/>
      <c r="E9" s="23"/>
      <c r="F9" s="24"/>
      <c r="G9" s="23"/>
    </row>
    <row r="10" spans="1:7" x14ac:dyDescent="0.2">
      <c r="A10" s="21" t="s">
        <v>34</v>
      </c>
      <c r="B10" s="22"/>
      <c r="C10" s="22"/>
      <c r="D10" s="22"/>
      <c r="E10" s="23"/>
      <c r="F10" s="24"/>
      <c r="G10" s="23"/>
    </row>
    <row r="11" spans="1:7" x14ac:dyDescent="0.2">
      <c r="A11" s="21" t="s">
        <v>35</v>
      </c>
      <c r="B11" s="22"/>
      <c r="C11" s="22"/>
      <c r="D11" s="22"/>
      <c r="E11" s="23"/>
      <c r="F11" s="24"/>
      <c r="G11" s="23"/>
    </row>
    <row r="12" spans="1:7" x14ac:dyDescent="0.2">
      <c r="A12" s="22" t="s">
        <v>1394</v>
      </c>
      <c r="B12" s="22" t="s">
        <v>1395</v>
      </c>
      <c r="C12" s="22" t="s">
        <v>1396</v>
      </c>
      <c r="D12" s="25">
        <v>5000</v>
      </c>
      <c r="E12" s="23">
        <v>24852.974999999999</v>
      </c>
      <c r="F12" s="24">
        <v>5.1663248384292801</v>
      </c>
      <c r="G12" s="23">
        <v>6.1699000000000002</v>
      </c>
    </row>
    <row r="13" spans="1:7" x14ac:dyDescent="0.2">
      <c r="A13" s="22" t="s">
        <v>1397</v>
      </c>
      <c r="B13" s="22" t="s">
        <v>1398</v>
      </c>
      <c r="C13" s="22" t="s">
        <v>36</v>
      </c>
      <c r="D13" s="25">
        <v>3000</v>
      </c>
      <c r="E13" s="23">
        <v>14918.775</v>
      </c>
      <c r="F13" s="24">
        <v>3.1012479528683299</v>
      </c>
      <c r="G13" s="23">
        <v>6.2100999999999997</v>
      </c>
    </row>
    <row r="14" spans="1:7" x14ac:dyDescent="0.2">
      <c r="A14" s="22" t="s">
        <v>1399</v>
      </c>
      <c r="B14" s="22" t="s">
        <v>1400</v>
      </c>
      <c r="C14" s="22" t="s">
        <v>37</v>
      </c>
      <c r="D14" s="25">
        <v>3000</v>
      </c>
      <c r="E14" s="23">
        <v>14907.525</v>
      </c>
      <c r="F14" s="24">
        <v>3.0989093533874899</v>
      </c>
      <c r="G14" s="23">
        <v>6.2899000000000003</v>
      </c>
    </row>
    <row r="15" spans="1:7" x14ac:dyDescent="0.2">
      <c r="A15" s="22" t="s">
        <v>1401</v>
      </c>
      <c r="B15" s="22" t="s">
        <v>1402</v>
      </c>
      <c r="C15" s="22" t="s">
        <v>36</v>
      </c>
      <c r="D15" s="25">
        <v>3000</v>
      </c>
      <c r="E15" s="23">
        <v>14874.645</v>
      </c>
      <c r="F15" s="24">
        <v>3.0920744066381598</v>
      </c>
      <c r="G15" s="23">
        <v>6.2779999999999996</v>
      </c>
    </row>
    <row r="16" spans="1:7" x14ac:dyDescent="0.2">
      <c r="A16" s="22" t="s">
        <v>1403</v>
      </c>
      <c r="B16" s="22" t="s">
        <v>1404</v>
      </c>
      <c r="C16" s="22" t="s">
        <v>36</v>
      </c>
      <c r="D16" s="25">
        <v>2000</v>
      </c>
      <c r="E16" s="23">
        <v>10000</v>
      </c>
      <c r="F16" s="24">
        <v>2.0787550940799999</v>
      </c>
      <c r="G16" s="23">
        <v>5.1551</v>
      </c>
    </row>
    <row r="17" spans="1:7" x14ac:dyDescent="0.2">
      <c r="A17" s="22" t="s">
        <v>1405</v>
      </c>
      <c r="B17" s="22" t="s">
        <v>1406</v>
      </c>
      <c r="C17" s="22" t="s">
        <v>1396</v>
      </c>
      <c r="D17" s="25">
        <v>2000</v>
      </c>
      <c r="E17" s="23">
        <v>9979.1</v>
      </c>
      <c r="F17" s="24">
        <v>2.0744104959333698</v>
      </c>
      <c r="G17" s="23">
        <v>5.8803999999999998</v>
      </c>
    </row>
    <row r="18" spans="1:7" x14ac:dyDescent="0.2">
      <c r="A18" s="22" t="s">
        <v>1407</v>
      </c>
      <c r="B18" s="22" t="s">
        <v>1408</v>
      </c>
      <c r="C18" s="22" t="s">
        <v>38</v>
      </c>
      <c r="D18" s="25">
        <v>2000</v>
      </c>
      <c r="E18" s="23">
        <v>9971.1200000000008</v>
      </c>
      <c r="F18" s="24">
        <v>2.07275164936829</v>
      </c>
      <c r="G18" s="23">
        <v>5.8742000000000001</v>
      </c>
    </row>
    <row r="19" spans="1:7" x14ac:dyDescent="0.2">
      <c r="A19" s="22" t="s">
        <v>1409</v>
      </c>
      <c r="B19" s="22" t="s">
        <v>1410</v>
      </c>
      <c r="C19" s="22" t="s">
        <v>36</v>
      </c>
      <c r="D19" s="25">
        <v>2000</v>
      </c>
      <c r="E19" s="23">
        <v>9957.7999999999993</v>
      </c>
      <c r="F19" s="24">
        <v>2.06998274758298</v>
      </c>
      <c r="G19" s="23">
        <v>5.9493</v>
      </c>
    </row>
    <row r="20" spans="1:7" x14ac:dyDescent="0.2">
      <c r="A20" s="22" t="s">
        <v>1411</v>
      </c>
      <c r="B20" s="22" t="s">
        <v>1412</v>
      </c>
      <c r="C20" s="22" t="s">
        <v>36</v>
      </c>
      <c r="D20" s="25">
        <v>1000</v>
      </c>
      <c r="E20" s="23">
        <v>4971.2449999999999</v>
      </c>
      <c r="F20" s="24">
        <v>1.0334000867669699</v>
      </c>
      <c r="G20" s="23">
        <v>6.2100999999999997</v>
      </c>
    </row>
    <row r="21" spans="1:7" x14ac:dyDescent="0.2">
      <c r="A21" s="22" t="s">
        <v>1413</v>
      </c>
      <c r="B21" s="22" t="s">
        <v>1414</v>
      </c>
      <c r="C21" s="22" t="s">
        <v>38</v>
      </c>
      <c r="D21" s="25">
        <v>1000</v>
      </c>
      <c r="E21" s="23">
        <v>4940.6850000000004</v>
      </c>
      <c r="F21" s="24">
        <v>1.0270474111994601</v>
      </c>
      <c r="G21" s="23">
        <v>6.26</v>
      </c>
    </row>
    <row r="22" spans="1:7" x14ac:dyDescent="0.2">
      <c r="A22" s="22" t="s">
        <v>1415</v>
      </c>
      <c r="B22" s="22" t="s">
        <v>1416</v>
      </c>
      <c r="C22" s="22" t="s">
        <v>36</v>
      </c>
      <c r="D22" s="25">
        <v>1000</v>
      </c>
      <c r="E22" s="23">
        <v>4935.8500000000004</v>
      </c>
      <c r="F22" s="24">
        <v>1.0260423331114801</v>
      </c>
      <c r="G22" s="23">
        <v>6.3250999999999999</v>
      </c>
    </row>
    <row r="23" spans="1:7" x14ac:dyDescent="0.2">
      <c r="A23" s="22" t="s">
        <v>1417</v>
      </c>
      <c r="B23" s="22" t="s">
        <v>1418</v>
      </c>
      <c r="C23" s="22" t="s">
        <v>36</v>
      </c>
      <c r="D23" s="25">
        <v>1000</v>
      </c>
      <c r="E23" s="23">
        <v>4929.415</v>
      </c>
      <c r="F23" s="24">
        <v>1.0247046542084399</v>
      </c>
      <c r="G23" s="23">
        <v>6.2969999999999997</v>
      </c>
    </row>
    <row r="24" spans="1:7" x14ac:dyDescent="0.2">
      <c r="A24" s="22" t="s">
        <v>1419</v>
      </c>
      <c r="B24" s="22" t="s">
        <v>1420</v>
      </c>
      <c r="C24" s="22" t="s">
        <v>38</v>
      </c>
      <c r="D24" s="25">
        <v>500</v>
      </c>
      <c r="E24" s="23">
        <v>2484.1475</v>
      </c>
      <c r="F24" s="24">
        <v>0.516393427007109</v>
      </c>
      <c r="G24" s="23">
        <v>6.4701000000000004</v>
      </c>
    </row>
    <row r="25" spans="1:7" x14ac:dyDescent="0.2">
      <c r="A25" s="21" t="s">
        <v>33</v>
      </c>
      <c r="B25" s="21"/>
      <c r="C25" s="21"/>
      <c r="D25" s="21"/>
      <c r="E25" s="26">
        <f>SUM(E11:E24)</f>
        <v>131723.2825</v>
      </c>
      <c r="F25" s="27">
        <f>SUM(F11:F24)</f>
        <v>27.382044450581361</v>
      </c>
      <c r="G25" s="26"/>
    </row>
    <row r="26" spans="1:7" x14ac:dyDescent="0.2">
      <c r="A26" s="22"/>
      <c r="B26" s="22"/>
      <c r="C26" s="22"/>
      <c r="D26" s="22"/>
      <c r="E26" s="23"/>
      <c r="F26" s="24"/>
      <c r="G26" s="23"/>
    </row>
    <row r="27" spans="1:7" x14ac:dyDescent="0.2">
      <c r="A27" s="21" t="s">
        <v>1421</v>
      </c>
      <c r="B27" s="22"/>
      <c r="C27" s="22"/>
      <c r="D27" s="22"/>
      <c r="E27" s="23"/>
      <c r="F27" s="24"/>
      <c r="G27" s="23"/>
    </row>
    <row r="28" spans="1:7" x14ac:dyDescent="0.2">
      <c r="A28" s="22" t="s">
        <v>1422</v>
      </c>
      <c r="B28" s="22" t="s">
        <v>1423</v>
      </c>
      <c r="C28" s="22" t="s">
        <v>37</v>
      </c>
      <c r="D28" s="25">
        <v>6000</v>
      </c>
      <c r="E28" s="23">
        <v>29674.77</v>
      </c>
      <c r="F28" s="24">
        <v>6.1686579303152298</v>
      </c>
      <c r="G28" s="23">
        <v>6.3497000000000003</v>
      </c>
    </row>
    <row r="29" spans="1:7" x14ac:dyDescent="0.2">
      <c r="A29" s="22" t="s">
        <v>1424</v>
      </c>
      <c r="B29" s="22" t="s">
        <v>1425</v>
      </c>
      <c r="C29" s="22" t="s">
        <v>37</v>
      </c>
      <c r="D29" s="25">
        <v>5000</v>
      </c>
      <c r="E29" s="23">
        <v>24728.15</v>
      </c>
      <c r="F29" s="24">
        <v>5.1403767779674299</v>
      </c>
      <c r="G29" s="23">
        <v>6.2698</v>
      </c>
    </row>
    <row r="30" spans="1:7" x14ac:dyDescent="0.2">
      <c r="A30" s="22" t="s">
        <v>1426</v>
      </c>
      <c r="B30" s="22" t="s">
        <v>1427</v>
      </c>
      <c r="C30" s="22" t="s">
        <v>37</v>
      </c>
      <c r="D30" s="25">
        <v>4000</v>
      </c>
      <c r="E30" s="23">
        <v>19693.64</v>
      </c>
      <c r="F30" s="24">
        <v>4.0938254470977604</v>
      </c>
      <c r="G30" s="23">
        <v>8.3500999999999994</v>
      </c>
    </row>
    <row r="31" spans="1:7" x14ac:dyDescent="0.2">
      <c r="A31" s="22" t="s">
        <v>1428</v>
      </c>
      <c r="B31" s="22" t="s">
        <v>1429</v>
      </c>
      <c r="C31" s="22" t="s">
        <v>38</v>
      </c>
      <c r="D31" s="25">
        <v>3500</v>
      </c>
      <c r="E31" s="23">
        <v>17440.447499999998</v>
      </c>
      <c r="F31" s="24">
        <v>3.6254419083659801</v>
      </c>
      <c r="G31" s="23">
        <v>5.9348999999999998</v>
      </c>
    </row>
    <row r="32" spans="1:7" x14ac:dyDescent="0.2">
      <c r="A32" s="22" t="s">
        <v>1430</v>
      </c>
      <c r="B32" s="22" t="s">
        <v>1431</v>
      </c>
      <c r="C32" s="22" t="s">
        <v>38</v>
      </c>
      <c r="D32" s="25">
        <v>3000</v>
      </c>
      <c r="E32" s="23">
        <v>14925.645</v>
      </c>
      <c r="F32" s="24">
        <v>3.1026760576179599</v>
      </c>
      <c r="G32" s="23">
        <v>6.27</v>
      </c>
    </row>
    <row r="33" spans="1:7" x14ac:dyDescent="0.2">
      <c r="A33" s="22" t="s">
        <v>1432</v>
      </c>
      <c r="B33" s="22" t="s">
        <v>1433</v>
      </c>
      <c r="C33" s="22" t="s">
        <v>37</v>
      </c>
      <c r="D33" s="25">
        <v>3000</v>
      </c>
      <c r="E33" s="23">
        <v>14866.17</v>
      </c>
      <c r="F33" s="24">
        <v>3.0903126616959198</v>
      </c>
      <c r="G33" s="23">
        <v>6.2000999999999999</v>
      </c>
    </row>
    <row r="34" spans="1:7" x14ac:dyDescent="0.2">
      <c r="A34" s="22" t="s">
        <v>1434</v>
      </c>
      <c r="B34" s="22" t="s">
        <v>1435</v>
      </c>
      <c r="C34" s="22" t="s">
        <v>37</v>
      </c>
      <c r="D34" s="25">
        <v>3000</v>
      </c>
      <c r="E34" s="23">
        <v>14856.18</v>
      </c>
      <c r="F34" s="24">
        <v>3.0882359853569401</v>
      </c>
      <c r="G34" s="23">
        <v>7.0674000000000001</v>
      </c>
    </row>
    <row r="35" spans="1:7" x14ac:dyDescent="0.2">
      <c r="A35" s="22" t="s">
        <v>1436</v>
      </c>
      <c r="B35" s="22" t="s">
        <v>1437</v>
      </c>
      <c r="C35" s="22" t="s">
        <v>38</v>
      </c>
      <c r="D35" s="25">
        <v>3000</v>
      </c>
      <c r="E35" s="23">
        <v>14853.915000000001</v>
      </c>
      <c r="F35" s="24">
        <v>3.0877651473281298</v>
      </c>
      <c r="G35" s="23">
        <v>6.4101999999999997</v>
      </c>
    </row>
    <row r="36" spans="1:7" x14ac:dyDescent="0.2">
      <c r="A36" s="22" t="s">
        <v>1438</v>
      </c>
      <c r="B36" s="22" t="s">
        <v>1439</v>
      </c>
      <c r="C36" s="22" t="s">
        <v>37</v>
      </c>
      <c r="D36" s="25">
        <v>2800</v>
      </c>
      <c r="E36" s="23">
        <v>13979.77</v>
      </c>
      <c r="F36" s="24">
        <v>2.9060518101566699</v>
      </c>
      <c r="G36" s="23">
        <v>6.6024000000000003</v>
      </c>
    </row>
    <row r="37" spans="1:7" x14ac:dyDescent="0.2">
      <c r="A37" s="22" t="s">
        <v>1440</v>
      </c>
      <c r="B37" s="22" t="s">
        <v>1441</v>
      </c>
      <c r="C37" s="22" t="s">
        <v>37</v>
      </c>
      <c r="D37" s="25">
        <v>2200</v>
      </c>
      <c r="E37" s="23">
        <v>10964.425999999999</v>
      </c>
      <c r="F37" s="24">
        <v>2.2792356401163198</v>
      </c>
      <c r="G37" s="23">
        <v>6.5800999999999998</v>
      </c>
    </row>
    <row r="38" spans="1:7" x14ac:dyDescent="0.2">
      <c r="A38" s="22" t="s">
        <v>1442</v>
      </c>
      <c r="B38" s="22" t="s">
        <v>1443</v>
      </c>
      <c r="C38" s="22" t="s">
        <v>37</v>
      </c>
      <c r="D38" s="25">
        <v>2000</v>
      </c>
      <c r="E38" s="23">
        <v>9984.7000000000007</v>
      </c>
      <c r="F38" s="24">
        <v>2.0755745987860599</v>
      </c>
      <c r="G38" s="23">
        <v>6.9912999999999998</v>
      </c>
    </row>
    <row r="39" spans="1:7" x14ac:dyDescent="0.2">
      <c r="A39" s="22" t="s">
        <v>1444</v>
      </c>
      <c r="B39" s="22" t="s">
        <v>1445</v>
      </c>
      <c r="C39" s="22" t="s">
        <v>36</v>
      </c>
      <c r="D39" s="25">
        <v>2000</v>
      </c>
      <c r="E39" s="23">
        <v>9955.68</v>
      </c>
      <c r="F39" s="24">
        <v>2.0695420515030301</v>
      </c>
      <c r="G39" s="23">
        <v>6.2495000000000003</v>
      </c>
    </row>
    <row r="40" spans="1:7" x14ac:dyDescent="0.2">
      <c r="A40" s="22" t="s">
        <v>1446</v>
      </c>
      <c r="B40" s="22" t="s">
        <v>1447</v>
      </c>
      <c r="C40" s="22" t="s">
        <v>37</v>
      </c>
      <c r="D40" s="25">
        <v>2000</v>
      </c>
      <c r="E40" s="23">
        <v>9834.81</v>
      </c>
      <c r="F40" s="24">
        <v>2.0444161386808899</v>
      </c>
      <c r="G40" s="23">
        <v>8.6348000000000003</v>
      </c>
    </row>
    <row r="41" spans="1:7" x14ac:dyDescent="0.2">
      <c r="A41" s="22" t="s">
        <v>1448</v>
      </c>
      <c r="B41" s="22" t="s">
        <v>1449</v>
      </c>
      <c r="C41" s="22" t="s">
        <v>38</v>
      </c>
      <c r="D41" s="25">
        <v>1800</v>
      </c>
      <c r="E41" s="23">
        <v>8933.9580000000005</v>
      </c>
      <c r="F41" s="24">
        <v>1.8571510702796701</v>
      </c>
      <c r="G41" s="23">
        <v>7.4954000000000001</v>
      </c>
    </row>
    <row r="42" spans="1:7" x14ac:dyDescent="0.2">
      <c r="A42" s="22" t="s">
        <v>1450</v>
      </c>
      <c r="B42" s="22" t="s">
        <v>1451</v>
      </c>
      <c r="C42" s="22" t="s">
        <v>37</v>
      </c>
      <c r="D42" s="25">
        <v>1500</v>
      </c>
      <c r="E42" s="23">
        <v>7481.22</v>
      </c>
      <c r="F42" s="24">
        <v>1.5551624184933199</v>
      </c>
      <c r="G42" s="23">
        <v>6.1083999999999996</v>
      </c>
    </row>
    <row r="43" spans="1:7" x14ac:dyDescent="0.2">
      <c r="A43" s="22" t="s">
        <v>1452</v>
      </c>
      <c r="B43" s="22" t="s">
        <v>1453</v>
      </c>
      <c r="C43" s="22" t="s">
        <v>38</v>
      </c>
      <c r="D43" s="25">
        <v>1000</v>
      </c>
      <c r="E43" s="23">
        <v>4971.5249999999996</v>
      </c>
      <c r="F43" s="24">
        <v>1.03345829190961</v>
      </c>
      <c r="G43" s="23">
        <v>7.4664000000000001</v>
      </c>
    </row>
    <row r="44" spans="1:7" x14ac:dyDescent="0.2">
      <c r="A44" s="22" t="s">
        <v>1454</v>
      </c>
      <c r="B44" s="22" t="s">
        <v>1455</v>
      </c>
      <c r="C44" s="22" t="s">
        <v>36</v>
      </c>
      <c r="D44" s="25">
        <v>1000</v>
      </c>
      <c r="E44" s="23">
        <v>4967.42</v>
      </c>
      <c r="F44" s="24">
        <v>1.0326049629434899</v>
      </c>
      <c r="G44" s="23">
        <v>6.6502999999999997</v>
      </c>
    </row>
    <row r="45" spans="1:7" x14ac:dyDescent="0.2">
      <c r="A45" s="22" t="s">
        <v>1456</v>
      </c>
      <c r="B45" s="22" t="s">
        <v>1457</v>
      </c>
      <c r="C45" s="22" t="s">
        <v>37</v>
      </c>
      <c r="D45" s="25">
        <v>1000</v>
      </c>
      <c r="E45" s="23">
        <v>4967.37</v>
      </c>
      <c r="F45" s="24">
        <v>1.0325945691680201</v>
      </c>
      <c r="G45" s="23">
        <v>7.0523999999999996</v>
      </c>
    </row>
    <row r="46" spans="1:7" x14ac:dyDescent="0.2">
      <c r="A46" s="22" t="s">
        <v>1458</v>
      </c>
      <c r="B46" s="22" t="s">
        <v>1459</v>
      </c>
      <c r="C46" s="22" t="s">
        <v>37</v>
      </c>
      <c r="D46" s="25">
        <v>1000</v>
      </c>
      <c r="E46" s="23">
        <v>4952.3100000000004</v>
      </c>
      <c r="F46" s="24">
        <v>1.0294639639963299</v>
      </c>
      <c r="G46" s="23">
        <v>7.0297999999999998</v>
      </c>
    </row>
    <row r="47" spans="1:7" x14ac:dyDescent="0.2">
      <c r="A47" s="22" t="s">
        <v>1460</v>
      </c>
      <c r="B47" s="22" t="s">
        <v>1461</v>
      </c>
      <c r="C47" s="22" t="s">
        <v>37</v>
      </c>
      <c r="D47" s="25">
        <v>1000</v>
      </c>
      <c r="E47" s="23">
        <v>4915.8999999999996</v>
      </c>
      <c r="F47" s="24">
        <v>1.02189521669879</v>
      </c>
      <c r="G47" s="23">
        <v>7.6150000000000002</v>
      </c>
    </row>
    <row r="48" spans="1:7" x14ac:dyDescent="0.2">
      <c r="A48" s="22" t="s">
        <v>1462</v>
      </c>
      <c r="B48" s="22" t="s">
        <v>1463</v>
      </c>
      <c r="C48" s="22" t="s">
        <v>38</v>
      </c>
      <c r="D48" s="25">
        <v>900</v>
      </c>
      <c r="E48" s="23">
        <v>4454.8829999999998</v>
      </c>
      <c r="F48" s="24">
        <v>0.92606107297803797</v>
      </c>
      <c r="G48" s="23">
        <v>6.9749999999999996</v>
      </c>
    </row>
    <row r="49" spans="1:7" x14ac:dyDescent="0.2">
      <c r="A49" s="22" t="s">
        <v>1464</v>
      </c>
      <c r="B49" s="22" t="s">
        <v>1465</v>
      </c>
      <c r="C49" s="22" t="s">
        <v>37</v>
      </c>
      <c r="D49" s="25">
        <v>600</v>
      </c>
      <c r="E49" s="23">
        <v>2987.8829999999998</v>
      </c>
      <c r="F49" s="24">
        <v>0.62110770067650301</v>
      </c>
      <c r="G49" s="23">
        <v>8.2243999999999993</v>
      </c>
    </row>
    <row r="50" spans="1:7" x14ac:dyDescent="0.2">
      <c r="A50" s="22" t="s">
        <v>1466</v>
      </c>
      <c r="B50" s="22" t="s">
        <v>1467</v>
      </c>
      <c r="C50" s="22" t="s">
        <v>38</v>
      </c>
      <c r="D50" s="25">
        <v>500</v>
      </c>
      <c r="E50" s="23">
        <v>2485.2575000000002</v>
      </c>
      <c r="F50" s="24">
        <v>0.51662416882255202</v>
      </c>
      <c r="G50" s="23">
        <v>7.4668000000000001</v>
      </c>
    </row>
    <row r="51" spans="1:7" x14ac:dyDescent="0.2">
      <c r="A51" s="21" t="s">
        <v>33</v>
      </c>
      <c r="B51" s="21"/>
      <c r="C51" s="21"/>
      <c r="D51" s="21"/>
      <c r="E51" s="26">
        <f>SUM(E27:E50)</f>
        <v>256876.03000000003</v>
      </c>
      <c r="F51" s="27">
        <f>SUM(F27:F50)</f>
        <v>53.398235590954634</v>
      </c>
      <c r="G51" s="26"/>
    </row>
    <row r="52" spans="1:7" x14ac:dyDescent="0.2">
      <c r="A52" s="22"/>
      <c r="B52" s="22"/>
      <c r="C52" s="22"/>
      <c r="D52" s="22"/>
      <c r="E52" s="23"/>
      <c r="F52" s="24"/>
      <c r="G52" s="23"/>
    </row>
    <row r="53" spans="1:7" x14ac:dyDescent="0.2">
      <c r="A53" s="21" t="s">
        <v>39</v>
      </c>
      <c r="B53" s="22"/>
      <c r="C53" s="22"/>
      <c r="D53" s="22"/>
      <c r="E53" s="23"/>
      <c r="F53" s="24"/>
      <c r="G53" s="23"/>
    </row>
    <row r="54" spans="1:7" x14ac:dyDescent="0.2">
      <c r="A54" s="22" t="s">
        <v>1468</v>
      </c>
      <c r="B54" s="22" t="s">
        <v>1469</v>
      </c>
      <c r="C54" s="22" t="s">
        <v>40</v>
      </c>
      <c r="D54" s="25">
        <v>2600000</v>
      </c>
      <c r="E54" s="23">
        <v>2597.4104000000002</v>
      </c>
      <c r="F54" s="24">
        <v>0.539938010041636</v>
      </c>
      <c r="G54" s="23">
        <v>5.1985999999999999</v>
      </c>
    </row>
    <row r="55" spans="1:7" x14ac:dyDescent="0.2">
      <c r="A55" s="21" t="s">
        <v>33</v>
      </c>
      <c r="B55" s="21"/>
      <c r="C55" s="21"/>
      <c r="D55" s="21"/>
      <c r="E55" s="26">
        <f>SUM(E53:E54)</f>
        <v>2597.4104000000002</v>
      </c>
      <c r="F55" s="27">
        <f>SUM(F53:F54)</f>
        <v>0.539938010041636</v>
      </c>
      <c r="G55" s="26"/>
    </row>
    <row r="56" spans="1:7" x14ac:dyDescent="0.2">
      <c r="A56" s="22"/>
      <c r="B56" s="22"/>
      <c r="C56" s="22"/>
      <c r="D56" s="22"/>
      <c r="E56" s="23"/>
      <c r="F56" s="24"/>
      <c r="G56" s="23"/>
    </row>
    <row r="57" spans="1:7" x14ac:dyDescent="0.2">
      <c r="A57" s="21" t="s">
        <v>1470</v>
      </c>
      <c r="B57" s="22"/>
      <c r="C57" s="22"/>
      <c r="D57" s="22"/>
      <c r="E57" s="23"/>
      <c r="F57" s="24"/>
      <c r="G57" s="23"/>
    </row>
    <row r="58" spans="1:7" x14ac:dyDescent="0.2">
      <c r="A58" s="22" t="s">
        <v>1471</v>
      </c>
      <c r="B58" s="22" t="s">
        <v>1472</v>
      </c>
      <c r="C58" s="22" t="s">
        <v>1473</v>
      </c>
      <c r="D58" s="25">
        <v>6707.299</v>
      </c>
      <c r="E58" s="23">
        <v>805.30422820000001</v>
      </c>
      <c r="F58" s="24">
        <v>0.16740302666549101</v>
      </c>
      <c r="G58" s="23">
        <v>5.82</v>
      </c>
    </row>
    <row r="59" spans="1:7" x14ac:dyDescent="0.2">
      <c r="A59" s="21" t="s">
        <v>33</v>
      </c>
      <c r="B59" s="21"/>
      <c r="C59" s="21"/>
      <c r="D59" s="21"/>
      <c r="E59" s="26">
        <f>SUM(E58:E58)</f>
        <v>805.30422820000001</v>
      </c>
      <c r="F59" s="27">
        <f>SUM(F58:F58)</f>
        <v>0.16740302666549101</v>
      </c>
      <c r="G59" s="26"/>
    </row>
    <row r="60" spans="1:7" x14ac:dyDescent="0.2">
      <c r="A60" s="22"/>
      <c r="B60" s="22"/>
      <c r="C60" s="22"/>
      <c r="D60" s="22"/>
      <c r="E60" s="23"/>
      <c r="F60" s="24"/>
      <c r="G60" s="23"/>
    </row>
    <row r="61" spans="1:7" x14ac:dyDescent="0.2">
      <c r="A61" s="21" t="s">
        <v>41</v>
      </c>
      <c r="B61" s="21"/>
      <c r="C61" s="21"/>
      <c r="D61" s="21"/>
      <c r="E61" s="26">
        <f>E8+E25+E51+E55+E59</f>
        <v>410281.31368980004</v>
      </c>
      <c r="F61" s="27">
        <f>F8+F25+F51+F55+F59</f>
        <v>85.287437083850534</v>
      </c>
      <c r="G61" s="26"/>
    </row>
    <row r="62" spans="1:7" x14ac:dyDescent="0.2">
      <c r="A62" s="21"/>
      <c r="B62" s="21"/>
      <c r="C62" s="21"/>
      <c r="D62" s="21"/>
      <c r="E62" s="26"/>
      <c r="F62" s="27"/>
      <c r="G62" s="26"/>
    </row>
    <row r="63" spans="1:7" x14ac:dyDescent="0.2">
      <c r="A63" s="21" t="s">
        <v>43</v>
      </c>
      <c r="B63" s="21"/>
      <c r="C63" s="21"/>
      <c r="D63" s="21"/>
      <c r="E63" s="26">
        <f>E65-(E8+E25+E51+E55+E59)</f>
        <v>70775.83577809995</v>
      </c>
      <c r="F63" s="27">
        <f>F65-(F8+F25+F51+F55+F59)</f>
        <v>14.712562916149466</v>
      </c>
      <c r="G63" s="26"/>
    </row>
    <row r="64" spans="1:7" x14ac:dyDescent="0.2">
      <c r="A64" s="21"/>
      <c r="B64" s="21"/>
      <c r="C64" s="21"/>
      <c r="D64" s="21"/>
      <c r="E64" s="26"/>
      <c r="F64" s="27"/>
      <c r="G64" s="26"/>
    </row>
    <row r="65" spans="1:7" x14ac:dyDescent="0.2">
      <c r="A65" s="28" t="s">
        <v>42</v>
      </c>
      <c r="B65" s="28"/>
      <c r="C65" s="28"/>
      <c r="D65" s="28"/>
      <c r="E65" s="29">
        <v>481057.14946789999</v>
      </c>
      <c r="F65" s="30">
        <v>100</v>
      </c>
      <c r="G65" s="29"/>
    </row>
    <row r="66" spans="1:7" x14ac:dyDescent="0.2">
      <c r="A66" s="6" t="s">
        <v>1474</v>
      </c>
      <c r="B66" s="11"/>
      <c r="C66" s="11"/>
      <c r="D66" s="11"/>
      <c r="E66" s="12"/>
      <c r="F66" s="13"/>
      <c r="G66" s="12"/>
    </row>
    <row r="68" spans="1:7" x14ac:dyDescent="0.2">
      <c r="A68" s="11" t="s">
        <v>1475</v>
      </c>
    </row>
    <row r="69" spans="1:7" x14ac:dyDescent="0.2">
      <c r="A69" s="11" t="s">
        <v>44</v>
      </c>
    </row>
    <row r="70" spans="1:7" x14ac:dyDescent="0.2">
      <c r="A70" s="11" t="s">
        <v>1476</v>
      </c>
    </row>
    <row r="72" spans="1:7" x14ac:dyDescent="0.2">
      <c r="A72" s="6" t="s">
        <v>1477</v>
      </c>
    </row>
    <row r="73" spans="1:7" x14ac:dyDescent="0.2">
      <c r="A73" s="6" t="s">
        <v>1478</v>
      </c>
    </row>
    <row r="75" spans="1:7" ht="23.25" customHeight="1" x14ac:dyDescent="0.2">
      <c r="A75" s="152" t="s">
        <v>1479</v>
      </c>
      <c r="B75" s="152"/>
      <c r="C75" s="152"/>
      <c r="D75" s="152"/>
    </row>
    <row r="77" spans="1:7" x14ac:dyDescent="0.2">
      <c r="A77" s="11" t="s">
        <v>45</v>
      </c>
    </row>
    <row r="78" spans="1:7" x14ac:dyDescent="0.2">
      <c r="A78" s="11" t="s">
        <v>1010</v>
      </c>
    </row>
    <row r="79" spans="1:7" x14ac:dyDescent="0.2">
      <c r="A79" s="11" t="s">
        <v>46</v>
      </c>
      <c r="B79" s="11"/>
      <c r="C79" s="31" t="s">
        <v>48</v>
      </c>
      <c r="D79" s="11" t="s">
        <v>47</v>
      </c>
    </row>
    <row r="80" spans="1:7" x14ac:dyDescent="0.2">
      <c r="A80" s="6" t="s">
        <v>1480</v>
      </c>
      <c r="C80" s="32">
        <v>6305.3955999999998</v>
      </c>
      <c r="D80" s="32">
        <v>6332.5115999999998</v>
      </c>
    </row>
    <row r="81" spans="1:4" x14ac:dyDescent="0.2">
      <c r="A81" s="6" t="s">
        <v>1481</v>
      </c>
      <c r="C81" s="32">
        <v>1508.9894999999999</v>
      </c>
      <c r="D81" s="32">
        <v>1508.9894999999999</v>
      </c>
    </row>
    <row r="82" spans="1:4" x14ac:dyDescent="0.2">
      <c r="A82" s="6" t="s">
        <v>1482</v>
      </c>
      <c r="C82" s="32">
        <v>1244.5114000000001</v>
      </c>
      <c r="D82" s="32">
        <v>1244.8433</v>
      </c>
    </row>
    <row r="83" spans="1:4" x14ac:dyDescent="0.2">
      <c r="A83" s="6" t="s">
        <v>1483</v>
      </c>
      <c r="C83" s="32">
        <v>1000</v>
      </c>
      <c r="D83" s="32">
        <v>1000</v>
      </c>
    </row>
    <row r="84" spans="1:4" x14ac:dyDescent="0.2">
      <c r="A84" s="6" t="s">
        <v>1484</v>
      </c>
      <c r="C84" s="32">
        <v>1054.9078999999999</v>
      </c>
      <c r="D84" s="32">
        <v>1055.2044000000001</v>
      </c>
    </row>
    <row r="85" spans="1:4" x14ac:dyDescent="0.2">
      <c r="A85" s="6" t="s">
        <v>1485</v>
      </c>
      <c r="C85" s="32">
        <v>4224.8558999999996</v>
      </c>
      <c r="D85" s="32">
        <v>4245.3518999999997</v>
      </c>
    </row>
    <row r="86" spans="1:4" x14ac:dyDescent="0.2">
      <c r="A86" s="6" t="s">
        <v>1486</v>
      </c>
      <c r="C86" s="32">
        <v>1000</v>
      </c>
      <c r="D86" s="32">
        <v>1000</v>
      </c>
    </row>
    <row r="87" spans="1:4" x14ac:dyDescent="0.2">
      <c r="A87" s="6" t="s">
        <v>1487</v>
      </c>
      <c r="C87" s="32">
        <v>1038.1894</v>
      </c>
      <c r="D87" s="32">
        <v>1039.0051000000001</v>
      </c>
    </row>
    <row r="88" spans="1:4" x14ac:dyDescent="0.2">
      <c r="A88" s="6" t="s">
        <v>1488</v>
      </c>
      <c r="C88" s="32">
        <v>4262.9254000000001</v>
      </c>
      <c r="D88" s="32">
        <v>4283.8082000000004</v>
      </c>
    </row>
    <row r="89" spans="1:4" x14ac:dyDescent="0.2">
      <c r="A89" s="6" t="s">
        <v>1489</v>
      </c>
      <c r="C89" s="32">
        <v>1002.8152</v>
      </c>
      <c r="D89" s="32">
        <v>1002.8152</v>
      </c>
    </row>
    <row r="90" spans="1:4" x14ac:dyDescent="0.2">
      <c r="A90" s="6" t="s">
        <v>1490</v>
      </c>
      <c r="C90" s="32">
        <v>1022.1664</v>
      </c>
      <c r="D90" s="32">
        <v>1022.4794000000001</v>
      </c>
    </row>
    <row r="91" spans="1:4" x14ac:dyDescent="0.2">
      <c r="A91" s="6" t="s">
        <v>1491</v>
      </c>
      <c r="C91" s="32">
        <v>17.988499999999998</v>
      </c>
      <c r="D91" s="32">
        <v>18.076699999999999</v>
      </c>
    </row>
    <row r="92" spans="1:4" x14ac:dyDescent="0.2">
      <c r="A92" s="6" t="s">
        <v>1492</v>
      </c>
      <c r="C92" s="32">
        <v>17.988499999999998</v>
      </c>
      <c r="D92" s="32">
        <v>18.076699999999999</v>
      </c>
    </row>
    <row r="93" spans="1:4" x14ac:dyDescent="0.2">
      <c r="A93" s="6" t="s">
        <v>1493</v>
      </c>
      <c r="C93" s="32">
        <v>10</v>
      </c>
      <c r="D93" s="32">
        <v>10</v>
      </c>
    </row>
    <row r="94" spans="1:4" x14ac:dyDescent="0.2">
      <c r="A94" s="6" t="s">
        <v>1494</v>
      </c>
      <c r="C94" s="32">
        <v>10</v>
      </c>
      <c r="D94" s="32">
        <v>10</v>
      </c>
    </row>
    <row r="96" spans="1:4" x14ac:dyDescent="0.2">
      <c r="A96" s="11" t="s">
        <v>1011</v>
      </c>
    </row>
    <row r="97" spans="1:5" x14ac:dyDescent="0.2">
      <c r="A97" s="159" t="s">
        <v>49</v>
      </c>
      <c r="B97" s="160"/>
      <c r="C97" s="33" t="s">
        <v>50</v>
      </c>
    </row>
    <row r="98" spans="1:5" x14ac:dyDescent="0.2">
      <c r="A98" s="157" t="s">
        <v>1481</v>
      </c>
      <c r="B98" s="158"/>
      <c r="C98" s="34">
        <v>6.4761874099999996</v>
      </c>
    </row>
    <row r="99" spans="1:5" x14ac:dyDescent="0.2">
      <c r="A99" s="157" t="s">
        <v>1482</v>
      </c>
      <c r="B99" s="158"/>
      <c r="C99" s="34">
        <v>5.0104574399999997</v>
      </c>
    </row>
    <row r="100" spans="1:5" x14ac:dyDescent="0.2">
      <c r="A100" s="157" t="s">
        <v>1483</v>
      </c>
      <c r="B100" s="158"/>
      <c r="C100" s="34">
        <v>4.5041689700000003</v>
      </c>
    </row>
    <row r="101" spans="1:5" x14ac:dyDescent="0.2">
      <c r="A101" s="157" t="s">
        <v>1484</v>
      </c>
      <c r="B101" s="158"/>
      <c r="C101" s="34">
        <v>4.4550500900000003</v>
      </c>
    </row>
    <row r="102" spans="1:5" x14ac:dyDescent="0.2">
      <c r="A102" s="157" t="s">
        <v>1486</v>
      </c>
      <c r="B102" s="158"/>
      <c r="C102" s="34">
        <v>4.8374096399999997</v>
      </c>
    </row>
    <row r="103" spans="1:5" x14ac:dyDescent="0.2">
      <c r="A103" s="157" t="s">
        <v>1487</v>
      </c>
      <c r="B103" s="158"/>
      <c r="C103" s="34">
        <v>4.2114317300000002</v>
      </c>
    </row>
    <row r="104" spans="1:5" x14ac:dyDescent="0.2">
      <c r="A104" s="157" t="s">
        <v>1489</v>
      </c>
      <c r="B104" s="158"/>
      <c r="C104" s="34">
        <v>4.8995604300000002</v>
      </c>
    </row>
    <row r="105" spans="1:5" x14ac:dyDescent="0.2">
      <c r="A105" s="157" t="s">
        <v>1490</v>
      </c>
      <c r="B105" s="158"/>
      <c r="C105" s="34">
        <v>4.6838344200000002</v>
      </c>
    </row>
    <row r="106" spans="1:5" x14ac:dyDescent="0.2">
      <c r="A106" s="6" t="s">
        <v>51</v>
      </c>
    </row>
    <row r="107" spans="1:5" x14ac:dyDescent="0.2">
      <c r="A107" s="6" t="s">
        <v>52</v>
      </c>
    </row>
    <row r="109" spans="1:5" x14ac:dyDescent="0.2">
      <c r="A109" s="11" t="s">
        <v>1206</v>
      </c>
      <c r="D109" s="31" t="s">
        <v>54</v>
      </c>
    </row>
    <row r="111" spans="1:5" x14ac:dyDescent="0.2">
      <c r="A111" s="11" t="s">
        <v>1495</v>
      </c>
      <c r="D111" s="35">
        <v>9.5165313016334893E-2</v>
      </c>
      <c r="E111" s="9" t="s">
        <v>53</v>
      </c>
    </row>
    <row r="113" spans="1:9" x14ac:dyDescent="0.2">
      <c r="A113" s="11" t="s">
        <v>1496</v>
      </c>
      <c r="D113" s="31" t="s">
        <v>54</v>
      </c>
    </row>
    <row r="115" spans="1:9" x14ac:dyDescent="0.2">
      <c r="A115" s="11" t="s">
        <v>1497</v>
      </c>
      <c r="B115" s="11"/>
      <c r="C115" s="11"/>
      <c r="D115" s="31" t="s">
        <v>54</v>
      </c>
    </row>
    <row r="116" spans="1:9" x14ac:dyDescent="0.2">
      <c r="A116" s="11"/>
      <c r="B116" s="11"/>
      <c r="C116" s="11"/>
      <c r="D116" s="11"/>
    </row>
    <row r="117" spans="1:9" x14ac:dyDescent="0.2">
      <c r="A117" s="11" t="s">
        <v>1498</v>
      </c>
      <c r="B117" s="11"/>
      <c r="C117" s="11"/>
      <c r="D117" s="31" t="s">
        <v>54</v>
      </c>
    </row>
    <row r="118" spans="1:9" x14ac:dyDescent="0.2">
      <c r="A118" s="11"/>
      <c r="B118" s="11"/>
      <c r="C118" s="11"/>
      <c r="D118" s="11"/>
    </row>
    <row r="119" spans="1:9" x14ac:dyDescent="0.2">
      <c r="A119" s="11" t="s">
        <v>1499</v>
      </c>
      <c r="B119" s="11"/>
      <c r="C119" s="11"/>
      <c r="D119" s="31" t="s">
        <v>54</v>
      </c>
    </row>
    <row r="120" spans="1:9" x14ac:dyDescent="0.2">
      <c r="A120" s="11"/>
      <c r="B120" s="11"/>
      <c r="C120" s="11"/>
      <c r="D120" s="11"/>
    </row>
    <row r="121" spans="1:9" x14ac:dyDescent="0.2">
      <c r="A121" s="11" t="s">
        <v>1500</v>
      </c>
      <c r="B121" s="11"/>
      <c r="C121" s="11"/>
      <c r="D121" s="31" t="s">
        <v>54</v>
      </c>
    </row>
    <row r="122" spans="1:9" x14ac:dyDescent="0.2">
      <c r="A122" s="11"/>
      <c r="B122" s="11"/>
      <c r="C122" s="11"/>
      <c r="D122" s="11"/>
    </row>
    <row r="123" spans="1:9" x14ac:dyDescent="0.2">
      <c r="A123" s="11" t="s">
        <v>1501</v>
      </c>
      <c r="B123" s="11"/>
      <c r="C123" s="11"/>
      <c r="D123" s="31" t="s">
        <v>54</v>
      </c>
    </row>
    <row r="125" spans="1:9" x14ac:dyDescent="0.2">
      <c r="A125" s="78" t="s">
        <v>1502</v>
      </c>
      <c r="B125" s="79"/>
      <c r="C125" s="79"/>
      <c r="D125" s="79"/>
    </row>
    <row r="127" spans="1:9" x14ac:dyDescent="0.2">
      <c r="A127" s="78" t="s">
        <v>1503</v>
      </c>
      <c r="B127" s="79"/>
      <c r="C127" s="79"/>
      <c r="D127" s="79"/>
      <c r="E127" s="10"/>
      <c r="G127" s="10"/>
      <c r="H127" s="79"/>
      <c r="I127" s="79"/>
    </row>
    <row r="128" spans="1:9" x14ac:dyDescent="0.2">
      <c r="A128" s="79"/>
      <c r="B128" s="79"/>
      <c r="C128" s="79"/>
      <c r="D128" s="79"/>
      <c r="E128" s="10"/>
      <c r="G128" s="10"/>
      <c r="H128" s="79"/>
      <c r="I128" s="79"/>
    </row>
    <row r="129" spans="1:9" x14ac:dyDescent="0.2">
      <c r="A129" s="79"/>
      <c r="B129" s="79"/>
      <c r="C129" s="79"/>
      <c r="D129" s="79"/>
      <c r="E129" s="10"/>
      <c r="G129" s="10"/>
      <c r="H129" s="79"/>
      <c r="I129" s="79"/>
    </row>
    <row r="130" spans="1:9" x14ac:dyDescent="0.2">
      <c r="A130" s="79"/>
      <c r="B130" s="79"/>
      <c r="C130" s="79"/>
      <c r="D130" s="79"/>
      <c r="E130" s="10"/>
      <c r="G130" s="10"/>
      <c r="H130" s="79"/>
      <c r="I130" s="79"/>
    </row>
    <row r="131" spans="1:9" x14ac:dyDescent="0.2">
      <c r="A131" s="79"/>
      <c r="B131" s="79"/>
      <c r="C131" s="79"/>
      <c r="D131" s="79"/>
      <c r="E131" s="10"/>
      <c r="G131" s="10"/>
      <c r="H131" s="79"/>
      <c r="I131" s="79"/>
    </row>
    <row r="132" spans="1:9" x14ac:dyDescent="0.2">
      <c r="A132" s="79"/>
      <c r="B132" s="79"/>
      <c r="C132" s="79"/>
      <c r="D132" s="79"/>
      <c r="E132" s="10"/>
      <c r="G132" s="10"/>
      <c r="H132" s="79"/>
      <c r="I132" s="79"/>
    </row>
    <row r="133" spans="1:9" x14ac:dyDescent="0.2">
      <c r="A133" s="79"/>
      <c r="B133" s="79"/>
      <c r="C133" s="79"/>
      <c r="D133" s="79"/>
      <c r="E133" s="10"/>
      <c r="G133" s="10"/>
      <c r="H133" s="79"/>
      <c r="I133" s="79"/>
    </row>
    <row r="134" spans="1:9" x14ac:dyDescent="0.2">
      <c r="A134" s="79"/>
      <c r="B134" s="79"/>
      <c r="C134" s="79"/>
      <c r="D134" s="79"/>
      <c r="E134" s="10"/>
      <c r="G134" s="10"/>
      <c r="H134" s="79"/>
      <c r="I134" s="79"/>
    </row>
    <row r="135" spans="1:9" x14ac:dyDescent="0.2">
      <c r="A135" s="79"/>
      <c r="B135" s="79"/>
      <c r="C135" s="79"/>
      <c r="D135" s="79"/>
      <c r="E135" s="10"/>
      <c r="G135" s="10"/>
      <c r="H135" s="79"/>
      <c r="I135" s="79"/>
    </row>
    <row r="136" spans="1:9" x14ac:dyDescent="0.2">
      <c r="A136" s="79"/>
      <c r="B136" s="79"/>
      <c r="C136" s="79"/>
      <c r="D136" s="79"/>
      <c r="E136" s="10"/>
      <c r="G136" s="10"/>
      <c r="H136" s="79"/>
      <c r="I136" s="79"/>
    </row>
    <row r="137" spans="1:9" x14ac:dyDescent="0.2">
      <c r="A137" s="79"/>
      <c r="B137" s="79"/>
      <c r="C137" s="79"/>
      <c r="D137" s="79"/>
      <c r="E137" s="10"/>
      <c r="G137" s="10"/>
      <c r="H137" s="79"/>
      <c r="I137" s="79"/>
    </row>
    <row r="138" spans="1:9" x14ac:dyDescent="0.2">
      <c r="A138" s="79"/>
      <c r="B138" s="79"/>
      <c r="C138" s="79"/>
      <c r="D138" s="79"/>
      <c r="E138" s="10"/>
      <c r="G138" s="10"/>
      <c r="H138" s="79"/>
      <c r="I138" s="79"/>
    </row>
    <row r="139" spans="1:9" x14ac:dyDescent="0.2">
      <c r="A139" s="79"/>
      <c r="B139" s="79"/>
      <c r="C139" s="79"/>
      <c r="D139" s="79"/>
      <c r="E139" s="10"/>
      <c r="G139" s="10"/>
      <c r="H139" s="79"/>
      <c r="I139" s="79"/>
    </row>
    <row r="140" spans="1:9" x14ac:dyDescent="0.2">
      <c r="A140" s="79"/>
      <c r="B140" s="79"/>
      <c r="C140" s="79"/>
      <c r="D140" s="79"/>
      <c r="E140" s="10"/>
      <c r="G140" s="10"/>
      <c r="H140" s="79"/>
      <c r="I140" s="79"/>
    </row>
    <row r="141" spans="1:9" x14ac:dyDescent="0.2">
      <c r="A141" s="79"/>
      <c r="B141" s="79"/>
      <c r="C141" s="79"/>
      <c r="D141" s="79"/>
      <c r="E141" s="10"/>
      <c r="G141" s="10"/>
      <c r="H141" s="79"/>
      <c r="I141" s="79"/>
    </row>
    <row r="142" spans="1:9" x14ac:dyDescent="0.2">
      <c r="A142" s="79"/>
      <c r="B142" s="79"/>
      <c r="C142" s="79"/>
      <c r="D142" s="79"/>
      <c r="E142" s="10"/>
      <c r="G142" s="10"/>
      <c r="H142" s="79"/>
      <c r="I142" s="79"/>
    </row>
    <row r="143" spans="1:9" x14ac:dyDescent="0.2">
      <c r="A143" s="78" t="s">
        <v>1504</v>
      </c>
      <c r="B143" s="79"/>
      <c r="C143" s="79"/>
      <c r="D143" s="79"/>
      <c r="E143" s="10"/>
      <c r="G143" s="10"/>
      <c r="H143" s="79"/>
      <c r="I143" s="79"/>
    </row>
    <row r="144" spans="1:9" x14ac:dyDescent="0.2">
      <c r="A144" s="79"/>
      <c r="B144" s="79"/>
      <c r="C144" s="79"/>
      <c r="D144" s="79"/>
      <c r="E144" s="10"/>
      <c r="G144" s="10"/>
      <c r="H144" s="79"/>
      <c r="I144" s="79"/>
    </row>
    <row r="145" spans="1:9" x14ac:dyDescent="0.2">
      <c r="A145" s="78" t="s">
        <v>1505</v>
      </c>
      <c r="B145" s="79"/>
      <c r="C145" s="79"/>
      <c r="D145" s="79"/>
      <c r="E145" s="10"/>
      <c r="G145" s="10"/>
      <c r="H145" s="79"/>
      <c r="I145" s="79"/>
    </row>
    <row r="146" spans="1:9" x14ac:dyDescent="0.2">
      <c r="A146" s="79"/>
      <c r="B146" s="79"/>
      <c r="C146" s="79"/>
      <c r="D146" s="79"/>
      <c r="E146" s="10"/>
      <c r="G146" s="10"/>
      <c r="H146" s="79"/>
      <c r="I146" s="79"/>
    </row>
    <row r="147" spans="1:9" x14ac:dyDescent="0.2">
      <c r="A147" s="79"/>
      <c r="B147" s="79"/>
      <c r="C147" s="79"/>
      <c r="D147" s="79"/>
      <c r="E147" s="10"/>
      <c r="G147" s="10"/>
      <c r="H147" s="79"/>
      <c r="I147" s="79"/>
    </row>
    <row r="148" spans="1:9" x14ac:dyDescent="0.2">
      <c r="A148" s="79"/>
      <c r="B148" s="79"/>
      <c r="C148" s="79"/>
      <c r="D148" s="79"/>
      <c r="E148" s="10"/>
      <c r="G148" s="10"/>
      <c r="H148" s="79"/>
      <c r="I148" s="79"/>
    </row>
    <row r="149" spans="1:9" x14ac:dyDescent="0.2">
      <c r="A149" s="79"/>
      <c r="B149" s="79"/>
      <c r="C149" s="79"/>
      <c r="D149" s="79"/>
      <c r="E149" s="10"/>
      <c r="G149" s="10"/>
      <c r="H149" s="79"/>
      <c r="I149" s="79"/>
    </row>
    <row r="150" spans="1:9" x14ac:dyDescent="0.2">
      <c r="A150" s="79"/>
      <c r="B150" s="79"/>
      <c r="C150" s="79"/>
      <c r="D150" s="79"/>
      <c r="E150" s="10"/>
      <c r="G150" s="10"/>
      <c r="H150" s="79"/>
      <c r="I150" s="79"/>
    </row>
    <row r="151" spans="1:9" x14ac:dyDescent="0.2">
      <c r="A151" s="79"/>
      <c r="B151" s="79"/>
      <c r="C151" s="79"/>
      <c r="D151" s="79"/>
      <c r="E151" s="10"/>
      <c r="G151" s="10"/>
      <c r="H151" s="79"/>
      <c r="I151" s="79"/>
    </row>
    <row r="152" spans="1:9" x14ac:dyDescent="0.2">
      <c r="A152" s="79"/>
      <c r="B152" s="79"/>
      <c r="C152" s="79"/>
      <c r="D152" s="79"/>
      <c r="E152" s="10"/>
      <c r="G152" s="10"/>
      <c r="H152" s="79"/>
      <c r="I152" s="79"/>
    </row>
    <row r="153" spans="1:9" x14ac:dyDescent="0.2">
      <c r="A153" s="79"/>
      <c r="B153" s="79"/>
      <c r="C153" s="79"/>
      <c r="D153" s="79"/>
      <c r="E153" s="10"/>
      <c r="G153" s="10"/>
      <c r="H153" s="79"/>
      <c r="I153" s="79"/>
    </row>
    <row r="154" spans="1:9" x14ac:dyDescent="0.2">
      <c r="A154" s="79"/>
      <c r="B154" s="79"/>
      <c r="C154" s="79"/>
      <c r="D154" s="79"/>
      <c r="E154" s="10"/>
      <c r="G154" s="10"/>
      <c r="H154" s="79"/>
      <c r="I154" s="79"/>
    </row>
    <row r="155" spans="1:9" x14ac:dyDescent="0.2">
      <c r="A155" s="79"/>
      <c r="B155" s="79"/>
      <c r="C155" s="79"/>
      <c r="D155" s="79"/>
      <c r="E155" s="10"/>
      <c r="G155" s="10"/>
      <c r="H155" s="79"/>
      <c r="I155" s="79"/>
    </row>
    <row r="156" spans="1:9" x14ac:dyDescent="0.2">
      <c r="A156" s="79"/>
      <c r="B156" s="79"/>
      <c r="C156" s="79"/>
      <c r="D156" s="79"/>
      <c r="E156" s="10"/>
      <c r="G156" s="10"/>
      <c r="H156" s="79"/>
      <c r="I156" s="79"/>
    </row>
    <row r="157" spans="1:9" x14ac:dyDescent="0.2">
      <c r="A157" s="79"/>
      <c r="B157" s="79"/>
      <c r="C157" s="79"/>
      <c r="D157" s="79"/>
      <c r="E157" s="10"/>
      <c r="G157" s="10"/>
      <c r="H157" s="79"/>
      <c r="I157" s="79"/>
    </row>
    <row r="158" spans="1:9" x14ac:dyDescent="0.2">
      <c r="A158" s="79"/>
      <c r="B158" s="79"/>
      <c r="C158" s="79"/>
      <c r="D158" s="79"/>
      <c r="E158" s="10"/>
      <c r="G158" s="10"/>
      <c r="H158" s="79"/>
      <c r="I158" s="79"/>
    </row>
    <row r="159" spans="1:9" x14ac:dyDescent="0.2">
      <c r="A159" s="79"/>
      <c r="B159" s="79"/>
      <c r="C159" s="79"/>
      <c r="D159" s="79"/>
      <c r="E159" s="10"/>
      <c r="G159" s="10"/>
      <c r="H159" s="79"/>
      <c r="I159" s="79"/>
    </row>
    <row r="160" spans="1:9" x14ac:dyDescent="0.2">
      <c r="A160" s="79" t="s">
        <v>1506</v>
      </c>
      <c r="B160" s="79"/>
      <c r="C160" s="79"/>
      <c r="D160" s="79"/>
      <c r="E160" s="10"/>
      <c r="G160" s="10"/>
      <c r="H160" s="79"/>
      <c r="I160" s="79"/>
    </row>
    <row r="162" spans="1:1" x14ac:dyDescent="0.2">
      <c r="A162" s="79"/>
    </row>
    <row r="163" spans="1:1" x14ac:dyDescent="0.2">
      <c r="A163" s="79"/>
    </row>
    <row r="164" spans="1:1" x14ac:dyDescent="0.2">
      <c r="A164" s="100"/>
    </row>
    <row r="165" spans="1:1" x14ac:dyDescent="0.2">
      <c r="A165" s="100"/>
    </row>
  </sheetData>
  <mergeCells count="11">
    <mergeCell ref="A100:B100"/>
    <mergeCell ref="A1:G1"/>
    <mergeCell ref="A75:D75"/>
    <mergeCell ref="A97:B97"/>
    <mergeCell ref="A98:B98"/>
    <mergeCell ref="A99:B99"/>
    <mergeCell ref="A101:B101"/>
    <mergeCell ref="A102:B102"/>
    <mergeCell ref="A103:B103"/>
    <mergeCell ref="A104:B104"/>
    <mergeCell ref="A105:B105"/>
  </mergeCells>
  <conditionalFormatting sqref="F2:F3">
    <cfRule type="cellIs" dxfId="137" priority="2" stopIfTrue="1" operator="between">
      <formula>0.009</formula>
      <formula>-0.009</formula>
    </cfRule>
  </conditionalFormatting>
  <conditionalFormatting sqref="F5:F266">
    <cfRule type="cellIs" dxfId="136"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F7E9C-FB69-43AD-AB7B-D32E6842D83E}">
  <dimension ref="A1:I104"/>
  <sheetViews>
    <sheetView workbookViewId="0">
      <selection sqref="A1:G1"/>
    </sheetView>
  </sheetViews>
  <sheetFormatPr defaultColWidth="9.28515625" defaultRowHeight="11.25" x14ac:dyDescent="0.2"/>
  <cols>
    <col min="1" max="1" width="32.7109375" style="6" bestFit="1" customWidth="1"/>
    <col min="2" max="2" width="21.7109375" style="6" customWidth="1"/>
    <col min="3" max="3" width="22.28515625" style="6" bestFit="1" customWidth="1"/>
    <col min="4" max="4" width="20.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1507</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34</v>
      </c>
      <c r="B5" s="18"/>
      <c r="C5" s="18"/>
      <c r="D5" s="18"/>
      <c r="E5" s="19"/>
      <c r="F5" s="20"/>
      <c r="G5" s="19"/>
    </row>
    <row r="6" spans="1:7" x14ac:dyDescent="0.2">
      <c r="A6" s="21" t="s">
        <v>39</v>
      </c>
      <c r="B6" s="22"/>
      <c r="C6" s="22"/>
      <c r="D6" s="22"/>
      <c r="E6" s="23"/>
      <c r="F6" s="24"/>
      <c r="G6" s="23"/>
    </row>
    <row r="7" spans="1:7" x14ac:dyDescent="0.2">
      <c r="A7" s="22" t="s">
        <v>1468</v>
      </c>
      <c r="B7" s="22" t="s">
        <v>1469</v>
      </c>
      <c r="C7" s="22" t="s">
        <v>40</v>
      </c>
      <c r="D7" s="25">
        <v>1900000</v>
      </c>
      <c r="E7" s="23">
        <v>1898.1076</v>
      </c>
      <c r="F7" s="24">
        <v>2.1710727306164701</v>
      </c>
      <c r="G7" s="23">
        <v>5.1985999999999999</v>
      </c>
    </row>
    <row r="8" spans="1:7" x14ac:dyDescent="0.2">
      <c r="A8" s="22" t="s">
        <v>55</v>
      </c>
      <c r="B8" s="22" t="s">
        <v>1508</v>
      </c>
      <c r="C8" s="22" t="s">
        <v>40</v>
      </c>
      <c r="D8" s="25">
        <v>1500000</v>
      </c>
      <c r="E8" s="23">
        <v>1498.5060000000001</v>
      </c>
      <c r="F8" s="24">
        <v>1.71400478732879</v>
      </c>
      <c r="G8" s="23">
        <v>5.1985999999999999</v>
      </c>
    </row>
    <row r="9" spans="1:7" x14ac:dyDescent="0.2">
      <c r="A9" s="22" t="s">
        <v>56</v>
      </c>
      <c r="B9" s="22" t="s">
        <v>1509</v>
      </c>
      <c r="C9" s="22" t="s">
        <v>40</v>
      </c>
      <c r="D9" s="25">
        <v>500000</v>
      </c>
      <c r="E9" s="23">
        <v>498.50799999999998</v>
      </c>
      <c r="F9" s="24">
        <v>0.57019798287207402</v>
      </c>
      <c r="G9" s="23">
        <v>5.2028999999999996</v>
      </c>
    </row>
    <row r="10" spans="1:7" x14ac:dyDescent="0.2">
      <c r="A10" s="21" t="s">
        <v>33</v>
      </c>
      <c r="B10" s="21"/>
      <c r="C10" s="21"/>
      <c r="D10" s="21"/>
      <c r="E10" s="26">
        <f>SUM(E6:E9)</f>
        <v>3895.1215999999999</v>
      </c>
      <c r="F10" s="27">
        <f>SUM(F6:F9)</f>
        <v>4.4552755008173337</v>
      </c>
      <c r="G10" s="26"/>
    </row>
    <row r="11" spans="1:7" x14ac:dyDescent="0.2">
      <c r="A11" s="22"/>
      <c r="B11" s="22"/>
      <c r="C11" s="22"/>
      <c r="D11" s="22"/>
      <c r="E11" s="23"/>
      <c r="F11" s="24"/>
      <c r="G11" s="23"/>
    </row>
    <row r="12" spans="1:7" x14ac:dyDescent="0.2">
      <c r="A12" s="21" t="s">
        <v>41</v>
      </c>
      <c r="B12" s="21"/>
      <c r="C12" s="21"/>
      <c r="D12" s="21"/>
      <c r="E12" s="26">
        <f>E10</f>
        <v>3895.1215999999999</v>
      </c>
      <c r="F12" s="27">
        <f>F10</f>
        <v>4.4552755008173337</v>
      </c>
      <c r="G12" s="26"/>
    </row>
    <row r="13" spans="1:7" x14ac:dyDescent="0.2">
      <c r="A13" s="21"/>
      <c r="B13" s="21"/>
      <c r="C13" s="21"/>
      <c r="D13" s="21"/>
      <c r="E13" s="26"/>
      <c r="F13" s="27"/>
      <c r="G13" s="26"/>
    </row>
    <row r="14" spans="1:7" x14ac:dyDescent="0.2">
      <c r="A14" s="21" t="s">
        <v>43</v>
      </c>
      <c r="B14" s="21"/>
      <c r="C14" s="21"/>
      <c r="D14" s="21"/>
      <c r="E14" s="26">
        <f>E16-(E10)</f>
        <v>83532.055446300001</v>
      </c>
      <c r="F14" s="27">
        <f>F16-(F10)</f>
        <v>95.544724499182664</v>
      </c>
      <c r="G14" s="26"/>
    </row>
    <row r="15" spans="1:7" x14ac:dyDescent="0.2">
      <c r="A15" s="21"/>
      <c r="B15" s="21"/>
      <c r="C15" s="21"/>
      <c r="D15" s="21"/>
      <c r="E15" s="26"/>
      <c r="F15" s="27"/>
      <c r="G15" s="26"/>
    </row>
    <row r="16" spans="1:7" x14ac:dyDescent="0.2">
      <c r="A16" s="28" t="s">
        <v>42</v>
      </c>
      <c r="B16" s="28"/>
      <c r="C16" s="28"/>
      <c r="D16" s="28"/>
      <c r="E16" s="29">
        <v>87427.177046299999</v>
      </c>
      <c r="F16" s="30">
        <v>100</v>
      </c>
      <c r="G16" s="29"/>
    </row>
    <row r="17" spans="1:7" x14ac:dyDescent="0.2">
      <c r="A17" s="6" t="s">
        <v>1510</v>
      </c>
      <c r="B17" s="11"/>
      <c r="C17" s="11"/>
      <c r="D17" s="11"/>
      <c r="E17" s="12"/>
      <c r="F17" s="13"/>
      <c r="G17" s="12"/>
    </row>
    <row r="19" spans="1:7" ht="23.25" customHeight="1" x14ac:dyDescent="0.2">
      <c r="A19" s="152" t="s">
        <v>1479</v>
      </c>
      <c r="B19" s="152"/>
      <c r="C19" s="152"/>
      <c r="D19" s="152"/>
    </row>
    <row r="21" spans="1:7" x14ac:dyDescent="0.2">
      <c r="A21" s="11" t="s">
        <v>45</v>
      </c>
    </row>
    <row r="22" spans="1:7" x14ac:dyDescent="0.2">
      <c r="A22" s="11" t="s">
        <v>1010</v>
      </c>
    </row>
    <row r="23" spans="1:7" x14ac:dyDescent="0.2">
      <c r="A23" s="11" t="s">
        <v>46</v>
      </c>
      <c r="B23" s="11"/>
      <c r="C23" s="31" t="s">
        <v>48</v>
      </c>
      <c r="D23" s="11" t="s">
        <v>47</v>
      </c>
    </row>
    <row r="24" spans="1:7" x14ac:dyDescent="0.2">
      <c r="A24" s="6" t="s">
        <v>57</v>
      </c>
      <c r="C24" s="32">
        <v>1430.5118</v>
      </c>
      <c r="D24" s="32">
        <v>1436.1608000000001</v>
      </c>
    </row>
    <row r="25" spans="1:7" x14ac:dyDescent="0.2">
      <c r="A25" s="6" t="s">
        <v>1511</v>
      </c>
      <c r="C25" s="32">
        <v>1000.0001</v>
      </c>
      <c r="D25" s="32">
        <v>1000.0001</v>
      </c>
    </row>
    <row r="26" spans="1:7" x14ac:dyDescent="0.2">
      <c r="A26" s="6" t="s">
        <v>1512</v>
      </c>
      <c r="C26" s="32">
        <v>1000.1455999999999</v>
      </c>
      <c r="D26" s="32">
        <v>1000.4163</v>
      </c>
    </row>
    <row r="27" spans="1:7" x14ac:dyDescent="0.2">
      <c r="A27" s="6" t="s">
        <v>58</v>
      </c>
      <c r="C27" s="32">
        <v>1435.6049</v>
      </c>
      <c r="D27" s="32">
        <v>1441.3216</v>
      </c>
    </row>
    <row r="28" spans="1:7" x14ac:dyDescent="0.2">
      <c r="A28" s="6" t="s">
        <v>1513</v>
      </c>
      <c r="C28" s="32">
        <v>1000.0007000000001</v>
      </c>
      <c r="D28" s="32">
        <v>1000.0007000000001</v>
      </c>
    </row>
    <row r="29" spans="1:7" x14ac:dyDescent="0.2">
      <c r="A29" s="6" t="s">
        <v>1514</v>
      </c>
      <c r="C29" s="32">
        <v>1000.1431</v>
      </c>
      <c r="D29" s="32">
        <v>1000.4164</v>
      </c>
    </row>
    <row r="30" spans="1:7" x14ac:dyDescent="0.2">
      <c r="A30" s="6" t="s">
        <v>1515</v>
      </c>
      <c r="C30" s="32">
        <v>13.0297</v>
      </c>
      <c r="D30" s="32">
        <v>13.0816</v>
      </c>
    </row>
    <row r="31" spans="1:7" x14ac:dyDescent="0.2">
      <c r="A31" s="6" t="s">
        <v>1516</v>
      </c>
      <c r="C31" s="32">
        <v>13.0297</v>
      </c>
      <c r="D31" s="32">
        <v>13.0816</v>
      </c>
    </row>
    <row r="32" spans="1:7" x14ac:dyDescent="0.2">
      <c r="A32" s="6" t="s">
        <v>1517</v>
      </c>
      <c r="C32" s="32">
        <v>10</v>
      </c>
      <c r="D32" s="32">
        <v>10</v>
      </c>
    </row>
    <row r="33" spans="1:5" x14ac:dyDescent="0.2">
      <c r="A33" s="6" t="s">
        <v>1518</v>
      </c>
      <c r="C33" s="32">
        <v>10</v>
      </c>
      <c r="D33" s="32">
        <v>10</v>
      </c>
    </row>
    <row r="35" spans="1:5" x14ac:dyDescent="0.2">
      <c r="A35" s="11" t="s">
        <v>1011</v>
      </c>
    </row>
    <row r="36" spans="1:5" x14ac:dyDescent="0.2">
      <c r="A36" s="159" t="s">
        <v>49</v>
      </c>
      <c r="B36" s="160"/>
      <c r="C36" s="33" t="s">
        <v>50</v>
      </c>
    </row>
    <row r="37" spans="1:5" x14ac:dyDescent="0.2">
      <c r="A37" s="157" t="s">
        <v>1511</v>
      </c>
      <c r="B37" s="158"/>
      <c r="C37" s="34">
        <v>3.9109020399999999</v>
      </c>
    </row>
    <row r="38" spans="1:5" x14ac:dyDescent="0.2">
      <c r="A38" s="157" t="s">
        <v>1512</v>
      </c>
      <c r="B38" s="158"/>
      <c r="C38" s="34">
        <v>3.6695828800000001</v>
      </c>
    </row>
    <row r="39" spans="1:5" x14ac:dyDescent="0.2">
      <c r="A39" s="157" t="s">
        <v>1513</v>
      </c>
      <c r="B39" s="158"/>
      <c r="C39" s="34">
        <v>3.97240211</v>
      </c>
    </row>
    <row r="40" spans="1:5" x14ac:dyDescent="0.2">
      <c r="A40" s="157" t="s">
        <v>1514</v>
      </c>
      <c r="B40" s="158"/>
      <c r="C40" s="34">
        <v>3.70348926</v>
      </c>
    </row>
    <row r="41" spans="1:5" x14ac:dyDescent="0.2">
      <c r="A41" s="6" t="s">
        <v>51</v>
      </c>
    </row>
    <row r="42" spans="1:5" x14ac:dyDescent="0.2">
      <c r="A42" s="6" t="s">
        <v>52</v>
      </c>
    </row>
    <row r="44" spans="1:5" x14ac:dyDescent="0.2">
      <c r="A44" s="11" t="s">
        <v>1206</v>
      </c>
      <c r="D44" s="31" t="s">
        <v>54</v>
      </c>
    </row>
    <row r="46" spans="1:5" x14ac:dyDescent="0.2">
      <c r="A46" s="11" t="s">
        <v>1495</v>
      </c>
      <c r="D46" s="101">
        <v>1.19520481552733E-3</v>
      </c>
      <c r="E46" s="9" t="s">
        <v>53</v>
      </c>
    </row>
    <row r="48" spans="1:5" x14ac:dyDescent="0.2">
      <c r="A48" s="11" t="s">
        <v>1496</v>
      </c>
      <c r="D48" s="31" t="s">
        <v>54</v>
      </c>
    </row>
    <row r="50" spans="1:9" x14ac:dyDescent="0.2">
      <c r="A50" s="11" t="s">
        <v>1497</v>
      </c>
      <c r="B50" s="11"/>
      <c r="C50" s="11"/>
      <c r="D50" s="31" t="s">
        <v>54</v>
      </c>
    </row>
    <row r="51" spans="1:9" x14ac:dyDescent="0.2">
      <c r="A51" s="11"/>
      <c r="B51" s="11"/>
      <c r="C51" s="11"/>
      <c r="D51" s="11"/>
    </row>
    <row r="52" spans="1:9" x14ac:dyDescent="0.2">
      <c r="A52" s="11" t="s">
        <v>1498</v>
      </c>
      <c r="B52" s="11"/>
      <c r="C52" s="11"/>
      <c r="D52" s="31" t="s">
        <v>54</v>
      </c>
    </row>
    <row r="53" spans="1:9" x14ac:dyDescent="0.2">
      <c r="A53" s="11"/>
      <c r="B53" s="11"/>
      <c r="C53" s="11"/>
      <c r="D53" s="11"/>
    </row>
    <row r="54" spans="1:9" x14ac:dyDescent="0.2">
      <c r="A54" s="11" t="s">
        <v>1499</v>
      </c>
      <c r="B54" s="11"/>
      <c r="C54" s="11"/>
      <c r="D54" s="31" t="s">
        <v>54</v>
      </c>
    </row>
    <row r="55" spans="1:9" x14ac:dyDescent="0.2">
      <c r="A55" s="11"/>
      <c r="B55" s="11"/>
      <c r="C55" s="11"/>
      <c r="D55" s="11"/>
    </row>
    <row r="56" spans="1:9" x14ac:dyDescent="0.2">
      <c r="A56" s="11" t="s">
        <v>1500</v>
      </c>
      <c r="B56" s="11"/>
      <c r="C56" s="11"/>
      <c r="D56" s="31" t="s">
        <v>54</v>
      </c>
    </row>
    <row r="57" spans="1:9" x14ac:dyDescent="0.2">
      <c r="A57" s="11"/>
      <c r="B57" s="11"/>
      <c r="C57" s="11"/>
      <c r="D57" s="11"/>
    </row>
    <row r="58" spans="1:9" x14ac:dyDescent="0.2">
      <c r="A58" s="11" t="s">
        <v>1501</v>
      </c>
      <c r="B58" s="11"/>
      <c r="C58" s="11"/>
      <c r="D58" s="31" t="s">
        <v>54</v>
      </c>
    </row>
    <row r="60" spans="1:9" x14ac:dyDescent="0.2">
      <c r="A60" s="78" t="s">
        <v>1502</v>
      </c>
      <c r="B60" s="79"/>
      <c r="C60" s="79"/>
      <c r="D60" s="79"/>
    </row>
    <row r="62" spans="1:9" x14ac:dyDescent="0.2">
      <c r="A62" s="78" t="s">
        <v>1503</v>
      </c>
      <c r="B62" s="79"/>
      <c r="C62" s="79"/>
      <c r="D62" s="79"/>
      <c r="E62" s="10"/>
      <c r="G62" s="10"/>
      <c r="H62" s="79"/>
      <c r="I62" s="79"/>
    </row>
    <row r="63" spans="1:9" x14ac:dyDescent="0.2">
      <c r="A63" s="100"/>
      <c r="B63" s="79"/>
      <c r="C63" s="79"/>
      <c r="D63" s="79"/>
      <c r="E63" s="10"/>
      <c r="G63" s="10"/>
      <c r="H63" s="79"/>
      <c r="I63" s="79"/>
    </row>
    <row r="64" spans="1:9" x14ac:dyDescent="0.2">
      <c r="A64" s="79"/>
      <c r="B64" s="79"/>
      <c r="C64" s="79"/>
      <c r="D64" s="79"/>
      <c r="E64" s="10"/>
      <c r="G64" s="10"/>
      <c r="H64" s="79"/>
      <c r="I64" s="79"/>
    </row>
    <row r="65" spans="1:9" x14ac:dyDescent="0.2">
      <c r="A65" s="79"/>
      <c r="B65" s="79"/>
      <c r="C65" s="79"/>
      <c r="D65" s="79"/>
      <c r="E65" s="10"/>
      <c r="G65" s="10"/>
      <c r="H65" s="79"/>
      <c r="I65" s="79"/>
    </row>
    <row r="66" spans="1:9" x14ac:dyDescent="0.2">
      <c r="A66" s="79"/>
      <c r="B66" s="79"/>
      <c r="C66" s="79"/>
      <c r="D66" s="79"/>
      <c r="E66" s="10"/>
      <c r="G66" s="10"/>
      <c r="H66" s="79"/>
      <c r="I66" s="79"/>
    </row>
    <row r="67" spans="1:9" x14ac:dyDescent="0.2">
      <c r="A67" s="79"/>
      <c r="B67" s="79"/>
      <c r="C67" s="79"/>
      <c r="D67" s="79"/>
      <c r="E67" s="10"/>
      <c r="G67" s="10"/>
      <c r="H67" s="79"/>
      <c r="I67" s="79"/>
    </row>
    <row r="68" spans="1:9" x14ac:dyDescent="0.2">
      <c r="A68" s="79"/>
      <c r="B68" s="79"/>
      <c r="C68" s="79"/>
      <c r="D68" s="79"/>
      <c r="E68" s="10"/>
      <c r="G68" s="10"/>
      <c r="H68" s="79"/>
      <c r="I68" s="79"/>
    </row>
    <row r="69" spans="1:9" x14ac:dyDescent="0.2">
      <c r="A69" s="79"/>
      <c r="B69" s="79"/>
      <c r="C69" s="79"/>
      <c r="D69" s="79"/>
      <c r="E69" s="10"/>
      <c r="G69" s="10"/>
      <c r="H69" s="79"/>
      <c r="I69" s="79"/>
    </row>
    <row r="70" spans="1:9" x14ac:dyDescent="0.2">
      <c r="A70" s="79"/>
      <c r="B70" s="79"/>
      <c r="C70" s="79"/>
      <c r="D70" s="79"/>
      <c r="E70" s="10"/>
      <c r="G70" s="10"/>
      <c r="H70" s="79"/>
      <c r="I70" s="79"/>
    </row>
    <row r="71" spans="1:9" x14ac:dyDescent="0.2">
      <c r="A71" s="79"/>
      <c r="B71" s="79"/>
      <c r="C71" s="79"/>
      <c r="D71" s="79"/>
      <c r="E71" s="10"/>
      <c r="G71" s="10"/>
      <c r="H71" s="79"/>
      <c r="I71" s="79"/>
    </row>
    <row r="72" spans="1:9" x14ac:dyDescent="0.2">
      <c r="A72" s="79"/>
      <c r="B72" s="79"/>
      <c r="C72" s="79"/>
      <c r="D72" s="79"/>
      <c r="E72" s="10"/>
      <c r="G72" s="10"/>
      <c r="H72" s="79"/>
      <c r="I72" s="79"/>
    </row>
    <row r="73" spans="1:9" x14ac:dyDescent="0.2">
      <c r="A73" s="79"/>
      <c r="B73" s="79"/>
      <c r="C73" s="79"/>
      <c r="D73" s="79"/>
      <c r="E73" s="10"/>
      <c r="G73" s="10"/>
      <c r="H73" s="79"/>
      <c r="I73" s="79"/>
    </row>
    <row r="74" spans="1:9" x14ac:dyDescent="0.2">
      <c r="A74" s="79"/>
      <c r="B74" s="79"/>
      <c r="C74" s="79"/>
      <c r="D74" s="79"/>
      <c r="E74" s="10"/>
      <c r="G74" s="10"/>
      <c r="H74" s="79"/>
      <c r="I74" s="79"/>
    </row>
    <row r="75" spans="1:9" x14ac:dyDescent="0.2">
      <c r="A75" s="79"/>
      <c r="B75" s="79"/>
      <c r="C75" s="79"/>
      <c r="D75" s="79"/>
      <c r="E75" s="10"/>
      <c r="G75" s="10"/>
      <c r="H75" s="79"/>
      <c r="I75" s="79"/>
    </row>
    <row r="76" spans="1:9" x14ac:dyDescent="0.2">
      <c r="A76" s="79"/>
      <c r="B76" s="79"/>
      <c r="C76" s="79"/>
      <c r="D76" s="79"/>
      <c r="E76" s="10"/>
      <c r="G76" s="10"/>
      <c r="H76" s="79"/>
      <c r="I76" s="79"/>
    </row>
    <row r="77" spans="1:9" x14ac:dyDescent="0.2">
      <c r="A77" s="79"/>
      <c r="B77" s="79"/>
      <c r="C77" s="79"/>
      <c r="D77" s="79"/>
      <c r="E77" s="10"/>
      <c r="G77" s="10"/>
      <c r="H77" s="79"/>
      <c r="I77" s="79"/>
    </row>
    <row r="78" spans="1:9" x14ac:dyDescent="0.2">
      <c r="A78" s="79"/>
      <c r="B78" s="79"/>
      <c r="C78" s="79"/>
      <c r="D78" s="79"/>
      <c r="E78" s="10"/>
      <c r="G78" s="10"/>
      <c r="H78" s="79"/>
      <c r="I78" s="79"/>
    </row>
    <row r="79" spans="1:9" x14ac:dyDescent="0.2">
      <c r="A79" s="79"/>
      <c r="B79" s="79"/>
      <c r="C79" s="79"/>
      <c r="D79" s="79"/>
      <c r="E79" s="10"/>
      <c r="G79" s="10"/>
      <c r="H79" s="79"/>
      <c r="I79" s="79"/>
    </row>
    <row r="80" spans="1:9" x14ac:dyDescent="0.2">
      <c r="A80" s="78" t="s">
        <v>1519</v>
      </c>
      <c r="B80" s="79"/>
      <c r="C80" s="79"/>
      <c r="D80" s="79"/>
      <c r="E80" s="10"/>
      <c r="G80" s="10"/>
      <c r="H80" s="79"/>
      <c r="I80" s="79"/>
    </row>
    <row r="81" spans="1:9" x14ac:dyDescent="0.2">
      <c r="A81" s="79"/>
      <c r="B81" s="79"/>
      <c r="C81" s="79"/>
      <c r="D81" s="79"/>
      <c r="E81" s="10"/>
      <c r="G81" s="10"/>
      <c r="H81" s="79"/>
      <c r="I81" s="79"/>
    </row>
    <row r="82" spans="1:9" x14ac:dyDescent="0.2">
      <c r="A82" s="78" t="s">
        <v>1505</v>
      </c>
      <c r="B82" s="79"/>
      <c r="C82" s="79"/>
      <c r="D82" s="79"/>
      <c r="E82" s="10"/>
      <c r="G82" s="10"/>
      <c r="H82" s="79"/>
      <c r="I82" s="79"/>
    </row>
    <row r="83" spans="1:9" x14ac:dyDescent="0.2">
      <c r="A83" s="79"/>
      <c r="B83" s="79"/>
      <c r="C83" s="79"/>
      <c r="D83" s="79"/>
      <c r="E83" s="10"/>
      <c r="G83" s="10"/>
      <c r="H83" s="79"/>
      <c r="I83" s="79"/>
    </row>
    <row r="84" spans="1:9" x14ac:dyDescent="0.2">
      <c r="A84" s="79"/>
      <c r="B84" s="79"/>
      <c r="C84" s="79"/>
      <c r="D84" s="79"/>
      <c r="E84" s="10"/>
      <c r="G84" s="10"/>
      <c r="H84" s="79"/>
      <c r="I84" s="79"/>
    </row>
    <row r="85" spans="1:9" x14ac:dyDescent="0.2">
      <c r="A85" s="79"/>
      <c r="B85" s="79"/>
      <c r="C85" s="79"/>
      <c r="D85" s="79"/>
      <c r="E85" s="10"/>
      <c r="G85" s="10"/>
      <c r="H85" s="79"/>
      <c r="I85" s="79"/>
    </row>
    <row r="86" spans="1:9" x14ac:dyDescent="0.2">
      <c r="A86" s="79"/>
      <c r="B86" s="79"/>
      <c r="C86" s="79"/>
      <c r="D86" s="79"/>
      <c r="E86" s="10"/>
      <c r="G86" s="10"/>
      <c r="H86" s="79"/>
      <c r="I86" s="79"/>
    </row>
    <row r="87" spans="1:9" x14ac:dyDescent="0.2">
      <c r="A87" s="79"/>
      <c r="B87" s="79"/>
      <c r="C87" s="79"/>
      <c r="D87" s="79"/>
      <c r="E87" s="10"/>
      <c r="G87" s="10"/>
      <c r="H87" s="79"/>
      <c r="I87" s="79"/>
    </row>
    <row r="88" spans="1:9" x14ac:dyDescent="0.2">
      <c r="A88" s="79"/>
      <c r="B88" s="79"/>
      <c r="C88" s="79"/>
      <c r="D88" s="79"/>
      <c r="E88" s="10"/>
      <c r="G88" s="10"/>
      <c r="H88" s="79"/>
      <c r="I88" s="79"/>
    </row>
    <row r="89" spans="1:9" x14ac:dyDescent="0.2">
      <c r="A89" s="79"/>
      <c r="B89" s="79"/>
      <c r="C89" s="79"/>
      <c r="D89" s="79"/>
      <c r="E89" s="10"/>
      <c r="G89" s="10"/>
      <c r="H89" s="79"/>
      <c r="I89" s="79"/>
    </row>
    <row r="90" spans="1:9" x14ac:dyDescent="0.2">
      <c r="A90" s="79"/>
      <c r="B90" s="79"/>
      <c r="C90" s="79"/>
      <c r="D90" s="79"/>
      <c r="E90" s="10"/>
      <c r="G90" s="10"/>
      <c r="H90" s="79"/>
      <c r="I90" s="79"/>
    </row>
    <row r="91" spans="1:9" x14ac:dyDescent="0.2">
      <c r="A91" s="79"/>
      <c r="B91" s="79"/>
      <c r="C91" s="79"/>
      <c r="D91" s="79"/>
      <c r="E91" s="10"/>
      <c r="G91" s="10"/>
      <c r="H91" s="79"/>
      <c r="I91" s="79"/>
    </row>
    <row r="92" spans="1:9" x14ac:dyDescent="0.2">
      <c r="A92" s="79"/>
      <c r="B92" s="79"/>
      <c r="C92" s="79"/>
      <c r="D92" s="79"/>
      <c r="E92" s="10"/>
      <c r="G92" s="10"/>
      <c r="H92" s="79"/>
      <c r="I92" s="79"/>
    </row>
    <row r="93" spans="1:9" x14ac:dyDescent="0.2">
      <c r="A93" s="79"/>
      <c r="B93" s="79"/>
      <c r="C93" s="79"/>
      <c r="D93" s="79"/>
      <c r="E93" s="10"/>
      <c r="G93" s="10"/>
      <c r="H93" s="79"/>
      <c r="I93" s="79"/>
    </row>
    <row r="94" spans="1:9" x14ac:dyDescent="0.2">
      <c r="A94" s="79"/>
      <c r="B94" s="79"/>
      <c r="C94" s="79"/>
      <c r="D94" s="79"/>
      <c r="E94" s="10"/>
      <c r="G94" s="10"/>
      <c r="H94" s="79"/>
      <c r="I94" s="79"/>
    </row>
    <row r="95" spans="1:9" x14ac:dyDescent="0.2">
      <c r="A95" s="79"/>
      <c r="B95" s="79"/>
      <c r="C95" s="79"/>
      <c r="D95" s="79"/>
      <c r="E95" s="10"/>
      <c r="G95" s="10"/>
      <c r="H95" s="79"/>
      <c r="I95" s="79"/>
    </row>
    <row r="96" spans="1:9" x14ac:dyDescent="0.2">
      <c r="A96" s="79"/>
      <c r="B96" s="79"/>
      <c r="C96" s="79"/>
      <c r="D96" s="79"/>
      <c r="E96" s="10"/>
      <c r="G96" s="10"/>
      <c r="H96" s="79"/>
      <c r="I96" s="79"/>
    </row>
    <row r="97" spans="1:9" x14ac:dyDescent="0.2">
      <c r="A97" s="79"/>
      <c r="B97" s="79"/>
      <c r="C97" s="79"/>
      <c r="D97" s="79"/>
      <c r="E97" s="10"/>
      <c r="G97" s="10"/>
      <c r="H97" s="79"/>
      <c r="I97" s="79"/>
    </row>
    <row r="98" spans="1:9" x14ac:dyDescent="0.2">
      <c r="A98" s="79"/>
      <c r="B98" s="79"/>
      <c r="C98" s="79"/>
      <c r="D98" s="79"/>
      <c r="E98" s="10"/>
      <c r="G98" s="10"/>
      <c r="H98" s="79"/>
      <c r="I98" s="79"/>
    </row>
    <row r="99" spans="1:9" x14ac:dyDescent="0.2">
      <c r="A99" s="79" t="s">
        <v>1506</v>
      </c>
      <c r="B99" s="79"/>
      <c r="C99" s="79"/>
      <c r="D99" s="79"/>
      <c r="E99" s="10"/>
      <c r="G99" s="10"/>
      <c r="H99" s="79"/>
      <c r="I99" s="79"/>
    </row>
    <row r="101" spans="1:9" x14ac:dyDescent="0.2">
      <c r="A101" s="79"/>
    </row>
    <row r="102" spans="1:9" x14ac:dyDescent="0.2">
      <c r="A102" s="79"/>
    </row>
    <row r="103" spans="1:9" x14ac:dyDescent="0.2">
      <c r="A103" s="100"/>
    </row>
    <row r="104" spans="1:9" x14ac:dyDescent="0.2">
      <c r="A104" s="100"/>
    </row>
  </sheetData>
  <mergeCells count="7">
    <mergeCell ref="A40:B40"/>
    <mergeCell ref="A1:G1"/>
    <mergeCell ref="A19:D19"/>
    <mergeCell ref="A36:B36"/>
    <mergeCell ref="A37:B37"/>
    <mergeCell ref="A38:B38"/>
    <mergeCell ref="A39:B39"/>
  </mergeCells>
  <conditionalFormatting sqref="F2:F3">
    <cfRule type="cellIs" dxfId="135" priority="2" stopIfTrue="1" operator="between">
      <formula>0.009</formula>
      <formula>-0.009</formula>
    </cfRule>
  </conditionalFormatting>
  <conditionalFormatting sqref="F5:F206">
    <cfRule type="cellIs" dxfId="134"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8D90A-2FBA-4840-8184-0922337C1A67}">
  <dimension ref="A1:I197"/>
  <sheetViews>
    <sheetView workbookViewId="0">
      <selection sqref="A1:G1"/>
    </sheetView>
  </sheetViews>
  <sheetFormatPr defaultColWidth="9.28515625" defaultRowHeight="11.25" x14ac:dyDescent="0.2"/>
  <cols>
    <col min="1" max="1" width="52.28515625" style="6" bestFit="1" customWidth="1"/>
    <col min="2" max="2" width="44.7109375" style="6" bestFit="1" customWidth="1"/>
    <col min="3" max="3" width="2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1520</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34</v>
      </c>
      <c r="B5" s="18"/>
      <c r="C5" s="18"/>
      <c r="D5" s="18"/>
      <c r="E5" s="19"/>
      <c r="F5" s="20"/>
      <c r="G5" s="19"/>
    </row>
    <row r="6" spans="1:7" x14ac:dyDescent="0.2">
      <c r="A6" s="21" t="s">
        <v>35</v>
      </c>
      <c r="B6" s="22"/>
      <c r="C6" s="22"/>
      <c r="D6" s="22"/>
      <c r="E6" s="23"/>
      <c r="F6" s="24"/>
      <c r="G6" s="23"/>
    </row>
    <row r="7" spans="1:7" x14ac:dyDescent="0.2">
      <c r="A7" s="22" t="s">
        <v>60</v>
      </c>
      <c r="B7" s="22" t="s">
        <v>59</v>
      </c>
      <c r="C7" s="22" t="s">
        <v>36</v>
      </c>
      <c r="D7" s="25">
        <v>5000</v>
      </c>
      <c r="E7" s="23">
        <v>24339.424999999999</v>
      </c>
      <c r="F7" s="24">
        <v>6.2620936450309701</v>
      </c>
      <c r="G7" s="23">
        <v>6.7850000000000001</v>
      </c>
    </row>
    <row r="8" spans="1:7" x14ac:dyDescent="0.2">
      <c r="A8" s="22" t="s">
        <v>1521</v>
      </c>
      <c r="B8" s="22" t="s">
        <v>1522</v>
      </c>
      <c r="C8" s="22" t="s">
        <v>37</v>
      </c>
      <c r="D8" s="25">
        <v>4000</v>
      </c>
      <c r="E8" s="23">
        <v>19609.560000000001</v>
      </c>
      <c r="F8" s="24">
        <v>5.0451849646346796</v>
      </c>
      <c r="G8" s="23">
        <v>7.1250999999999998</v>
      </c>
    </row>
    <row r="9" spans="1:7" x14ac:dyDescent="0.2">
      <c r="A9" s="22" t="s">
        <v>1523</v>
      </c>
      <c r="B9" s="22" t="s">
        <v>1524</v>
      </c>
      <c r="C9" s="22" t="s">
        <v>37</v>
      </c>
      <c r="D9" s="25">
        <v>4000</v>
      </c>
      <c r="E9" s="23">
        <v>19396.82</v>
      </c>
      <c r="F9" s="24">
        <v>4.9904508120388904</v>
      </c>
      <c r="G9" s="23">
        <v>7.0499000000000001</v>
      </c>
    </row>
    <row r="10" spans="1:7" x14ac:dyDescent="0.2">
      <c r="A10" s="22" t="s">
        <v>1525</v>
      </c>
      <c r="B10" s="22" t="s">
        <v>1526</v>
      </c>
      <c r="C10" s="22" t="s">
        <v>38</v>
      </c>
      <c r="D10" s="25">
        <v>3600</v>
      </c>
      <c r="E10" s="23">
        <v>17624.61</v>
      </c>
      <c r="F10" s="24">
        <v>4.5344932461284202</v>
      </c>
      <c r="G10" s="23">
        <v>6.88</v>
      </c>
    </row>
    <row r="11" spans="1:7" x14ac:dyDescent="0.2">
      <c r="A11" s="22" t="s">
        <v>1527</v>
      </c>
      <c r="B11" s="22" t="s">
        <v>1528</v>
      </c>
      <c r="C11" s="22" t="s">
        <v>38</v>
      </c>
      <c r="D11" s="25">
        <v>3000</v>
      </c>
      <c r="E11" s="23">
        <v>14670.93</v>
      </c>
      <c r="F11" s="24">
        <v>3.77456482721733</v>
      </c>
      <c r="G11" s="23">
        <v>6.8798000000000004</v>
      </c>
    </row>
    <row r="12" spans="1:7" x14ac:dyDescent="0.2">
      <c r="A12" s="22" t="s">
        <v>1529</v>
      </c>
      <c r="B12" s="22" t="s">
        <v>1530</v>
      </c>
      <c r="C12" s="22" t="s">
        <v>36</v>
      </c>
      <c r="D12" s="25">
        <v>2500</v>
      </c>
      <c r="E12" s="23">
        <v>12222.924999999999</v>
      </c>
      <c r="F12" s="24">
        <v>3.1447374359168401</v>
      </c>
      <c r="G12" s="23">
        <v>6.8949999999999996</v>
      </c>
    </row>
    <row r="13" spans="1:7" x14ac:dyDescent="0.2">
      <c r="A13" s="22" t="s">
        <v>1531</v>
      </c>
      <c r="B13" s="22" t="s">
        <v>1532</v>
      </c>
      <c r="C13" s="22" t="s">
        <v>36</v>
      </c>
      <c r="D13" s="25">
        <v>2000</v>
      </c>
      <c r="E13" s="23">
        <v>9879.3799999999992</v>
      </c>
      <c r="F13" s="24">
        <v>2.5417857124745602</v>
      </c>
      <c r="G13" s="23">
        <v>6.2769000000000004</v>
      </c>
    </row>
    <row r="14" spans="1:7" x14ac:dyDescent="0.2">
      <c r="A14" s="22" t="s">
        <v>1533</v>
      </c>
      <c r="B14" s="22" t="s">
        <v>1534</v>
      </c>
      <c r="C14" s="22" t="s">
        <v>1396</v>
      </c>
      <c r="D14" s="25">
        <v>2000</v>
      </c>
      <c r="E14" s="23">
        <v>9826.2999999999993</v>
      </c>
      <c r="F14" s="24">
        <v>2.5281291889256998</v>
      </c>
      <c r="G14" s="23">
        <v>6.6519000000000004</v>
      </c>
    </row>
    <row r="15" spans="1:7" x14ac:dyDescent="0.2">
      <c r="A15" s="22" t="s">
        <v>1535</v>
      </c>
      <c r="B15" s="22" t="s">
        <v>1536</v>
      </c>
      <c r="C15" s="22" t="s">
        <v>37</v>
      </c>
      <c r="D15" s="25">
        <v>2000</v>
      </c>
      <c r="E15" s="23">
        <v>9809.94</v>
      </c>
      <c r="F15" s="24">
        <v>2.5239200569502001</v>
      </c>
      <c r="G15" s="23">
        <v>6.7350000000000003</v>
      </c>
    </row>
    <row r="16" spans="1:7" x14ac:dyDescent="0.2">
      <c r="A16" s="22" t="s">
        <v>1537</v>
      </c>
      <c r="B16" s="22" t="s">
        <v>1538</v>
      </c>
      <c r="C16" s="22" t="s">
        <v>36</v>
      </c>
      <c r="D16" s="25">
        <v>2000</v>
      </c>
      <c r="E16" s="23">
        <v>9740.5300000000007</v>
      </c>
      <c r="F16" s="24">
        <v>2.5060621198830102</v>
      </c>
      <c r="G16" s="23">
        <v>6.9451000000000001</v>
      </c>
    </row>
    <row r="17" spans="1:7" x14ac:dyDescent="0.2">
      <c r="A17" s="22" t="s">
        <v>1539</v>
      </c>
      <c r="B17" s="22" t="s">
        <v>1540</v>
      </c>
      <c r="C17" s="22" t="s">
        <v>38</v>
      </c>
      <c r="D17" s="25">
        <v>2000</v>
      </c>
      <c r="E17" s="23">
        <v>9733.98</v>
      </c>
      <c r="F17" s="24">
        <v>2.50437692340138</v>
      </c>
      <c r="G17" s="23">
        <v>6.7398999999999996</v>
      </c>
    </row>
    <row r="18" spans="1:7" x14ac:dyDescent="0.2">
      <c r="A18" s="22" t="s">
        <v>1541</v>
      </c>
      <c r="B18" s="22" t="s">
        <v>1542</v>
      </c>
      <c r="C18" s="22" t="s">
        <v>37</v>
      </c>
      <c r="D18" s="25">
        <v>1500</v>
      </c>
      <c r="E18" s="23">
        <v>7397.2349999999997</v>
      </c>
      <c r="F18" s="24">
        <v>1.90317471691713</v>
      </c>
      <c r="G18" s="23">
        <v>6.2601000000000004</v>
      </c>
    </row>
    <row r="19" spans="1:7" x14ac:dyDescent="0.2">
      <c r="A19" s="22" t="s">
        <v>1543</v>
      </c>
      <c r="B19" s="22" t="s">
        <v>1544</v>
      </c>
      <c r="C19" s="22" t="s">
        <v>1396</v>
      </c>
      <c r="D19" s="25">
        <v>1500</v>
      </c>
      <c r="E19" s="23">
        <v>7362.9674999999997</v>
      </c>
      <c r="F19" s="24">
        <v>1.89435830921723</v>
      </c>
      <c r="G19" s="23">
        <v>6.6597999999999997</v>
      </c>
    </row>
    <row r="20" spans="1:7" x14ac:dyDescent="0.2">
      <c r="A20" s="22" t="s">
        <v>1545</v>
      </c>
      <c r="B20" s="22" t="s">
        <v>1546</v>
      </c>
      <c r="C20" s="22" t="s">
        <v>36</v>
      </c>
      <c r="D20" s="25">
        <v>1500</v>
      </c>
      <c r="E20" s="23">
        <v>7351.8074999999999</v>
      </c>
      <c r="F20" s="24">
        <v>1.8914870431508199</v>
      </c>
      <c r="G20" s="23">
        <v>6.7500999999999998</v>
      </c>
    </row>
    <row r="21" spans="1:7" x14ac:dyDescent="0.2">
      <c r="A21" s="22" t="s">
        <v>1547</v>
      </c>
      <c r="B21" s="22" t="s">
        <v>1548</v>
      </c>
      <c r="C21" s="22" t="s">
        <v>36</v>
      </c>
      <c r="D21" s="25">
        <v>1500</v>
      </c>
      <c r="E21" s="23">
        <v>7324.4025000000001</v>
      </c>
      <c r="F21" s="24">
        <v>1.8844362325280499</v>
      </c>
      <c r="G21" s="23">
        <v>6.9451000000000001</v>
      </c>
    </row>
    <row r="22" spans="1:7" x14ac:dyDescent="0.2">
      <c r="A22" s="22" t="s">
        <v>1549</v>
      </c>
      <c r="B22" s="22" t="s">
        <v>1550</v>
      </c>
      <c r="C22" s="22" t="s">
        <v>37</v>
      </c>
      <c r="D22" s="25">
        <v>1500</v>
      </c>
      <c r="E22" s="23">
        <v>7288.8074999999999</v>
      </c>
      <c r="F22" s="24">
        <v>1.87527828309847</v>
      </c>
      <c r="G22" s="23">
        <v>6.8673999999999999</v>
      </c>
    </row>
    <row r="23" spans="1:7" x14ac:dyDescent="0.2">
      <c r="A23" s="22" t="s">
        <v>1551</v>
      </c>
      <c r="B23" s="22" t="s">
        <v>1552</v>
      </c>
      <c r="C23" s="22" t="s">
        <v>1396</v>
      </c>
      <c r="D23" s="25">
        <v>1300</v>
      </c>
      <c r="E23" s="23">
        <v>6332.8720000000003</v>
      </c>
      <c r="F23" s="24">
        <v>1.6293333760347499</v>
      </c>
      <c r="G23" s="23">
        <v>6.9298999999999999</v>
      </c>
    </row>
    <row r="24" spans="1:7" x14ac:dyDescent="0.2">
      <c r="A24" s="22" t="s">
        <v>1413</v>
      </c>
      <c r="B24" s="22" t="s">
        <v>1414</v>
      </c>
      <c r="C24" s="22" t="s">
        <v>38</v>
      </c>
      <c r="D24" s="25">
        <v>1000</v>
      </c>
      <c r="E24" s="23">
        <v>4940.6850000000004</v>
      </c>
      <c r="F24" s="24">
        <v>1.27114885173334</v>
      </c>
      <c r="G24" s="23">
        <v>6.26</v>
      </c>
    </row>
    <row r="25" spans="1:7" x14ac:dyDescent="0.2">
      <c r="A25" s="22" t="s">
        <v>1553</v>
      </c>
      <c r="B25" s="22" t="s">
        <v>1554</v>
      </c>
      <c r="C25" s="22" t="s">
        <v>36</v>
      </c>
      <c r="D25" s="25">
        <v>1000</v>
      </c>
      <c r="E25" s="23">
        <v>4890.0749999999998</v>
      </c>
      <c r="F25" s="24">
        <v>1.2581278144913</v>
      </c>
      <c r="G25" s="23">
        <v>6.8949999999999996</v>
      </c>
    </row>
    <row r="26" spans="1:7" x14ac:dyDescent="0.2">
      <c r="A26" s="22" t="s">
        <v>1555</v>
      </c>
      <c r="B26" s="22" t="s">
        <v>1556</v>
      </c>
      <c r="C26" s="22" t="s">
        <v>1396</v>
      </c>
      <c r="D26" s="25">
        <v>1000</v>
      </c>
      <c r="E26" s="23">
        <v>4880.97</v>
      </c>
      <c r="F26" s="24">
        <v>1.2557852627408701</v>
      </c>
      <c r="G26" s="23">
        <v>6.7431999999999999</v>
      </c>
    </row>
    <row r="27" spans="1:7" x14ac:dyDescent="0.2">
      <c r="A27" s="22" t="s">
        <v>1557</v>
      </c>
      <c r="B27" s="22" t="s">
        <v>1558</v>
      </c>
      <c r="C27" s="22" t="s">
        <v>1396</v>
      </c>
      <c r="D27" s="25">
        <v>1000</v>
      </c>
      <c r="E27" s="23">
        <v>4858.82</v>
      </c>
      <c r="F27" s="24">
        <v>1.2500864685319999</v>
      </c>
      <c r="G27" s="23">
        <v>6.8423999999999996</v>
      </c>
    </row>
    <row r="28" spans="1:7" x14ac:dyDescent="0.2">
      <c r="A28" s="22" t="s">
        <v>1559</v>
      </c>
      <c r="B28" s="22" t="s">
        <v>1560</v>
      </c>
      <c r="C28" s="22" t="s">
        <v>37</v>
      </c>
      <c r="D28" s="25">
        <v>500</v>
      </c>
      <c r="E28" s="23">
        <v>2446.1799999999998</v>
      </c>
      <c r="F28" s="24">
        <v>0.62935785182278803</v>
      </c>
      <c r="G28" s="23">
        <v>6.6923000000000004</v>
      </c>
    </row>
    <row r="29" spans="1:7" x14ac:dyDescent="0.2">
      <c r="A29" s="22" t="s">
        <v>1561</v>
      </c>
      <c r="B29" s="22" t="s">
        <v>1562</v>
      </c>
      <c r="C29" s="22" t="s">
        <v>36</v>
      </c>
      <c r="D29" s="25">
        <v>100</v>
      </c>
      <c r="E29" s="23">
        <v>489.76499999999999</v>
      </c>
      <c r="F29" s="24">
        <v>0.12600767249261599</v>
      </c>
      <c r="G29" s="23">
        <v>6.7502000000000004</v>
      </c>
    </row>
    <row r="30" spans="1:7" x14ac:dyDescent="0.2">
      <c r="A30" s="21" t="s">
        <v>33</v>
      </c>
      <c r="B30" s="21"/>
      <c r="C30" s="21"/>
      <c r="D30" s="21"/>
      <c r="E30" s="26">
        <f>SUM(E6:E29)</f>
        <v>222418.98700000002</v>
      </c>
      <c r="F30" s="27">
        <f>SUM(F6:F29)</f>
        <v>57.22438081536135</v>
      </c>
      <c r="G30" s="26"/>
    </row>
    <row r="31" spans="1:7" x14ac:dyDescent="0.2">
      <c r="A31" s="22"/>
      <c r="B31" s="22"/>
      <c r="C31" s="22"/>
      <c r="D31" s="22"/>
      <c r="E31" s="23"/>
      <c r="F31" s="24"/>
      <c r="G31" s="23"/>
    </row>
    <row r="32" spans="1:7" x14ac:dyDescent="0.2">
      <c r="A32" s="21" t="s">
        <v>1421</v>
      </c>
      <c r="B32" s="22"/>
      <c r="C32" s="22"/>
      <c r="D32" s="22"/>
      <c r="E32" s="23"/>
      <c r="F32" s="24"/>
      <c r="G32" s="23"/>
    </row>
    <row r="33" spans="1:7" x14ac:dyDescent="0.2">
      <c r="A33" s="22" t="s">
        <v>1563</v>
      </c>
      <c r="B33" s="22" t="s">
        <v>1564</v>
      </c>
      <c r="C33" s="22" t="s">
        <v>37</v>
      </c>
      <c r="D33" s="25">
        <v>6000</v>
      </c>
      <c r="E33" s="23">
        <v>29195.1</v>
      </c>
      <c r="F33" s="24">
        <v>7.5113709619698801</v>
      </c>
      <c r="G33" s="23">
        <v>6.94</v>
      </c>
    </row>
    <row r="34" spans="1:7" x14ac:dyDescent="0.2">
      <c r="A34" s="22" t="s">
        <v>1565</v>
      </c>
      <c r="B34" s="22" t="s">
        <v>1566</v>
      </c>
      <c r="C34" s="22" t="s">
        <v>37</v>
      </c>
      <c r="D34" s="25">
        <v>5300</v>
      </c>
      <c r="E34" s="23">
        <v>26349.797999999999</v>
      </c>
      <c r="F34" s="24">
        <v>6.7793262414231101</v>
      </c>
      <c r="G34" s="23">
        <v>7.1752000000000002</v>
      </c>
    </row>
    <row r="35" spans="1:7" x14ac:dyDescent="0.2">
      <c r="A35" s="22" t="s">
        <v>1567</v>
      </c>
      <c r="B35" s="22" t="s">
        <v>1568</v>
      </c>
      <c r="C35" s="22" t="s">
        <v>36</v>
      </c>
      <c r="D35" s="25">
        <v>4000</v>
      </c>
      <c r="E35" s="23">
        <v>19377.759999999998</v>
      </c>
      <c r="F35" s="24">
        <v>4.9855470189182904</v>
      </c>
      <c r="G35" s="23">
        <v>7.2350000000000003</v>
      </c>
    </row>
    <row r="36" spans="1:7" x14ac:dyDescent="0.2">
      <c r="A36" s="22" t="s">
        <v>1569</v>
      </c>
      <c r="B36" s="22" t="s">
        <v>1570</v>
      </c>
      <c r="C36" s="22" t="s">
        <v>37</v>
      </c>
      <c r="D36" s="25">
        <v>3000</v>
      </c>
      <c r="E36" s="23">
        <v>14247.51</v>
      </c>
      <c r="F36" s="24">
        <v>3.6656265227512699</v>
      </c>
      <c r="G36" s="23">
        <v>7.65</v>
      </c>
    </row>
    <row r="37" spans="1:7" x14ac:dyDescent="0.2">
      <c r="A37" s="22" t="s">
        <v>1571</v>
      </c>
      <c r="B37" s="22" t="s">
        <v>1572</v>
      </c>
      <c r="C37" s="22" t="s">
        <v>37</v>
      </c>
      <c r="D37" s="25">
        <v>2800</v>
      </c>
      <c r="E37" s="23">
        <v>13541.611999999999</v>
      </c>
      <c r="F37" s="24">
        <v>3.4840117401571802</v>
      </c>
      <c r="G37" s="23">
        <v>8.1824999999999992</v>
      </c>
    </row>
    <row r="38" spans="1:7" x14ac:dyDescent="0.2">
      <c r="A38" s="22" t="s">
        <v>1573</v>
      </c>
      <c r="B38" s="22" t="s">
        <v>1574</v>
      </c>
      <c r="C38" s="22" t="s">
        <v>37</v>
      </c>
      <c r="D38" s="25">
        <v>1500</v>
      </c>
      <c r="E38" s="23">
        <v>7260.6525000000001</v>
      </c>
      <c r="F38" s="24">
        <v>1.86803451104651</v>
      </c>
      <c r="G38" s="23">
        <v>8.1298999999999992</v>
      </c>
    </row>
    <row r="39" spans="1:7" x14ac:dyDescent="0.2">
      <c r="A39" s="22" t="s">
        <v>1575</v>
      </c>
      <c r="B39" s="22" t="s">
        <v>1576</v>
      </c>
      <c r="C39" s="22" t="s">
        <v>38</v>
      </c>
      <c r="D39" s="25">
        <v>1500</v>
      </c>
      <c r="E39" s="23">
        <v>7253.52</v>
      </c>
      <c r="F39" s="24">
        <v>1.86619944785487</v>
      </c>
      <c r="G39" s="23">
        <v>7.85</v>
      </c>
    </row>
    <row r="40" spans="1:7" x14ac:dyDescent="0.2">
      <c r="A40" s="22" t="s">
        <v>1577</v>
      </c>
      <c r="B40" s="22" t="s">
        <v>1578</v>
      </c>
      <c r="C40" s="22" t="s">
        <v>37</v>
      </c>
      <c r="D40" s="25">
        <v>1000</v>
      </c>
      <c r="E40" s="23">
        <v>4833.1450000000004</v>
      </c>
      <c r="F40" s="24">
        <v>1.2434807556059</v>
      </c>
      <c r="G40" s="23">
        <v>8.1824999999999992</v>
      </c>
    </row>
    <row r="41" spans="1:7" x14ac:dyDescent="0.2">
      <c r="A41" s="22" t="s">
        <v>1579</v>
      </c>
      <c r="B41" s="22" t="s">
        <v>1580</v>
      </c>
      <c r="C41" s="22" t="s">
        <v>38</v>
      </c>
      <c r="D41" s="25">
        <v>1000</v>
      </c>
      <c r="E41" s="23">
        <v>4761.38</v>
      </c>
      <c r="F41" s="24">
        <v>1.2250169196510401</v>
      </c>
      <c r="G41" s="23">
        <v>8.1300000000000008</v>
      </c>
    </row>
    <row r="42" spans="1:7" x14ac:dyDescent="0.2">
      <c r="A42" s="22" t="s">
        <v>1581</v>
      </c>
      <c r="B42" s="22" t="s">
        <v>1582</v>
      </c>
      <c r="C42" s="22" t="s">
        <v>37</v>
      </c>
      <c r="D42" s="25">
        <v>1000</v>
      </c>
      <c r="E42" s="23">
        <v>4736.01</v>
      </c>
      <c r="F42" s="24">
        <v>1.21848967770615</v>
      </c>
      <c r="G42" s="23">
        <v>7.62</v>
      </c>
    </row>
    <row r="43" spans="1:7" x14ac:dyDescent="0.2">
      <c r="A43" s="21" t="s">
        <v>33</v>
      </c>
      <c r="B43" s="21"/>
      <c r="C43" s="21"/>
      <c r="D43" s="21"/>
      <c r="E43" s="26">
        <f>SUM(E32:E42)</f>
        <v>131556.48749999999</v>
      </c>
      <c r="F43" s="27">
        <f>SUM(F32:F42)</f>
        <v>33.847103797084209</v>
      </c>
      <c r="G43" s="26"/>
    </row>
    <row r="44" spans="1:7" x14ac:dyDescent="0.2">
      <c r="A44" s="22"/>
      <c r="B44" s="22"/>
      <c r="C44" s="22"/>
      <c r="D44" s="22"/>
      <c r="E44" s="23"/>
      <c r="F44" s="24"/>
      <c r="G44" s="23"/>
    </row>
    <row r="45" spans="1:7" x14ac:dyDescent="0.2">
      <c r="A45" s="21" t="s">
        <v>61</v>
      </c>
      <c r="B45" s="22"/>
      <c r="C45" s="22"/>
      <c r="D45" s="22"/>
      <c r="E45" s="23"/>
      <c r="F45" s="24"/>
      <c r="G45" s="23"/>
    </row>
    <row r="46" spans="1:7" x14ac:dyDescent="0.2">
      <c r="A46" s="22" t="s">
        <v>1583</v>
      </c>
      <c r="B46" s="22" t="s">
        <v>1584</v>
      </c>
      <c r="C46" s="22" t="s">
        <v>40</v>
      </c>
      <c r="D46" s="25">
        <v>19500000</v>
      </c>
      <c r="E46" s="23">
        <v>20346.327083299999</v>
      </c>
      <c r="F46" s="24">
        <v>5.2347418038040896</v>
      </c>
      <c r="G46" s="23">
        <v>6.3218911249999996</v>
      </c>
    </row>
    <row r="47" spans="1:7" x14ac:dyDescent="0.2">
      <c r="A47" s="22" t="s">
        <v>1585</v>
      </c>
      <c r="B47" s="22" t="s">
        <v>1586</v>
      </c>
      <c r="C47" s="22" t="s">
        <v>40</v>
      </c>
      <c r="D47" s="25">
        <v>1000000</v>
      </c>
      <c r="E47" s="23">
        <v>1036.0275555999999</v>
      </c>
      <c r="F47" s="24">
        <v>0.26655114375133099</v>
      </c>
      <c r="G47" s="23">
        <v>6.3425495700000001</v>
      </c>
    </row>
    <row r="48" spans="1:7" x14ac:dyDescent="0.2">
      <c r="A48" s="22" t="s">
        <v>1587</v>
      </c>
      <c r="B48" s="22" t="s">
        <v>1588</v>
      </c>
      <c r="C48" s="22" t="s">
        <v>40</v>
      </c>
      <c r="D48" s="25">
        <v>500000</v>
      </c>
      <c r="E48" s="23">
        <v>513.00511110000002</v>
      </c>
      <c r="F48" s="24">
        <v>0.13198693256261099</v>
      </c>
      <c r="G48" s="23">
        <v>5.6314500000000001</v>
      </c>
    </row>
    <row r="49" spans="1:7" x14ac:dyDescent="0.2">
      <c r="A49" s="22" t="s">
        <v>1589</v>
      </c>
      <c r="B49" s="22" t="s">
        <v>1590</v>
      </c>
      <c r="C49" s="22" t="s">
        <v>40</v>
      </c>
      <c r="D49" s="25">
        <v>500000</v>
      </c>
      <c r="E49" s="23">
        <v>508.39833329999999</v>
      </c>
      <c r="F49" s="24">
        <v>0.13080169199158401</v>
      </c>
      <c r="G49" s="23">
        <v>6.1134500000000003</v>
      </c>
    </row>
    <row r="50" spans="1:7" x14ac:dyDescent="0.2">
      <c r="A50" s="22" t="s">
        <v>1591</v>
      </c>
      <c r="B50" s="22" t="s">
        <v>1592</v>
      </c>
      <c r="C50" s="22" t="s">
        <v>40</v>
      </c>
      <c r="D50" s="25">
        <v>500000</v>
      </c>
      <c r="E50" s="23">
        <v>506.78833329999998</v>
      </c>
      <c r="F50" s="24">
        <v>0.13038746812358001</v>
      </c>
      <c r="G50" s="23">
        <v>6.1584500000000002</v>
      </c>
    </row>
    <row r="51" spans="1:7" x14ac:dyDescent="0.2">
      <c r="A51" s="21" t="s">
        <v>33</v>
      </c>
      <c r="B51" s="21"/>
      <c r="C51" s="21"/>
      <c r="D51" s="21"/>
      <c r="E51" s="26">
        <f>SUM(E46:E50)</f>
        <v>22910.546416599998</v>
      </c>
      <c r="F51" s="27">
        <f>SUM(F46:F50)</f>
        <v>5.8944690402331945</v>
      </c>
      <c r="G51" s="26"/>
    </row>
    <row r="52" spans="1:7" x14ac:dyDescent="0.2">
      <c r="A52" s="22"/>
      <c r="B52" s="22"/>
      <c r="C52" s="22"/>
      <c r="D52" s="22"/>
      <c r="E52" s="23"/>
      <c r="F52" s="24"/>
      <c r="G52" s="23"/>
    </row>
    <row r="53" spans="1:7" x14ac:dyDescent="0.2">
      <c r="A53" s="21" t="s">
        <v>1470</v>
      </c>
      <c r="B53" s="22"/>
      <c r="C53" s="22"/>
      <c r="D53" s="22"/>
      <c r="E53" s="23"/>
      <c r="F53" s="24"/>
      <c r="G53" s="23"/>
    </row>
    <row r="54" spans="1:7" x14ac:dyDescent="0.2">
      <c r="A54" s="22" t="s">
        <v>1471</v>
      </c>
      <c r="B54" s="22" t="s">
        <v>1472</v>
      </c>
      <c r="C54" s="22" t="s">
        <v>1473</v>
      </c>
      <c r="D54" s="25">
        <v>9359.2510000000002</v>
      </c>
      <c r="E54" s="23">
        <v>1123.7078300000001</v>
      </c>
      <c r="F54" s="24">
        <v>0.28910969183185498</v>
      </c>
      <c r="G54" s="23">
        <v>5.82</v>
      </c>
    </row>
    <row r="55" spans="1:7" x14ac:dyDescent="0.2">
      <c r="A55" s="21" t="s">
        <v>33</v>
      </c>
      <c r="B55" s="21"/>
      <c r="C55" s="21"/>
      <c r="D55" s="21"/>
      <c r="E55" s="26">
        <f>SUM(E54:E54)</f>
        <v>1123.7078300000001</v>
      </c>
      <c r="F55" s="27">
        <f>SUM(F54:F54)</f>
        <v>0.28910969183185498</v>
      </c>
      <c r="G55" s="26"/>
    </row>
    <row r="56" spans="1:7" x14ac:dyDescent="0.2">
      <c r="A56" s="22"/>
      <c r="B56" s="22"/>
      <c r="C56" s="22"/>
      <c r="D56" s="22"/>
      <c r="E56" s="23"/>
      <c r="F56" s="24"/>
      <c r="G56" s="23"/>
    </row>
    <row r="57" spans="1:7" x14ac:dyDescent="0.2">
      <c r="A57" s="21" t="s">
        <v>41</v>
      </c>
      <c r="B57" s="21"/>
      <c r="C57" s="21"/>
      <c r="D57" s="21"/>
      <c r="E57" s="26">
        <f>E30+E43+E51+E55</f>
        <v>378009.72874660004</v>
      </c>
      <c r="F57" s="27">
        <f>F30+F43+F51+F55</f>
        <v>97.255063344510603</v>
      </c>
      <c r="G57" s="26"/>
    </row>
    <row r="58" spans="1:7" x14ac:dyDescent="0.2">
      <c r="A58" s="21"/>
      <c r="B58" s="21"/>
      <c r="C58" s="21"/>
      <c r="D58" s="21"/>
      <c r="E58" s="26"/>
      <c r="F58" s="27"/>
      <c r="G58" s="26"/>
    </row>
    <row r="59" spans="1:7" x14ac:dyDescent="0.2">
      <c r="A59" s="21" t="s">
        <v>1593</v>
      </c>
      <c r="B59" s="21"/>
      <c r="C59" s="21"/>
      <c r="D59" s="21"/>
      <c r="E59" s="26">
        <v>21.47964618</v>
      </c>
      <c r="F59" s="27">
        <v>0.01</v>
      </c>
      <c r="G59" s="26"/>
    </row>
    <row r="60" spans="1:7" x14ac:dyDescent="0.2">
      <c r="A60" s="21"/>
      <c r="B60" s="21"/>
      <c r="C60" s="21"/>
      <c r="D60" s="21"/>
      <c r="E60" s="26"/>
      <c r="F60" s="27"/>
      <c r="G60" s="26"/>
    </row>
    <row r="61" spans="1:7" x14ac:dyDescent="0.2">
      <c r="A61" s="21" t="s">
        <v>43</v>
      </c>
      <c r="B61" s="21"/>
      <c r="C61" s="21"/>
      <c r="D61" s="21"/>
      <c r="E61" s="26">
        <f>E63-(E30+E43+E51+E55+E59)</f>
        <v>10647.504825019976</v>
      </c>
      <c r="F61" s="27">
        <f>F63-(F30+F43+F51+F55+F59)</f>
        <v>2.7349366554893919</v>
      </c>
      <c r="G61" s="26"/>
    </row>
    <row r="62" spans="1:7" x14ac:dyDescent="0.2">
      <c r="A62" s="22"/>
      <c r="B62" s="22"/>
      <c r="C62" s="22"/>
      <c r="D62" s="22"/>
      <c r="E62" s="23"/>
      <c r="F62" s="24"/>
      <c r="G62" s="23"/>
    </row>
    <row r="63" spans="1:7" x14ac:dyDescent="0.2">
      <c r="A63" s="28" t="s">
        <v>42</v>
      </c>
      <c r="B63" s="28"/>
      <c r="C63" s="28"/>
      <c r="D63" s="28"/>
      <c r="E63" s="29">
        <v>388678.71321780002</v>
      </c>
      <c r="F63" s="30">
        <v>100</v>
      </c>
      <c r="G63" s="29"/>
    </row>
    <row r="65" spans="1:7" x14ac:dyDescent="0.2">
      <c r="A65" s="102" t="s">
        <v>1594</v>
      </c>
      <c r="B65" s="102"/>
      <c r="C65" s="102"/>
      <c r="D65" s="102"/>
      <c r="E65" s="103"/>
      <c r="F65" s="104"/>
      <c r="G65" s="103"/>
    </row>
    <row r="66" spans="1:7" x14ac:dyDescent="0.2">
      <c r="A66" s="22"/>
      <c r="B66" s="22"/>
      <c r="C66" s="22"/>
      <c r="D66" s="22"/>
      <c r="E66" s="23"/>
      <c r="F66" s="24"/>
      <c r="G66" s="23"/>
    </row>
    <row r="67" spans="1:7" x14ac:dyDescent="0.2">
      <c r="A67" s="21" t="s">
        <v>1595</v>
      </c>
      <c r="B67" s="21"/>
      <c r="C67" s="21"/>
      <c r="D67" s="21"/>
      <c r="E67" s="26" t="s">
        <v>1596</v>
      </c>
      <c r="F67" s="27" t="s">
        <v>3</v>
      </c>
      <c r="G67" s="26"/>
    </row>
    <row r="68" spans="1:7" x14ac:dyDescent="0.2">
      <c r="A68" s="22" t="s">
        <v>1597</v>
      </c>
      <c r="B68" s="22"/>
      <c r="C68" s="22"/>
      <c r="D68" s="22"/>
      <c r="E68" s="23">
        <v>15000</v>
      </c>
      <c r="F68" s="24">
        <f t="shared" ref="F68:F74" si="0">E68/$E$63*100</f>
        <v>3.8592285838907259</v>
      </c>
      <c r="G68" s="23"/>
    </row>
    <row r="69" spans="1:7" x14ac:dyDescent="0.2">
      <c r="A69" s="22" t="s">
        <v>1598</v>
      </c>
      <c r="B69" s="22"/>
      <c r="C69" s="22"/>
      <c r="D69" s="22"/>
      <c r="E69" s="23">
        <v>10000</v>
      </c>
      <c r="F69" s="24">
        <f t="shared" si="0"/>
        <v>2.5728190559271504</v>
      </c>
      <c r="G69" s="23"/>
    </row>
    <row r="70" spans="1:7" x14ac:dyDescent="0.2">
      <c r="A70" s="22" t="s">
        <v>1598</v>
      </c>
      <c r="B70" s="22"/>
      <c r="C70" s="22"/>
      <c r="D70" s="22"/>
      <c r="E70" s="23">
        <v>10000</v>
      </c>
      <c r="F70" s="24">
        <f t="shared" si="0"/>
        <v>2.5728190559271504</v>
      </c>
      <c r="G70" s="23"/>
    </row>
    <row r="71" spans="1:7" x14ac:dyDescent="0.2">
      <c r="A71" s="22" t="s">
        <v>1599</v>
      </c>
      <c r="B71" s="22"/>
      <c r="C71" s="22"/>
      <c r="D71" s="22"/>
      <c r="E71" s="23">
        <v>10000</v>
      </c>
      <c r="F71" s="24">
        <f t="shared" si="0"/>
        <v>2.5728190559271504</v>
      </c>
      <c r="G71" s="23"/>
    </row>
    <row r="72" spans="1:7" x14ac:dyDescent="0.2">
      <c r="A72" s="22" t="s">
        <v>1599</v>
      </c>
      <c r="B72" s="22"/>
      <c r="C72" s="22"/>
      <c r="D72" s="22"/>
      <c r="E72" s="23">
        <v>10000</v>
      </c>
      <c r="F72" s="24">
        <f t="shared" si="0"/>
        <v>2.5728190559271504</v>
      </c>
      <c r="G72" s="23"/>
    </row>
    <row r="73" spans="1:7" x14ac:dyDescent="0.2">
      <c r="A73" s="22" t="s">
        <v>1600</v>
      </c>
      <c r="B73" s="22"/>
      <c r="C73" s="22"/>
      <c r="D73" s="22"/>
      <c r="E73" s="23">
        <v>10000</v>
      </c>
      <c r="F73" s="24">
        <f t="shared" si="0"/>
        <v>2.5728190559271504</v>
      </c>
      <c r="G73" s="23"/>
    </row>
    <row r="74" spans="1:7" x14ac:dyDescent="0.2">
      <c r="A74" s="22" t="s">
        <v>1600</v>
      </c>
      <c r="B74" s="22"/>
      <c r="C74" s="22"/>
      <c r="D74" s="22"/>
      <c r="E74" s="23">
        <v>10000</v>
      </c>
      <c r="F74" s="24">
        <f t="shared" si="0"/>
        <v>2.5728190559271504</v>
      </c>
      <c r="G74" s="23"/>
    </row>
    <row r="75" spans="1:7" x14ac:dyDescent="0.2">
      <c r="A75" s="28" t="s">
        <v>1601</v>
      </c>
      <c r="B75" s="28"/>
      <c r="C75" s="28"/>
      <c r="D75" s="28"/>
      <c r="E75" s="29">
        <f xml:space="preserve"> SUM(E68:E74)</f>
        <v>75000</v>
      </c>
      <c r="F75" s="30">
        <f xml:space="preserve"> SUM(F68:F74)</f>
        <v>19.296142919453629</v>
      </c>
      <c r="G75" s="29"/>
    </row>
    <row r="76" spans="1:7" x14ac:dyDescent="0.2">
      <c r="A76" s="6" t="s">
        <v>1510</v>
      </c>
      <c r="B76" s="11"/>
      <c r="C76" s="11"/>
      <c r="D76" s="11"/>
      <c r="E76" s="12"/>
      <c r="F76" s="13"/>
      <c r="G76" s="12"/>
    </row>
    <row r="78" spans="1:7" x14ac:dyDescent="0.2">
      <c r="A78" s="11" t="s">
        <v>1475</v>
      </c>
    </row>
    <row r="79" spans="1:7" x14ac:dyDescent="0.2">
      <c r="A79" s="11" t="s">
        <v>44</v>
      </c>
    </row>
    <row r="80" spans="1:7" x14ac:dyDescent="0.2">
      <c r="A80" s="11" t="s">
        <v>1476</v>
      </c>
    </row>
    <row r="82" spans="1:7" x14ac:dyDescent="0.2">
      <c r="A82" s="6" t="s">
        <v>1602</v>
      </c>
    </row>
    <row r="83" spans="1:7" x14ac:dyDescent="0.2">
      <c r="A83" s="6" t="s">
        <v>1603</v>
      </c>
    </row>
    <row r="85" spans="1:7" ht="34.9" customHeight="1" x14ac:dyDescent="0.2">
      <c r="A85" s="163" t="s">
        <v>1054</v>
      </c>
      <c r="B85" s="163"/>
      <c r="C85" s="163"/>
      <c r="D85" s="163"/>
      <c r="E85" s="163"/>
      <c r="F85" s="163"/>
      <c r="G85" s="163"/>
    </row>
    <row r="87" spans="1:7" ht="23.25" customHeight="1" x14ac:dyDescent="0.2">
      <c r="A87" s="152" t="s">
        <v>1479</v>
      </c>
      <c r="B87" s="152"/>
      <c r="C87" s="152"/>
      <c r="D87" s="152"/>
    </row>
    <row r="89" spans="1:7" x14ac:dyDescent="0.2">
      <c r="A89" s="11" t="s">
        <v>45</v>
      </c>
    </row>
    <row r="90" spans="1:7" x14ac:dyDescent="0.2">
      <c r="A90" s="11" t="s">
        <v>1010</v>
      </c>
    </row>
    <row r="91" spans="1:7" x14ac:dyDescent="0.2">
      <c r="A91" s="11" t="s">
        <v>46</v>
      </c>
      <c r="B91" s="11"/>
      <c r="C91" s="31" t="s">
        <v>48</v>
      </c>
      <c r="D91" s="11" t="s">
        <v>47</v>
      </c>
    </row>
    <row r="92" spans="1:7" x14ac:dyDescent="0.2">
      <c r="A92" s="6" t="s">
        <v>1604</v>
      </c>
      <c r="C92" s="32">
        <v>54.026400000000002</v>
      </c>
      <c r="D92" s="32">
        <v>54.307200000000002</v>
      </c>
    </row>
    <row r="93" spans="1:7" x14ac:dyDescent="0.2">
      <c r="A93" s="6" t="s">
        <v>1605</v>
      </c>
      <c r="C93" s="32">
        <v>10.056699999999999</v>
      </c>
      <c r="D93" s="32">
        <v>10.065099999999999</v>
      </c>
    </row>
    <row r="94" spans="1:7" x14ac:dyDescent="0.2">
      <c r="A94" s="6" t="s">
        <v>1606</v>
      </c>
      <c r="C94" s="32">
        <v>10.08</v>
      </c>
      <c r="D94" s="32">
        <v>10.085000000000001</v>
      </c>
    </row>
    <row r="95" spans="1:7" x14ac:dyDescent="0.2">
      <c r="A95" s="6" t="s">
        <v>1607</v>
      </c>
      <c r="C95" s="32">
        <v>10.4795</v>
      </c>
      <c r="D95" s="32">
        <v>10.4763</v>
      </c>
    </row>
    <row r="96" spans="1:7" x14ac:dyDescent="0.2">
      <c r="A96" s="6" t="s">
        <v>1608</v>
      </c>
      <c r="C96" s="32">
        <v>11.246600000000001</v>
      </c>
      <c r="D96" s="32">
        <v>11.149900000000001</v>
      </c>
    </row>
    <row r="97" spans="1:4" x14ac:dyDescent="0.2">
      <c r="A97" s="6" t="s">
        <v>1609</v>
      </c>
      <c r="C97" s="32">
        <v>55.920400000000001</v>
      </c>
      <c r="D97" s="32">
        <v>56.217399999999998</v>
      </c>
    </row>
    <row r="98" spans="1:4" x14ac:dyDescent="0.2">
      <c r="A98" s="6" t="s">
        <v>1610</v>
      </c>
      <c r="C98" s="32">
        <v>10.060600000000001</v>
      </c>
      <c r="D98" s="32">
        <v>10.069100000000001</v>
      </c>
    </row>
    <row r="99" spans="1:4" x14ac:dyDescent="0.2">
      <c r="A99" s="6" t="s">
        <v>1611</v>
      </c>
      <c r="C99" s="32">
        <v>10.090999999999999</v>
      </c>
      <c r="D99" s="32">
        <v>10.0962</v>
      </c>
    </row>
    <row r="100" spans="1:4" x14ac:dyDescent="0.2">
      <c r="A100" s="6" t="s">
        <v>1612</v>
      </c>
      <c r="C100" s="32">
        <v>10.871499999999999</v>
      </c>
      <c r="D100" s="32">
        <v>10.8667</v>
      </c>
    </row>
    <row r="101" spans="1:4" x14ac:dyDescent="0.2">
      <c r="A101" s="6" t="s">
        <v>1613</v>
      </c>
      <c r="C101" s="32">
        <v>11.783899999999999</v>
      </c>
      <c r="D101" s="32">
        <v>11.676299999999999</v>
      </c>
    </row>
    <row r="103" spans="1:4" x14ac:dyDescent="0.2">
      <c r="A103" s="11" t="s">
        <v>1011</v>
      </c>
    </row>
    <row r="104" spans="1:4" x14ac:dyDescent="0.2">
      <c r="A104" s="159" t="s">
        <v>49</v>
      </c>
      <c r="B104" s="160"/>
      <c r="C104" s="33" t="s">
        <v>50</v>
      </c>
    </row>
    <row r="105" spans="1:4" x14ac:dyDescent="0.2">
      <c r="A105" s="157" t="s">
        <v>1605</v>
      </c>
      <c r="B105" s="158"/>
      <c r="C105" s="34">
        <v>4.3726139999999997E-2</v>
      </c>
    </row>
    <row r="106" spans="1:4" x14ac:dyDescent="0.2">
      <c r="A106" s="157" t="s">
        <v>1606</v>
      </c>
      <c r="B106" s="158"/>
      <c r="C106" s="34">
        <v>4.739873E-2</v>
      </c>
    </row>
    <row r="107" spans="1:4" x14ac:dyDescent="0.2">
      <c r="A107" s="157" t="s">
        <v>1607</v>
      </c>
      <c r="B107" s="158"/>
      <c r="C107" s="34">
        <v>5.7500000000000002E-2</v>
      </c>
    </row>
    <row r="108" spans="1:4" x14ac:dyDescent="0.2">
      <c r="A108" s="157" t="s">
        <v>1608</v>
      </c>
      <c r="B108" s="158"/>
      <c r="C108" s="34">
        <v>0.155</v>
      </c>
    </row>
    <row r="109" spans="1:4" x14ac:dyDescent="0.2">
      <c r="A109" s="157" t="s">
        <v>1610</v>
      </c>
      <c r="B109" s="158"/>
      <c r="C109" s="34">
        <v>4.4854749999999999E-2</v>
      </c>
    </row>
    <row r="110" spans="1:4" x14ac:dyDescent="0.2">
      <c r="A110" s="157" t="s">
        <v>1611</v>
      </c>
      <c r="B110" s="158"/>
      <c r="C110" s="34">
        <v>4.8382340000000003E-2</v>
      </c>
    </row>
    <row r="111" spans="1:4" x14ac:dyDescent="0.2">
      <c r="A111" s="157" t="s">
        <v>1612</v>
      </c>
      <c r="B111" s="158"/>
      <c r="C111" s="34">
        <v>6.25E-2</v>
      </c>
    </row>
    <row r="112" spans="1:4" x14ac:dyDescent="0.2">
      <c r="A112" s="157" t="s">
        <v>1613</v>
      </c>
      <c r="B112" s="158"/>
      <c r="C112" s="34">
        <v>0.17</v>
      </c>
    </row>
    <row r="113" spans="1:5" x14ac:dyDescent="0.2">
      <c r="A113" s="6" t="s">
        <v>51</v>
      </c>
    </row>
    <row r="114" spans="1:5" x14ac:dyDescent="0.2">
      <c r="A114" s="6" t="s">
        <v>52</v>
      </c>
    </row>
    <row r="116" spans="1:5" x14ac:dyDescent="0.2">
      <c r="A116" s="11" t="s">
        <v>1614</v>
      </c>
    </row>
    <row r="117" spans="1:5" x14ac:dyDescent="0.2">
      <c r="A117" s="11"/>
    </row>
    <row r="118" spans="1:5" x14ac:dyDescent="0.2">
      <c r="A118" s="6" t="s">
        <v>1615</v>
      </c>
      <c r="B118" s="105"/>
      <c r="C118" s="105"/>
      <c r="D118" s="105"/>
      <c r="E118" s="105"/>
    </row>
    <row r="119" spans="1:5" x14ac:dyDescent="0.2">
      <c r="A119" s="106"/>
      <c r="B119" s="105"/>
      <c r="C119" s="105"/>
      <c r="D119" s="105"/>
      <c r="E119" s="105"/>
    </row>
    <row r="120" spans="1:5" ht="33.75" x14ac:dyDescent="0.2">
      <c r="A120" s="107" t="s">
        <v>1015</v>
      </c>
      <c r="B120" s="108" t="s">
        <v>1616</v>
      </c>
      <c r="C120" s="107" t="s">
        <v>1617</v>
      </c>
      <c r="D120" s="109" t="s">
        <v>1618</v>
      </c>
      <c r="E120" s="110" t="s">
        <v>1619</v>
      </c>
    </row>
    <row r="121" spans="1:5" x14ac:dyDescent="0.2">
      <c r="A121" s="162" t="s">
        <v>1620</v>
      </c>
      <c r="B121" s="111" t="s">
        <v>1621</v>
      </c>
      <c r="C121" s="111" t="s">
        <v>1622</v>
      </c>
      <c r="D121" s="137">
        <v>46318</v>
      </c>
      <c r="E121" s="112">
        <v>10000</v>
      </c>
    </row>
    <row r="122" spans="1:5" x14ac:dyDescent="0.2">
      <c r="A122" s="162"/>
      <c r="B122" s="111" t="s">
        <v>1036</v>
      </c>
      <c r="C122" s="111" t="s">
        <v>1623</v>
      </c>
      <c r="D122" s="137">
        <v>46410</v>
      </c>
      <c r="E122" s="112">
        <v>-10000</v>
      </c>
    </row>
    <row r="123" spans="1:5" x14ac:dyDescent="0.2">
      <c r="A123" s="161" t="s">
        <v>1624</v>
      </c>
      <c r="B123" s="111" t="s">
        <v>1621</v>
      </c>
      <c r="C123" s="111" t="s">
        <v>1622</v>
      </c>
      <c r="D123" s="137">
        <v>46318</v>
      </c>
      <c r="E123" s="112">
        <v>10000</v>
      </c>
    </row>
    <row r="124" spans="1:5" ht="16.149999999999999" customHeight="1" x14ac:dyDescent="0.2">
      <c r="A124" s="161"/>
      <c r="B124" s="111" t="s">
        <v>1036</v>
      </c>
      <c r="C124" s="111" t="s">
        <v>1623</v>
      </c>
      <c r="D124" s="137">
        <v>46410</v>
      </c>
      <c r="E124" s="112">
        <v>-10000</v>
      </c>
    </row>
    <row r="125" spans="1:5" x14ac:dyDescent="0.2">
      <c r="A125" s="162" t="s">
        <v>1625</v>
      </c>
      <c r="B125" s="111" t="s">
        <v>1621</v>
      </c>
      <c r="C125" s="111" t="s">
        <v>1622</v>
      </c>
      <c r="D125" s="137">
        <v>46410</v>
      </c>
      <c r="E125" s="112">
        <v>10000</v>
      </c>
    </row>
    <row r="126" spans="1:5" x14ac:dyDescent="0.2">
      <c r="A126" s="162"/>
      <c r="B126" s="111" t="s">
        <v>1036</v>
      </c>
      <c r="C126" s="111" t="s">
        <v>1623</v>
      </c>
      <c r="D126" s="137">
        <v>46410</v>
      </c>
      <c r="E126" s="112">
        <v>-10000</v>
      </c>
    </row>
    <row r="127" spans="1:5" x14ac:dyDescent="0.2">
      <c r="A127" s="161" t="s">
        <v>1626</v>
      </c>
      <c r="B127" s="111" t="s">
        <v>1621</v>
      </c>
      <c r="C127" s="111" t="s">
        <v>1622</v>
      </c>
      <c r="D127" s="137">
        <v>46410</v>
      </c>
      <c r="E127" s="112">
        <v>10000</v>
      </c>
    </row>
    <row r="128" spans="1:5" ht="15" customHeight="1" x14ac:dyDescent="0.2">
      <c r="A128" s="161"/>
      <c r="B128" s="111" t="s">
        <v>1036</v>
      </c>
      <c r="C128" s="111" t="s">
        <v>1623</v>
      </c>
      <c r="D128" s="137">
        <v>46410</v>
      </c>
      <c r="E128" s="112">
        <v>-10000</v>
      </c>
    </row>
    <row r="129" spans="1:5" x14ac:dyDescent="0.2">
      <c r="A129" s="162" t="s">
        <v>1627</v>
      </c>
      <c r="B129" s="111" t="s">
        <v>1621</v>
      </c>
      <c r="C129" s="111" t="s">
        <v>1622</v>
      </c>
      <c r="D129" s="137">
        <v>46416</v>
      </c>
      <c r="E129" s="112">
        <v>10000</v>
      </c>
    </row>
    <row r="130" spans="1:5" x14ac:dyDescent="0.2">
      <c r="A130" s="162"/>
      <c r="B130" s="111" t="s">
        <v>1036</v>
      </c>
      <c r="C130" s="111" t="s">
        <v>1623</v>
      </c>
      <c r="D130" s="137">
        <v>46416</v>
      </c>
      <c r="E130" s="112">
        <v>-10000</v>
      </c>
    </row>
    <row r="131" spans="1:5" x14ac:dyDescent="0.2">
      <c r="A131" s="162" t="s">
        <v>1627</v>
      </c>
      <c r="B131" s="111" t="s">
        <v>1621</v>
      </c>
      <c r="C131" s="111" t="s">
        <v>1622</v>
      </c>
      <c r="D131" s="137">
        <v>46416</v>
      </c>
      <c r="E131" s="112">
        <v>10000</v>
      </c>
    </row>
    <row r="132" spans="1:5" x14ac:dyDescent="0.2">
      <c r="A132" s="162"/>
      <c r="B132" s="111" t="s">
        <v>1036</v>
      </c>
      <c r="C132" s="111" t="s">
        <v>1623</v>
      </c>
      <c r="D132" s="137">
        <v>46416</v>
      </c>
      <c r="E132" s="112">
        <v>-10000</v>
      </c>
    </row>
    <row r="133" spans="1:5" x14ac:dyDescent="0.2">
      <c r="A133" s="161" t="s">
        <v>1628</v>
      </c>
      <c r="B133" s="111" t="s">
        <v>1621</v>
      </c>
      <c r="C133" s="111" t="s">
        <v>1622</v>
      </c>
      <c r="D133" s="137">
        <v>46538</v>
      </c>
      <c r="E133" s="112">
        <v>15000</v>
      </c>
    </row>
    <row r="134" spans="1:5" ht="18.399999999999999" customHeight="1" x14ac:dyDescent="0.2">
      <c r="A134" s="161"/>
      <c r="B134" s="111" t="s">
        <v>1036</v>
      </c>
      <c r="C134" s="111" t="s">
        <v>1623</v>
      </c>
      <c r="D134" s="137">
        <v>46538</v>
      </c>
      <c r="E134" s="112">
        <v>-15000</v>
      </c>
    </row>
    <row r="135" spans="1:5" x14ac:dyDescent="0.2">
      <c r="A135" s="11"/>
    </row>
    <row r="136" spans="1:5" x14ac:dyDescent="0.2">
      <c r="A136" s="79" t="s">
        <v>1629</v>
      </c>
    </row>
    <row r="137" spans="1:5" x14ac:dyDescent="0.2">
      <c r="A137" s="79" t="s">
        <v>1630</v>
      </c>
    </row>
    <row r="139" spans="1:5" x14ac:dyDescent="0.2">
      <c r="A139" s="6" t="s">
        <v>1631</v>
      </c>
    </row>
    <row r="140" spans="1:5" x14ac:dyDescent="0.2">
      <c r="A140" s="6" t="s">
        <v>1944</v>
      </c>
    </row>
    <row r="142" spans="1:5" x14ac:dyDescent="0.2">
      <c r="A142" s="11" t="s">
        <v>1495</v>
      </c>
      <c r="D142" s="35">
        <v>0.35986773693351898</v>
      </c>
      <c r="E142" s="9" t="s">
        <v>53</v>
      </c>
    </row>
    <row r="144" spans="1:5" x14ac:dyDescent="0.2">
      <c r="A144" s="11" t="s">
        <v>1496</v>
      </c>
      <c r="D144" s="31" t="s">
        <v>54</v>
      </c>
    </row>
    <row r="146" spans="1:9" x14ac:dyDescent="0.2">
      <c r="A146" s="11" t="s">
        <v>1497</v>
      </c>
      <c r="B146" s="11"/>
      <c r="C146" s="11"/>
      <c r="D146" s="31" t="s">
        <v>54</v>
      </c>
    </row>
    <row r="147" spans="1:9" x14ac:dyDescent="0.2">
      <c r="A147" s="11"/>
      <c r="B147" s="11"/>
      <c r="C147" s="11"/>
      <c r="D147" s="11"/>
    </row>
    <row r="148" spans="1:9" x14ac:dyDescent="0.2">
      <c r="A148" s="11" t="s">
        <v>1632</v>
      </c>
      <c r="B148" s="11"/>
      <c r="C148" s="11"/>
      <c r="D148" s="31" t="s">
        <v>54</v>
      </c>
    </row>
    <row r="149" spans="1:9" x14ac:dyDescent="0.2">
      <c r="A149" s="11"/>
      <c r="B149" s="11"/>
      <c r="C149" s="11"/>
      <c r="D149" s="11"/>
    </row>
    <row r="150" spans="1:9" x14ac:dyDescent="0.2">
      <c r="A150" s="11" t="s">
        <v>1499</v>
      </c>
      <c r="B150" s="11"/>
      <c r="C150" s="11"/>
      <c r="D150" s="31" t="s">
        <v>54</v>
      </c>
    </row>
    <row r="151" spans="1:9" x14ac:dyDescent="0.2">
      <c r="A151" s="11"/>
      <c r="B151" s="11"/>
      <c r="C151" s="11"/>
      <c r="D151" s="11"/>
    </row>
    <row r="152" spans="1:9" x14ac:dyDescent="0.2">
      <c r="A152" s="11" t="s">
        <v>1633</v>
      </c>
      <c r="B152" s="11"/>
      <c r="C152" s="11"/>
      <c r="D152" s="31" t="s">
        <v>54</v>
      </c>
    </row>
    <row r="153" spans="1:9" x14ac:dyDescent="0.2">
      <c r="A153" s="11"/>
      <c r="B153" s="11"/>
      <c r="C153" s="11"/>
      <c r="D153" s="11"/>
    </row>
    <row r="154" spans="1:9" x14ac:dyDescent="0.2">
      <c r="A154" s="11" t="s">
        <v>1634</v>
      </c>
      <c r="B154" s="11"/>
      <c r="C154" s="11"/>
      <c r="D154" s="31" t="s">
        <v>54</v>
      </c>
    </row>
    <row r="156" spans="1:9" x14ac:dyDescent="0.2">
      <c r="A156" s="78" t="s">
        <v>1502</v>
      </c>
      <c r="B156" s="79"/>
      <c r="C156" s="79"/>
      <c r="D156" s="79"/>
    </row>
    <row r="158" spans="1:9" x14ac:dyDescent="0.2">
      <c r="A158" s="78" t="s">
        <v>1503</v>
      </c>
      <c r="B158" s="79"/>
      <c r="C158" s="79"/>
      <c r="D158" s="79"/>
      <c r="E158" s="10"/>
      <c r="G158" s="10"/>
      <c r="H158" s="79"/>
      <c r="I158" s="79"/>
    </row>
    <row r="159" spans="1:9" x14ac:dyDescent="0.2">
      <c r="A159" s="79"/>
      <c r="B159" s="79"/>
      <c r="C159" s="79"/>
      <c r="D159" s="79"/>
      <c r="E159" s="10"/>
      <c r="G159" s="10"/>
      <c r="H159" s="79"/>
      <c r="I159" s="79"/>
    </row>
    <row r="160" spans="1:9" x14ac:dyDescent="0.2">
      <c r="A160" s="79"/>
      <c r="B160" s="79"/>
      <c r="C160" s="79"/>
      <c r="D160" s="79"/>
      <c r="E160" s="10"/>
      <c r="G160" s="10"/>
      <c r="H160" s="79"/>
      <c r="I160" s="79"/>
    </row>
    <row r="161" spans="1:9" x14ac:dyDescent="0.2">
      <c r="A161" s="79"/>
      <c r="B161" s="79"/>
      <c r="C161" s="79"/>
      <c r="D161" s="79"/>
      <c r="E161" s="10"/>
      <c r="G161" s="10"/>
      <c r="H161" s="79"/>
      <c r="I161" s="79"/>
    </row>
    <row r="162" spans="1:9" x14ac:dyDescent="0.2">
      <c r="A162" s="79"/>
      <c r="B162" s="79"/>
      <c r="C162" s="79"/>
      <c r="D162" s="79"/>
      <c r="E162" s="10"/>
      <c r="G162" s="10"/>
      <c r="H162" s="79"/>
      <c r="I162" s="79"/>
    </row>
    <row r="163" spans="1:9" x14ac:dyDescent="0.2">
      <c r="A163" s="79"/>
      <c r="B163" s="79"/>
      <c r="C163" s="79"/>
      <c r="D163" s="79"/>
      <c r="E163" s="10"/>
      <c r="G163" s="10"/>
      <c r="H163" s="79"/>
      <c r="I163" s="79"/>
    </row>
    <row r="164" spans="1:9" x14ac:dyDescent="0.2">
      <c r="A164" s="79"/>
      <c r="B164" s="79"/>
      <c r="C164" s="79"/>
      <c r="D164" s="79"/>
      <c r="E164" s="10"/>
      <c r="G164" s="10"/>
      <c r="H164" s="79"/>
      <c r="I164" s="79"/>
    </row>
    <row r="165" spans="1:9" x14ac:dyDescent="0.2">
      <c r="A165" s="79"/>
      <c r="B165" s="79"/>
      <c r="C165" s="79"/>
      <c r="D165" s="79"/>
      <c r="E165" s="10"/>
      <c r="G165" s="10"/>
      <c r="H165" s="79"/>
      <c r="I165" s="79"/>
    </row>
    <row r="166" spans="1:9" x14ac:dyDescent="0.2">
      <c r="A166" s="79"/>
      <c r="B166" s="79"/>
      <c r="C166" s="79"/>
      <c r="D166" s="79"/>
      <c r="E166" s="10"/>
      <c r="G166" s="10"/>
      <c r="H166" s="79"/>
      <c r="I166" s="79"/>
    </row>
    <row r="167" spans="1:9" x14ac:dyDescent="0.2">
      <c r="A167" s="79"/>
      <c r="B167" s="79"/>
      <c r="C167" s="79"/>
      <c r="D167" s="79"/>
      <c r="E167" s="10"/>
      <c r="G167" s="10"/>
      <c r="H167" s="79"/>
      <c r="I167" s="79"/>
    </row>
    <row r="168" spans="1:9" x14ac:dyDescent="0.2">
      <c r="A168" s="79"/>
      <c r="B168" s="79"/>
      <c r="C168" s="79"/>
      <c r="D168" s="79"/>
      <c r="E168" s="10"/>
      <c r="G168" s="10"/>
      <c r="H168" s="79"/>
      <c r="I168" s="79"/>
    </row>
    <row r="169" spans="1:9" x14ac:dyDescent="0.2">
      <c r="A169" s="79"/>
      <c r="B169" s="79"/>
      <c r="C169" s="79"/>
      <c r="D169" s="79"/>
      <c r="E169" s="10"/>
      <c r="G169" s="10"/>
      <c r="H169" s="79"/>
      <c r="I169" s="79"/>
    </row>
    <row r="170" spans="1:9" x14ac:dyDescent="0.2">
      <c r="A170" s="79"/>
      <c r="B170" s="79"/>
      <c r="C170" s="79"/>
      <c r="D170" s="79"/>
      <c r="E170" s="10"/>
      <c r="G170" s="10"/>
      <c r="H170" s="79"/>
      <c r="I170" s="79"/>
    </row>
    <row r="171" spans="1:9" x14ac:dyDescent="0.2">
      <c r="A171" s="79"/>
      <c r="B171" s="79"/>
      <c r="C171" s="79"/>
      <c r="D171" s="79"/>
      <c r="E171" s="10"/>
      <c r="G171" s="10"/>
      <c r="H171" s="79"/>
      <c r="I171" s="79"/>
    </row>
    <row r="172" spans="1:9" x14ac:dyDescent="0.2">
      <c r="A172" s="78"/>
      <c r="B172" s="79"/>
      <c r="C172" s="79"/>
      <c r="D172" s="79"/>
      <c r="E172" s="10"/>
      <c r="G172" s="10"/>
      <c r="H172" s="79"/>
      <c r="I172" s="79"/>
    </row>
    <row r="173" spans="1:9" x14ac:dyDescent="0.2">
      <c r="A173" s="79"/>
      <c r="B173" s="79"/>
      <c r="C173" s="79"/>
      <c r="D173" s="79"/>
      <c r="E173" s="10"/>
      <c r="G173" s="10"/>
      <c r="H173" s="79"/>
      <c r="I173" s="79"/>
    </row>
    <row r="174" spans="1:9" x14ac:dyDescent="0.2">
      <c r="A174" s="78" t="s">
        <v>1635</v>
      </c>
      <c r="B174" s="79"/>
      <c r="C174" s="79"/>
      <c r="D174" s="79"/>
      <c r="E174" s="10"/>
      <c r="G174" s="10"/>
      <c r="H174" s="79"/>
      <c r="I174" s="79"/>
    </row>
    <row r="175" spans="1:9" x14ac:dyDescent="0.2">
      <c r="A175" s="79"/>
      <c r="B175" s="79"/>
      <c r="C175" s="79"/>
      <c r="D175" s="79"/>
      <c r="E175" s="10"/>
      <c r="G175" s="10"/>
      <c r="H175" s="79"/>
      <c r="I175" s="79"/>
    </row>
    <row r="176" spans="1:9" x14ac:dyDescent="0.2">
      <c r="A176" s="78" t="s">
        <v>1505</v>
      </c>
      <c r="B176" s="79"/>
      <c r="C176" s="79"/>
      <c r="D176" s="79"/>
      <c r="E176" s="10"/>
      <c r="G176" s="10"/>
      <c r="H176" s="79"/>
      <c r="I176" s="79"/>
    </row>
    <row r="177" spans="1:9" x14ac:dyDescent="0.2">
      <c r="A177" s="79"/>
      <c r="B177" s="79"/>
      <c r="C177" s="79"/>
      <c r="D177" s="79"/>
      <c r="E177" s="10"/>
      <c r="G177" s="10"/>
      <c r="H177" s="79"/>
      <c r="I177" s="79"/>
    </row>
    <row r="178" spans="1:9" x14ac:dyDescent="0.2">
      <c r="A178" s="79"/>
      <c r="B178" s="79"/>
      <c r="C178" s="79"/>
      <c r="D178" s="79"/>
      <c r="E178" s="10"/>
      <c r="G178" s="10"/>
      <c r="H178" s="79"/>
      <c r="I178" s="79"/>
    </row>
    <row r="179" spans="1:9" x14ac:dyDescent="0.2">
      <c r="A179" s="79"/>
      <c r="B179" s="79"/>
      <c r="C179" s="79"/>
      <c r="D179" s="79"/>
      <c r="E179" s="10"/>
      <c r="G179" s="10"/>
      <c r="H179" s="79"/>
      <c r="I179" s="79"/>
    </row>
    <row r="180" spans="1:9" x14ac:dyDescent="0.2">
      <c r="A180" s="79"/>
      <c r="B180" s="79"/>
      <c r="C180" s="79"/>
      <c r="D180" s="79"/>
      <c r="E180" s="10"/>
      <c r="G180" s="10"/>
      <c r="H180" s="79"/>
      <c r="I180" s="79"/>
    </row>
    <row r="181" spans="1:9" x14ac:dyDescent="0.2">
      <c r="A181" s="79"/>
      <c r="B181" s="79"/>
      <c r="C181" s="79"/>
      <c r="D181" s="79"/>
      <c r="E181" s="10"/>
      <c r="G181" s="10"/>
      <c r="H181" s="79"/>
      <c r="I181" s="79"/>
    </row>
    <row r="182" spans="1:9" x14ac:dyDescent="0.2">
      <c r="A182" s="79"/>
      <c r="B182" s="79"/>
      <c r="C182" s="79"/>
      <c r="D182" s="79"/>
      <c r="E182" s="10"/>
      <c r="G182" s="10"/>
      <c r="H182" s="79"/>
      <c r="I182" s="79"/>
    </row>
    <row r="183" spans="1:9" x14ac:dyDescent="0.2">
      <c r="A183" s="79"/>
      <c r="B183" s="79"/>
      <c r="C183" s="79"/>
      <c r="D183" s="79"/>
      <c r="E183" s="10"/>
      <c r="G183" s="10"/>
      <c r="H183" s="79"/>
      <c r="I183" s="79"/>
    </row>
    <row r="184" spans="1:9" x14ac:dyDescent="0.2">
      <c r="A184" s="79"/>
      <c r="B184" s="79"/>
      <c r="C184" s="79"/>
      <c r="D184" s="79"/>
      <c r="E184" s="10"/>
      <c r="G184" s="10"/>
      <c r="H184" s="79"/>
      <c r="I184" s="79"/>
    </row>
    <row r="185" spans="1:9" x14ac:dyDescent="0.2">
      <c r="A185" s="79"/>
      <c r="B185" s="79"/>
      <c r="C185" s="79"/>
      <c r="D185" s="79"/>
      <c r="E185" s="10"/>
      <c r="G185" s="10"/>
      <c r="H185" s="79"/>
      <c r="I185" s="79"/>
    </row>
    <row r="186" spans="1:9" x14ac:dyDescent="0.2">
      <c r="A186" s="79"/>
      <c r="B186" s="79"/>
      <c r="C186" s="79"/>
      <c r="D186" s="79"/>
      <c r="E186" s="10"/>
      <c r="G186" s="10"/>
      <c r="H186" s="79"/>
      <c r="I186" s="79"/>
    </row>
    <row r="187" spans="1:9" x14ac:dyDescent="0.2">
      <c r="A187" s="79"/>
      <c r="B187" s="79"/>
      <c r="C187" s="79"/>
      <c r="D187" s="79"/>
      <c r="E187" s="10"/>
      <c r="G187" s="10"/>
      <c r="H187" s="79"/>
      <c r="I187" s="79"/>
    </row>
    <row r="188" spans="1:9" x14ac:dyDescent="0.2">
      <c r="A188" s="79"/>
      <c r="B188" s="79"/>
      <c r="C188" s="79"/>
      <c r="D188" s="79"/>
      <c r="E188" s="10"/>
      <c r="G188" s="10"/>
      <c r="H188" s="79"/>
      <c r="I188" s="79"/>
    </row>
    <row r="189" spans="1:9" x14ac:dyDescent="0.2">
      <c r="A189" s="79"/>
      <c r="B189" s="79"/>
      <c r="C189" s="79"/>
      <c r="D189" s="79"/>
      <c r="E189" s="10"/>
      <c r="G189" s="10"/>
      <c r="H189" s="79"/>
      <c r="I189" s="79"/>
    </row>
    <row r="190" spans="1:9" x14ac:dyDescent="0.2">
      <c r="A190" s="78" t="s">
        <v>1955</v>
      </c>
      <c r="B190" s="79"/>
      <c r="C190" s="79"/>
      <c r="D190" s="79"/>
      <c r="E190" s="10"/>
      <c r="G190" s="10"/>
      <c r="H190" s="79"/>
      <c r="I190" s="79"/>
    </row>
    <row r="191" spans="1:9" x14ac:dyDescent="0.2">
      <c r="A191" s="79"/>
      <c r="B191" s="79"/>
      <c r="C191" s="79"/>
      <c r="D191" s="79"/>
      <c r="E191" s="10"/>
      <c r="G191" s="10"/>
      <c r="H191" s="79"/>
      <c r="I191" s="79"/>
    </row>
    <row r="192" spans="1:9" x14ac:dyDescent="0.2">
      <c r="A192" s="79"/>
      <c r="B192" s="79"/>
      <c r="C192" s="79"/>
      <c r="D192" s="79"/>
      <c r="E192" s="10"/>
      <c r="G192" s="10"/>
      <c r="H192" s="79"/>
      <c r="I192" s="79"/>
    </row>
    <row r="193" spans="1:9" x14ac:dyDescent="0.2">
      <c r="A193" s="79" t="s">
        <v>1506</v>
      </c>
      <c r="B193" s="79"/>
      <c r="C193" s="79"/>
      <c r="D193" s="79"/>
      <c r="E193" s="10"/>
      <c r="G193" s="10"/>
      <c r="H193" s="79"/>
      <c r="I193" s="79"/>
    </row>
    <row r="195" spans="1:9" x14ac:dyDescent="0.2">
      <c r="A195" s="79"/>
    </row>
    <row r="196" spans="1:9" x14ac:dyDescent="0.2">
      <c r="A196" s="79"/>
    </row>
    <row r="197" spans="1:9" x14ac:dyDescent="0.2">
      <c r="A197" s="100"/>
    </row>
  </sheetData>
  <mergeCells count="19">
    <mergeCell ref="A112:B112"/>
    <mergeCell ref="A1:G1"/>
    <mergeCell ref="A85:G85"/>
    <mergeCell ref="A87:D87"/>
    <mergeCell ref="A104:B104"/>
    <mergeCell ref="A105:B105"/>
    <mergeCell ref="A106:B106"/>
    <mergeCell ref="A107:B107"/>
    <mergeCell ref="A108:B108"/>
    <mergeCell ref="A109:B109"/>
    <mergeCell ref="A110:B110"/>
    <mergeCell ref="A111:B111"/>
    <mergeCell ref="A133:A134"/>
    <mergeCell ref="A121:A122"/>
    <mergeCell ref="A123:A124"/>
    <mergeCell ref="A125:A126"/>
    <mergeCell ref="A127:A128"/>
    <mergeCell ref="A129:A130"/>
    <mergeCell ref="A131:A132"/>
  </mergeCells>
  <conditionalFormatting sqref="F2:F3 F5:F84">
    <cfRule type="cellIs" dxfId="133" priority="2" stopIfTrue="1" operator="between">
      <formula>0.009</formula>
      <formula>-0.009</formula>
    </cfRule>
  </conditionalFormatting>
  <conditionalFormatting sqref="F86:F299">
    <cfRule type="cellIs" dxfId="132"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0CE41-5F2B-492D-8FBA-076B707D11AC}">
  <dimension ref="A1:I163"/>
  <sheetViews>
    <sheetView workbookViewId="0">
      <selection sqref="A1:G1"/>
    </sheetView>
  </sheetViews>
  <sheetFormatPr defaultColWidth="9.28515625" defaultRowHeight="11.25" x14ac:dyDescent="0.2"/>
  <cols>
    <col min="1" max="1" width="53.140625" style="6" bestFit="1" customWidth="1"/>
    <col min="2" max="2" width="44.7109375" style="6" bestFit="1" customWidth="1"/>
    <col min="3" max="3" width="2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1636</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1637</v>
      </c>
      <c r="B7" s="22" t="s">
        <v>1638</v>
      </c>
      <c r="C7" s="22" t="s">
        <v>1639</v>
      </c>
      <c r="D7" s="25">
        <v>2500</v>
      </c>
      <c r="E7" s="23">
        <v>2579.1763013999998</v>
      </c>
      <c r="F7" s="24">
        <v>10.0589544846283</v>
      </c>
      <c r="G7" s="23">
        <v>7.5</v>
      </c>
    </row>
    <row r="8" spans="1:7" x14ac:dyDescent="0.2">
      <c r="A8" s="22" t="s">
        <v>64</v>
      </c>
      <c r="B8" s="22" t="s">
        <v>63</v>
      </c>
      <c r="C8" s="22" t="s">
        <v>65</v>
      </c>
      <c r="D8" s="25">
        <v>2042</v>
      </c>
      <c r="E8" s="23">
        <v>2287.1931500000001</v>
      </c>
      <c r="F8" s="24">
        <v>8.9202012987306194</v>
      </c>
      <c r="G8" s="23">
        <v>9.0576000000000008</v>
      </c>
    </row>
    <row r="9" spans="1:7" x14ac:dyDescent="0.2">
      <c r="A9" s="22" t="s">
        <v>67</v>
      </c>
      <c r="B9" s="22" t="s">
        <v>66</v>
      </c>
      <c r="C9" s="22" t="s">
        <v>68</v>
      </c>
      <c r="D9" s="25">
        <v>2000</v>
      </c>
      <c r="E9" s="23">
        <v>2098.0038903999998</v>
      </c>
      <c r="F9" s="24">
        <v>8.1823509430709809</v>
      </c>
      <c r="G9" s="23">
        <v>7.8150000000000004</v>
      </c>
    </row>
    <row r="10" spans="1:7" x14ac:dyDescent="0.2">
      <c r="A10" s="22" t="s">
        <v>70</v>
      </c>
      <c r="B10" s="22" t="s">
        <v>69</v>
      </c>
      <c r="C10" s="22" t="s">
        <v>65</v>
      </c>
      <c r="D10" s="25">
        <v>1780</v>
      </c>
      <c r="E10" s="23">
        <v>2002.09772</v>
      </c>
      <c r="F10" s="24">
        <v>7.8083106720259403</v>
      </c>
      <c r="G10" s="23">
        <v>9.0526</v>
      </c>
    </row>
    <row r="11" spans="1:7" x14ac:dyDescent="0.2">
      <c r="A11" s="22" t="s">
        <v>72</v>
      </c>
      <c r="B11" s="22" t="s">
        <v>71</v>
      </c>
      <c r="C11" s="22" t="s">
        <v>32</v>
      </c>
      <c r="D11" s="25">
        <v>1000</v>
      </c>
      <c r="E11" s="23">
        <v>1025.4183014</v>
      </c>
      <c r="F11" s="24">
        <v>3.99919773452033</v>
      </c>
      <c r="G11" s="23">
        <v>8.2850000000000001</v>
      </c>
    </row>
    <row r="12" spans="1:7" x14ac:dyDescent="0.2">
      <c r="A12" s="21" t="s">
        <v>33</v>
      </c>
      <c r="B12" s="21"/>
      <c r="C12" s="21"/>
      <c r="D12" s="21"/>
      <c r="E12" s="26">
        <f>SUM(E6:E11)</f>
        <v>9991.8893631999999</v>
      </c>
      <c r="F12" s="27">
        <f>SUM(F6:F11)</f>
        <v>38.969015132976168</v>
      </c>
      <c r="G12" s="26"/>
    </row>
    <row r="13" spans="1:7" x14ac:dyDescent="0.2">
      <c r="A13" s="22"/>
      <c r="B13" s="22"/>
      <c r="C13" s="22"/>
      <c r="D13" s="22"/>
      <c r="E13" s="23"/>
      <c r="F13" s="24"/>
      <c r="G13" s="23"/>
    </row>
    <row r="14" spans="1:7" x14ac:dyDescent="0.2">
      <c r="A14" s="21" t="s">
        <v>34</v>
      </c>
      <c r="B14" s="22"/>
      <c r="C14" s="22"/>
      <c r="D14" s="22"/>
      <c r="E14" s="23"/>
      <c r="F14" s="24"/>
      <c r="G14" s="23"/>
    </row>
    <row r="15" spans="1:7" x14ac:dyDescent="0.2">
      <c r="A15" s="21" t="s">
        <v>35</v>
      </c>
      <c r="B15" s="22"/>
      <c r="C15" s="22"/>
      <c r="D15" s="22"/>
      <c r="E15" s="23"/>
      <c r="F15" s="24"/>
      <c r="G15" s="23"/>
    </row>
    <row r="16" spans="1:7" x14ac:dyDescent="0.2">
      <c r="A16" s="22" t="s">
        <v>1640</v>
      </c>
      <c r="B16" s="22" t="s">
        <v>1641</v>
      </c>
      <c r="C16" s="22" t="s">
        <v>36</v>
      </c>
      <c r="D16" s="25">
        <v>500</v>
      </c>
      <c r="E16" s="23">
        <v>2425.8175000000001</v>
      </c>
      <c r="F16" s="24">
        <v>9.4608452346857792</v>
      </c>
      <c r="G16" s="23">
        <v>6.89</v>
      </c>
    </row>
    <row r="17" spans="1:7" x14ac:dyDescent="0.2">
      <c r="A17" s="22" t="s">
        <v>74</v>
      </c>
      <c r="B17" s="22" t="s">
        <v>73</v>
      </c>
      <c r="C17" s="22" t="s">
        <v>37</v>
      </c>
      <c r="D17" s="25">
        <v>500</v>
      </c>
      <c r="E17" s="23">
        <v>2422.2024999999999</v>
      </c>
      <c r="F17" s="24">
        <v>9.4467465007441795</v>
      </c>
      <c r="G17" s="23">
        <v>7.0198999999999998</v>
      </c>
    </row>
    <row r="18" spans="1:7" x14ac:dyDescent="0.2">
      <c r="A18" s="21" t="s">
        <v>33</v>
      </c>
      <c r="B18" s="21"/>
      <c r="C18" s="21"/>
      <c r="D18" s="21"/>
      <c r="E18" s="26">
        <f>SUM(E15:E17)</f>
        <v>4848.0200000000004</v>
      </c>
      <c r="F18" s="27">
        <f>SUM(F15:F17)</f>
        <v>18.907591735429961</v>
      </c>
      <c r="G18" s="26"/>
    </row>
    <row r="19" spans="1:7" x14ac:dyDescent="0.2">
      <c r="A19" s="22"/>
      <c r="B19" s="22"/>
      <c r="C19" s="22"/>
      <c r="D19" s="22"/>
      <c r="E19" s="23"/>
      <c r="F19" s="24"/>
      <c r="G19" s="23"/>
    </row>
    <row r="20" spans="1:7" x14ac:dyDescent="0.2">
      <c r="A20" s="21" t="s">
        <v>61</v>
      </c>
      <c r="B20" s="22"/>
      <c r="C20" s="22"/>
      <c r="D20" s="22"/>
      <c r="E20" s="23"/>
      <c r="F20" s="24"/>
      <c r="G20" s="23"/>
    </row>
    <row r="21" spans="1:7" x14ac:dyDescent="0.2">
      <c r="A21" s="22" t="s">
        <v>1642</v>
      </c>
      <c r="B21" s="22" t="s">
        <v>1643</v>
      </c>
      <c r="C21" s="22" t="s">
        <v>40</v>
      </c>
      <c r="D21" s="25">
        <v>2500000</v>
      </c>
      <c r="E21" s="23">
        <v>2471.7516667</v>
      </c>
      <c r="F21" s="24">
        <v>9.6399914574057295</v>
      </c>
      <c r="G21" s="23">
        <v>8.0794840650000008</v>
      </c>
    </row>
    <row r="22" spans="1:7" x14ac:dyDescent="0.2">
      <c r="A22" s="22" t="s">
        <v>1644</v>
      </c>
      <c r="B22" s="22" t="s">
        <v>1645</v>
      </c>
      <c r="C22" s="22" t="s">
        <v>40</v>
      </c>
      <c r="D22" s="25">
        <v>2500000</v>
      </c>
      <c r="E22" s="23">
        <v>2465.9987500000002</v>
      </c>
      <c r="F22" s="24">
        <v>9.6175547099807002</v>
      </c>
      <c r="G22" s="23">
        <v>7.81571032</v>
      </c>
    </row>
    <row r="23" spans="1:7" x14ac:dyDescent="0.2">
      <c r="A23" s="22" t="s">
        <v>1646</v>
      </c>
      <c r="B23" s="22" t="s">
        <v>1647</v>
      </c>
      <c r="C23" s="22" t="s">
        <v>40</v>
      </c>
      <c r="D23" s="25">
        <v>2500000</v>
      </c>
      <c r="E23" s="23">
        <v>2456.05125</v>
      </c>
      <c r="F23" s="24">
        <v>9.5787588162368191</v>
      </c>
      <c r="G23" s="23">
        <v>7.8927967700000004</v>
      </c>
    </row>
    <row r="24" spans="1:7" x14ac:dyDescent="0.2">
      <c r="A24" s="22" t="s">
        <v>1648</v>
      </c>
      <c r="B24" s="22" t="s">
        <v>1649</v>
      </c>
      <c r="C24" s="22" t="s">
        <v>40</v>
      </c>
      <c r="D24" s="25">
        <v>1000000</v>
      </c>
      <c r="E24" s="23">
        <v>1018.5009444</v>
      </c>
      <c r="F24" s="24">
        <v>3.97221959456955</v>
      </c>
      <c r="G24" s="23">
        <v>6.5757588299999998</v>
      </c>
    </row>
    <row r="25" spans="1:7" x14ac:dyDescent="0.2">
      <c r="A25" s="22" t="s">
        <v>1650</v>
      </c>
      <c r="B25" s="22" t="s">
        <v>1651</v>
      </c>
      <c r="C25" s="22" t="s">
        <v>40</v>
      </c>
      <c r="D25" s="25">
        <v>500000</v>
      </c>
      <c r="E25" s="23">
        <v>522.10874999999999</v>
      </c>
      <c r="F25" s="24">
        <v>2.0362579128171201</v>
      </c>
      <c r="G25" s="23">
        <v>6.5790891265469096</v>
      </c>
    </row>
    <row r="26" spans="1:7" x14ac:dyDescent="0.2">
      <c r="A26" s="22" t="s">
        <v>1652</v>
      </c>
      <c r="B26" s="22" t="s">
        <v>1653</v>
      </c>
      <c r="C26" s="22" t="s">
        <v>40</v>
      </c>
      <c r="D26" s="25">
        <v>500000</v>
      </c>
      <c r="E26" s="23">
        <v>509.38197220000001</v>
      </c>
      <c r="F26" s="24">
        <v>1.98662265579468</v>
      </c>
      <c r="G26" s="23">
        <v>6.5413130449999999</v>
      </c>
    </row>
    <row r="27" spans="1:7" x14ac:dyDescent="0.2">
      <c r="A27" s="21" t="s">
        <v>33</v>
      </c>
      <c r="B27" s="21"/>
      <c r="C27" s="21"/>
      <c r="D27" s="21"/>
      <c r="E27" s="26">
        <f>SUM(E21:E26)</f>
        <v>9443.7933333000019</v>
      </c>
      <c r="F27" s="27">
        <f>SUM(F21:F26)</f>
        <v>36.831405146804606</v>
      </c>
      <c r="G27" s="26"/>
    </row>
    <row r="28" spans="1:7" x14ac:dyDescent="0.2">
      <c r="A28" s="22"/>
      <c r="B28" s="22"/>
      <c r="C28" s="22"/>
      <c r="D28" s="22"/>
      <c r="E28" s="23"/>
      <c r="F28" s="24"/>
      <c r="G28" s="23"/>
    </row>
    <row r="29" spans="1:7" x14ac:dyDescent="0.2">
      <c r="A29" s="21" t="s">
        <v>1470</v>
      </c>
      <c r="B29" s="22"/>
      <c r="C29" s="22"/>
      <c r="D29" s="22"/>
      <c r="E29" s="23"/>
      <c r="F29" s="24"/>
      <c r="G29" s="23"/>
    </row>
    <row r="30" spans="1:7" x14ac:dyDescent="0.2">
      <c r="A30" s="22" t="s">
        <v>1471</v>
      </c>
      <c r="B30" s="22" t="s">
        <v>1472</v>
      </c>
      <c r="C30" s="22" t="s">
        <v>1473</v>
      </c>
      <c r="D30" s="25">
        <v>884.07799999999997</v>
      </c>
      <c r="E30" s="23">
        <v>106.14581990000001</v>
      </c>
      <c r="F30" s="24">
        <v>0.41397556674511998</v>
      </c>
      <c r="G30" s="23">
        <v>5.82</v>
      </c>
    </row>
    <row r="31" spans="1:7" x14ac:dyDescent="0.2">
      <c r="A31" s="21" t="s">
        <v>33</v>
      </c>
      <c r="B31" s="21"/>
      <c r="C31" s="21"/>
      <c r="D31" s="21"/>
      <c r="E31" s="26">
        <f>SUM(E30:E30)</f>
        <v>106.14581990000001</v>
      </c>
      <c r="F31" s="27">
        <f>SUM(F30:F30)</f>
        <v>0.41397556674511998</v>
      </c>
      <c r="G31" s="26"/>
    </row>
    <row r="32" spans="1:7" x14ac:dyDescent="0.2">
      <c r="A32" s="22"/>
      <c r="B32" s="22"/>
      <c r="C32" s="22"/>
      <c r="D32" s="22"/>
      <c r="E32" s="23"/>
      <c r="F32" s="24"/>
      <c r="G32" s="23"/>
    </row>
    <row r="33" spans="1:7" x14ac:dyDescent="0.2">
      <c r="A33" s="21" t="s">
        <v>41</v>
      </c>
      <c r="B33" s="21"/>
      <c r="C33" s="21"/>
      <c r="D33" s="21"/>
      <c r="E33" s="26">
        <f>E12+E18+E27+E31</f>
        <v>24389.848516400005</v>
      </c>
      <c r="F33" s="27">
        <f>F12+F18+F27+F31</f>
        <v>95.12198758195585</v>
      </c>
      <c r="G33" s="26"/>
    </row>
    <row r="34" spans="1:7" x14ac:dyDescent="0.2">
      <c r="A34" s="21"/>
      <c r="B34" s="21"/>
      <c r="C34" s="21"/>
      <c r="D34" s="21"/>
      <c r="E34" s="26"/>
      <c r="F34" s="27"/>
      <c r="G34" s="26"/>
    </row>
    <row r="35" spans="1:7" x14ac:dyDescent="0.2">
      <c r="A35" s="21" t="s">
        <v>1593</v>
      </c>
      <c r="B35" s="21"/>
      <c r="C35" s="21"/>
      <c r="D35" s="21"/>
      <c r="E35" s="26">
        <v>3.9333141700000001</v>
      </c>
      <c r="F35" s="27">
        <f>E35/E39*100</f>
        <v>1.5340179804031658E-2</v>
      </c>
      <c r="G35" s="26"/>
    </row>
    <row r="36" spans="1:7" x14ac:dyDescent="0.2">
      <c r="A36" s="21"/>
      <c r="B36" s="21"/>
      <c r="C36" s="21"/>
      <c r="D36" s="21"/>
      <c r="E36" s="26"/>
      <c r="F36" s="27"/>
      <c r="G36" s="26"/>
    </row>
    <row r="37" spans="1:7" x14ac:dyDescent="0.2">
      <c r="A37" s="21" t="s">
        <v>43</v>
      </c>
      <c r="B37" s="21"/>
      <c r="C37" s="21"/>
      <c r="D37" s="21"/>
      <c r="E37" s="26">
        <f>E39-(E12+E18+E27+E31+E35)</f>
        <v>1246.8183465299953</v>
      </c>
      <c r="F37" s="27">
        <f>F39-(F12+F18+F27+F31+F35)</f>
        <v>4.8626722382401226</v>
      </c>
      <c r="G37" s="26"/>
    </row>
    <row r="38" spans="1:7" x14ac:dyDescent="0.2">
      <c r="A38" s="22"/>
      <c r="B38" s="22"/>
      <c r="C38" s="22"/>
      <c r="D38" s="22"/>
      <c r="E38" s="23"/>
      <c r="F38" s="24"/>
      <c r="G38" s="23"/>
    </row>
    <row r="39" spans="1:7" x14ac:dyDescent="0.2">
      <c r="A39" s="28" t="s">
        <v>42</v>
      </c>
      <c r="B39" s="28"/>
      <c r="C39" s="28"/>
      <c r="D39" s="28"/>
      <c r="E39" s="29">
        <v>25640.600177100001</v>
      </c>
      <c r="F39" s="30">
        <v>100</v>
      </c>
      <c r="G39" s="29"/>
    </row>
    <row r="41" spans="1:7" x14ac:dyDescent="0.2">
      <c r="A41" s="102" t="s">
        <v>1594</v>
      </c>
      <c r="B41" s="102"/>
      <c r="C41" s="102"/>
      <c r="D41" s="102"/>
      <c r="E41" s="103"/>
      <c r="F41" s="104"/>
      <c r="G41" s="103"/>
    </row>
    <row r="42" spans="1:7" x14ac:dyDescent="0.2">
      <c r="A42" s="22"/>
      <c r="B42" s="22"/>
      <c r="C42" s="22"/>
      <c r="D42" s="22"/>
      <c r="E42" s="23"/>
      <c r="F42" s="24"/>
      <c r="G42" s="23"/>
    </row>
    <row r="43" spans="1:7" x14ac:dyDescent="0.2">
      <c r="A43" s="21" t="s">
        <v>1595</v>
      </c>
      <c r="B43" s="21"/>
      <c r="C43" s="21"/>
      <c r="D43" s="21"/>
      <c r="E43" s="26" t="s">
        <v>1596</v>
      </c>
      <c r="F43" s="27" t="s">
        <v>3</v>
      </c>
      <c r="G43" s="26"/>
    </row>
    <row r="44" spans="1:7" x14ac:dyDescent="0.2">
      <c r="A44" s="22" t="s">
        <v>1598</v>
      </c>
      <c r="B44" s="22"/>
      <c r="C44" s="22"/>
      <c r="D44" s="22"/>
      <c r="E44" s="23">
        <v>2500</v>
      </c>
      <c r="F44" s="24">
        <f t="shared" ref="F44:F52" si="0">E44/$E$39*100</f>
        <v>9.7501617853422449</v>
      </c>
      <c r="G44" s="23"/>
    </row>
    <row r="45" spans="1:7" x14ac:dyDescent="0.2">
      <c r="A45" s="22" t="s">
        <v>1598</v>
      </c>
      <c r="B45" s="22"/>
      <c r="C45" s="22"/>
      <c r="D45" s="22"/>
      <c r="E45" s="23">
        <v>2500</v>
      </c>
      <c r="F45" s="24">
        <f t="shared" si="0"/>
        <v>9.7501617853422449</v>
      </c>
      <c r="G45" s="23"/>
    </row>
    <row r="46" spans="1:7" x14ac:dyDescent="0.2">
      <c r="A46" s="22" t="s">
        <v>1599</v>
      </c>
      <c r="B46" s="22"/>
      <c r="C46" s="22"/>
      <c r="D46" s="22"/>
      <c r="E46" s="23">
        <v>2500</v>
      </c>
      <c r="F46" s="24">
        <f t="shared" si="0"/>
        <v>9.7501617853422449</v>
      </c>
      <c r="G46" s="23"/>
    </row>
    <row r="47" spans="1:7" x14ac:dyDescent="0.2">
      <c r="A47" s="22" t="s">
        <v>1599</v>
      </c>
      <c r="B47" s="22"/>
      <c r="C47" s="22"/>
      <c r="D47" s="22"/>
      <c r="E47" s="23">
        <v>2500</v>
      </c>
      <c r="F47" s="24">
        <f t="shared" si="0"/>
        <v>9.7501617853422449</v>
      </c>
      <c r="G47" s="23"/>
    </row>
    <row r="48" spans="1:7" x14ac:dyDescent="0.2">
      <c r="A48" s="22" t="s">
        <v>1599</v>
      </c>
      <c r="B48" s="22"/>
      <c r="C48" s="22"/>
      <c r="D48" s="22"/>
      <c r="E48" s="23">
        <v>2500</v>
      </c>
      <c r="F48" s="24">
        <f t="shared" si="0"/>
        <v>9.7501617853422449</v>
      </c>
      <c r="G48" s="23"/>
    </row>
    <row r="49" spans="1:7" x14ac:dyDescent="0.2">
      <c r="A49" s="22" t="s">
        <v>1600</v>
      </c>
      <c r="B49" s="22"/>
      <c r="C49" s="22"/>
      <c r="D49" s="22"/>
      <c r="E49" s="23">
        <v>2500</v>
      </c>
      <c r="F49" s="24">
        <f t="shared" si="0"/>
        <v>9.7501617853422449</v>
      </c>
      <c r="G49" s="23"/>
    </row>
    <row r="50" spans="1:7" x14ac:dyDescent="0.2">
      <c r="A50" s="22" t="s">
        <v>1600</v>
      </c>
      <c r="B50" s="22"/>
      <c r="C50" s="22"/>
      <c r="D50" s="22"/>
      <c r="E50" s="23">
        <v>2500</v>
      </c>
      <c r="F50" s="24">
        <f t="shared" si="0"/>
        <v>9.7501617853422449</v>
      </c>
      <c r="G50" s="23"/>
    </row>
    <row r="51" spans="1:7" x14ac:dyDescent="0.2">
      <c r="A51" s="22" t="s">
        <v>1600</v>
      </c>
      <c r="B51" s="22"/>
      <c r="C51" s="22"/>
      <c r="D51" s="22"/>
      <c r="E51" s="23">
        <v>2500</v>
      </c>
      <c r="F51" s="24">
        <f t="shared" si="0"/>
        <v>9.7501617853422449</v>
      </c>
      <c r="G51" s="23"/>
    </row>
    <row r="52" spans="1:7" x14ac:dyDescent="0.2">
      <c r="A52" s="22" t="s">
        <v>1598</v>
      </c>
      <c r="B52" s="22"/>
      <c r="C52" s="22"/>
      <c r="D52" s="22"/>
      <c r="E52" s="23">
        <v>1000</v>
      </c>
      <c r="F52" s="24">
        <f t="shared" si="0"/>
        <v>3.900064714136898</v>
      </c>
      <c r="G52" s="23"/>
    </row>
    <row r="53" spans="1:7" x14ac:dyDescent="0.2">
      <c r="A53" s="28" t="s">
        <v>1601</v>
      </c>
      <c r="B53" s="28"/>
      <c r="C53" s="28"/>
      <c r="D53" s="28"/>
      <c r="E53" s="29">
        <f xml:space="preserve"> SUM(E44:E52)</f>
        <v>21000</v>
      </c>
      <c r="F53" s="30">
        <f xml:space="preserve"> SUM(F44:F52)</f>
        <v>81.901358996874862</v>
      </c>
      <c r="G53" s="29"/>
    </row>
    <row r="54" spans="1:7" x14ac:dyDescent="0.2">
      <c r="A54" s="6" t="s">
        <v>1654</v>
      </c>
      <c r="B54" s="11"/>
      <c r="C54" s="11"/>
      <c r="D54" s="11"/>
      <c r="E54" s="12"/>
      <c r="F54" s="13"/>
      <c r="G54" s="12"/>
    </row>
    <row r="56" spans="1:7" x14ac:dyDescent="0.2">
      <c r="A56" s="11" t="s">
        <v>44</v>
      </c>
    </row>
    <row r="57" spans="1:7" x14ac:dyDescent="0.2">
      <c r="A57" s="11" t="s">
        <v>1476</v>
      </c>
    </row>
    <row r="58" spans="1:7" x14ac:dyDescent="0.2">
      <c r="A58" s="11" t="s">
        <v>1052</v>
      </c>
    </row>
    <row r="60" spans="1:7" ht="34.9" customHeight="1" x14ac:dyDescent="0.2">
      <c r="A60" s="163" t="s">
        <v>1054</v>
      </c>
      <c r="B60" s="163"/>
      <c r="C60" s="163"/>
      <c r="D60" s="163"/>
      <c r="E60" s="163"/>
      <c r="F60" s="163"/>
      <c r="G60" s="163"/>
    </row>
    <row r="62" spans="1:7" ht="23.25" customHeight="1" x14ac:dyDescent="0.2">
      <c r="A62" s="152" t="s">
        <v>1479</v>
      </c>
      <c r="B62" s="152"/>
      <c r="C62" s="152"/>
      <c r="D62" s="152"/>
    </row>
    <row r="64" spans="1:7" x14ac:dyDescent="0.2">
      <c r="A64" s="11" t="s">
        <v>45</v>
      </c>
    </row>
    <row r="65" spans="1:4" x14ac:dyDescent="0.2">
      <c r="A65" s="11" t="s">
        <v>1010</v>
      </c>
    </row>
    <row r="66" spans="1:4" x14ac:dyDescent="0.2">
      <c r="A66" s="11" t="s">
        <v>46</v>
      </c>
      <c r="B66" s="11"/>
      <c r="C66" s="31" t="s">
        <v>48</v>
      </c>
      <c r="D66" s="11" t="s">
        <v>47</v>
      </c>
    </row>
    <row r="67" spans="1:4" x14ac:dyDescent="0.2">
      <c r="A67" s="6" t="s">
        <v>57</v>
      </c>
      <c r="C67" s="32">
        <v>43.673900000000003</v>
      </c>
      <c r="D67" s="32">
        <v>43.7699</v>
      </c>
    </row>
    <row r="68" spans="1:4" x14ac:dyDescent="0.2">
      <c r="A68" s="6" t="s">
        <v>1511</v>
      </c>
      <c r="C68" s="32">
        <v>10.1554</v>
      </c>
      <c r="D68" s="32">
        <v>10.136900000000001</v>
      </c>
    </row>
    <row r="69" spans="1:4" x14ac:dyDescent="0.2">
      <c r="A69" s="6" t="s">
        <v>58</v>
      </c>
      <c r="C69" s="32">
        <v>48.064</v>
      </c>
      <c r="D69" s="32">
        <v>48.192399999999999</v>
      </c>
    </row>
    <row r="70" spans="1:4" x14ac:dyDescent="0.2">
      <c r="A70" s="6" t="s">
        <v>1513</v>
      </c>
      <c r="C70" s="32">
        <v>10.055199999999999</v>
      </c>
      <c r="D70" s="32">
        <v>10.0372</v>
      </c>
    </row>
    <row r="72" spans="1:4" x14ac:dyDescent="0.2">
      <c r="A72" s="11" t="s">
        <v>1011</v>
      </c>
    </row>
    <row r="73" spans="1:4" x14ac:dyDescent="0.2">
      <c r="A73" s="159" t="s">
        <v>49</v>
      </c>
      <c r="B73" s="160"/>
      <c r="C73" s="33" t="s">
        <v>50</v>
      </c>
    </row>
    <row r="74" spans="1:4" x14ac:dyDescent="0.2">
      <c r="A74" s="157" t="s">
        <v>1511</v>
      </c>
      <c r="B74" s="158"/>
      <c r="C74" s="34">
        <v>4.0842999999999997E-2</v>
      </c>
    </row>
    <row r="75" spans="1:4" x14ac:dyDescent="0.2">
      <c r="A75" s="157" t="s">
        <v>1513</v>
      </c>
      <c r="B75" s="158"/>
      <c r="C75" s="34">
        <v>4.4812379999999999E-2</v>
      </c>
    </row>
    <row r="76" spans="1:4" x14ac:dyDescent="0.2">
      <c r="A76" s="6" t="s">
        <v>51</v>
      </c>
    </row>
    <row r="77" spans="1:4" x14ac:dyDescent="0.2">
      <c r="A77" s="6" t="s">
        <v>52</v>
      </c>
    </row>
    <row r="79" spans="1:4" x14ac:dyDescent="0.2">
      <c r="A79" s="11" t="s">
        <v>1614</v>
      </c>
    </row>
    <row r="80" spans="1:4" x14ac:dyDescent="0.2">
      <c r="A80" s="11"/>
    </row>
    <row r="81" spans="1:5" ht="15" x14ac:dyDescent="0.25">
      <c r="A81" s="6" t="s">
        <v>1615</v>
      </c>
      <c r="B81" s="113"/>
      <c r="C81" s="113"/>
      <c r="D81" s="113"/>
      <c r="E81" s="113"/>
    </row>
    <row r="82" spans="1:5" ht="15" x14ac:dyDescent="0.25">
      <c r="A82"/>
      <c r="B82" s="113"/>
      <c r="C82" s="113"/>
      <c r="D82" s="113"/>
      <c r="E82" s="113"/>
    </row>
    <row r="83" spans="1:5" ht="33.75" x14ac:dyDescent="0.2">
      <c r="A83" s="107" t="s">
        <v>1015</v>
      </c>
      <c r="B83" s="108" t="s">
        <v>1616</v>
      </c>
      <c r="C83" s="107" t="s">
        <v>1617</v>
      </c>
      <c r="D83" s="109" t="s">
        <v>1618</v>
      </c>
      <c r="E83" s="110" t="s">
        <v>1619</v>
      </c>
    </row>
    <row r="84" spans="1:5" x14ac:dyDescent="0.2">
      <c r="A84" s="161" t="s">
        <v>1655</v>
      </c>
      <c r="B84" s="111" t="s">
        <v>1621</v>
      </c>
      <c r="C84" s="111" t="s">
        <v>1622</v>
      </c>
      <c r="D84" s="137">
        <v>46337</v>
      </c>
      <c r="E84" s="112">
        <v>2500</v>
      </c>
    </row>
    <row r="85" spans="1:5" ht="21" customHeight="1" x14ac:dyDescent="0.2">
      <c r="A85" s="161"/>
      <c r="B85" s="111" t="s">
        <v>1036</v>
      </c>
      <c r="C85" s="111" t="s">
        <v>1623</v>
      </c>
      <c r="D85" s="137">
        <v>46337</v>
      </c>
      <c r="E85" s="112">
        <v>-2500</v>
      </c>
    </row>
    <row r="86" spans="1:5" x14ac:dyDescent="0.2">
      <c r="A86" s="161" t="s">
        <v>1656</v>
      </c>
      <c r="B86" s="111" t="s">
        <v>1621</v>
      </c>
      <c r="C86" s="111" t="s">
        <v>1622</v>
      </c>
      <c r="D86" s="137">
        <v>46337</v>
      </c>
      <c r="E86" s="112">
        <v>2500</v>
      </c>
    </row>
    <row r="87" spans="1:5" ht="20.65" customHeight="1" x14ac:dyDescent="0.2">
      <c r="A87" s="161"/>
      <c r="B87" s="111" t="s">
        <v>1036</v>
      </c>
      <c r="C87" s="111" t="s">
        <v>1623</v>
      </c>
      <c r="D87" s="137">
        <v>46337</v>
      </c>
      <c r="E87" s="112">
        <v>-2500</v>
      </c>
    </row>
    <row r="88" spans="1:5" ht="13.9" customHeight="1" x14ac:dyDescent="0.2">
      <c r="A88" s="161" t="s">
        <v>1657</v>
      </c>
      <c r="B88" s="111" t="s">
        <v>1621</v>
      </c>
      <c r="C88" s="111" t="s">
        <v>1622</v>
      </c>
      <c r="D88" s="137">
        <v>46337</v>
      </c>
      <c r="E88" s="112">
        <v>2500</v>
      </c>
    </row>
    <row r="89" spans="1:5" ht="40.5" customHeight="1" x14ac:dyDescent="0.2">
      <c r="A89" s="161"/>
      <c r="B89" s="111" t="s">
        <v>1036</v>
      </c>
      <c r="C89" s="111" t="s">
        <v>1623</v>
      </c>
      <c r="D89" s="137">
        <v>46337</v>
      </c>
      <c r="E89" s="112">
        <v>-2500</v>
      </c>
    </row>
    <row r="90" spans="1:5" x14ac:dyDescent="0.2">
      <c r="A90" s="162" t="s">
        <v>1658</v>
      </c>
      <c r="B90" s="111" t="s">
        <v>1621</v>
      </c>
      <c r="C90" s="111" t="s">
        <v>1622</v>
      </c>
      <c r="D90" s="137">
        <v>46424</v>
      </c>
      <c r="E90" s="112">
        <v>2500</v>
      </c>
    </row>
    <row r="91" spans="1:5" x14ac:dyDescent="0.2">
      <c r="A91" s="162"/>
      <c r="B91" s="111" t="s">
        <v>1036</v>
      </c>
      <c r="C91" s="111" t="s">
        <v>1623</v>
      </c>
      <c r="D91" s="137">
        <v>47885</v>
      </c>
      <c r="E91" s="112">
        <v>-2500</v>
      </c>
    </row>
    <row r="92" spans="1:5" x14ac:dyDescent="0.2">
      <c r="A92" s="161" t="s">
        <v>1659</v>
      </c>
      <c r="B92" s="111" t="s">
        <v>1621</v>
      </c>
      <c r="C92" s="111" t="s">
        <v>1622</v>
      </c>
      <c r="D92" s="137">
        <v>46304</v>
      </c>
      <c r="E92" s="112">
        <v>2500</v>
      </c>
    </row>
    <row r="93" spans="1:5" ht="21.4" customHeight="1" x14ac:dyDescent="0.2">
      <c r="A93" s="161"/>
      <c r="B93" s="111" t="s">
        <v>1036</v>
      </c>
      <c r="C93" s="111" t="s">
        <v>1623</v>
      </c>
      <c r="D93" s="137">
        <v>47947</v>
      </c>
      <c r="E93" s="112">
        <v>-2500</v>
      </c>
    </row>
    <row r="94" spans="1:5" x14ac:dyDescent="0.2">
      <c r="A94" s="161" t="s">
        <v>1660</v>
      </c>
      <c r="B94" s="111" t="s">
        <v>1621</v>
      </c>
      <c r="C94" s="111" t="s">
        <v>1622</v>
      </c>
      <c r="D94" s="137">
        <v>46304</v>
      </c>
      <c r="E94" s="112">
        <v>2500</v>
      </c>
    </row>
    <row r="95" spans="1:5" ht="18.399999999999999" customHeight="1" x14ac:dyDescent="0.2">
      <c r="A95" s="161"/>
      <c r="B95" s="111" t="s">
        <v>1036</v>
      </c>
      <c r="C95" s="111" t="s">
        <v>1623</v>
      </c>
      <c r="D95" s="137">
        <v>47947</v>
      </c>
      <c r="E95" s="112">
        <v>-2500</v>
      </c>
    </row>
    <row r="96" spans="1:5" x14ac:dyDescent="0.2">
      <c r="A96" s="162" t="s">
        <v>1661</v>
      </c>
      <c r="B96" s="111" t="s">
        <v>1621</v>
      </c>
      <c r="C96" s="111" t="s">
        <v>1622</v>
      </c>
      <c r="D96" s="137">
        <v>46296</v>
      </c>
      <c r="E96" s="112">
        <v>2500</v>
      </c>
    </row>
    <row r="97" spans="1:5" x14ac:dyDescent="0.2">
      <c r="A97" s="162"/>
      <c r="B97" s="111" t="s">
        <v>1036</v>
      </c>
      <c r="C97" s="111" t="s">
        <v>1623</v>
      </c>
      <c r="D97" s="137">
        <v>46296</v>
      </c>
      <c r="E97" s="112">
        <v>-2500</v>
      </c>
    </row>
    <row r="98" spans="1:5" x14ac:dyDescent="0.2">
      <c r="A98" s="161" t="s">
        <v>1662</v>
      </c>
      <c r="B98" s="111" t="s">
        <v>1621</v>
      </c>
      <c r="C98" s="111" t="s">
        <v>1622</v>
      </c>
      <c r="D98" s="137">
        <v>46443</v>
      </c>
      <c r="E98" s="112">
        <v>2500</v>
      </c>
    </row>
    <row r="99" spans="1:5" ht="21" customHeight="1" x14ac:dyDescent="0.2">
      <c r="A99" s="161"/>
      <c r="B99" s="111" t="s">
        <v>1036</v>
      </c>
      <c r="C99" s="111" t="s">
        <v>1623</v>
      </c>
      <c r="D99" s="137">
        <v>46898</v>
      </c>
      <c r="E99" s="112">
        <v>-2500</v>
      </c>
    </row>
    <row r="100" spans="1:5" x14ac:dyDescent="0.2">
      <c r="A100" s="162" t="s">
        <v>1663</v>
      </c>
      <c r="B100" s="111" t="s">
        <v>1621</v>
      </c>
      <c r="C100" s="111" t="s">
        <v>1622</v>
      </c>
      <c r="D100" s="137">
        <v>46443</v>
      </c>
      <c r="E100" s="112">
        <v>1000</v>
      </c>
    </row>
    <row r="101" spans="1:5" x14ac:dyDescent="0.2">
      <c r="A101" s="162"/>
      <c r="B101" s="111" t="s">
        <v>1036</v>
      </c>
      <c r="C101" s="111" t="s">
        <v>1623</v>
      </c>
      <c r="D101" s="137">
        <v>46898</v>
      </c>
      <c r="E101" s="112">
        <v>-1000</v>
      </c>
    </row>
    <row r="102" spans="1:5" ht="15" x14ac:dyDescent="0.25">
      <c r="A102" s="113"/>
      <c r="B102" s="113"/>
      <c r="C102" s="113"/>
      <c r="D102" s="113"/>
      <c r="E102" s="113"/>
    </row>
    <row r="103" spans="1:5" ht="15" x14ac:dyDescent="0.25">
      <c r="A103" s="79" t="s">
        <v>1629</v>
      </c>
      <c r="B103" s="113"/>
      <c r="C103" s="113"/>
      <c r="D103" s="113"/>
      <c r="E103" s="113"/>
    </row>
    <row r="104" spans="1:5" ht="15" x14ac:dyDescent="0.25">
      <c r="A104" s="79" t="s">
        <v>1630</v>
      </c>
      <c r="B104" s="113"/>
      <c r="C104" s="113"/>
      <c r="D104" s="113"/>
      <c r="E104" s="113"/>
    </row>
    <row r="105" spans="1:5" x14ac:dyDescent="0.2">
      <c r="A105" s="11"/>
    </row>
    <row r="106" spans="1:5" x14ac:dyDescent="0.2">
      <c r="A106" s="6" t="s">
        <v>1664</v>
      </c>
    </row>
    <row r="107" spans="1:5" x14ac:dyDescent="0.2">
      <c r="A107" s="6" t="s">
        <v>1945</v>
      </c>
    </row>
    <row r="109" spans="1:5" x14ac:dyDescent="0.2">
      <c r="A109" s="11" t="s">
        <v>1495</v>
      </c>
      <c r="D109" s="35">
        <v>3.0005562469839</v>
      </c>
      <c r="E109" s="9" t="s">
        <v>53</v>
      </c>
    </row>
    <row r="111" spans="1:5" x14ac:dyDescent="0.2">
      <c r="A111" s="11" t="s">
        <v>1496</v>
      </c>
      <c r="D111" s="31" t="s">
        <v>54</v>
      </c>
    </row>
    <row r="113" spans="1:9" x14ac:dyDescent="0.2">
      <c r="A113" s="11" t="s">
        <v>1497</v>
      </c>
      <c r="B113" s="11"/>
      <c r="C113" s="11"/>
      <c r="D113" s="31" t="s">
        <v>54</v>
      </c>
    </row>
    <row r="114" spans="1:9" x14ac:dyDescent="0.2">
      <c r="A114" s="11"/>
      <c r="B114" s="11"/>
      <c r="C114" s="11"/>
      <c r="D114" s="11"/>
    </row>
    <row r="115" spans="1:9" x14ac:dyDescent="0.2">
      <c r="A115" s="11" t="s">
        <v>1632</v>
      </c>
      <c r="B115" s="11"/>
      <c r="C115" s="11"/>
      <c r="D115" s="31" t="s">
        <v>54</v>
      </c>
    </row>
    <row r="116" spans="1:9" x14ac:dyDescent="0.2">
      <c r="A116" s="11"/>
      <c r="B116" s="11"/>
      <c r="C116" s="11"/>
      <c r="D116" s="11"/>
    </row>
    <row r="117" spans="1:9" x14ac:dyDescent="0.2">
      <c r="A117" s="11" t="s">
        <v>1499</v>
      </c>
      <c r="B117" s="11"/>
      <c r="C117" s="11"/>
      <c r="D117" s="31" t="s">
        <v>54</v>
      </c>
    </row>
    <row r="118" spans="1:9" x14ac:dyDescent="0.2">
      <c r="A118" s="11"/>
      <c r="B118" s="11"/>
      <c r="C118" s="11"/>
      <c r="D118" s="11"/>
    </row>
    <row r="119" spans="1:9" x14ac:dyDescent="0.2">
      <c r="A119" s="11" t="s">
        <v>1633</v>
      </c>
      <c r="B119" s="11"/>
      <c r="C119" s="11"/>
      <c r="D119" s="31" t="s">
        <v>54</v>
      </c>
    </row>
    <row r="120" spans="1:9" x14ac:dyDescent="0.2">
      <c r="A120" s="11"/>
      <c r="B120" s="11"/>
      <c r="C120" s="11"/>
      <c r="D120" s="11"/>
    </row>
    <row r="121" spans="1:9" x14ac:dyDescent="0.2">
      <c r="A121" s="11" t="s">
        <v>1634</v>
      </c>
      <c r="B121" s="11"/>
      <c r="C121" s="11"/>
      <c r="D121" s="31" t="s">
        <v>54</v>
      </c>
    </row>
    <row r="123" spans="1:9" x14ac:dyDescent="0.2">
      <c r="A123" s="78" t="s">
        <v>1502</v>
      </c>
      <c r="B123" s="79"/>
      <c r="C123" s="79"/>
      <c r="D123" s="79"/>
    </row>
    <row r="125" spans="1:9" x14ac:dyDescent="0.2">
      <c r="A125" s="78" t="s">
        <v>1503</v>
      </c>
      <c r="B125" s="79"/>
      <c r="C125" s="79"/>
      <c r="D125" s="79"/>
      <c r="E125" s="10"/>
      <c r="G125" s="10"/>
      <c r="H125" s="79"/>
      <c r="I125" s="79"/>
    </row>
    <row r="126" spans="1:9" x14ac:dyDescent="0.2">
      <c r="A126" s="79"/>
      <c r="B126" s="79"/>
      <c r="C126" s="79"/>
      <c r="D126" s="79"/>
      <c r="E126" s="10"/>
      <c r="G126" s="10"/>
      <c r="H126" s="79"/>
      <c r="I126" s="79"/>
    </row>
    <row r="127" spans="1:9" x14ac:dyDescent="0.2">
      <c r="A127" s="79"/>
      <c r="B127" s="79"/>
      <c r="C127" s="79"/>
      <c r="D127" s="79"/>
      <c r="E127" s="10"/>
      <c r="G127" s="10"/>
      <c r="H127" s="79"/>
      <c r="I127" s="79"/>
    </row>
    <row r="128" spans="1:9" x14ac:dyDescent="0.2">
      <c r="A128" s="79"/>
      <c r="B128" s="79"/>
      <c r="C128" s="79"/>
      <c r="D128" s="79"/>
      <c r="E128" s="10"/>
      <c r="G128" s="10"/>
      <c r="H128" s="79"/>
      <c r="I128" s="79"/>
    </row>
    <row r="129" spans="1:9" x14ac:dyDescent="0.2">
      <c r="A129" s="79"/>
      <c r="B129" s="79"/>
      <c r="C129" s="79"/>
      <c r="D129" s="79"/>
      <c r="E129" s="10"/>
      <c r="G129" s="10"/>
      <c r="H129" s="79"/>
      <c r="I129" s="79"/>
    </row>
    <row r="130" spans="1:9" x14ac:dyDescent="0.2">
      <c r="A130" s="79"/>
      <c r="B130" s="79"/>
      <c r="C130" s="79"/>
      <c r="D130" s="79"/>
      <c r="E130" s="10"/>
      <c r="G130" s="10"/>
      <c r="H130" s="79"/>
      <c r="I130" s="79"/>
    </row>
    <row r="131" spans="1:9" x14ac:dyDescent="0.2">
      <c r="A131" s="79"/>
      <c r="B131" s="79"/>
      <c r="C131" s="79"/>
      <c r="D131" s="79"/>
      <c r="E131" s="10"/>
      <c r="G131" s="10"/>
      <c r="H131" s="79"/>
      <c r="I131" s="79"/>
    </row>
    <row r="132" spans="1:9" x14ac:dyDescent="0.2">
      <c r="A132" s="79"/>
      <c r="B132" s="79"/>
      <c r="C132" s="79"/>
      <c r="D132" s="79"/>
      <c r="E132" s="10"/>
      <c r="G132" s="10"/>
      <c r="H132" s="79"/>
      <c r="I132" s="79"/>
    </row>
    <row r="133" spans="1:9" x14ac:dyDescent="0.2">
      <c r="A133" s="79"/>
      <c r="B133" s="79"/>
      <c r="C133" s="79"/>
      <c r="D133" s="79"/>
      <c r="E133" s="10"/>
      <c r="G133" s="10"/>
      <c r="H133" s="79"/>
      <c r="I133" s="79"/>
    </row>
    <row r="134" spans="1:9" x14ac:dyDescent="0.2">
      <c r="A134" s="79"/>
      <c r="B134" s="79"/>
      <c r="C134" s="79"/>
      <c r="D134" s="79"/>
      <c r="E134" s="10"/>
      <c r="G134" s="10"/>
      <c r="H134" s="79"/>
      <c r="I134" s="79"/>
    </row>
    <row r="135" spans="1:9" x14ac:dyDescent="0.2">
      <c r="A135" s="79"/>
      <c r="B135" s="79"/>
      <c r="C135" s="79"/>
      <c r="D135" s="79"/>
      <c r="E135" s="10"/>
      <c r="G135" s="10"/>
      <c r="H135" s="79"/>
      <c r="I135" s="79"/>
    </row>
    <row r="136" spans="1:9" x14ac:dyDescent="0.2">
      <c r="A136" s="79"/>
      <c r="B136" s="79"/>
      <c r="C136" s="79"/>
      <c r="D136" s="79"/>
      <c r="E136" s="10"/>
      <c r="G136" s="10"/>
      <c r="H136" s="79"/>
      <c r="I136" s="79"/>
    </row>
    <row r="137" spans="1:9" x14ac:dyDescent="0.2">
      <c r="A137" s="79"/>
      <c r="B137" s="79"/>
      <c r="C137" s="79"/>
      <c r="D137" s="79"/>
      <c r="E137" s="10"/>
      <c r="G137" s="10"/>
      <c r="H137" s="79"/>
      <c r="I137" s="79"/>
    </row>
    <row r="138" spans="1:9" x14ac:dyDescent="0.2">
      <c r="A138" s="79"/>
      <c r="B138" s="79"/>
      <c r="C138" s="79"/>
      <c r="D138" s="79"/>
      <c r="E138" s="10"/>
      <c r="G138" s="10"/>
      <c r="H138" s="79"/>
      <c r="I138" s="79"/>
    </row>
    <row r="139" spans="1:9" x14ac:dyDescent="0.2">
      <c r="A139" s="79"/>
      <c r="B139" s="79"/>
      <c r="C139" s="79"/>
      <c r="D139" s="79"/>
      <c r="E139" s="10"/>
      <c r="G139" s="10"/>
      <c r="H139" s="79"/>
      <c r="I139" s="79"/>
    </row>
    <row r="140" spans="1:9" x14ac:dyDescent="0.2">
      <c r="A140" s="79"/>
      <c r="B140" s="79"/>
      <c r="C140" s="79"/>
      <c r="D140" s="79"/>
      <c r="E140" s="10"/>
      <c r="G140" s="10"/>
      <c r="H140" s="79"/>
      <c r="I140" s="79"/>
    </row>
    <row r="141" spans="1:9" x14ac:dyDescent="0.2">
      <c r="A141" s="78" t="s">
        <v>1665</v>
      </c>
      <c r="B141" s="79"/>
      <c r="C141" s="79"/>
      <c r="D141" s="79"/>
      <c r="E141" s="10"/>
      <c r="G141" s="10"/>
      <c r="H141" s="79"/>
      <c r="I141" s="79"/>
    </row>
    <row r="142" spans="1:9" x14ac:dyDescent="0.2">
      <c r="A142" s="79"/>
      <c r="B142" s="79"/>
      <c r="C142" s="79"/>
      <c r="D142" s="79"/>
      <c r="E142" s="10"/>
      <c r="G142" s="10"/>
      <c r="H142" s="79"/>
      <c r="I142" s="79"/>
    </row>
    <row r="143" spans="1:9" x14ac:dyDescent="0.2">
      <c r="A143" s="78" t="s">
        <v>1505</v>
      </c>
      <c r="B143" s="79"/>
      <c r="C143" s="79"/>
      <c r="D143" s="79"/>
      <c r="E143" s="10"/>
      <c r="G143" s="10"/>
      <c r="H143" s="79"/>
      <c r="I143" s="79"/>
    </row>
    <row r="144" spans="1:9" x14ac:dyDescent="0.2">
      <c r="A144" s="79"/>
      <c r="B144" s="79"/>
      <c r="C144" s="79"/>
      <c r="D144" s="79"/>
      <c r="E144" s="10"/>
      <c r="G144" s="10"/>
      <c r="H144" s="79"/>
      <c r="I144" s="79"/>
    </row>
    <row r="145" spans="1:9" x14ac:dyDescent="0.2">
      <c r="A145" s="79"/>
      <c r="B145" s="79"/>
      <c r="C145" s="79"/>
      <c r="D145" s="79"/>
      <c r="E145" s="10"/>
      <c r="G145" s="10"/>
      <c r="H145" s="79"/>
      <c r="I145" s="79"/>
    </row>
    <row r="146" spans="1:9" x14ac:dyDescent="0.2">
      <c r="A146" s="79"/>
      <c r="B146" s="79"/>
      <c r="C146" s="79"/>
      <c r="D146" s="79"/>
      <c r="E146" s="10"/>
      <c r="G146" s="10"/>
      <c r="H146" s="79"/>
      <c r="I146" s="79"/>
    </row>
    <row r="147" spans="1:9" x14ac:dyDescent="0.2">
      <c r="A147" s="79"/>
      <c r="B147" s="79"/>
      <c r="C147" s="79"/>
      <c r="D147" s="79"/>
      <c r="E147" s="10"/>
      <c r="G147" s="10"/>
      <c r="H147" s="79"/>
      <c r="I147" s="79"/>
    </row>
    <row r="148" spans="1:9" x14ac:dyDescent="0.2">
      <c r="A148" s="79"/>
      <c r="B148" s="79"/>
      <c r="C148" s="79"/>
      <c r="D148" s="79"/>
      <c r="E148" s="10"/>
      <c r="G148" s="10"/>
      <c r="H148" s="79"/>
      <c r="I148" s="79"/>
    </row>
    <row r="149" spans="1:9" x14ac:dyDescent="0.2">
      <c r="A149" s="79"/>
      <c r="B149" s="79"/>
      <c r="C149" s="79"/>
      <c r="D149" s="79"/>
      <c r="E149" s="10"/>
      <c r="G149" s="10"/>
      <c r="H149" s="79"/>
      <c r="I149" s="79"/>
    </row>
    <row r="150" spans="1:9" x14ac:dyDescent="0.2">
      <c r="A150" s="79"/>
      <c r="B150" s="79"/>
      <c r="C150" s="79"/>
      <c r="D150" s="79"/>
      <c r="E150" s="10"/>
      <c r="G150" s="10"/>
      <c r="H150" s="79"/>
      <c r="I150" s="79"/>
    </row>
    <row r="151" spans="1:9" x14ac:dyDescent="0.2">
      <c r="A151" s="79"/>
      <c r="B151" s="79"/>
      <c r="C151" s="79"/>
      <c r="D151" s="79"/>
      <c r="E151" s="10"/>
      <c r="G151" s="10"/>
      <c r="H151" s="79"/>
      <c r="I151" s="79"/>
    </row>
    <row r="152" spans="1:9" x14ac:dyDescent="0.2">
      <c r="A152" s="79"/>
      <c r="B152" s="79"/>
      <c r="C152" s="79"/>
      <c r="D152" s="79"/>
      <c r="E152" s="10"/>
      <c r="G152" s="10"/>
      <c r="H152" s="79"/>
      <c r="I152" s="79"/>
    </row>
    <row r="153" spans="1:9" x14ac:dyDescent="0.2">
      <c r="A153" s="79"/>
      <c r="B153" s="79"/>
      <c r="C153" s="79"/>
      <c r="D153" s="79"/>
      <c r="E153" s="10"/>
      <c r="G153" s="10"/>
      <c r="H153" s="79"/>
      <c r="I153" s="79"/>
    </row>
    <row r="154" spans="1:9" x14ac:dyDescent="0.2">
      <c r="A154" s="79"/>
      <c r="B154" s="79"/>
      <c r="C154" s="79"/>
      <c r="D154" s="79"/>
      <c r="E154" s="10"/>
      <c r="G154" s="10"/>
      <c r="H154" s="79"/>
      <c r="I154" s="79"/>
    </row>
    <row r="155" spans="1:9" x14ac:dyDescent="0.2">
      <c r="A155" s="79"/>
      <c r="B155" s="79"/>
      <c r="C155" s="79"/>
      <c r="D155" s="79"/>
      <c r="E155" s="10"/>
      <c r="G155" s="10"/>
      <c r="H155" s="79"/>
      <c r="I155" s="79"/>
    </row>
    <row r="156" spans="1:9" x14ac:dyDescent="0.2">
      <c r="A156" s="79"/>
      <c r="B156" s="79"/>
      <c r="C156" s="79"/>
      <c r="D156" s="79"/>
      <c r="E156" s="10"/>
      <c r="G156" s="10"/>
      <c r="H156" s="79"/>
      <c r="I156" s="79"/>
    </row>
    <row r="157" spans="1:9" x14ac:dyDescent="0.2">
      <c r="A157" s="79"/>
      <c r="B157" s="79"/>
      <c r="C157" s="79"/>
      <c r="D157" s="79"/>
      <c r="E157" s="10"/>
      <c r="G157" s="10"/>
      <c r="H157" s="79"/>
      <c r="I157" s="79"/>
    </row>
    <row r="158" spans="1:9" x14ac:dyDescent="0.2">
      <c r="A158" s="78" t="s">
        <v>1666</v>
      </c>
      <c r="B158" s="79"/>
      <c r="C158" s="79"/>
      <c r="D158" s="79"/>
      <c r="E158" s="10"/>
      <c r="G158" s="10"/>
      <c r="H158" s="79"/>
      <c r="I158" s="79"/>
    </row>
    <row r="159" spans="1:9" x14ac:dyDescent="0.2">
      <c r="A159" s="79"/>
      <c r="B159" s="79"/>
      <c r="C159" s="79"/>
      <c r="D159" s="79"/>
      <c r="E159" s="10"/>
      <c r="G159" s="10"/>
      <c r="H159" s="79"/>
      <c r="I159" s="79"/>
    </row>
    <row r="160" spans="1:9" x14ac:dyDescent="0.2">
      <c r="A160" s="79" t="s">
        <v>1506</v>
      </c>
      <c r="B160" s="79"/>
      <c r="C160" s="79"/>
      <c r="D160" s="79"/>
      <c r="E160" s="10"/>
      <c r="G160" s="10"/>
      <c r="H160" s="79"/>
      <c r="I160" s="79"/>
    </row>
    <row r="162" spans="1:1" x14ac:dyDescent="0.2">
      <c r="A162" s="79"/>
    </row>
    <row r="163" spans="1:1" x14ac:dyDescent="0.2">
      <c r="A163" s="100"/>
    </row>
  </sheetData>
  <mergeCells count="15">
    <mergeCell ref="A75:B75"/>
    <mergeCell ref="A1:G1"/>
    <mergeCell ref="A60:G60"/>
    <mergeCell ref="A62:D62"/>
    <mergeCell ref="A73:B73"/>
    <mergeCell ref="A74:B74"/>
    <mergeCell ref="A96:A97"/>
    <mergeCell ref="A98:A99"/>
    <mergeCell ref="A100:A101"/>
    <mergeCell ref="A84:A85"/>
    <mergeCell ref="A86:A87"/>
    <mergeCell ref="A88:A89"/>
    <mergeCell ref="A90:A91"/>
    <mergeCell ref="A92:A93"/>
    <mergeCell ref="A94:A95"/>
  </mergeCells>
  <conditionalFormatting sqref="F2:F3 F5:F59">
    <cfRule type="cellIs" dxfId="131" priority="2" stopIfTrue="1" operator="between">
      <formula>0.009</formula>
      <formula>-0.009</formula>
    </cfRule>
  </conditionalFormatting>
  <conditionalFormatting sqref="F61:F265">
    <cfRule type="cellIs" dxfId="130"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65C51-FC68-402C-B530-B412738A1A94}">
  <dimension ref="A1:I200"/>
  <sheetViews>
    <sheetView workbookViewId="0">
      <selection sqref="A1:G1"/>
    </sheetView>
  </sheetViews>
  <sheetFormatPr defaultColWidth="9.28515625" defaultRowHeight="11.25" x14ac:dyDescent="0.2"/>
  <cols>
    <col min="1" max="1" width="52.28515625" style="6" bestFit="1" customWidth="1"/>
    <col min="2" max="2" width="53.28515625" style="6" bestFit="1" customWidth="1"/>
    <col min="3" max="3" width="2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1667</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1668</v>
      </c>
      <c r="B7" s="22" t="s">
        <v>1669</v>
      </c>
      <c r="C7" s="22" t="s">
        <v>32</v>
      </c>
      <c r="D7" s="25">
        <v>7500</v>
      </c>
      <c r="E7" s="23">
        <v>8068.8551711999999</v>
      </c>
      <c r="F7" s="24">
        <v>5.7279318581126004</v>
      </c>
      <c r="G7" s="23">
        <v>7.5500999999999996</v>
      </c>
    </row>
    <row r="8" spans="1:7" x14ac:dyDescent="0.2">
      <c r="A8" s="22" t="s">
        <v>1670</v>
      </c>
      <c r="B8" s="22" t="s">
        <v>1671</v>
      </c>
      <c r="C8" s="22" t="s">
        <v>68</v>
      </c>
      <c r="D8" s="25">
        <v>7500</v>
      </c>
      <c r="E8" s="23">
        <v>7828.7754451999999</v>
      </c>
      <c r="F8" s="24">
        <v>5.5575036769313799</v>
      </c>
      <c r="G8" s="23">
        <v>7.24</v>
      </c>
    </row>
    <row r="9" spans="1:7" x14ac:dyDescent="0.2">
      <c r="A9" s="22" t="s">
        <v>1672</v>
      </c>
      <c r="B9" s="22" t="s">
        <v>1673</v>
      </c>
      <c r="C9" s="22" t="s">
        <v>75</v>
      </c>
      <c r="D9" s="25">
        <v>7500</v>
      </c>
      <c r="E9" s="23">
        <v>7581.7409588999999</v>
      </c>
      <c r="F9" s="24">
        <v>5.3821384393471501</v>
      </c>
      <c r="G9" s="23">
        <v>7.8994999999999997</v>
      </c>
    </row>
    <row r="10" spans="1:7" x14ac:dyDescent="0.2">
      <c r="A10" s="22" t="s">
        <v>77</v>
      </c>
      <c r="B10" s="22" t="s">
        <v>76</v>
      </c>
      <c r="C10" s="22" t="s">
        <v>32</v>
      </c>
      <c r="D10" s="25">
        <v>5950</v>
      </c>
      <c r="E10" s="23">
        <v>6170.1105507000002</v>
      </c>
      <c r="F10" s="24">
        <v>4.3800479797402501</v>
      </c>
      <c r="G10" s="23">
        <v>7.7450000000000001</v>
      </c>
    </row>
    <row r="11" spans="1:7" x14ac:dyDescent="0.2">
      <c r="A11" s="22" t="s">
        <v>79</v>
      </c>
      <c r="B11" s="22" t="s">
        <v>78</v>
      </c>
      <c r="C11" s="22" t="s">
        <v>32</v>
      </c>
      <c r="D11" s="25">
        <v>5467</v>
      </c>
      <c r="E11" s="23">
        <v>5675.3850399000003</v>
      </c>
      <c r="F11" s="24">
        <v>4.0288514401807296</v>
      </c>
      <c r="G11" s="23">
        <v>8.2896000000000001</v>
      </c>
    </row>
    <row r="12" spans="1:7" x14ac:dyDescent="0.2">
      <c r="A12" s="22" t="s">
        <v>81</v>
      </c>
      <c r="B12" s="22" t="s">
        <v>80</v>
      </c>
      <c r="C12" s="22" t="s">
        <v>75</v>
      </c>
      <c r="D12" s="25">
        <v>5500</v>
      </c>
      <c r="E12" s="23">
        <v>5594.6824247000004</v>
      </c>
      <c r="F12" s="24">
        <v>3.97156213818818</v>
      </c>
      <c r="G12" s="23">
        <v>7.7850000000000001</v>
      </c>
    </row>
    <row r="13" spans="1:7" x14ac:dyDescent="0.2">
      <c r="A13" s="22" t="s">
        <v>83</v>
      </c>
      <c r="B13" s="22" t="s">
        <v>82</v>
      </c>
      <c r="C13" s="22" t="s">
        <v>32</v>
      </c>
      <c r="D13" s="25">
        <v>5000</v>
      </c>
      <c r="E13" s="23">
        <v>5200.0133562000001</v>
      </c>
      <c r="F13" s="24">
        <v>3.6913938264626598</v>
      </c>
      <c r="G13" s="23">
        <v>7.6398999999999999</v>
      </c>
    </row>
    <row r="14" spans="1:7" x14ac:dyDescent="0.2">
      <c r="A14" s="22" t="s">
        <v>84</v>
      </c>
      <c r="B14" s="22" t="s">
        <v>1053</v>
      </c>
      <c r="C14" s="22" t="s">
        <v>32</v>
      </c>
      <c r="D14" s="25">
        <v>5000</v>
      </c>
      <c r="E14" s="23">
        <v>5135.3738356000003</v>
      </c>
      <c r="F14" s="24">
        <v>3.6455074198433701</v>
      </c>
      <c r="G14" s="23">
        <v>7.1472115084004297</v>
      </c>
    </row>
    <row r="15" spans="1:7" x14ac:dyDescent="0.2">
      <c r="A15" s="22" t="s">
        <v>86</v>
      </c>
      <c r="B15" s="22" t="s">
        <v>85</v>
      </c>
      <c r="C15" s="22" t="s">
        <v>32</v>
      </c>
      <c r="D15" s="25">
        <v>5000</v>
      </c>
      <c r="E15" s="23">
        <v>5088.1135616000001</v>
      </c>
      <c r="F15" s="24">
        <v>3.6119582206913101</v>
      </c>
      <c r="G15" s="23">
        <v>8.1845999999999997</v>
      </c>
    </row>
    <row r="16" spans="1:7" x14ac:dyDescent="0.2">
      <c r="A16" s="22" t="s">
        <v>88</v>
      </c>
      <c r="B16" s="22" t="s">
        <v>87</v>
      </c>
      <c r="C16" s="22" t="s">
        <v>32</v>
      </c>
      <c r="D16" s="25">
        <v>5000</v>
      </c>
      <c r="E16" s="23">
        <v>4955.3226711999996</v>
      </c>
      <c r="F16" s="24">
        <v>3.5176924103066902</v>
      </c>
      <c r="G16" s="23">
        <v>8.1157000000000004</v>
      </c>
    </row>
    <row r="17" spans="1:7" x14ac:dyDescent="0.2">
      <c r="A17" s="22" t="s">
        <v>64</v>
      </c>
      <c r="B17" s="22" t="s">
        <v>63</v>
      </c>
      <c r="C17" s="22" t="s">
        <v>65</v>
      </c>
      <c r="D17" s="25">
        <v>4269</v>
      </c>
      <c r="E17" s="23">
        <v>4781.6001749999996</v>
      </c>
      <c r="F17" s="24">
        <v>3.3943700059082902</v>
      </c>
      <c r="G17" s="23">
        <v>9.0576000000000008</v>
      </c>
    </row>
    <row r="18" spans="1:7" x14ac:dyDescent="0.2">
      <c r="A18" s="22" t="s">
        <v>1674</v>
      </c>
      <c r="B18" s="22" t="s">
        <v>1675</v>
      </c>
      <c r="C18" s="22" t="s">
        <v>32</v>
      </c>
      <c r="D18" s="25">
        <v>4500</v>
      </c>
      <c r="E18" s="23">
        <v>4604.8779863</v>
      </c>
      <c r="F18" s="24">
        <v>3.26891817498398</v>
      </c>
      <c r="G18" s="23">
        <v>8.1938999999999993</v>
      </c>
    </row>
    <row r="19" spans="1:7" x14ac:dyDescent="0.2">
      <c r="A19" s="22" t="s">
        <v>70</v>
      </c>
      <c r="B19" s="22" t="s">
        <v>69</v>
      </c>
      <c r="C19" s="22" t="s">
        <v>65</v>
      </c>
      <c r="D19" s="25">
        <v>4076</v>
      </c>
      <c r="E19" s="23">
        <v>4584.5788240000002</v>
      </c>
      <c r="F19" s="24">
        <v>3.25450817307365</v>
      </c>
      <c r="G19" s="23">
        <v>9.0526</v>
      </c>
    </row>
    <row r="20" spans="1:7" x14ac:dyDescent="0.2">
      <c r="A20" s="22" t="s">
        <v>1676</v>
      </c>
      <c r="B20" s="22" t="s">
        <v>1677</v>
      </c>
      <c r="C20" s="22" t="s">
        <v>32</v>
      </c>
      <c r="D20" s="25">
        <v>300</v>
      </c>
      <c r="E20" s="23">
        <v>3158.2813562000001</v>
      </c>
      <c r="F20" s="24">
        <v>2.2420058376597001</v>
      </c>
      <c r="G20" s="23">
        <v>6.4950000000000001</v>
      </c>
    </row>
    <row r="21" spans="1:7" x14ac:dyDescent="0.2">
      <c r="A21" s="22" t="s">
        <v>90</v>
      </c>
      <c r="B21" s="22" t="s">
        <v>89</v>
      </c>
      <c r="C21" s="22" t="s">
        <v>32</v>
      </c>
      <c r="D21" s="25">
        <v>5143</v>
      </c>
      <c r="E21" s="23">
        <v>2923.785214</v>
      </c>
      <c r="F21" s="24">
        <v>2.0755413399071498</v>
      </c>
      <c r="G21" s="23">
        <v>7.23</v>
      </c>
    </row>
    <row r="22" spans="1:7" x14ac:dyDescent="0.2">
      <c r="A22" s="22" t="s">
        <v>1678</v>
      </c>
      <c r="B22" s="22" t="s">
        <v>1679</v>
      </c>
      <c r="C22" s="22" t="s">
        <v>1639</v>
      </c>
      <c r="D22" s="25">
        <v>2500</v>
      </c>
      <c r="E22" s="23">
        <v>2689.6281164000002</v>
      </c>
      <c r="F22" s="24">
        <v>1.90931752367936</v>
      </c>
      <c r="G22" s="23">
        <v>6.3788</v>
      </c>
    </row>
    <row r="23" spans="1:7" x14ac:dyDescent="0.2">
      <c r="A23" s="22" t="s">
        <v>67</v>
      </c>
      <c r="B23" s="22" t="s">
        <v>66</v>
      </c>
      <c r="C23" s="22" t="s">
        <v>68</v>
      </c>
      <c r="D23" s="25">
        <v>2500</v>
      </c>
      <c r="E23" s="23">
        <v>2622.5048630000001</v>
      </c>
      <c r="F23" s="24">
        <v>1.8616679608340201</v>
      </c>
      <c r="G23" s="23">
        <v>7.8150000000000004</v>
      </c>
    </row>
    <row r="24" spans="1:7" x14ac:dyDescent="0.2">
      <c r="A24" s="22" t="s">
        <v>92</v>
      </c>
      <c r="B24" s="22" t="s">
        <v>91</v>
      </c>
      <c r="C24" s="22" t="s">
        <v>68</v>
      </c>
      <c r="D24" s="25">
        <v>250</v>
      </c>
      <c r="E24" s="23">
        <v>2587.3655822000001</v>
      </c>
      <c r="F24" s="24">
        <v>1.8367232317869699</v>
      </c>
      <c r="G24" s="23">
        <v>7.7249999999999996</v>
      </c>
    </row>
    <row r="25" spans="1:7" x14ac:dyDescent="0.2">
      <c r="A25" s="22" t="s">
        <v>1680</v>
      </c>
      <c r="B25" s="22" t="s">
        <v>1681</v>
      </c>
      <c r="C25" s="22" t="s">
        <v>32</v>
      </c>
      <c r="D25" s="25">
        <v>2500</v>
      </c>
      <c r="E25" s="23">
        <v>2586.4682192</v>
      </c>
      <c r="F25" s="24">
        <v>1.8360862103004101</v>
      </c>
      <c r="G25" s="23">
        <v>8.08</v>
      </c>
    </row>
    <row r="26" spans="1:7" x14ac:dyDescent="0.2">
      <c r="A26" s="22" t="s">
        <v>94</v>
      </c>
      <c r="B26" s="22" t="s">
        <v>93</v>
      </c>
      <c r="C26" s="22" t="s">
        <v>32</v>
      </c>
      <c r="D26" s="25">
        <v>2500</v>
      </c>
      <c r="E26" s="23">
        <v>2578.3125341999998</v>
      </c>
      <c r="F26" s="24">
        <v>1.8302966395440801</v>
      </c>
      <c r="G26" s="23">
        <v>7.9149000000000003</v>
      </c>
    </row>
    <row r="27" spans="1:7" x14ac:dyDescent="0.2">
      <c r="A27" s="22" t="s">
        <v>1682</v>
      </c>
      <c r="B27" s="22" t="s">
        <v>1683</v>
      </c>
      <c r="C27" s="22" t="s">
        <v>75</v>
      </c>
      <c r="D27" s="25">
        <v>2500</v>
      </c>
      <c r="E27" s="23">
        <v>2568.0094521000001</v>
      </c>
      <c r="F27" s="24">
        <v>1.82298267108818</v>
      </c>
      <c r="G27" s="23">
        <v>7.1649000000000003</v>
      </c>
    </row>
    <row r="28" spans="1:7" x14ac:dyDescent="0.2">
      <c r="A28" s="22" t="s">
        <v>1684</v>
      </c>
      <c r="B28" s="22" t="s">
        <v>1685</v>
      </c>
      <c r="C28" s="22" t="s">
        <v>1639</v>
      </c>
      <c r="D28" s="25">
        <v>2500</v>
      </c>
      <c r="E28" s="23">
        <v>2538.8116438000002</v>
      </c>
      <c r="F28" s="24">
        <v>1.8022556840745201</v>
      </c>
      <c r="G28" s="23">
        <v>7.9050000000000002</v>
      </c>
    </row>
    <row r="29" spans="1:7" x14ac:dyDescent="0.2">
      <c r="A29" s="22" t="s">
        <v>96</v>
      </c>
      <c r="B29" s="22" t="s">
        <v>95</v>
      </c>
      <c r="C29" s="22" t="s">
        <v>32</v>
      </c>
      <c r="D29" s="25">
        <v>250</v>
      </c>
      <c r="E29" s="23">
        <v>2528.9007191999999</v>
      </c>
      <c r="F29" s="24">
        <v>1.79522010101407</v>
      </c>
      <c r="G29" s="23">
        <v>7.89</v>
      </c>
    </row>
    <row r="30" spans="1:7" x14ac:dyDescent="0.2">
      <c r="A30" s="22" t="s">
        <v>1686</v>
      </c>
      <c r="B30" s="22" t="s">
        <v>1687</v>
      </c>
      <c r="C30" s="22" t="s">
        <v>1639</v>
      </c>
      <c r="D30" s="25">
        <v>2342</v>
      </c>
      <c r="E30" s="23">
        <v>2377.482872</v>
      </c>
      <c r="F30" s="24">
        <v>1.6877313566430701</v>
      </c>
      <c r="G30" s="23">
        <v>7.74</v>
      </c>
    </row>
    <row r="31" spans="1:7" x14ac:dyDescent="0.2">
      <c r="A31" s="22" t="s">
        <v>1688</v>
      </c>
      <c r="B31" s="22" t="s">
        <v>1689</v>
      </c>
      <c r="C31" s="22" t="s">
        <v>32</v>
      </c>
      <c r="D31" s="25">
        <v>2000</v>
      </c>
      <c r="E31" s="23">
        <v>2203.8775068</v>
      </c>
      <c r="F31" s="24">
        <v>1.56449210138693</v>
      </c>
      <c r="G31" s="23">
        <v>8.5166000000000004</v>
      </c>
    </row>
    <row r="32" spans="1:7" x14ac:dyDescent="0.2">
      <c r="A32" s="22" t="s">
        <v>1690</v>
      </c>
      <c r="B32" s="22" t="s">
        <v>1691</v>
      </c>
      <c r="C32" s="22" t="s">
        <v>32</v>
      </c>
      <c r="D32" s="25">
        <v>2000</v>
      </c>
      <c r="E32" s="23">
        <v>2172.5831781000002</v>
      </c>
      <c r="F32" s="24">
        <v>1.5422768331071399</v>
      </c>
      <c r="G32" s="23">
        <v>8.3458000000000006</v>
      </c>
    </row>
    <row r="33" spans="1:7" x14ac:dyDescent="0.2">
      <c r="A33" s="22" t="s">
        <v>1692</v>
      </c>
      <c r="B33" s="22" t="s">
        <v>1693</v>
      </c>
      <c r="C33" s="22" t="s">
        <v>32</v>
      </c>
      <c r="D33" s="25">
        <v>200</v>
      </c>
      <c r="E33" s="23">
        <v>2028.9860000000001</v>
      </c>
      <c r="F33" s="24">
        <v>1.4403398378677399</v>
      </c>
      <c r="G33" s="23">
        <v>7.0345000000000004</v>
      </c>
    </row>
    <row r="34" spans="1:7" x14ac:dyDescent="0.2">
      <c r="A34" s="22" t="s">
        <v>1694</v>
      </c>
      <c r="B34" s="22" t="s">
        <v>1695</v>
      </c>
      <c r="C34" s="22" t="s">
        <v>32</v>
      </c>
      <c r="D34" s="25">
        <v>150</v>
      </c>
      <c r="E34" s="23">
        <v>1553.691411</v>
      </c>
      <c r="F34" s="24">
        <v>1.10293695225903</v>
      </c>
      <c r="G34" s="23">
        <v>7.665</v>
      </c>
    </row>
    <row r="35" spans="1:7" x14ac:dyDescent="0.2">
      <c r="A35" s="21" t="s">
        <v>33</v>
      </c>
      <c r="B35" s="21"/>
      <c r="C35" s="21"/>
      <c r="D35" s="21"/>
      <c r="E35" s="26">
        <f>SUM(E6:E34)</f>
        <v>112388.11866869999</v>
      </c>
      <c r="F35" s="27">
        <f>SUM(F6:F34)</f>
        <v>79.782258044922614</v>
      </c>
      <c r="G35" s="26"/>
    </row>
    <row r="36" spans="1:7" x14ac:dyDescent="0.2">
      <c r="A36" s="22"/>
      <c r="B36" s="22"/>
      <c r="C36" s="22"/>
      <c r="D36" s="22"/>
      <c r="E36" s="23"/>
      <c r="F36" s="24"/>
      <c r="G36" s="23"/>
    </row>
    <row r="37" spans="1:7" x14ac:dyDescent="0.2">
      <c r="A37" s="21" t="s">
        <v>34</v>
      </c>
      <c r="B37" s="22"/>
      <c r="C37" s="22"/>
      <c r="D37" s="22"/>
      <c r="E37" s="23"/>
      <c r="F37" s="24"/>
      <c r="G37" s="23"/>
    </row>
    <row r="38" spans="1:7" x14ac:dyDescent="0.2">
      <c r="A38" s="21" t="s">
        <v>35</v>
      </c>
      <c r="B38" s="22"/>
      <c r="C38" s="22"/>
      <c r="D38" s="22"/>
      <c r="E38" s="23"/>
      <c r="F38" s="24"/>
      <c r="G38" s="23"/>
    </row>
    <row r="39" spans="1:7" x14ac:dyDescent="0.2">
      <c r="A39" s="22" t="s">
        <v>1696</v>
      </c>
      <c r="B39" s="22" t="s">
        <v>1697</v>
      </c>
      <c r="C39" s="22" t="s">
        <v>37</v>
      </c>
      <c r="D39" s="25">
        <v>200</v>
      </c>
      <c r="E39" s="23">
        <v>949.05499999999995</v>
      </c>
      <c r="F39" s="24">
        <v>0.67371668647667604</v>
      </c>
      <c r="G39" s="23">
        <v>7.23</v>
      </c>
    </row>
    <row r="40" spans="1:7" x14ac:dyDescent="0.2">
      <c r="A40" s="21" t="s">
        <v>33</v>
      </c>
      <c r="B40" s="21"/>
      <c r="C40" s="21"/>
      <c r="D40" s="21"/>
      <c r="E40" s="26">
        <f>SUM(E38:E39)</f>
        <v>949.05499999999995</v>
      </c>
      <c r="F40" s="27">
        <f>SUM(F38:F39)</f>
        <v>0.67371668647667604</v>
      </c>
      <c r="G40" s="26"/>
    </row>
    <row r="41" spans="1:7" x14ac:dyDescent="0.2">
      <c r="A41" s="22"/>
      <c r="B41" s="22"/>
      <c r="C41" s="22"/>
      <c r="D41" s="22"/>
      <c r="E41" s="23"/>
      <c r="F41" s="24"/>
      <c r="G41" s="23"/>
    </row>
    <row r="42" spans="1:7" x14ac:dyDescent="0.2">
      <c r="A42" s="21" t="s">
        <v>61</v>
      </c>
      <c r="B42" s="22"/>
      <c r="C42" s="22"/>
      <c r="D42" s="22"/>
      <c r="E42" s="23"/>
      <c r="F42" s="24"/>
      <c r="G42" s="23"/>
    </row>
    <row r="43" spans="1:7" x14ac:dyDescent="0.2">
      <c r="A43" s="22" t="s">
        <v>98</v>
      </c>
      <c r="B43" s="22" t="s">
        <v>97</v>
      </c>
      <c r="C43" s="22" t="s">
        <v>40</v>
      </c>
      <c r="D43" s="25">
        <v>5500000</v>
      </c>
      <c r="E43" s="23">
        <v>5390.8635000000004</v>
      </c>
      <c r="F43" s="24">
        <v>3.8268748328264</v>
      </c>
      <c r="G43" s="23">
        <v>8.0703106949999999</v>
      </c>
    </row>
    <row r="44" spans="1:7" x14ac:dyDescent="0.2">
      <c r="A44" s="22" t="s">
        <v>100</v>
      </c>
      <c r="B44" s="22" t="s">
        <v>99</v>
      </c>
      <c r="C44" s="22" t="s">
        <v>40</v>
      </c>
      <c r="D44" s="25">
        <v>2500000</v>
      </c>
      <c r="E44" s="23">
        <v>2516.0925000000002</v>
      </c>
      <c r="F44" s="24">
        <v>1.7861277818132899</v>
      </c>
      <c r="G44" s="23">
        <v>7.9071655649999997</v>
      </c>
    </row>
    <row r="45" spans="1:7" x14ac:dyDescent="0.2">
      <c r="A45" s="22" t="s">
        <v>1698</v>
      </c>
      <c r="B45" s="22" t="s">
        <v>1699</v>
      </c>
      <c r="C45" s="22" t="s">
        <v>40</v>
      </c>
      <c r="D45" s="25">
        <v>1500000</v>
      </c>
      <c r="E45" s="23">
        <v>1508.1596666999999</v>
      </c>
      <c r="F45" s="24">
        <v>1.0706148045444099</v>
      </c>
      <c r="G45" s="23">
        <v>7.79096469</v>
      </c>
    </row>
    <row r="46" spans="1:7" x14ac:dyDescent="0.2">
      <c r="A46" s="22" t="s">
        <v>102</v>
      </c>
      <c r="B46" s="22" t="s">
        <v>101</v>
      </c>
      <c r="C46" s="22" t="s">
        <v>40</v>
      </c>
      <c r="D46" s="25">
        <v>1380000</v>
      </c>
      <c r="E46" s="23">
        <v>1381.19094</v>
      </c>
      <c r="F46" s="24">
        <v>0.98048204107075498</v>
      </c>
      <c r="G46" s="23">
        <v>7.6759914250000003</v>
      </c>
    </row>
    <row r="47" spans="1:7" x14ac:dyDescent="0.2">
      <c r="A47" s="22" t="s">
        <v>1700</v>
      </c>
      <c r="B47" s="22" t="s">
        <v>1701</v>
      </c>
      <c r="C47" s="22" t="s">
        <v>40</v>
      </c>
      <c r="D47" s="25">
        <v>1000000</v>
      </c>
      <c r="E47" s="23">
        <v>959.39300000000003</v>
      </c>
      <c r="F47" s="24">
        <v>0.68105544250745997</v>
      </c>
      <c r="G47" s="23">
        <v>7.8017797399999997</v>
      </c>
    </row>
    <row r="48" spans="1:7" x14ac:dyDescent="0.2">
      <c r="A48" s="22" t="s">
        <v>104</v>
      </c>
      <c r="B48" s="22" t="s">
        <v>103</v>
      </c>
      <c r="C48" s="22" t="s">
        <v>40</v>
      </c>
      <c r="D48" s="25">
        <v>937300</v>
      </c>
      <c r="E48" s="23">
        <v>952.27571079999996</v>
      </c>
      <c r="F48" s="24">
        <v>0.67600300982809003</v>
      </c>
      <c r="G48" s="23">
        <v>7.8810401399999996</v>
      </c>
    </row>
    <row r="49" spans="1:7" x14ac:dyDescent="0.2">
      <c r="A49" s="22" t="s">
        <v>106</v>
      </c>
      <c r="B49" s="22" t="s">
        <v>105</v>
      </c>
      <c r="C49" s="22" t="s">
        <v>40</v>
      </c>
      <c r="D49" s="25">
        <v>637800</v>
      </c>
      <c r="E49" s="23">
        <v>630.41810280000004</v>
      </c>
      <c r="F49" s="24">
        <v>0.44752221453269703</v>
      </c>
      <c r="G49" s="23">
        <v>8.07981543</v>
      </c>
    </row>
    <row r="50" spans="1:7" x14ac:dyDescent="0.2">
      <c r="A50" s="22" t="s">
        <v>1702</v>
      </c>
      <c r="B50" s="22" t="s">
        <v>1703</v>
      </c>
      <c r="C50" s="22" t="s">
        <v>40</v>
      </c>
      <c r="D50" s="25">
        <v>500000</v>
      </c>
      <c r="E50" s="23">
        <v>496.43225000000001</v>
      </c>
      <c r="F50" s="24">
        <v>0.35240812232184698</v>
      </c>
      <c r="G50" s="23">
        <v>7.6248031249999997</v>
      </c>
    </row>
    <row r="51" spans="1:7" x14ac:dyDescent="0.2">
      <c r="A51" s="22" t="s">
        <v>1704</v>
      </c>
      <c r="B51" s="22" t="s">
        <v>1705</v>
      </c>
      <c r="C51" s="22" t="s">
        <v>40</v>
      </c>
      <c r="D51" s="25">
        <v>500000</v>
      </c>
      <c r="E51" s="23">
        <v>491.72341669999997</v>
      </c>
      <c r="F51" s="24">
        <v>0.34906540818194298</v>
      </c>
      <c r="G51" s="23">
        <v>7.8268248399999996</v>
      </c>
    </row>
    <row r="52" spans="1:7" x14ac:dyDescent="0.2">
      <c r="A52" s="22" t="s">
        <v>108</v>
      </c>
      <c r="B52" s="22" t="s">
        <v>107</v>
      </c>
      <c r="C52" s="22" t="s">
        <v>40</v>
      </c>
      <c r="D52" s="25">
        <v>437800</v>
      </c>
      <c r="E52" s="23">
        <v>433.50255520000002</v>
      </c>
      <c r="F52" s="24">
        <v>0.307735489585447</v>
      </c>
      <c r="G52" s="23">
        <v>8.0564921849999998</v>
      </c>
    </row>
    <row r="53" spans="1:7" x14ac:dyDescent="0.2">
      <c r="A53" s="22" t="s">
        <v>110</v>
      </c>
      <c r="B53" s="22" t="s">
        <v>109</v>
      </c>
      <c r="C53" s="22" t="s">
        <v>40</v>
      </c>
      <c r="D53" s="25">
        <v>106030</v>
      </c>
      <c r="E53" s="23">
        <v>107.839673</v>
      </c>
      <c r="F53" s="24">
        <v>7.6553400134121097E-2</v>
      </c>
      <c r="G53" s="23">
        <v>7.85707646</v>
      </c>
    </row>
    <row r="54" spans="1:7" x14ac:dyDescent="0.2">
      <c r="A54" s="22" t="s">
        <v>112</v>
      </c>
      <c r="B54" s="22" t="s">
        <v>111</v>
      </c>
      <c r="C54" s="22" t="s">
        <v>40</v>
      </c>
      <c r="D54" s="25">
        <v>52560</v>
      </c>
      <c r="E54" s="23">
        <v>50.527802600000001</v>
      </c>
      <c r="F54" s="24">
        <v>3.5868757598473799E-2</v>
      </c>
      <c r="G54" s="23">
        <v>8.1044398050000002</v>
      </c>
    </row>
    <row r="55" spans="1:7" x14ac:dyDescent="0.2">
      <c r="A55" s="22" t="s">
        <v>114</v>
      </c>
      <c r="B55" s="22" t="s">
        <v>113</v>
      </c>
      <c r="C55" s="22" t="s">
        <v>40</v>
      </c>
      <c r="D55" s="25">
        <v>50000</v>
      </c>
      <c r="E55" s="23">
        <v>47.904083300000003</v>
      </c>
      <c r="F55" s="24">
        <v>3.4006227531153302E-2</v>
      </c>
      <c r="G55" s="23">
        <v>8.1135785899999995</v>
      </c>
    </row>
    <row r="56" spans="1:7" x14ac:dyDescent="0.2">
      <c r="A56" s="21" t="s">
        <v>33</v>
      </c>
      <c r="B56" s="21"/>
      <c r="C56" s="21"/>
      <c r="D56" s="21"/>
      <c r="E56" s="26">
        <f>SUM(E43:E55)</f>
        <v>14966.323201100002</v>
      </c>
      <c r="F56" s="27">
        <f>SUM(F43:F55)</f>
        <v>10.624317532476088</v>
      </c>
      <c r="G56" s="26"/>
    </row>
    <row r="57" spans="1:7" x14ac:dyDescent="0.2">
      <c r="A57" s="22"/>
      <c r="B57" s="22"/>
      <c r="C57" s="22"/>
      <c r="D57" s="22"/>
      <c r="E57" s="23"/>
      <c r="F57" s="24"/>
      <c r="G57" s="23"/>
    </row>
    <row r="58" spans="1:7" x14ac:dyDescent="0.2">
      <c r="A58" s="21" t="s">
        <v>1470</v>
      </c>
      <c r="B58" s="22"/>
      <c r="C58" s="22"/>
      <c r="D58" s="22"/>
      <c r="E58" s="23"/>
      <c r="F58" s="24"/>
      <c r="G58" s="23"/>
    </row>
    <row r="59" spans="1:7" x14ac:dyDescent="0.2">
      <c r="A59" s="22" t="s">
        <v>1471</v>
      </c>
      <c r="B59" s="22" t="s">
        <v>1472</v>
      </c>
      <c r="C59" s="22" t="s">
        <v>1473</v>
      </c>
      <c r="D59" s="25">
        <v>3222.683</v>
      </c>
      <c r="E59" s="23">
        <v>386.9277702</v>
      </c>
      <c r="F59" s="24">
        <v>0.27467290646480202</v>
      </c>
      <c r="G59" s="23">
        <v>5.82</v>
      </c>
    </row>
    <row r="60" spans="1:7" x14ac:dyDescent="0.2">
      <c r="A60" s="21" t="s">
        <v>33</v>
      </c>
      <c r="B60" s="21"/>
      <c r="C60" s="21"/>
      <c r="D60" s="21"/>
      <c r="E60" s="26">
        <f>SUM(E59:E59)</f>
        <v>386.9277702</v>
      </c>
      <c r="F60" s="27">
        <f>SUM(F59:F59)</f>
        <v>0.27467290646480202</v>
      </c>
      <c r="G60" s="26"/>
    </row>
    <row r="61" spans="1:7" x14ac:dyDescent="0.2">
      <c r="A61" s="22"/>
      <c r="B61" s="22"/>
      <c r="C61" s="22"/>
      <c r="D61" s="22"/>
      <c r="E61" s="23"/>
      <c r="F61" s="24"/>
      <c r="G61" s="23"/>
    </row>
    <row r="62" spans="1:7" x14ac:dyDescent="0.2">
      <c r="A62" s="21" t="s">
        <v>41</v>
      </c>
      <c r="B62" s="21"/>
      <c r="C62" s="21"/>
      <c r="D62" s="21"/>
      <c r="E62" s="26">
        <f>E35+E40+E56+E60</f>
        <v>128690.42463999998</v>
      </c>
      <c r="F62" s="27">
        <f>F35+F40+F56+F60</f>
        <v>91.354965170340179</v>
      </c>
      <c r="G62" s="26"/>
    </row>
    <row r="63" spans="1:7" x14ac:dyDescent="0.2">
      <c r="A63" s="21"/>
      <c r="B63" s="21"/>
      <c r="C63" s="21"/>
      <c r="D63" s="21"/>
      <c r="E63" s="26"/>
      <c r="F63" s="27"/>
      <c r="G63" s="26"/>
    </row>
    <row r="64" spans="1:7" x14ac:dyDescent="0.2">
      <c r="A64" s="21" t="s">
        <v>1593</v>
      </c>
      <c r="B64" s="21"/>
      <c r="C64" s="21"/>
      <c r="D64" s="21"/>
      <c r="E64" s="26">
        <v>4.6874170450000001</v>
      </c>
      <c r="F64" s="27">
        <f>E64/E68*100</f>
        <v>3.3275111344355105E-3</v>
      </c>
      <c r="G64" s="26"/>
    </row>
    <row r="65" spans="1:7" x14ac:dyDescent="0.2">
      <c r="A65" s="21"/>
      <c r="B65" s="21"/>
      <c r="C65" s="21"/>
      <c r="D65" s="21"/>
      <c r="E65" s="26"/>
      <c r="F65" s="27"/>
      <c r="G65" s="26"/>
    </row>
    <row r="66" spans="1:7" x14ac:dyDescent="0.2">
      <c r="A66" s="21" t="s">
        <v>43</v>
      </c>
      <c r="B66" s="21"/>
      <c r="C66" s="21"/>
      <c r="D66" s="21"/>
      <c r="E66" s="26">
        <f>E68-(E35+E40+E56+E60+E64)</f>
        <v>12173.448726755014</v>
      </c>
      <c r="F66" s="27">
        <f>F68-(F35+F40+F56+F60+F64)</f>
        <v>8.6417073185253912</v>
      </c>
      <c r="G66" s="26"/>
    </row>
    <row r="67" spans="1:7" x14ac:dyDescent="0.2">
      <c r="A67" s="22"/>
      <c r="B67" s="22"/>
      <c r="C67" s="22"/>
      <c r="D67" s="22"/>
      <c r="E67" s="23"/>
      <c r="F67" s="24"/>
      <c r="G67" s="23"/>
    </row>
    <row r="68" spans="1:7" x14ac:dyDescent="0.2">
      <c r="A68" s="28" t="s">
        <v>42</v>
      </c>
      <c r="B68" s="28"/>
      <c r="C68" s="28"/>
      <c r="D68" s="28"/>
      <c r="E68" s="29">
        <v>140868.5607838</v>
      </c>
      <c r="F68" s="30">
        <v>100</v>
      </c>
      <c r="G68" s="29"/>
    </row>
    <row r="70" spans="1:7" x14ac:dyDescent="0.2">
      <c r="A70" s="102" t="s">
        <v>1594</v>
      </c>
      <c r="B70" s="102"/>
      <c r="C70" s="102"/>
      <c r="D70" s="102"/>
      <c r="E70" s="103"/>
      <c r="F70" s="104"/>
      <c r="G70" s="103"/>
    </row>
    <row r="71" spans="1:7" x14ac:dyDescent="0.2">
      <c r="A71" s="22"/>
      <c r="B71" s="22"/>
      <c r="C71" s="22"/>
      <c r="D71" s="22"/>
      <c r="E71" s="23"/>
      <c r="F71" s="24"/>
      <c r="G71" s="23"/>
    </row>
    <row r="72" spans="1:7" x14ac:dyDescent="0.2">
      <c r="A72" s="21" t="s">
        <v>1595</v>
      </c>
      <c r="B72" s="21"/>
      <c r="C72" s="21"/>
      <c r="D72" s="21"/>
      <c r="E72" s="26" t="s">
        <v>1596</v>
      </c>
      <c r="F72" s="27" t="s">
        <v>3</v>
      </c>
      <c r="G72" s="26"/>
    </row>
    <row r="73" spans="1:7" x14ac:dyDescent="0.2">
      <c r="A73" s="22" t="s">
        <v>1600</v>
      </c>
      <c r="B73" s="22"/>
      <c r="C73" s="22"/>
      <c r="D73" s="22"/>
      <c r="E73" s="23">
        <v>6500</v>
      </c>
      <c r="F73" s="24">
        <f t="shared" ref="F73:F80" si="0">E73/$E$68*100</f>
        <v>4.6142304314274689</v>
      </c>
      <c r="G73" s="23"/>
    </row>
    <row r="74" spans="1:7" x14ac:dyDescent="0.2">
      <c r="A74" s="22" t="s">
        <v>1597</v>
      </c>
      <c r="B74" s="22"/>
      <c r="C74" s="22"/>
      <c r="D74" s="22"/>
      <c r="E74" s="23">
        <v>5000</v>
      </c>
      <c r="F74" s="24">
        <f t="shared" si="0"/>
        <v>3.5494080241749755</v>
      </c>
      <c r="G74" s="23"/>
    </row>
    <row r="75" spans="1:7" x14ac:dyDescent="0.2">
      <c r="A75" s="22" t="s">
        <v>1598</v>
      </c>
      <c r="B75" s="22"/>
      <c r="C75" s="22"/>
      <c r="D75" s="22"/>
      <c r="E75" s="23">
        <v>3500</v>
      </c>
      <c r="F75" s="24">
        <f t="shared" si="0"/>
        <v>2.4845856169224829</v>
      </c>
      <c r="G75" s="23"/>
    </row>
    <row r="76" spans="1:7" x14ac:dyDescent="0.2">
      <c r="A76" s="22" t="s">
        <v>1598</v>
      </c>
      <c r="B76" s="22"/>
      <c r="C76" s="22"/>
      <c r="D76" s="22"/>
      <c r="E76" s="23">
        <v>2500</v>
      </c>
      <c r="F76" s="24">
        <f t="shared" si="0"/>
        <v>1.7747040120874877</v>
      </c>
      <c r="G76" s="23"/>
    </row>
    <row r="77" spans="1:7" x14ac:dyDescent="0.2">
      <c r="A77" s="22" t="s">
        <v>1598</v>
      </c>
      <c r="B77" s="22"/>
      <c r="C77" s="22"/>
      <c r="D77" s="22"/>
      <c r="E77" s="23">
        <v>2500</v>
      </c>
      <c r="F77" s="24">
        <f t="shared" si="0"/>
        <v>1.7747040120874877</v>
      </c>
      <c r="G77" s="23"/>
    </row>
    <row r="78" spans="1:7" x14ac:dyDescent="0.2">
      <c r="A78" s="22" t="s">
        <v>1706</v>
      </c>
      <c r="B78" s="22"/>
      <c r="C78" s="22"/>
      <c r="D78" s="22"/>
      <c r="E78" s="23">
        <v>2500</v>
      </c>
      <c r="F78" s="24">
        <f t="shared" si="0"/>
        <v>1.7747040120874877</v>
      </c>
      <c r="G78" s="23"/>
    </row>
    <row r="79" spans="1:7" x14ac:dyDescent="0.2">
      <c r="A79" s="22" t="s">
        <v>1707</v>
      </c>
      <c r="B79" s="22"/>
      <c r="C79" s="22"/>
      <c r="D79" s="22"/>
      <c r="E79" s="23">
        <v>2500</v>
      </c>
      <c r="F79" s="24">
        <f t="shared" si="0"/>
        <v>1.7747040120874877</v>
      </c>
      <c r="G79" s="23"/>
    </row>
    <row r="80" spans="1:7" x14ac:dyDescent="0.2">
      <c r="A80" s="22" t="s">
        <v>1707</v>
      </c>
      <c r="B80" s="22"/>
      <c r="C80" s="22"/>
      <c r="D80" s="22"/>
      <c r="E80" s="23">
        <v>2500</v>
      </c>
      <c r="F80" s="24">
        <f t="shared" si="0"/>
        <v>1.7747040120874877</v>
      </c>
      <c r="G80" s="23"/>
    </row>
    <row r="81" spans="1:7" x14ac:dyDescent="0.2">
      <c r="A81" s="28" t="s">
        <v>1601</v>
      </c>
      <c r="B81" s="28"/>
      <c r="C81" s="28"/>
      <c r="D81" s="28"/>
      <c r="E81" s="29">
        <f xml:space="preserve"> SUM(E73:E80)</f>
        <v>27500</v>
      </c>
      <c r="F81" s="30">
        <f xml:space="preserve"> SUM(F73:F80)</f>
        <v>19.521744132962368</v>
      </c>
      <c r="G81" s="29"/>
    </row>
    <row r="82" spans="1:7" x14ac:dyDescent="0.2">
      <c r="F82" s="13" t="s">
        <v>127</v>
      </c>
    </row>
    <row r="83" spans="1:7" x14ac:dyDescent="0.2">
      <c r="A83" s="11" t="s">
        <v>44</v>
      </c>
    </row>
    <row r="84" spans="1:7" x14ac:dyDescent="0.2">
      <c r="A84" s="11" t="s">
        <v>1476</v>
      </c>
    </row>
    <row r="85" spans="1:7" x14ac:dyDescent="0.2">
      <c r="A85" s="11" t="s">
        <v>1052</v>
      </c>
    </row>
    <row r="87" spans="1:7" ht="34.9" customHeight="1" x14ac:dyDescent="0.2">
      <c r="A87" s="163" t="s">
        <v>1054</v>
      </c>
      <c r="B87" s="163"/>
      <c r="C87" s="163"/>
      <c r="D87" s="163"/>
      <c r="E87" s="163"/>
      <c r="F87" s="163"/>
      <c r="G87" s="163"/>
    </row>
    <row r="89" spans="1:7" ht="23.25" customHeight="1" x14ac:dyDescent="0.2">
      <c r="A89" s="152" t="s">
        <v>1479</v>
      </c>
      <c r="B89" s="152"/>
      <c r="C89" s="152"/>
      <c r="D89" s="152"/>
    </row>
    <row r="91" spans="1:7" x14ac:dyDescent="0.2">
      <c r="A91" s="11" t="s">
        <v>45</v>
      </c>
    </row>
    <row r="92" spans="1:7" x14ac:dyDescent="0.2">
      <c r="A92" s="11" t="s">
        <v>1010</v>
      </c>
    </row>
    <row r="93" spans="1:7" x14ac:dyDescent="0.2">
      <c r="A93" s="11" t="s">
        <v>46</v>
      </c>
      <c r="B93" s="11"/>
      <c r="C93" s="31" t="s">
        <v>48</v>
      </c>
      <c r="D93" s="11" t="s">
        <v>47</v>
      </c>
    </row>
    <row r="94" spans="1:7" x14ac:dyDescent="0.2">
      <c r="A94" s="6" t="s">
        <v>57</v>
      </c>
      <c r="C94" s="32">
        <v>106.5485</v>
      </c>
      <c r="D94" s="32">
        <v>106.7835</v>
      </c>
    </row>
    <row r="95" spans="1:7" x14ac:dyDescent="0.2">
      <c r="A95" s="6" t="s">
        <v>115</v>
      </c>
      <c r="C95" s="32">
        <v>15.190300000000001</v>
      </c>
      <c r="D95" s="32">
        <v>15.1538</v>
      </c>
    </row>
    <row r="96" spans="1:7" x14ac:dyDescent="0.2">
      <c r="A96" s="6" t="s">
        <v>116</v>
      </c>
      <c r="C96" s="32">
        <v>12.077199999999999</v>
      </c>
      <c r="D96" s="32">
        <v>11.9238</v>
      </c>
    </row>
    <row r="97" spans="1:4" x14ac:dyDescent="0.2">
      <c r="A97" s="6" t="s">
        <v>1708</v>
      </c>
      <c r="C97" s="32">
        <v>12.680400000000001</v>
      </c>
      <c r="D97" s="32">
        <v>12.208500000000001</v>
      </c>
    </row>
    <row r="98" spans="1:4" x14ac:dyDescent="0.2">
      <c r="A98" s="6" t="s">
        <v>1709</v>
      </c>
      <c r="C98" s="32">
        <v>17.005800000000001</v>
      </c>
      <c r="D98" s="32">
        <v>17.043299999999999</v>
      </c>
    </row>
    <row r="99" spans="1:4" x14ac:dyDescent="0.2">
      <c r="A99" s="6" t="s">
        <v>58</v>
      </c>
      <c r="C99" s="32">
        <v>116.08880000000001</v>
      </c>
      <c r="D99" s="32">
        <v>116.3937</v>
      </c>
    </row>
    <row r="100" spans="1:4" x14ac:dyDescent="0.2">
      <c r="A100" s="6" t="s">
        <v>117</v>
      </c>
      <c r="C100" s="32">
        <v>16.9148</v>
      </c>
      <c r="D100" s="32">
        <v>16.854299999999999</v>
      </c>
    </row>
    <row r="101" spans="1:4" x14ac:dyDescent="0.2">
      <c r="A101" s="6" t="s">
        <v>118</v>
      </c>
      <c r="C101" s="32">
        <v>13.690300000000001</v>
      </c>
      <c r="D101" s="32">
        <v>13.4763</v>
      </c>
    </row>
    <row r="102" spans="1:4" x14ac:dyDescent="0.2">
      <c r="A102" s="6" t="s">
        <v>1710</v>
      </c>
      <c r="C102" s="32">
        <v>14.978999999999999</v>
      </c>
      <c r="D102" s="32">
        <v>14.4184</v>
      </c>
    </row>
    <row r="103" spans="1:4" x14ac:dyDescent="0.2">
      <c r="A103" s="6" t="s">
        <v>1711</v>
      </c>
      <c r="C103" s="32">
        <v>19.1051</v>
      </c>
      <c r="D103" s="32">
        <v>19.155200000000001</v>
      </c>
    </row>
    <row r="105" spans="1:4" x14ac:dyDescent="0.2">
      <c r="A105" s="11" t="s">
        <v>1011</v>
      </c>
    </row>
    <row r="106" spans="1:4" x14ac:dyDescent="0.2">
      <c r="A106" s="159" t="s">
        <v>49</v>
      </c>
      <c r="B106" s="160"/>
      <c r="C106" s="33" t="s">
        <v>50</v>
      </c>
    </row>
    <row r="107" spans="1:4" x14ac:dyDescent="0.2">
      <c r="A107" s="157" t="s">
        <v>115</v>
      </c>
      <c r="B107" s="158"/>
      <c r="C107" s="34">
        <v>7.0000000000000007E-2</v>
      </c>
    </row>
    <row r="108" spans="1:4" x14ac:dyDescent="0.2">
      <c r="A108" s="157" t="s">
        <v>116</v>
      </c>
      <c r="B108" s="158"/>
      <c r="C108" s="34">
        <v>0.18</v>
      </c>
    </row>
    <row r="109" spans="1:4" x14ac:dyDescent="0.2">
      <c r="A109" s="157" t="s">
        <v>1708</v>
      </c>
      <c r="B109" s="158"/>
      <c r="C109" s="34">
        <v>0.5</v>
      </c>
    </row>
    <row r="110" spans="1:4" x14ac:dyDescent="0.2">
      <c r="A110" s="157" t="s">
        <v>117</v>
      </c>
      <c r="B110" s="158"/>
      <c r="C110" s="34">
        <v>0.105</v>
      </c>
    </row>
    <row r="111" spans="1:4" x14ac:dyDescent="0.2">
      <c r="A111" s="157" t="s">
        <v>118</v>
      </c>
      <c r="B111" s="158"/>
      <c r="C111" s="34">
        <v>0.25</v>
      </c>
    </row>
    <row r="112" spans="1:4" x14ac:dyDescent="0.2">
      <c r="A112" s="157" t="s">
        <v>1710</v>
      </c>
      <c r="B112" s="158"/>
      <c r="C112" s="34">
        <v>0.6</v>
      </c>
    </row>
    <row r="113" spans="1:5" x14ac:dyDescent="0.2">
      <c r="A113" s="6" t="s">
        <v>51</v>
      </c>
    </row>
    <row r="114" spans="1:5" x14ac:dyDescent="0.2">
      <c r="A114" s="6" t="s">
        <v>52</v>
      </c>
    </row>
    <row r="116" spans="1:5" x14ac:dyDescent="0.2">
      <c r="A116" s="11" t="s">
        <v>1614</v>
      </c>
    </row>
    <row r="117" spans="1:5" x14ac:dyDescent="0.2">
      <c r="A117" s="11"/>
    </row>
    <row r="118" spans="1:5" x14ac:dyDescent="0.2">
      <c r="A118" s="6" t="s">
        <v>1615</v>
      </c>
      <c r="B118" s="105"/>
      <c r="C118" s="105"/>
      <c r="D118" s="105"/>
      <c r="E118" s="105"/>
    </row>
    <row r="119" spans="1:5" x14ac:dyDescent="0.2">
      <c r="A119" s="106"/>
      <c r="B119" s="105"/>
      <c r="C119" s="105"/>
      <c r="D119" s="105"/>
      <c r="E119" s="105"/>
    </row>
    <row r="120" spans="1:5" ht="33.75" x14ac:dyDescent="0.2">
      <c r="A120" s="107" t="s">
        <v>1015</v>
      </c>
      <c r="B120" s="108" t="s">
        <v>1616</v>
      </c>
      <c r="C120" s="107" t="s">
        <v>1617</v>
      </c>
      <c r="D120" s="109" t="s">
        <v>1618</v>
      </c>
      <c r="E120" s="110" t="s">
        <v>1619</v>
      </c>
    </row>
    <row r="121" spans="1:5" x14ac:dyDescent="0.2">
      <c r="A121" s="162" t="s">
        <v>1712</v>
      </c>
      <c r="B121" s="111" t="s">
        <v>1621</v>
      </c>
      <c r="C121" s="111" t="s">
        <v>1622</v>
      </c>
      <c r="D121" s="137">
        <v>46373</v>
      </c>
      <c r="E121" s="112">
        <v>2500</v>
      </c>
    </row>
    <row r="122" spans="1:5" x14ac:dyDescent="0.2">
      <c r="A122" s="162"/>
      <c r="B122" s="111" t="s">
        <v>1036</v>
      </c>
      <c r="C122" s="111" t="s">
        <v>1623</v>
      </c>
      <c r="D122" s="137">
        <v>46738</v>
      </c>
      <c r="E122" s="112">
        <v>-2500</v>
      </c>
    </row>
    <row r="123" spans="1:5" x14ac:dyDescent="0.2">
      <c r="A123" s="162" t="s">
        <v>1712</v>
      </c>
      <c r="B123" s="111" t="s">
        <v>1621</v>
      </c>
      <c r="C123" s="111" t="s">
        <v>1622</v>
      </c>
      <c r="D123" s="137">
        <v>46373</v>
      </c>
      <c r="E123" s="112">
        <v>2500</v>
      </c>
    </row>
    <row r="124" spans="1:5" x14ac:dyDescent="0.2">
      <c r="A124" s="162"/>
      <c r="B124" s="111" t="s">
        <v>1036</v>
      </c>
      <c r="C124" s="111" t="s">
        <v>1623</v>
      </c>
      <c r="D124" s="137">
        <v>46738</v>
      </c>
      <c r="E124" s="112">
        <v>-2500</v>
      </c>
    </row>
    <row r="125" spans="1:5" x14ac:dyDescent="0.2">
      <c r="A125" s="162" t="s">
        <v>1713</v>
      </c>
      <c r="B125" s="111" t="s">
        <v>1621</v>
      </c>
      <c r="C125" s="111" t="s">
        <v>1622</v>
      </c>
      <c r="D125" s="137">
        <v>46304</v>
      </c>
      <c r="E125" s="112">
        <v>2500</v>
      </c>
    </row>
    <row r="126" spans="1:5" x14ac:dyDescent="0.2">
      <c r="A126" s="162"/>
      <c r="B126" s="111" t="s">
        <v>1036</v>
      </c>
      <c r="C126" s="111" t="s">
        <v>1623</v>
      </c>
      <c r="D126" s="137">
        <v>47947</v>
      </c>
      <c r="E126" s="112">
        <v>-2500</v>
      </c>
    </row>
    <row r="127" spans="1:5" x14ac:dyDescent="0.2">
      <c r="A127" s="161" t="s">
        <v>1714</v>
      </c>
      <c r="B127" s="111" t="s">
        <v>1621</v>
      </c>
      <c r="C127" s="111" t="s">
        <v>1622</v>
      </c>
      <c r="D127" s="137">
        <v>46304</v>
      </c>
      <c r="E127" s="112">
        <v>2500</v>
      </c>
    </row>
    <row r="128" spans="1:5" ht="30.4" customHeight="1" x14ac:dyDescent="0.2">
      <c r="A128" s="161"/>
      <c r="B128" s="111" t="s">
        <v>1036</v>
      </c>
      <c r="C128" s="111" t="s">
        <v>1623</v>
      </c>
      <c r="D128" s="137">
        <v>47947</v>
      </c>
      <c r="E128" s="112">
        <v>-2500</v>
      </c>
    </row>
    <row r="129" spans="1:5" ht="15.4" customHeight="1" x14ac:dyDescent="0.2">
      <c r="A129" s="161" t="s">
        <v>1715</v>
      </c>
      <c r="B129" s="111" t="s">
        <v>1621</v>
      </c>
      <c r="C129" s="111" t="s">
        <v>1622</v>
      </c>
      <c r="D129" s="137">
        <v>46304</v>
      </c>
      <c r="E129" s="112">
        <v>6500</v>
      </c>
    </row>
    <row r="130" spans="1:5" ht="70.900000000000006" customHeight="1" x14ac:dyDescent="0.2">
      <c r="A130" s="161"/>
      <c r="B130" s="111" t="s">
        <v>1036</v>
      </c>
      <c r="C130" s="111" t="s">
        <v>1623</v>
      </c>
      <c r="D130" s="137">
        <v>47947</v>
      </c>
      <c r="E130" s="112">
        <v>-6500</v>
      </c>
    </row>
    <row r="131" spans="1:5" x14ac:dyDescent="0.2">
      <c r="A131" s="162" t="s">
        <v>97</v>
      </c>
      <c r="B131" s="111" t="s">
        <v>1621</v>
      </c>
      <c r="C131" s="111" t="s">
        <v>1622</v>
      </c>
      <c r="D131" s="137">
        <v>46308</v>
      </c>
      <c r="E131" s="112">
        <v>2500</v>
      </c>
    </row>
    <row r="132" spans="1:5" x14ac:dyDescent="0.2">
      <c r="A132" s="162"/>
      <c r="B132" s="111" t="s">
        <v>1036</v>
      </c>
      <c r="C132" s="111" t="s">
        <v>1623</v>
      </c>
      <c r="D132" s="137">
        <v>47951</v>
      </c>
      <c r="E132" s="112">
        <v>-2500</v>
      </c>
    </row>
    <row r="133" spans="1:5" x14ac:dyDescent="0.2">
      <c r="A133" s="161" t="s">
        <v>1716</v>
      </c>
      <c r="B133" s="111" t="s">
        <v>1621</v>
      </c>
      <c r="C133" s="111" t="s">
        <v>1622</v>
      </c>
      <c r="D133" s="137">
        <v>46316</v>
      </c>
      <c r="E133" s="112">
        <v>5000</v>
      </c>
    </row>
    <row r="134" spans="1:5" ht="39" customHeight="1" x14ac:dyDescent="0.2">
      <c r="A134" s="161"/>
      <c r="B134" s="111" t="s">
        <v>1036</v>
      </c>
      <c r="C134" s="111" t="s">
        <v>1623</v>
      </c>
      <c r="D134" s="137">
        <v>47959</v>
      </c>
      <c r="E134" s="112">
        <v>-5000</v>
      </c>
    </row>
    <row r="135" spans="1:5" x14ac:dyDescent="0.2">
      <c r="A135" s="162" t="s">
        <v>1717</v>
      </c>
      <c r="B135" s="111" t="s">
        <v>1621</v>
      </c>
      <c r="C135" s="111" t="s">
        <v>1622</v>
      </c>
      <c r="D135" s="137">
        <v>46417</v>
      </c>
      <c r="E135" s="112">
        <v>3500</v>
      </c>
    </row>
    <row r="136" spans="1:5" x14ac:dyDescent="0.2">
      <c r="A136" s="162"/>
      <c r="B136" s="111" t="s">
        <v>1036</v>
      </c>
      <c r="C136" s="111" t="s">
        <v>1623</v>
      </c>
      <c r="D136" s="137">
        <v>47329</v>
      </c>
      <c r="E136" s="112">
        <v>-3500</v>
      </c>
    </row>
    <row r="137" spans="1:5" x14ac:dyDescent="0.2">
      <c r="A137" s="105"/>
      <c r="B137" s="105"/>
      <c r="C137" s="105"/>
      <c r="D137" s="105"/>
      <c r="E137" s="105"/>
    </row>
    <row r="138" spans="1:5" x14ac:dyDescent="0.2">
      <c r="A138" s="79" t="s">
        <v>1629</v>
      </c>
      <c r="B138" s="105"/>
      <c r="C138" s="105"/>
      <c r="D138" s="105"/>
      <c r="E138" s="105"/>
    </row>
    <row r="139" spans="1:5" x14ac:dyDescent="0.2">
      <c r="A139" s="79" t="s">
        <v>1630</v>
      </c>
      <c r="B139" s="105"/>
      <c r="C139" s="105"/>
      <c r="D139" s="105"/>
      <c r="E139" s="105"/>
    </row>
    <row r="140" spans="1:5" x14ac:dyDescent="0.2">
      <c r="A140" s="11"/>
    </row>
    <row r="141" spans="1:5" x14ac:dyDescent="0.2">
      <c r="A141" s="6" t="s">
        <v>1718</v>
      </c>
    </row>
    <row r="142" spans="1:5" x14ac:dyDescent="0.2">
      <c r="A142" s="6" t="s">
        <v>1946</v>
      </c>
    </row>
    <row r="144" spans="1:5" x14ac:dyDescent="0.2">
      <c r="A144" s="11" t="s">
        <v>1495</v>
      </c>
      <c r="D144" s="35">
        <v>2.6695194361465</v>
      </c>
      <c r="E144" s="9" t="s">
        <v>53</v>
      </c>
    </row>
    <row r="146" spans="1:9" x14ac:dyDescent="0.2">
      <c r="A146" s="11" t="s">
        <v>1496</v>
      </c>
      <c r="D146" s="31" t="s">
        <v>54</v>
      </c>
    </row>
    <row r="148" spans="1:9" x14ac:dyDescent="0.2">
      <c r="A148" s="11" t="s">
        <v>1497</v>
      </c>
      <c r="B148" s="11"/>
      <c r="C148" s="11"/>
      <c r="D148" s="31" t="s">
        <v>54</v>
      </c>
    </row>
    <row r="149" spans="1:9" x14ac:dyDescent="0.2">
      <c r="A149" s="11"/>
      <c r="B149" s="11"/>
      <c r="C149" s="11"/>
      <c r="D149" s="11"/>
    </row>
    <row r="150" spans="1:9" x14ac:dyDescent="0.2">
      <c r="A150" s="11" t="s">
        <v>1632</v>
      </c>
      <c r="B150" s="11"/>
      <c r="C150" s="11"/>
      <c r="D150" s="31" t="s">
        <v>54</v>
      </c>
    </row>
    <row r="151" spans="1:9" x14ac:dyDescent="0.2">
      <c r="A151" s="11"/>
      <c r="B151" s="11"/>
      <c r="C151" s="11"/>
      <c r="D151" s="11"/>
    </row>
    <row r="152" spans="1:9" x14ac:dyDescent="0.2">
      <c r="A152" s="11" t="s">
        <v>1499</v>
      </c>
      <c r="B152" s="11"/>
      <c r="C152" s="11"/>
      <c r="D152" s="31" t="s">
        <v>54</v>
      </c>
    </row>
    <row r="153" spans="1:9" x14ac:dyDescent="0.2">
      <c r="A153" s="11"/>
      <c r="B153" s="11"/>
      <c r="C153" s="11"/>
      <c r="D153" s="11"/>
    </row>
    <row r="154" spans="1:9" x14ac:dyDescent="0.2">
      <c r="A154" s="11" t="s">
        <v>1633</v>
      </c>
      <c r="B154" s="11"/>
      <c r="C154" s="11"/>
      <c r="D154" s="31" t="s">
        <v>54</v>
      </c>
    </row>
    <row r="155" spans="1:9" x14ac:dyDescent="0.2">
      <c r="A155" s="11"/>
      <c r="B155" s="11"/>
      <c r="C155" s="11"/>
      <c r="D155" s="11"/>
    </row>
    <row r="156" spans="1:9" x14ac:dyDescent="0.2">
      <c r="A156" s="11" t="s">
        <v>1634</v>
      </c>
      <c r="B156" s="11"/>
      <c r="C156" s="11"/>
      <c r="D156" s="31" t="s">
        <v>54</v>
      </c>
    </row>
    <row r="158" spans="1:9" x14ac:dyDescent="0.2">
      <c r="A158" s="78" t="s">
        <v>1502</v>
      </c>
      <c r="B158" s="79"/>
      <c r="C158" s="79"/>
      <c r="D158" s="79"/>
    </row>
    <row r="160" spans="1:9" x14ac:dyDescent="0.2">
      <c r="A160" s="78" t="s">
        <v>1503</v>
      </c>
      <c r="B160" s="79"/>
      <c r="C160" s="79"/>
      <c r="D160" s="79"/>
      <c r="E160" s="10"/>
      <c r="G160" s="10"/>
      <c r="H160" s="79"/>
      <c r="I160" s="79"/>
    </row>
    <row r="161" spans="1:9" x14ac:dyDescent="0.2">
      <c r="A161" s="100"/>
      <c r="B161" s="79"/>
      <c r="C161" s="79"/>
      <c r="D161" s="79"/>
      <c r="E161" s="10"/>
      <c r="G161" s="10"/>
      <c r="H161" s="79"/>
      <c r="I161" s="79"/>
    </row>
    <row r="162" spans="1:9" x14ac:dyDescent="0.2">
      <c r="A162" s="79"/>
      <c r="B162" s="79"/>
      <c r="C162" s="79"/>
      <c r="D162" s="79"/>
      <c r="E162" s="10"/>
      <c r="G162" s="10"/>
      <c r="H162" s="79"/>
      <c r="I162" s="79"/>
    </row>
    <row r="163" spans="1:9" x14ac:dyDescent="0.2">
      <c r="A163" s="79"/>
      <c r="B163" s="79"/>
      <c r="C163" s="79"/>
      <c r="D163" s="79"/>
      <c r="E163" s="10"/>
      <c r="G163" s="10"/>
      <c r="H163" s="79"/>
      <c r="I163" s="79"/>
    </row>
    <row r="164" spans="1:9" x14ac:dyDescent="0.2">
      <c r="A164" s="79"/>
      <c r="B164" s="79"/>
      <c r="C164" s="79"/>
      <c r="D164" s="79"/>
      <c r="E164" s="10"/>
      <c r="G164" s="10"/>
      <c r="H164" s="79"/>
      <c r="I164" s="79"/>
    </row>
    <row r="165" spans="1:9" x14ac:dyDescent="0.2">
      <c r="A165" s="79"/>
      <c r="B165" s="79"/>
      <c r="C165" s="79"/>
      <c r="D165" s="79"/>
      <c r="E165" s="10"/>
      <c r="G165" s="10"/>
      <c r="H165" s="79"/>
      <c r="I165" s="79"/>
    </row>
    <row r="166" spans="1:9" x14ac:dyDescent="0.2">
      <c r="A166" s="79"/>
      <c r="B166" s="79"/>
      <c r="C166" s="79"/>
      <c r="D166" s="79"/>
      <c r="E166" s="10"/>
      <c r="G166" s="10"/>
      <c r="H166" s="79"/>
      <c r="I166" s="79"/>
    </row>
    <row r="167" spans="1:9" x14ac:dyDescent="0.2">
      <c r="A167" s="79"/>
      <c r="B167" s="79"/>
      <c r="C167" s="79"/>
      <c r="D167" s="79"/>
      <c r="E167" s="10"/>
      <c r="G167" s="10"/>
      <c r="H167" s="79"/>
      <c r="I167" s="79"/>
    </row>
    <row r="168" spans="1:9" x14ac:dyDescent="0.2">
      <c r="A168" s="79"/>
      <c r="B168" s="79"/>
      <c r="C168" s="79"/>
      <c r="D168" s="79"/>
      <c r="E168" s="10"/>
      <c r="G168" s="10"/>
      <c r="H168" s="79"/>
      <c r="I168" s="79"/>
    </row>
    <row r="169" spans="1:9" x14ac:dyDescent="0.2">
      <c r="A169" s="79"/>
      <c r="B169" s="79"/>
      <c r="C169" s="79"/>
      <c r="D169" s="79"/>
      <c r="E169" s="10"/>
      <c r="G169" s="10"/>
      <c r="H169" s="79"/>
      <c r="I169" s="79"/>
    </row>
    <row r="170" spans="1:9" x14ac:dyDescent="0.2">
      <c r="A170" s="79"/>
      <c r="B170" s="79"/>
      <c r="C170" s="79"/>
      <c r="D170" s="79"/>
      <c r="E170" s="10"/>
      <c r="G170" s="10"/>
      <c r="H170" s="79"/>
      <c r="I170" s="79"/>
    </row>
    <row r="171" spans="1:9" x14ac:dyDescent="0.2">
      <c r="A171" s="79"/>
      <c r="B171" s="79"/>
      <c r="C171" s="79"/>
      <c r="D171" s="79"/>
      <c r="E171" s="10"/>
      <c r="G171" s="10"/>
      <c r="H171" s="79"/>
      <c r="I171" s="79"/>
    </row>
    <row r="172" spans="1:9" x14ac:dyDescent="0.2">
      <c r="A172" s="79"/>
      <c r="B172" s="79"/>
      <c r="C172" s="79"/>
      <c r="D172" s="79"/>
      <c r="E172" s="10"/>
      <c r="G172" s="10"/>
      <c r="H172" s="79"/>
      <c r="I172" s="79"/>
    </row>
    <row r="173" spans="1:9" x14ac:dyDescent="0.2">
      <c r="A173" s="79"/>
      <c r="B173" s="79"/>
      <c r="C173" s="79"/>
      <c r="D173" s="79"/>
      <c r="E173" s="10"/>
      <c r="G173" s="10"/>
      <c r="H173" s="79"/>
      <c r="I173" s="79"/>
    </row>
    <row r="174" spans="1:9" x14ac:dyDescent="0.2">
      <c r="A174" s="79"/>
      <c r="B174" s="79"/>
      <c r="C174" s="79"/>
      <c r="D174" s="79"/>
      <c r="E174" s="10"/>
      <c r="G174" s="10"/>
      <c r="H174" s="79"/>
      <c r="I174" s="79"/>
    </row>
    <row r="175" spans="1:9" x14ac:dyDescent="0.2">
      <c r="A175" s="79"/>
      <c r="B175" s="79"/>
      <c r="C175" s="79"/>
      <c r="D175" s="79"/>
      <c r="E175" s="10"/>
      <c r="G175" s="10"/>
      <c r="H175" s="79"/>
      <c r="I175" s="79"/>
    </row>
    <row r="176" spans="1:9" x14ac:dyDescent="0.2">
      <c r="A176" s="78" t="s">
        <v>1719</v>
      </c>
      <c r="B176" s="79"/>
      <c r="C176" s="79"/>
      <c r="D176" s="79"/>
      <c r="E176" s="10"/>
      <c r="G176" s="10"/>
      <c r="H176" s="79"/>
      <c r="I176" s="79"/>
    </row>
    <row r="177" spans="1:9" x14ac:dyDescent="0.2">
      <c r="A177" s="79"/>
      <c r="B177" s="79"/>
      <c r="C177" s="79"/>
      <c r="D177" s="79"/>
      <c r="E177" s="10"/>
      <c r="G177" s="10"/>
      <c r="H177" s="79"/>
      <c r="I177" s="79"/>
    </row>
    <row r="178" spans="1:9" x14ac:dyDescent="0.2">
      <c r="A178" s="78" t="s">
        <v>1505</v>
      </c>
      <c r="B178" s="79"/>
      <c r="C178" s="79"/>
      <c r="D178" s="79"/>
      <c r="E178" s="10"/>
      <c r="G178" s="10"/>
      <c r="H178" s="79"/>
      <c r="I178" s="79"/>
    </row>
    <row r="179" spans="1:9" x14ac:dyDescent="0.2">
      <c r="A179" s="79"/>
      <c r="B179" s="79"/>
      <c r="C179" s="79"/>
      <c r="D179" s="79"/>
      <c r="E179" s="10"/>
      <c r="G179" s="10"/>
      <c r="H179" s="79"/>
      <c r="I179" s="79"/>
    </row>
    <row r="180" spans="1:9" x14ac:dyDescent="0.2">
      <c r="A180" s="79"/>
      <c r="B180" s="79"/>
      <c r="C180" s="79"/>
      <c r="D180" s="79"/>
      <c r="E180" s="10"/>
      <c r="G180" s="10"/>
      <c r="H180" s="79"/>
      <c r="I180" s="79"/>
    </row>
    <row r="181" spans="1:9" x14ac:dyDescent="0.2">
      <c r="A181" s="79"/>
      <c r="B181" s="79"/>
      <c r="C181" s="79"/>
      <c r="D181" s="79"/>
      <c r="E181" s="10"/>
      <c r="G181" s="10"/>
      <c r="H181" s="79"/>
      <c r="I181" s="79"/>
    </row>
    <row r="182" spans="1:9" x14ac:dyDescent="0.2">
      <c r="A182" s="79"/>
      <c r="B182" s="79"/>
      <c r="C182" s="79"/>
      <c r="D182" s="79"/>
      <c r="E182" s="10"/>
      <c r="G182" s="10"/>
      <c r="H182" s="79"/>
      <c r="I182" s="79"/>
    </row>
    <row r="183" spans="1:9" x14ac:dyDescent="0.2">
      <c r="A183" s="79"/>
      <c r="B183" s="79"/>
      <c r="C183" s="79"/>
      <c r="D183" s="79"/>
      <c r="E183" s="10"/>
      <c r="G183" s="10"/>
      <c r="H183" s="79"/>
      <c r="I183" s="79"/>
    </row>
    <row r="184" spans="1:9" x14ac:dyDescent="0.2">
      <c r="A184" s="79"/>
      <c r="B184" s="79"/>
      <c r="C184" s="79"/>
      <c r="D184" s="79"/>
      <c r="E184" s="10"/>
      <c r="G184" s="10"/>
      <c r="H184" s="79"/>
      <c r="I184" s="79"/>
    </row>
    <row r="185" spans="1:9" x14ac:dyDescent="0.2">
      <c r="A185" s="79"/>
      <c r="B185" s="79"/>
      <c r="C185" s="79"/>
      <c r="D185" s="79"/>
      <c r="E185" s="10"/>
      <c r="G185" s="10"/>
      <c r="H185" s="79"/>
      <c r="I185" s="79"/>
    </row>
    <row r="186" spans="1:9" x14ac:dyDescent="0.2">
      <c r="A186" s="79"/>
      <c r="B186" s="79"/>
      <c r="C186" s="79"/>
      <c r="D186" s="79"/>
      <c r="E186" s="10"/>
      <c r="G186" s="10"/>
      <c r="H186" s="79"/>
      <c r="I186" s="79"/>
    </row>
    <row r="187" spans="1:9" x14ac:dyDescent="0.2">
      <c r="A187" s="79"/>
      <c r="B187" s="79"/>
      <c r="C187" s="79"/>
      <c r="D187" s="79"/>
      <c r="E187" s="10"/>
      <c r="G187" s="10"/>
      <c r="H187" s="79"/>
      <c r="I187" s="79"/>
    </row>
    <row r="188" spans="1:9" x14ac:dyDescent="0.2">
      <c r="A188" s="79"/>
      <c r="B188" s="79"/>
      <c r="C188" s="79"/>
      <c r="D188" s="79"/>
      <c r="E188" s="10"/>
      <c r="G188" s="10"/>
      <c r="H188" s="79"/>
      <c r="I188" s="79"/>
    </row>
    <row r="189" spans="1:9" x14ac:dyDescent="0.2">
      <c r="A189" s="79"/>
      <c r="B189" s="79"/>
      <c r="C189" s="79"/>
      <c r="D189" s="79"/>
      <c r="E189" s="10"/>
      <c r="G189" s="10"/>
      <c r="H189" s="79"/>
      <c r="I189" s="79"/>
    </row>
    <row r="190" spans="1:9" x14ac:dyDescent="0.2">
      <c r="A190" s="79"/>
      <c r="B190" s="79"/>
      <c r="C190" s="79"/>
      <c r="D190" s="79"/>
      <c r="E190" s="10"/>
      <c r="G190" s="10"/>
      <c r="H190" s="79"/>
      <c r="I190" s="79"/>
    </row>
    <row r="191" spans="1:9" x14ac:dyDescent="0.2">
      <c r="A191" s="79"/>
      <c r="B191" s="79"/>
      <c r="C191" s="79"/>
      <c r="D191" s="79"/>
      <c r="E191" s="10"/>
      <c r="G191" s="10"/>
      <c r="H191" s="79"/>
      <c r="I191" s="79"/>
    </row>
    <row r="192" spans="1:9" x14ac:dyDescent="0.2">
      <c r="A192" s="79"/>
      <c r="B192" s="79"/>
      <c r="C192" s="79"/>
      <c r="D192" s="79"/>
      <c r="E192" s="10"/>
      <c r="G192" s="10"/>
      <c r="H192" s="79"/>
      <c r="I192" s="79"/>
    </row>
    <row r="193" spans="1:9" x14ac:dyDescent="0.2">
      <c r="A193" s="79"/>
      <c r="B193" s="79"/>
      <c r="C193" s="79"/>
      <c r="D193" s="79"/>
      <c r="E193" s="10"/>
      <c r="G193" s="10"/>
      <c r="H193" s="79"/>
      <c r="I193" s="79"/>
    </row>
    <row r="194" spans="1:9" x14ac:dyDescent="0.2">
      <c r="A194" s="78" t="s">
        <v>1720</v>
      </c>
      <c r="B194" s="79"/>
      <c r="C194" s="79"/>
      <c r="D194" s="79"/>
      <c r="E194" s="10"/>
      <c r="G194" s="10"/>
      <c r="H194" s="79"/>
      <c r="I194" s="79"/>
    </row>
    <row r="195" spans="1:9" x14ac:dyDescent="0.2">
      <c r="A195" s="79"/>
      <c r="B195" s="79"/>
      <c r="C195" s="79"/>
      <c r="D195" s="79"/>
      <c r="E195" s="10"/>
      <c r="G195" s="10"/>
      <c r="H195" s="79"/>
      <c r="I195" s="79"/>
    </row>
    <row r="196" spans="1:9" x14ac:dyDescent="0.2">
      <c r="A196" s="79" t="s">
        <v>1506</v>
      </c>
      <c r="B196" s="79"/>
      <c r="C196" s="79"/>
      <c r="D196" s="79"/>
      <c r="E196" s="10"/>
      <c r="G196" s="10"/>
      <c r="H196" s="79"/>
      <c r="I196" s="79"/>
    </row>
    <row r="199" spans="1:9" x14ac:dyDescent="0.2">
      <c r="A199" s="79"/>
    </row>
    <row r="200" spans="1:9" x14ac:dyDescent="0.2">
      <c r="A200" s="100"/>
    </row>
  </sheetData>
  <mergeCells count="18">
    <mergeCell ref="A108:B108"/>
    <mergeCell ref="A1:G1"/>
    <mergeCell ref="A87:G87"/>
    <mergeCell ref="A89:D89"/>
    <mergeCell ref="A106:B106"/>
    <mergeCell ref="A107:B107"/>
    <mergeCell ref="A135:A136"/>
    <mergeCell ref="A109:B109"/>
    <mergeCell ref="A110:B110"/>
    <mergeCell ref="A111:B111"/>
    <mergeCell ref="A112:B112"/>
    <mergeCell ref="A121:A122"/>
    <mergeCell ref="A123:A124"/>
    <mergeCell ref="A125:A126"/>
    <mergeCell ref="A127:A128"/>
    <mergeCell ref="A129:A130"/>
    <mergeCell ref="A131:A132"/>
    <mergeCell ref="A133:A134"/>
  </mergeCells>
  <conditionalFormatting sqref="F2:F3 F5:F86">
    <cfRule type="cellIs" dxfId="129" priority="2" stopIfTrue="1" operator="between">
      <formula>0.009</formula>
      <formula>-0.009</formula>
    </cfRule>
  </conditionalFormatting>
  <conditionalFormatting sqref="F88:F302">
    <cfRule type="cellIs" dxfId="128"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8DCAC-8C5B-4C85-A2BE-11B2EFD20AD3}">
  <dimension ref="A1:I172"/>
  <sheetViews>
    <sheetView workbookViewId="0">
      <selection sqref="A1:G1"/>
    </sheetView>
  </sheetViews>
  <sheetFormatPr defaultColWidth="9.28515625" defaultRowHeight="11.25" x14ac:dyDescent="0.2"/>
  <cols>
    <col min="1" max="1" width="52.28515625" style="6" bestFit="1" customWidth="1"/>
    <col min="2" max="2" width="53.28515625" style="6" bestFit="1" customWidth="1"/>
    <col min="3" max="3" width="2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1721</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1722</v>
      </c>
      <c r="B7" s="22" t="s">
        <v>1723</v>
      </c>
      <c r="C7" s="22" t="s">
        <v>68</v>
      </c>
      <c r="D7" s="25">
        <v>3000</v>
      </c>
      <c r="E7" s="23">
        <v>3135.1780684999999</v>
      </c>
      <c r="F7" s="24">
        <v>5.5451580255978801</v>
      </c>
      <c r="G7" s="23">
        <v>7.72</v>
      </c>
    </row>
    <row r="8" spans="1:7" x14ac:dyDescent="0.2">
      <c r="A8" s="22" t="s">
        <v>1724</v>
      </c>
      <c r="B8" s="22" t="s">
        <v>1725</v>
      </c>
      <c r="C8" s="22" t="s">
        <v>1639</v>
      </c>
      <c r="D8" s="25">
        <v>250</v>
      </c>
      <c r="E8" s="23">
        <v>2629.1918151</v>
      </c>
      <c r="F8" s="24">
        <v>4.6502252107528097</v>
      </c>
      <c r="G8" s="23">
        <v>7.1200999999999999</v>
      </c>
    </row>
    <row r="9" spans="1:7" x14ac:dyDescent="0.2">
      <c r="A9" s="22" t="s">
        <v>84</v>
      </c>
      <c r="B9" s="22" t="s">
        <v>1053</v>
      </c>
      <c r="C9" s="22" t="s">
        <v>32</v>
      </c>
      <c r="D9" s="25">
        <v>2500</v>
      </c>
      <c r="E9" s="23">
        <v>2567.6869178000002</v>
      </c>
      <c r="F9" s="24">
        <v>4.5414421153671496</v>
      </c>
      <c r="G9" s="23">
        <v>7.1472115084004297</v>
      </c>
    </row>
    <row r="10" spans="1:7" x14ac:dyDescent="0.2">
      <c r="A10" s="22" t="s">
        <v>1726</v>
      </c>
      <c r="B10" s="22" t="s">
        <v>1727</v>
      </c>
      <c r="C10" s="22" t="s">
        <v>68</v>
      </c>
      <c r="D10" s="25">
        <v>2500</v>
      </c>
      <c r="E10" s="23">
        <v>2501.4748973000001</v>
      </c>
      <c r="F10" s="24">
        <v>4.4243335783575501</v>
      </c>
      <c r="G10" s="23">
        <v>7.6574999999999998</v>
      </c>
    </row>
    <row r="11" spans="1:7" x14ac:dyDescent="0.2">
      <c r="A11" s="22" t="s">
        <v>1686</v>
      </c>
      <c r="B11" s="22" t="s">
        <v>1687</v>
      </c>
      <c r="C11" s="22" t="s">
        <v>1639</v>
      </c>
      <c r="D11" s="25">
        <v>2341</v>
      </c>
      <c r="E11" s="23">
        <v>2376.4677213999998</v>
      </c>
      <c r="F11" s="24">
        <v>4.20323463930084</v>
      </c>
      <c r="G11" s="23">
        <v>7.74</v>
      </c>
    </row>
    <row r="12" spans="1:7" x14ac:dyDescent="0.2">
      <c r="A12" s="22" t="s">
        <v>90</v>
      </c>
      <c r="B12" s="22" t="s">
        <v>89</v>
      </c>
      <c r="C12" s="22" t="s">
        <v>32</v>
      </c>
      <c r="D12" s="25">
        <v>3700</v>
      </c>
      <c r="E12" s="23">
        <v>2103.4425999999999</v>
      </c>
      <c r="F12" s="24">
        <v>3.72033784363482</v>
      </c>
      <c r="G12" s="23">
        <v>7.23</v>
      </c>
    </row>
    <row r="13" spans="1:7" x14ac:dyDescent="0.2">
      <c r="A13" s="22" t="s">
        <v>1728</v>
      </c>
      <c r="B13" s="22" t="s">
        <v>1729</v>
      </c>
      <c r="C13" s="22" t="s">
        <v>1639</v>
      </c>
      <c r="D13" s="25">
        <v>2000</v>
      </c>
      <c r="E13" s="23">
        <v>2046.4055341999999</v>
      </c>
      <c r="F13" s="24">
        <v>3.6194569570417499</v>
      </c>
      <c r="G13" s="23">
        <v>7.89</v>
      </c>
    </row>
    <row r="14" spans="1:7" x14ac:dyDescent="0.2">
      <c r="A14" s="22" t="s">
        <v>64</v>
      </c>
      <c r="B14" s="22" t="s">
        <v>63</v>
      </c>
      <c r="C14" s="22" t="s">
        <v>65</v>
      </c>
      <c r="D14" s="25">
        <v>1154</v>
      </c>
      <c r="E14" s="23">
        <v>1292.56655</v>
      </c>
      <c r="F14" s="24">
        <v>2.2861495014798598</v>
      </c>
      <c r="G14" s="23">
        <v>9.0576000000000008</v>
      </c>
    </row>
    <row r="15" spans="1:7" x14ac:dyDescent="0.2">
      <c r="A15" s="22" t="s">
        <v>83</v>
      </c>
      <c r="B15" s="22" t="s">
        <v>82</v>
      </c>
      <c r="C15" s="22" t="s">
        <v>32</v>
      </c>
      <c r="D15" s="25">
        <v>1000</v>
      </c>
      <c r="E15" s="23">
        <v>1040.0026711999999</v>
      </c>
      <c r="F15" s="24">
        <v>1.8394423005156699</v>
      </c>
      <c r="G15" s="23">
        <v>7.6398999999999999</v>
      </c>
    </row>
    <row r="16" spans="1:7" x14ac:dyDescent="0.2">
      <c r="A16" s="22" t="s">
        <v>70</v>
      </c>
      <c r="B16" s="22" t="s">
        <v>69</v>
      </c>
      <c r="C16" s="22" t="s">
        <v>65</v>
      </c>
      <c r="D16" s="25">
        <v>547</v>
      </c>
      <c r="E16" s="23">
        <v>615.25137800000005</v>
      </c>
      <c r="F16" s="24">
        <v>1.08818894555139</v>
      </c>
      <c r="G16" s="23">
        <v>9.0526</v>
      </c>
    </row>
    <row r="17" spans="1:7" x14ac:dyDescent="0.2">
      <c r="A17" s="22" t="s">
        <v>1730</v>
      </c>
      <c r="B17" s="22" t="s">
        <v>1731</v>
      </c>
      <c r="C17" s="22" t="s">
        <v>32</v>
      </c>
      <c r="D17" s="25">
        <v>5</v>
      </c>
      <c r="E17" s="23">
        <v>520.74366439999994</v>
      </c>
      <c r="F17" s="24">
        <v>0.92103409976596895</v>
      </c>
      <c r="G17" s="23">
        <v>7.19</v>
      </c>
    </row>
    <row r="18" spans="1:7" x14ac:dyDescent="0.2">
      <c r="A18" s="22" t="s">
        <v>1674</v>
      </c>
      <c r="B18" s="22" t="s">
        <v>1675</v>
      </c>
      <c r="C18" s="22" t="s">
        <v>32</v>
      </c>
      <c r="D18" s="25">
        <v>500</v>
      </c>
      <c r="E18" s="23">
        <v>511.65310959999999</v>
      </c>
      <c r="F18" s="24">
        <v>0.90495572660661805</v>
      </c>
      <c r="G18" s="23">
        <v>8.1938999999999993</v>
      </c>
    </row>
    <row r="19" spans="1:7" x14ac:dyDescent="0.2">
      <c r="A19" s="21" t="s">
        <v>33</v>
      </c>
      <c r="B19" s="21"/>
      <c r="C19" s="21"/>
      <c r="D19" s="21"/>
      <c r="E19" s="26">
        <f>SUM(E6:E18)</f>
        <v>21340.064927500003</v>
      </c>
      <c r="F19" s="27">
        <f>SUM(F6:F18)</f>
        <v>37.743958943972302</v>
      </c>
      <c r="G19" s="26"/>
    </row>
    <row r="20" spans="1:7" x14ac:dyDescent="0.2">
      <c r="A20" s="22"/>
      <c r="B20" s="22"/>
      <c r="C20" s="22"/>
      <c r="D20" s="22"/>
      <c r="E20" s="23"/>
      <c r="F20" s="24"/>
      <c r="G20" s="23"/>
    </row>
    <row r="21" spans="1:7" x14ac:dyDescent="0.2">
      <c r="A21" s="21" t="s">
        <v>34</v>
      </c>
      <c r="B21" s="22"/>
      <c r="C21" s="22"/>
      <c r="D21" s="22"/>
      <c r="E21" s="23"/>
      <c r="F21" s="24"/>
      <c r="G21" s="23"/>
    </row>
    <row r="22" spans="1:7" x14ac:dyDescent="0.2">
      <c r="A22" s="21" t="s">
        <v>35</v>
      </c>
      <c r="B22" s="22"/>
      <c r="C22" s="22"/>
      <c r="D22" s="22"/>
      <c r="E22" s="23"/>
      <c r="F22" s="24"/>
      <c r="G22" s="23"/>
    </row>
    <row r="23" spans="1:7" x14ac:dyDescent="0.2">
      <c r="A23" s="22" t="s">
        <v>1401</v>
      </c>
      <c r="B23" s="22" t="s">
        <v>1402</v>
      </c>
      <c r="C23" s="22" t="s">
        <v>36</v>
      </c>
      <c r="D23" s="25">
        <v>500</v>
      </c>
      <c r="E23" s="23">
        <v>2479.1075000000001</v>
      </c>
      <c r="F23" s="24">
        <v>4.38477258694338</v>
      </c>
      <c r="G23" s="23">
        <v>6.2779999999999996</v>
      </c>
    </row>
    <row r="24" spans="1:7" x14ac:dyDescent="0.2">
      <c r="A24" s="22" t="s">
        <v>120</v>
      </c>
      <c r="B24" s="22" t="s">
        <v>119</v>
      </c>
      <c r="C24" s="22" t="s">
        <v>37</v>
      </c>
      <c r="D24" s="25">
        <v>500</v>
      </c>
      <c r="E24" s="23">
        <v>2472.8575000000001</v>
      </c>
      <c r="F24" s="24">
        <v>4.3737182745876604</v>
      </c>
      <c r="G24" s="23">
        <v>6.2598000000000003</v>
      </c>
    </row>
    <row r="25" spans="1:7" x14ac:dyDescent="0.2">
      <c r="A25" s="22" t="s">
        <v>1533</v>
      </c>
      <c r="B25" s="22" t="s">
        <v>1534</v>
      </c>
      <c r="C25" s="22" t="s">
        <v>1396</v>
      </c>
      <c r="D25" s="25">
        <v>500</v>
      </c>
      <c r="E25" s="23">
        <v>2456.5749999999998</v>
      </c>
      <c r="F25" s="24">
        <v>4.3449195800385496</v>
      </c>
      <c r="G25" s="23">
        <v>6.6519000000000004</v>
      </c>
    </row>
    <row r="26" spans="1:7" x14ac:dyDescent="0.2">
      <c r="A26" s="22" t="s">
        <v>1732</v>
      </c>
      <c r="B26" s="22" t="s">
        <v>1733</v>
      </c>
      <c r="C26" s="22" t="s">
        <v>37</v>
      </c>
      <c r="D26" s="25">
        <v>500</v>
      </c>
      <c r="E26" s="23">
        <v>2455.7075</v>
      </c>
      <c r="F26" s="24">
        <v>4.3433852414835803</v>
      </c>
      <c r="G26" s="23">
        <v>6.65</v>
      </c>
    </row>
    <row r="27" spans="1:7" x14ac:dyDescent="0.2">
      <c r="A27" s="22" t="s">
        <v>1734</v>
      </c>
      <c r="B27" s="22" t="s">
        <v>1735</v>
      </c>
      <c r="C27" s="22" t="s">
        <v>38</v>
      </c>
      <c r="D27" s="25">
        <v>500</v>
      </c>
      <c r="E27" s="23">
        <v>2447.2424999999998</v>
      </c>
      <c r="F27" s="24">
        <v>4.3284132808290003</v>
      </c>
      <c r="G27" s="23">
        <v>6.6683000000000003</v>
      </c>
    </row>
    <row r="28" spans="1:7" x14ac:dyDescent="0.2">
      <c r="A28" s="22" t="s">
        <v>1736</v>
      </c>
      <c r="B28" s="22" t="s">
        <v>1737</v>
      </c>
      <c r="C28" s="22" t="s">
        <v>36</v>
      </c>
      <c r="D28" s="25">
        <v>500</v>
      </c>
      <c r="E28" s="23">
        <v>2440.4850000000001</v>
      </c>
      <c r="F28" s="24">
        <v>4.3164613583099998</v>
      </c>
      <c r="G28" s="23">
        <v>6.7434000000000003</v>
      </c>
    </row>
    <row r="29" spans="1:7" x14ac:dyDescent="0.2">
      <c r="A29" s="22" t="s">
        <v>122</v>
      </c>
      <c r="B29" s="22" t="s">
        <v>121</v>
      </c>
      <c r="C29" s="22" t="s">
        <v>36</v>
      </c>
      <c r="D29" s="25">
        <v>500</v>
      </c>
      <c r="E29" s="23">
        <v>2377.2375000000002</v>
      </c>
      <c r="F29" s="24">
        <v>4.2045961389951003</v>
      </c>
      <c r="G29" s="23">
        <v>7.4501999999999997</v>
      </c>
    </row>
    <row r="30" spans="1:7" x14ac:dyDescent="0.2">
      <c r="A30" s="22" t="s">
        <v>1561</v>
      </c>
      <c r="B30" s="22" t="s">
        <v>1562</v>
      </c>
      <c r="C30" s="22" t="s">
        <v>36</v>
      </c>
      <c r="D30" s="25">
        <v>400</v>
      </c>
      <c r="E30" s="23">
        <v>1959.06</v>
      </c>
      <c r="F30" s="24">
        <v>3.4649697861739699</v>
      </c>
      <c r="G30" s="23">
        <v>6.7502000000000004</v>
      </c>
    </row>
    <row r="31" spans="1:7" x14ac:dyDescent="0.2">
      <c r="A31" s="22" t="s">
        <v>1525</v>
      </c>
      <c r="B31" s="22" t="s">
        <v>1526</v>
      </c>
      <c r="C31" s="22" t="s">
        <v>38</v>
      </c>
      <c r="D31" s="25">
        <v>400</v>
      </c>
      <c r="E31" s="23">
        <v>1958.29</v>
      </c>
      <c r="F31" s="24">
        <v>3.4636078948917501</v>
      </c>
      <c r="G31" s="23">
        <v>6.88</v>
      </c>
    </row>
    <row r="32" spans="1:7" x14ac:dyDescent="0.2">
      <c r="A32" s="22" t="s">
        <v>124</v>
      </c>
      <c r="B32" s="22" t="s">
        <v>123</v>
      </c>
      <c r="C32" s="22" t="s">
        <v>38</v>
      </c>
      <c r="D32" s="25">
        <v>400</v>
      </c>
      <c r="E32" s="23">
        <v>1941.1559999999999</v>
      </c>
      <c r="F32" s="24">
        <v>3.4333031608272999</v>
      </c>
      <c r="G32" s="23">
        <v>6.83</v>
      </c>
    </row>
    <row r="33" spans="1:7" x14ac:dyDescent="0.2">
      <c r="A33" s="22" t="s">
        <v>1696</v>
      </c>
      <c r="B33" s="22" t="s">
        <v>1697</v>
      </c>
      <c r="C33" s="22" t="s">
        <v>37</v>
      </c>
      <c r="D33" s="25">
        <v>300</v>
      </c>
      <c r="E33" s="23">
        <v>1423.5825</v>
      </c>
      <c r="F33" s="24">
        <v>2.5178760990607798</v>
      </c>
      <c r="G33" s="23">
        <v>7.23</v>
      </c>
    </row>
    <row r="34" spans="1:7" x14ac:dyDescent="0.2">
      <c r="A34" s="21" t="s">
        <v>33</v>
      </c>
      <c r="B34" s="21"/>
      <c r="C34" s="21"/>
      <c r="D34" s="21"/>
      <c r="E34" s="26">
        <f>SUM(E22:E33)</f>
        <v>24411.301000000003</v>
      </c>
      <c r="F34" s="27">
        <f>SUM(F22:F33)</f>
        <v>43.17602340214107</v>
      </c>
      <c r="G34" s="26"/>
    </row>
    <row r="35" spans="1:7" x14ac:dyDescent="0.2">
      <c r="A35" s="22"/>
      <c r="B35" s="22"/>
      <c r="C35" s="22"/>
      <c r="D35" s="22"/>
      <c r="E35" s="23"/>
      <c r="F35" s="24"/>
      <c r="G35" s="23"/>
    </row>
    <row r="36" spans="1:7" x14ac:dyDescent="0.2">
      <c r="A36" s="21" t="s">
        <v>61</v>
      </c>
      <c r="B36" s="22"/>
      <c r="C36" s="22"/>
      <c r="D36" s="22"/>
      <c r="E36" s="23"/>
      <c r="F36" s="24"/>
      <c r="G36" s="23"/>
    </row>
    <row r="37" spans="1:7" x14ac:dyDescent="0.2">
      <c r="A37" s="22" t="s">
        <v>98</v>
      </c>
      <c r="B37" s="22" t="s">
        <v>97</v>
      </c>
      <c r="C37" s="22" t="s">
        <v>40</v>
      </c>
      <c r="D37" s="25">
        <v>3100000</v>
      </c>
      <c r="E37" s="23">
        <v>3038.4866999999999</v>
      </c>
      <c r="F37" s="24">
        <v>5.3741409712777903</v>
      </c>
      <c r="G37" s="23">
        <v>8.0703106949999999</v>
      </c>
    </row>
    <row r="38" spans="1:7" x14ac:dyDescent="0.2">
      <c r="A38" s="22" t="s">
        <v>100</v>
      </c>
      <c r="B38" s="22" t="s">
        <v>99</v>
      </c>
      <c r="C38" s="22" t="s">
        <v>40</v>
      </c>
      <c r="D38" s="25">
        <v>1000000</v>
      </c>
      <c r="E38" s="23">
        <v>1006.437</v>
      </c>
      <c r="F38" s="24">
        <v>1.78007503429582</v>
      </c>
      <c r="G38" s="23">
        <v>7.9071655649999997</v>
      </c>
    </row>
    <row r="39" spans="1:7" x14ac:dyDescent="0.2">
      <c r="A39" s="22" t="s">
        <v>1698</v>
      </c>
      <c r="B39" s="22" t="s">
        <v>1699</v>
      </c>
      <c r="C39" s="22" t="s">
        <v>40</v>
      </c>
      <c r="D39" s="25">
        <v>1000000</v>
      </c>
      <c r="E39" s="23">
        <v>1005.4397778</v>
      </c>
      <c r="F39" s="24">
        <v>1.7783112573859301</v>
      </c>
      <c r="G39" s="23">
        <v>7.79096469</v>
      </c>
    </row>
    <row r="40" spans="1:7" x14ac:dyDescent="0.2">
      <c r="A40" s="22" t="s">
        <v>102</v>
      </c>
      <c r="B40" s="22" t="s">
        <v>101</v>
      </c>
      <c r="C40" s="22" t="s">
        <v>40</v>
      </c>
      <c r="D40" s="25">
        <v>800000</v>
      </c>
      <c r="E40" s="23">
        <v>800.69039999999995</v>
      </c>
      <c r="F40" s="24">
        <v>1.4161730850915999</v>
      </c>
      <c r="G40" s="23">
        <v>7.6759914250000003</v>
      </c>
    </row>
    <row r="41" spans="1:7" x14ac:dyDescent="0.2">
      <c r="A41" s="22" t="s">
        <v>104</v>
      </c>
      <c r="B41" s="22" t="s">
        <v>103</v>
      </c>
      <c r="C41" s="22" t="s">
        <v>40</v>
      </c>
      <c r="D41" s="25">
        <v>624880</v>
      </c>
      <c r="E41" s="23">
        <v>634.86402020000003</v>
      </c>
      <c r="F41" s="24">
        <v>1.12287762923134</v>
      </c>
      <c r="G41" s="23">
        <v>7.8810401399999996</v>
      </c>
    </row>
    <row r="42" spans="1:7" x14ac:dyDescent="0.2">
      <c r="A42" s="22" t="s">
        <v>1704</v>
      </c>
      <c r="B42" s="22" t="s">
        <v>1705</v>
      </c>
      <c r="C42" s="22" t="s">
        <v>40</v>
      </c>
      <c r="D42" s="25">
        <v>500000</v>
      </c>
      <c r="E42" s="23">
        <v>491.72341669999997</v>
      </c>
      <c r="F42" s="24">
        <v>0.86970627853140503</v>
      </c>
      <c r="G42" s="23">
        <v>7.8268248399999996</v>
      </c>
    </row>
    <row r="43" spans="1:7" x14ac:dyDescent="0.2">
      <c r="A43" s="22" t="s">
        <v>110</v>
      </c>
      <c r="B43" s="22" t="s">
        <v>109</v>
      </c>
      <c r="C43" s="22" t="s">
        <v>40</v>
      </c>
      <c r="D43" s="25">
        <v>137350</v>
      </c>
      <c r="E43" s="23">
        <v>139.69422879999999</v>
      </c>
      <c r="F43" s="24">
        <v>0.24707578231135</v>
      </c>
      <c r="G43" s="23">
        <v>7.85707646</v>
      </c>
    </row>
    <row r="44" spans="1:7" x14ac:dyDescent="0.2">
      <c r="A44" s="22" t="s">
        <v>112</v>
      </c>
      <c r="B44" s="22" t="s">
        <v>111</v>
      </c>
      <c r="C44" s="22" t="s">
        <v>40</v>
      </c>
      <c r="D44" s="25">
        <v>52560</v>
      </c>
      <c r="E44" s="23">
        <v>50.527802600000001</v>
      </c>
      <c r="F44" s="24">
        <v>8.9368018014130607E-2</v>
      </c>
      <c r="G44" s="23">
        <v>8.1044398050000002</v>
      </c>
    </row>
    <row r="45" spans="1:7" x14ac:dyDescent="0.2">
      <c r="A45" s="22" t="s">
        <v>108</v>
      </c>
      <c r="B45" s="22" t="s">
        <v>107</v>
      </c>
      <c r="C45" s="22" t="s">
        <v>40</v>
      </c>
      <c r="D45" s="25">
        <v>50200</v>
      </c>
      <c r="E45" s="23">
        <v>49.707236799999997</v>
      </c>
      <c r="F45" s="24">
        <v>8.7916691508271805E-2</v>
      </c>
      <c r="G45" s="23">
        <v>8.0564921849999998</v>
      </c>
    </row>
    <row r="46" spans="1:7" x14ac:dyDescent="0.2">
      <c r="A46" s="22" t="s">
        <v>114</v>
      </c>
      <c r="B46" s="22" t="s">
        <v>113</v>
      </c>
      <c r="C46" s="22" t="s">
        <v>40</v>
      </c>
      <c r="D46" s="25">
        <v>50000</v>
      </c>
      <c r="E46" s="23">
        <v>47.904083300000003</v>
      </c>
      <c r="F46" s="24">
        <v>8.4727471985983696E-2</v>
      </c>
      <c r="G46" s="23">
        <v>8.1135785899999995</v>
      </c>
    </row>
    <row r="47" spans="1:7" x14ac:dyDescent="0.2">
      <c r="A47" s="22" t="s">
        <v>106</v>
      </c>
      <c r="B47" s="22" t="s">
        <v>105</v>
      </c>
      <c r="C47" s="22" t="s">
        <v>40</v>
      </c>
      <c r="D47" s="25">
        <v>10200</v>
      </c>
      <c r="E47" s="23">
        <v>10.0819452</v>
      </c>
      <c r="F47" s="24">
        <v>1.7831835423040499E-2</v>
      </c>
      <c r="G47" s="23">
        <v>8.07981543</v>
      </c>
    </row>
    <row r="48" spans="1:7" x14ac:dyDescent="0.2">
      <c r="A48" s="21" t="s">
        <v>33</v>
      </c>
      <c r="B48" s="21"/>
      <c r="C48" s="21"/>
      <c r="D48" s="21"/>
      <c r="E48" s="26">
        <f>SUM(E37:E47)</f>
        <v>7275.5566113999976</v>
      </c>
      <c r="F48" s="27">
        <f>SUM(F37:F47)</f>
        <v>12.868204055056662</v>
      </c>
      <c r="G48" s="26"/>
    </row>
    <row r="49" spans="1:7" x14ac:dyDescent="0.2">
      <c r="A49" s="22"/>
      <c r="B49" s="22"/>
      <c r="C49" s="22"/>
      <c r="D49" s="22"/>
      <c r="E49" s="23"/>
      <c r="F49" s="24"/>
      <c r="G49" s="23"/>
    </row>
    <row r="50" spans="1:7" x14ac:dyDescent="0.2">
      <c r="A50" s="21" t="s">
        <v>1470</v>
      </c>
      <c r="B50" s="22"/>
      <c r="C50" s="22"/>
      <c r="D50" s="22"/>
      <c r="E50" s="23"/>
      <c r="F50" s="24"/>
      <c r="G50" s="23"/>
    </row>
    <row r="51" spans="1:7" x14ac:dyDescent="0.2">
      <c r="A51" s="22" t="s">
        <v>1471</v>
      </c>
      <c r="B51" s="22" t="s">
        <v>1472</v>
      </c>
      <c r="C51" s="22" t="s">
        <v>1473</v>
      </c>
      <c r="D51" s="25">
        <v>1762.3119999999999</v>
      </c>
      <c r="E51" s="23">
        <v>211.58998650000001</v>
      </c>
      <c r="F51" s="24">
        <v>0.37423708833800801</v>
      </c>
      <c r="G51" s="23">
        <v>5.82</v>
      </c>
    </row>
    <row r="52" spans="1:7" x14ac:dyDescent="0.2">
      <c r="A52" s="21" t="s">
        <v>33</v>
      </c>
      <c r="B52" s="21"/>
      <c r="C52" s="21"/>
      <c r="D52" s="21"/>
      <c r="E52" s="26">
        <f>SUM(E51:E51)</f>
        <v>211.58998650000001</v>
      </c>
      <c r="F52" s="27">
        <f>SUM(F51:F51)</f>
        <v>0.37423708833800801</v>
      </c>
      <c r="G52" s="26"/>
    </row>
    <row r="53" spans="1:7" x14ac:dyDescent="0.2">
      <c r="A53" s="22"/>
      <c r="B53" s="22"/>
      <c r="C53" s="22"/>
      <c r="D53" s="22"/>
      <c r="E53" s="23"/>
      <c r="F53" s="24"/>
      <c r="G53" s="23"/>
    </row>
    <row r="54" spans="1:7" x14ac:dyDescent="0.2">
      <c r="A54" s="21" t="s">
        <v>41</v>
      </c>
      <c r="B54" s="21"/>
      <c r="C54" s="21"/>
      <c r="D54" s="21"/>
      <c r="E54" s="26">
        <f>E19+E34+E48+E52</f>
        <v>53238.512525400009</v>
      </c>
      <c r="F54" s="27">
        <f>F19+F34+F48+F52</f>
        <v>94.162423489508043</v>
      </c>
      <c r="G54" s="26"/>
    </row>
    <row r="55" spans="1:7" x14ac:dyDescent="0.2">
      <c r="A55" s="21"/>
      <c r="B55" s="21"/>
      <c r="C55" s="21"/>
      <c r="D55" s="21"/>
      <c r="E55" s="26"/>
      <c r="F55" s="27"/>
      <c r="G55" s="26"/>
    </row>
    <row r="56" spans="1:7" x14ac:dyDescent="0.2">
      <c r="A56" s="21" t="s">
        <v>1593</v>
      </c>
      <c r="B56" s="21"/>
      <c r="C56" s="21"/>
      <c r="D56" s="21"/>
      <c r="E56" s="26">
        <v>2.4878289900000001</v>
      </c>
      <c r="F56" s="27">
        <f>E56/E60*100</f>
        <v>4.400198198890138E-3</v>
      </c>
      <c r="G56" s="26"/>
    </row>
    <row r="57" spans="1:7" x14ac:dyDescent="0.2">
      <c r="A57" s="21"/>
      <c r="B57" s="21"/>
      <c r="C57" s="21"/>
      <c r="D57" s="21"/>
      <c r="E57" s="26"/>
      <c r="F57" s="27"/>
      <c r="G57" s="26"/>
    </row>
    <row r="58" spans="1:7" x14ac:dyDescent="0.2">
      <c r="A58" s="21" t="s">
        <v>43</v>
      </c>
      <c r="B58" s="21"/>
      <c r="C58" s="21"/>
      <c r="D58" s="21"/>
      <c r="E58" s="26">
        <f>E60-(E19+E34+E48+E52+E56)</f>
        <v>3298.0207885099881</v>
      </c>
      <c r="F58" s="27">
        <f>F60-(F19+F34+F48+F52+F56)</f>
        <v>5.8331763122930624</v>
      </c>
      <c r="G58" s="26"/>
    </row>
    <row r="59" spans="1:7" x14ac:dyDescent="0.2">
      <c r="A59" s="22"/>
      <c r="B59" s="22"/>
      <c r="C59" s="22"/>
      <c r="D59" s="22"/>
      <c r="E59" s="23"/>
      <c r="F59" s="24"/>
      <c r="G59" s="23"/>
    </row>
    <row r="60" spans="1:7" x14ac:dyDescent="0.2">
      <c r="A60" s="28" t="s">
        <v>42</v>
      </c>
      <c r="B60" s="28"/>
      <c r="C60" s="28"/>
      <c r="D60" s="28"/>
      <c r="E60" s="29">
        <v>56539.021142899997</v>
      </c>
      <c r="F60" s="30">
        <v>100</v>
      </c>
      <c r="G60" s="29"/>
    </row>
    <row r="62" spans="1:7" x14ac:dyDescent="0.2">
      <c r="A62" s="102" t="s">
        <v>1594</v>
      </c>
      <c r="B62" s="102"/>
      <c r="C62" s="102"/>
      <c r="D62" s="102"/>
      <c r="E62" s="103"/>
      <c r="F62" s="104"/>
      <c r="G62" s="103"/>
    </row>
    <row r="63" spans="1:7" x14ac:dyDescent="0.2">
      <c r="A63" s="22"/>
      <c r="B63" s="22"/>
      <c r="C63" s="22"/>
      <c r="D63" s="22"/>
      <c r="E63" s="23"/>
      <c r="F63" s="24"/>
      <c r="G63" s="23"/>
    </row>
    <row r="64" spans="1:7" x14ac:dyDescent="0.2">
      <c r="A64" s="21" t="s">
        <v>1595</v>
      </c>
      <c r="B64" s="21"/>
      <c r="C64" s="21"/>
      <c r="D64" s="21"/>
      <c r="E64" s="26" t="s">
        <v>1596</v>
      </c>
      <c r="F64" s="27" t="s">
        <v>3</v>
      </c>
      <c r="G64" s="26"/>
    </row>
    <row r="65" spans="1:7" x14ac:dyDescent="0.2">
      <c r="A65" s="22" t="s">
        <v>1597</v>
      </c>
      <c r="B65" s="22"/>
      <c r="C65" s="22"/>
      <c r="D65" s="22"/>
      <c r="E65" s="23">
        <v>2500</v>
      </c>
      <c r="F65" s="24">
        <f>E65/$E$60*100</f>
        <v>4.4217249422860636</v>
      </c>
      <c r="G65" s="23"/>
    </row>
    <row r="66" spans="1:7" x14ac:dyDescent="0.2">
      <c r="A66" s="22" t="s">
        <v>1600</v>
      </c>
      <c r="B66" s="22"/>
      <c r="C66" s="22"/>
      <c r="D66" s="22"/>
      <c r="E66" s="23">
        <v>2000</v>
      </c>
      <c r="F66" s="24">
        <f>E66/$E$60*100</f>
        <v>3.5373799538288511</v>
      </c>
      <c r="G66" s="23"/>
    </row>
    <row r="67" spans="1:7" x14ac:dyDescent="0.2">
      <c r="A67" s="22" t="s">
        <v>1598</v>
      </c>
      <c r="B67" s="22"/>
      <c r="C67" s="22"/>
      <c r="D67" s="22"/>
      <c r="E67" s="23">
        <v>1500</v>
      </c>
      <c r="F67" s="24">
        <f>E67/$E$60*100</f>
        <v>2.6530349653716376</v>
      </c>
      <c r="G67" s="23"/>
    </row>
    <row r="68" spans="1:7" x14ac:dyDescent="0.2">
      <c r="A68" s="22" t="s">
        <v>1598</v>
      </c>
      <c r="B68" s="22"/>
      <c r="C68" s="22"/>
      <c r="D68" s="22"/>
      <c r="E68" s="23">
        <v>1500</v>
      </c>
      <c r="F68" s="24">
        <f>E68/$E$60*100</f>
        <v>2.6530349653716376</v>
      </c>
      <c r="G68" s="23"/>
    </row>
    <row r="69" spans="1:7" x14ac:dyDescent="0.2">
      <c r="A69" s="22" t="s">
        <v>1706</v>
      </c>
      <c r="B69" s="22"/>
      <c r="C69" s="22"/>
      <c r="D69" s="22"/>
      <c r="E69" s="23">
        <v>1500</v>
      </c>
      <c r="F69" s="24">
        <f>E69/$E$60*100</f>
        <v>2.6530349653716376</v>
      </c>
      <c r="G69" s="23"/>
    </row>
    <row r="70" spans="1:7" x14ac:dyDescent="0.2">
      <c r="A70" s="28" t="s">
        <v>1601</v>
      </c>
      <c r="B70" s="28"/>
      <c r="C70" s="28"/>
      <c r="D70" s="28"/>
      <c r="E70" s="29">
        <f xml:space="preserve"> SUM(E65:E69)</f>
        <v>9000</v>
      </c>
      <c r="F70" s="30">
        <f xml:space="preserve"> SUM(F65:F69)</f>
        <v>15.918209792229828</v>
      </c>
      <c r="G70" s="29"/>
    </row>
    <row r="71" spans="1:7" x14ac:dyDescent="0.2">
      <c r="F71" s="13" t="s">
        <v>127</v>
      </c>
    </row>
    <row r="72" spans="1:7" x14ac:dyDescent="0.2">
      <c r="A72" s="11" t="s">
        <v>44</v>
      </c>
    </row>
    <row r="73" spans="1:7" x14ac:dyDescent="0.2">
      <c r="A73" s="11" t="s">
        <v>1476</v>
      </c>
    </row>
    <row r="74" spans="1:7" x14ac:dyDescent="0.2">
      <c r="A74" s="11" t="s">
        <v>1052</v>
      </c>
    </row>
    <row r="76" spans="1:7" ht="34.9" customHeight="1" x14ac:dyDescent="0.2">
      <c r="A76" s="163" t="s">
        <v>1054</v>
      </c>
      <c r="B76" s="163"/>
      <c r="C76" s="163"/>
      <c r="D76" s="163"/>
      <c r="E76" s="163"/>
      <c r="F76" s="163"/>
      <c r="G76" s="163"/>
    </row>
    <row r="78" spans="1:7" ht="23.25" customHeight="1" x14ac:dyDescent="0.2">
      <c r="A78" s="152" t="s">
        <v>1479</v>
      </c>
      <c r="B78" s="152"/>
      <c r="C78" s="152"/>
      <c r="D78" s="152"/>
    </row>
    <row r="80" spans="1:7" x14ac:dyDescent="0.2">
      <c r="A80" s="11" t="s">
        <v>45</v>
      </c>
    </row>
    <row r="81" spans="1:4" x14ac:dyDescent="0.2">
      <c r="A81" s="11" t="s">
        <v>1010</v>
      </c>
    </row>
    <row r="82" spans="1:4" x14ac:dyDescent="0.2">
      <c r="A82" s="11" t="s">
        <v>46</v>
      </c>
      <c r="B82" s="11"/>
      <c r="C82" s="31" t="s">
        <v>48</v>
      </c>
      <c r="D82" s="11" t="s">
        <v>47</v>
      </c>
    </row>
    <row r="83" spans="1:4" x14ac:dyDescent="0.2">
      <c r="A83" s="6" t="s">
        <v>57</v>
      </c>
      <c r="C83" s="32">
        <v>24.087599999999998</v>
      </c>
      <c r="D83" s="32">
        <v>24.14</v>
      </c>
    </row>
    <row r="84" spans="1:4" x14ac:dyDescent="0.2">
      <c r="A84" s="6" t="s">
        <v>125</v>
      </c>
      <c r="C84" s="32">
        <v>10.971399999999999</v>
      </c>
      <c r="D84" s="32">
        <v>10.8377</v>
      </c>
    </row>
    <row r="85" spans="1:4" x14ac:dyDescent="0.2">
      <c r="A85" s="6" t="s">
        <v>58</v>
      </c>
      <c r="C85" s="32">
        <v>25.252099999999999</v>
      </c>
      <c r="D85" s="32">
        <v>25.3124</v>
      </c>
    </row>
    <row r="86" spans="1:4" x14ac:dyDescent="0.2">
      <c r="A86" s="6" t="s">
        <v>126</v>
      </c>
      <c r="C86" s="32">
        <v>11.606400000000001</v>
      </c>
      <c r="D86" s="32">
        <v>11.4541</v>
      </c>
    </row>
    <row r="88" spans="1:4" x14ac:dyDescent="0.2">
      <c r="A88" s="11" t="s">
        <v>1011</v>
      </c>
    </row>
    <row r="89" spans="1:4" x14ac:dyDescent="0.2">
      <c r="A89" s="159" t="s">
        <v>49</v>
      </c>
      <c r="B89" s="160"/>
      <c r="C89" s="33" t="s">
        <v>50</v>
      </c>
    </row>
    <row r="90" spans="1:4" x14ac:dyDescent="0.2">
      <c r="A90" s="157" t="s">
        <v>125</v>
      </c>
      <c r="B90" s="158"/>
      <c r="C90" s="34">
        <v>0.1575</v>
      </c>
    </row>
    <row r="91" spans="1:4" x14ac:dyDescent="0.2">
      <c r="A91" s="157" t="s">
        <v>126</v>
      </c>
      <c r="B91" s="158"/>
      <c r="C91" s="34">
        <v>0.18</v>
      </c>
    </row>
    <row r="92" spans="1:4" x14ac:dyDescent="0.2">
      <c r="A92" s="6" t="s">
        <v>51</v>
      </c>
    </row>
    <row r="93" spans="1:4" x14ac:dyDescent="0.2">
      <c r="A93" s="6" t="s">
        <v>52</v>
      </c>
    </row>
    <row r="95" spans="1:4" x14ac:dyDescent="0.2">
      <c r="A95" s="11" t="s">
        <v>1614</v>
      </c>
    </row>
    <row r="96" spans="1:4" x14ac:dyDescent="0.2">
      <c r="A96" s="11"/>
    </row>
    <row r="97" spans="1:5" x14ac:dyDescent="0.2">
      <c r="A97" s="6" t="s">
        <v>1615</v>
      </c>
      <c r="B97" s="105"/>
      <c r="C97" s="105"/>
      <c r="D97" s="105"/>
      <c r="E97" s="105"/>
    </row>
    <row r="98" spans="1:5" x14ac:dyDescent="0.2">
      <c r="A98" s="106"/>
      <c r="B98" s="105"/>
      <c r="C98" s="105"/>
      <c r="D98" s="105"/>
      <c r="E98" s="105"/>
    </row>
    <row r="99" spans="1:5" ht="33.75" x14ac:dyDescent="0.2">
      <c r="A99" s="107" t="s">
        <v>1015</v>
      </c>
      <c r="B99" s="108" t="s">
        <v>1616</v>
      </c>
      <c r="C99" s="107" t="s">
        <v>1617</v>
      </c>
      <c r="D99" s="109" t="s">
        <v>1618</v>
      </c>
      <c r="E99" s="110" t="s">
        <v>1619</v>
      </c>
    </row>
    <row r="100" spans="1:5" x14ac:dyDescent="0.2">
      <c r="A100" s="161" t="s">
        <v>1738</v>
      </c>
      <c r="B100" s="111" t="s">
        <v>1621</v>
      </c>
      <c r="C100" s="111" t="s">
        <v>1622</v>
      </c>
      <c r="D100" s="137">
        <v>46304</v>
      </c>
      <c r="E100" s="112">
        <v>1500</v>
      </c>
    </row>
    <row r="101" spans="1:5" ht="31.15" customHeight="1" x14ac:dyDescent="0.2">
      <c r="A101" s="161"/>
      <c r="B101" s="111" t="s">
        <v>1036</v>
      </c>
      <c r="C101" s="111" t="s">
        <v>1623</v>
      </c>
      <c r="D101" s="137">
        <v>47947</v>
      </c>
      <c r="E101" s="112">
        <v>-1500</v>
      </c>
    </row>
    <row r="102" spans="1:5" x14ac:dyDescent="0.2">
      <c r="A102" s="161" t="s">
        <v>1739</v>
      </c>
      <c r="B102" s="111" t="s">
        <v>1621</v>
      </c>
      <c r="C102" s="111" t="s">
        <v>1622</v>
      </c>
      <c r="D102" s="137">
        <v>46304</v>
      </c>
      <c r="E102" s="112">
        <v>1500</v>
      </c>
    </row>
    <row r="103" spans="1:5" ht="30.4" customHeight="1" x14ac:dyDescent="0.2">
      <c r="A103" s="161"/>
      <c r="B103" s="111" t="s">
        <v>1036</v>
      </c>
      <c r="C103" s="111" t="s">
        <v>1623</v>
      </c>
      <c r="D103" s="137">
        <v>47947</v>
      </c>
      <c r="E103" s="112">
        <v>-1500</v>
      </c>
    </row>
    <row r="104" spans="1:5" x14ac:dyDescent="0.2">
      <c r="A104" s="162" t="s">
        <v>1740</v>
      </c>
      <c r="B104" s="111" t="s">
        <v>1621</v>
      </c>
      <c r="C104" s="111" t="s">
        <v>1622</v>
      </c>
      <c r="D104" s="137">
        <v>46304</v>
      </c>
      <c r="E104" s="112">
        <v>2000</v>
      </c>
    </row>
    <row r="105" spans="1:5" x14ac:dyDescent="0.2">
      <c r="A105" s="162"/>
      <c r="B105" s="111" t="s">
        <v>1036</v>
      </c>
      <c r="C105" s="111" t="s">
        <v>1623</v>
      </c>
      <c r="D105" s="137">
        <v>47947</v>
      </c>
      <c r="E105" s="112">
        <v>-2000</v>
      </c>
    </row>
    <row r="106" spans="1:5" x14ac:dyDescent="0.2">
      <c r="A106" s="162" t="s">
        <v>97</v>
      </c>
      <c r="B106" s="111" t="s">
        <v>1621</v>
      </c>
      <c r="C106" s="111" t="s">
        <v>1622</v>
      </c>
      <c r="D106" s="137">
        <v>46308</v>
      </c>
      <c r="E106" s="112">
        <v>1500</v>
      </c>
    </row>
    <row r="107" spans="1:5" x14ac:dyDescent="0.2">
      <c r="A107" s="162"/>
      <c r="B107" s="111" t="s">
        <v>1036</v>
      </c>
      <c r="C107" s="111" t="s">
        <v>1623</v>
      </c>
      <c r="D107" s="137">
        <v>47951</v>
      </c>
      <c r="E107" s="112">
        <v>-1500</v>
      </c>
    </row>
    <row r="108" spans="1:5" x14ac:dyDescent="0.2">
      <c r="A108" s="161" t="s">
        <v>1741</v>
      </c>
      <c r="B108" s="111" t="s">
        <v>1621</v>
      </c>
      <c r="C108" s="111" t="s">
        <v>1622</v>
      </c>
      <c r="D108" s="137">
        <v>46316</v>
      </c>
      <c r="E108" s="112">
        <v>2500</v>
      </c>
    </row>
    <row r="109" spans="1:5" ht="25.5" customHeight="1" x14ac:dyDescent="0.2">
      <c r="A109" s="161"/>
      <c r="B109" s="111" t="s">
        <v>1036</v>
      </c>
      <c r="C109" s="111" t="s">
        <v>1623</v>
      </c>
      <c r="D109" s="137">
        <v>47959</v>
      </c>
      <c r="E109" s="112">
        <v>-2500</v>
      </c>
    </row>
    <row r="110" spans="1:5" x14ac:dyDescent="0.2">
      <c r="A110" s="11"/>
    </row>
    <row r="111" spans="1:5" ht="15" x14ac:dyDescent="0.25">
      <c r="A111" s="79" t="s">
        <v>1629</v>
      </c>
      <c r="B111" s="113"/>
    </row>
    <row r="112" spans="1:5" ht="15" x14ac:dyDescent="0.25">
      <c r="A112" s="79" t="s">
        <v>1630</v>
      </c>
      <c r="B112" s="113"/>
    </row>
    <row r="113" spans="1:5" x14ac:dyDescent="0.2">
      <c r="A113" s="11"/>
    </row>
    <row r="114" spans="1:5" x14ac:dyDescent="0.2">
      <c r="A114" s="6" t="s">
        <v>1742</v>
      </c>
    </row>
    <row r="115" spans="1:5" x14ac:dyDescent="0.2">
      <c r="A115" s="6" t="s">
        <v>1947</v>
      </c>
    </row>
    <row r="117" spans="1:5" x14ac:dyDescent="0.2">
      <c r="A117" s="11" t="s">
        <v>1495</v>
      </c>
      <c r="D117" s="35">
        <v>2.65684726311685</v>
      </c>
      <c r="E117" s="9" t="s">
        <v>53</v>
      </c>
    </row>
    <row r="119" spans="1:5" x14ac:dyDescent="0.2">
      <c r="A119" s="11" t="s">
        <v>1496</v>
      </c>
      <c r="D119" s="31" t="s">
        <v>54</v>
      </c>
    </row>
    <row r="121" spans="1:5" x14ac:dyDescent="0.2">
      <c r="A121" s="11" t="s">
        <v>1497</v>
      </c>
      <c r="B121" s="11"/>
      <c r="C121" s="11"/>
      <c r="D121" s="31" t="s">
        <v>54</v>
      </c>
    </row>
    <row r="122" spans="1:5" x14ac:dyDescent="0.2">
      <c r="A122" s="11"/>
      <c r="B122" s="11"/>
      <c r="C122" s="11"/>
      <c r="D122" s="11"/>
    </row>
    <row r="123" spans="1:5" x14ac:dyDescent="0.2">
      <c r="A123" s="11" t="s">
        <v>1632</v>
      </c>
      <c r="B123" s="11"/>
      <c r="C123" s="11"/>
      <c r="D123" s="31" t="s">
        <v>54</v>
      </c>
    </row>
    <row r="124" spans="1:5" x14ac:dyDescent="0.2">
      <c r="A124" s="11"/>
      <c r="B124" s="11"/>
      <c r="C124" s="11"/>
      <c r="D124" s="11"/>
    </row>
    <row r="125" spans="1:5" x14ac:dyDescent="0.2">
      <c r="A125" s="11" t="s">
        <v>1499</v>
      </c>
      <c r="B125" s="11"/>
      <c r="C125" s="11"/>
      <c r="D125" s="31" t="s">
        <v>54</v>
      </c>
    </row>
    <row r="126" spans="1:5" x14ac:dyDescent="0.2">
      <c r="A126" s="11"/>
      <c r="B126" s="11"/>
      <c r="C126" s="11"/>
      <c r="D126" s="11"/>
    </row>
    <row r="127" spans="1:5" x14ac:dyDescent="0.2">
      <c r="A127" s="11" t="s">
        <v>1633</v>
      </c>
      <c r="B127" s="11"/>
      <c r="C127" s="11"/>
      <c r="D127" s="31" t="s">
        <v>54</v>
      </c>
    </row>
    <row r="128" spans="1:5" x14ac:dyDescent="0.2">
      <c r="A128" s="11"/>
      <c r="B128" s="11"/>
      <c r="C128" s="11"/>
      <c r="D128" s="11"/>
    </row>
    <row r="129" spans="1:9" x14ac:dyDescent="0.2">
      <c r="A129" s="11" t="s">
        <v>1634</v>
      </c>
      <c r="B129" s="11"/>
      <c r="C129" s="11"/>
      <c r="D129" s="31" t="s">
        <v>54</v>
      </c>
    </row>
    <row r="131" spans="1:9" x14ac:dyDescent="0.2">
      <c r="A131" s="78" t="s">
        <v>1502</v>
      </c>
      <c r="B131" s="79"/>
      <c r="C131" s="79"/>
      <c r="D131" s="79"/>
    </row>
    <row r="133" spans="1:9" x14ac:dyDescent="0.2">
      <c r="A133" s="78" t="s">
        <v>1503</v>
      </c>
      <c r="B133" s="79"/>
      <c r="C133" s="79"/>
      <c r="D133" s="79"/>
      <c r="E133" s="10"/>
      <c r="G133" s="10"/>
      <c r="H133" s="10"/>
      <c r="I133" s="79"/>
    </row>
    <row r="134" spans="1:9" x14ac:dyDescent="0.2">
      <c r="A134" s="100"/>
      <c r="B134" s="79"/>
      <c r="C134" s="79"/>
      <c r="D134" s="79"/>
      <c r="E134" s="10"/>
      <c r="G134" s="10"/>
      <c r="H134" s="10"/>
      <c r="I134" s="79"/>
    </row>
    <row r="135" spans="1:9" x14ac:dyDescent="0.2">
      <c r="A135" s="79"/>
      <c r="B135" s="79"/>
      <c r="C135" s="79"/>
      <c r="D135" s="79"/>
      <c r="E135" s="10"/>
      <c r="G135" s="10"/>
      <c r="H135" s="10"/>
      <c r="I135" s="79"/>
    </row>
    <row r="136" spans="1:9" x14ac:dyDescent="0.2">
      <c r="A136" s="79"/>
      <c r="B136" s="79"/>
      <c r="C136" s="79"/>
      <c r="D136" s="79"/>
      <c r="E136" s="10"/>
      <c r="G136" s="10"/>
      <c r="H136" s="10"/>
      <c r="I136" s="79"/>
    </row>
    <row r="137" spans="1:9" x14ac:dyDescent="0.2">
      <c r="A137" s="79"/>
      <c r="B137" s="79"/>
      <c r="C137" s="79"/>
      <c r="D137" s="79"/>
      <c r="E137" s="10"/>
      <c r="G137" s="10"/>
      <c r="H137" s="10"/>
      <c r="I137" s="79"/>
    </row>
    <row r="138" spans="1:9" x14ac:dyDescent="0.2">
      <c r="A138" s="79"/>
      <c r="B138" s="79"/>
      <c r="C138" s="79"/>
      <c r="D138" s="79"/>
      <c r="E138" s="10"/>
      <c r="G138" s="10"/>
      <c r="H138" s="10"/>
      <c r="I138" s="79"/>
    </row>
    <row r="139" spans="1:9" x14ac:dyDescent="0.2">
      <c r="A139" s="79"/>
      <c r="B139" s="79"/>
      <c r="C139" s="79"/>
      <c r="D139" s="79"/>
      <c r="E139" s="10"/>
      <c r="G139" s="10"/>
      <c r="H139" s="10"/>
      <c r="I139" s="79"/>
    </row>
    <row r="140" spans="1:9" x14ac:dyDescent="0.2">
      <c r="A140" s="79"/>
      <c r="B140" s="79"/>
      <c r="C140" s="79"/>
      <c r="D140" s="79"/>
      <c r="E140" s="10"/>
      <c r="G140" s="10"/>
      <c r="H140" s="10"/>
      <c r="I140" s="79"/>
    </row>
    <row r="141" spans="1:9" x14ac:dyDescent="0.2">
      <c r="A141" s="79"/>
      <c r="B141" s="79"/>
      <c r="C141" s="79"/>
      <c r="D141" s="79"/>
      <c r="E141" s="10"/>
      <c r="G141" s="10"/>
      <c r="H141" s="10"/>
      <c r="I141" s="79"/>
    </row>
    <row r="142" spans="1:9" x14ac:dyDescent="0.2">
      <c r="A142" s="79"/>
      <c r="B142" s="79"/>
      <c r="C142" s="79"/>
      <c r="D142" s="79"/>
      <c r="E142" s="10"/>
      <c r="G142" s="10"/>
      <c r="H142" s="10"/>
      <c r="I142" s="79"/>
    </row>
    <row r="143" spans="1:9" x14ac:dyDescent="0.2">
      <c r="A143" s="79"/>
      <c r="B143" s="79"/>
      <c r="C143" s="79"/>
      <c r="D143" s="79"/>
      <c r="E143" s="10"/>
      <c r="G143" s="10"/>
      <c r="H143" s="10"/>
      <c r="I143" s="79"/>
    </row>
    <row r="144" spans="1:9" x14ac:dyDescent="0.2">
      <c r="A144" s="79"/>
      <c r="B144" s="79"/>
      <c r="C144" s="79"/>
      <c r="D144" s="79"/>
      <c r="E144" s="10"/>
      <c r="G144" s="10"/>
      <c r="H144" s="10"/>
      <c r="I144" s="79"/>
    </row>
    <row r="145" spans="1:9" x14ac:dyDescent="0.2">
      <c r="A145" s="79"/>
      <c r="B145" s="79"/>
      <c r="C145" s="79"/>
      <c r="D145" s="79"/>
      <c r="E145" s="10"/>
      <c r="G145" s="10"/>
      <c r="H145" s="10"/>
      <c r="I145" s="79"/>
    </row>
    <row r="146" spans="1:9" x14ac:dyDescent="0.2">
      <c r="A146" s="79"/>
      <c r="B146" s="79"/>
      <c r="C146" s="79"/>
      <c r="D146" s="79"/>
      <c r="E146" s="10"/>
      <c r="G146" s="10"/>
      <c r="H146" s="10"/>
      <c r="I146" s="79"/>
    </row>
    <row r="147" spans="1:9" x14ac:dyDescent="0.2">
      <c r="A147" s="79"/>
      <c r="B147" s="79"/>
      <c r="C147" s="79"/>
      <c r="D147" s="79"/>
      <c r="E147" s="10"/>
      <c r="G147" s="10"/>
      <c r="H147" s="10"/>
      <c r="I147" s="79"/>
    </row>
    <row r="148" spans="1:9" x14ac:dyDescent="0.2">
      <c r="A148" s="79"/>
      <c r="B148" s="79"/>
      <c r="C148" s="79"/>
      <c r="D148" s="79"/>
      <c r="E148" s="10"/>
      <c r="G148" s="10"/>
      <c r="H148" s="10"/>
      <c r="I148" s="79"/>
    </row>
    <row r="149" spans="1:9" x14ac:dyDescent="0.2">
      <c r="A149" s="79"/>
      <c r="B149" s="79"/>
      <c r="C149" s="79"/>
      <c r="D149" s="79"/>
      <c r="E149" s="10"/>
      <c r="G149" s="10"/>
      <c r="H149" s="10"/>
      <c r="I149" s="79"/>
    </row>
    <row r="150" spans="1:9" x14ac:dyDescent="0.2">
      <c r="A150" s="78" t="s">
        <v>1743</v>
      </c>
      <c r="B150" s="79"/>
      <c r="C150" s="79"/>
      <c r="D150" s="79"/>
      <c r="E150" s="10"/>
      <c r="G150" s="10"/>
      <c r="H150" s="10"/>
      <c r="I150" s="79"/>
    </row>
    <row r="151" spans="1:9" x14ac:dyDescent="0.2">
      <c r="A151" s="79"/>
      <c r="B151" s="79"/>
      <c r="C151" s="79"/>
      <c r="D151" s="79"/>
      <c r="E151" s="10"/>
      <c r="G151" s="10"/>
      <c r="H151" s="10"/>
      <c r="I151" s="79"/>
    </row>
    <row r="152" spans="1:9" x14ac:dyDescent="0.2">
      <c r="A152" s="78" t="s">
        <v>1505</v>
      </c>
      <c r="B152" s="79"/>
      <c r="C152" s="79"/>
      <c r="D152" s="79"/>
      <c r="E152" s="10"/>
      <c r="G152" s="10"/>
      <c r="H152" s="10"/>
      <c r="I152" s="79"/>
    </row>
    <row r="153" spans="1:9" x14ac:dyDescent="0.2">
      <c r="A153" s="79"/>
      <c r="B153" s="79"/>
      <c r="C153" s="79"/>
      <c r="D153" s="79"/>
      <c r="E153" s="10"/>
      <c r="G153" s="10"/>
      <c r="H153" s="10"/>
      <c r="I153" s="79"/>
    </row>
    <row r="154" spans="1:9" x14ac:dyDescent="0.2">
      <c r="A154" s="79"/>
      <c r="B154" s="79"/>
      <c r="C154" s="79"/>
      <c r="D154" s="79"/>
      <c r="E154" s="10"/>
      <c r="G154" s="10"/>
      <c r="H154" s="10"/>
      <c r="I154" s="79"/>
    </row>
    <row r="155" spans="1:9" x14ac:dyDescent="0.2">
      <c r="A155" s="79"/>
      <c r="B155" s="79"/>
      <c r="C155" s="79"/>
      <c r="D155" s="79"/>
      <c r="E155" s="10"/>
      <c r="G155" s="10"/>
      <c r="H155" s="10"/>
      <c r="I155" s="79"/>
    </row>
    <row r="156" spans="1:9" x14ac:dyDescent="0.2">
      <c r="A156" s="79"/>
      <c r="B156" s="79"/>
      <c r="C156" s="79"/>
      <c r="D156" s="79"/>
      <c r="E156" s="10"/>
      <c r="G156" s="10"/>
      <c r="H156" s="10"/>
      <c r="I156" s="79"/>
    </row>
    <row r="157" spans="1:9" x14ac:dyDescent="0.2">
      <c r="A157" s="79"/>
      <c r="B157" s="79"/>
      <c r="C157" s="79"/>
      <c r="D157" s="79"/>
      <c r="E157" s="10"/>
      <c r="G157" s="10"/>
      <c r="H157" s="10"/>
      <c r="I157" s="79"/>
    </row>
    <row r="158" spans="1:9" x14ac:dyDescent="0.2">
      <c r="A158" s="79"/>
      <c r="B158" s="79"/>
      <c r="C158" s="79"/>
      <c r="D158" s="79"/>
      <c r="E158" s="10"/>
      <c r="G158" s="10"/>
      <c r="H158" s="10"/>
      <c r="I158" s="79"/>
    </row>
    <row r="159" spans="1:9" x14ac:dyDescent="0.2">
      <c r="A159" s="79"/>
      <c r="B159" s="79"/>
      <c r="C159" s="79"/>
      <c r="D159" s="79"/>
      <c r="E159" s="10"/>
      <c r="G159" s="10"/>
      <c r="H159" s="10"/>
      <c r="I159" s="79"/>
    </row>
    <row r="160" spans="1:9" x14ac:dyDescent="0.2">
      <c r="A160" s="79"/>
      <c r="B160" s="79"/>
      <c r="C160" s="79"/>
      <c r="D160" s="79"/>
      <c r="E160" s="10"/>
      <c r="G160" s="10"/>
      <c r="H160" s="10"/>
      <c r="I160" s="79"/>
    </row>
    <row r="161" spans="1:9" x14ac:dyDescent="0.2">
      <c r="A161" s="79"/>
      <c r="B161" s="79"/>
      <c r="C161" s="79"/>
      <c r="D161" s="79"/>
      <c r="E161" s="10"/>
      <c r="G161" s="10"/>
      <c r="H161" s="10"/>
      <c r="I161" s="79"/>
    </row>
    <row r="162" spans="1:9" x14ac:dyDescent="0.2">
      <c r="A162" s="79"/>
      <c r="B162" s="79"/>
      <c r="C162" s="79"/>
      <c r="D162" s="79"/>
      <c r="E162" s="10"/>
      <c r="G162" s="10"/>
      <c r="H162" s="10"/>
      <c r="I162" s="79"/>
    </row>
    <row r="163" spans="1:9" x14ac:dyDescent="0.2">
      <c r="A163" s="79"/>
      <c r="B163" s="79"/>
      <c r="C163" s="79"/>
      <c r="D163" s="79"/>
      <c r="E163" s="10"/>
      <c r="G163" s="10"/>
      <c r="H163" s="10"/>
      <c r="I163" s="79"/>
    </row>
    <row r="164" spans="1:9" x14ac:dyDescent="0.2">
      <c r="A164" s="79"/>
      <c r="B164" s="79"/>
      <c r="C164" s="79"/>
      <c r="D164" s="79"/>
      <c r="E164" s="10"/>
      <c r="G164" s="10"/>
      <c r="H164" s="10"/>
      <c r="I164" s="79"/>
    </row>
    <row r="165" spans="1:9" x14ac:dyDescent="0.2">
      <c r="A165" s="79"/>
      <c r="B165" s="79"/>
      <c r="C165" s="79"/>
      <c r="D165" s="79"/>
      <c r="E165" s="10"/>
      <c r="G165" s="10"/>
      <c r="H165" s="10"/>
      <c r="I165" s="79"/>
    </row>
    <row r="166" spans="1:9" x14ac:dyDescent="0.2">
      <c r="A166" s="79"/>
      <c r="B166" s="79"/>
      <c r="C166" s="79"/>
      <c r="D166" s="79"/>
      <c r="E166" s="10"/>
      <c r="G166" s="10"/>
      <c r="H166" s="10"/>
      <c r="I166" s="79"/>
    </row>
    <row r="167" spans="1:9" x14ac:dyDescent="0.2">
      <c r="A167" s="79" t="s">
        <v>1506</v>
      </c>
      <c r="B167" s="79"/>
      <c r="C167" s="79"/>
      <c r="D167" s="79"/>
      <c r="E167" s="10"/>
      <c r="G167" s="10"/>
      <c r="H167" s="10"/>
      <c r="I167" s="79"/>
    </row>
    <row r="170" spans="1:9" x14ac:dyDescent="0.2">
      <c r="A170" s="79"/>
    </row>
    <row r="171" spans="1:9" x14ac:dyDescent="0.2">
      <c r="A171" s="100"/>
    </row>
    <row r="172" spans="1:9" x14ac:dyDescent="0.2">
      <c r="A172" s="100"/>
    </row>
  </sheetData>
  <mergeCells count="11">
    <mergeCell ref="A91:B91"/>
    <mergeCell ref="A1:G1"/>
    <mergeCell ref="A76:G76"/>
    <mergeCell ref="A78:D78"/>
    <mergeCell ref="A89:B89"/>
    <mergeCell ref="A90:B90"/>
    <mergeCell ref="A100:A101"/>
    <mergeCell ref="A102:A103"/>
    <mergeCell ref="A104:A105"/>
    <mergeCell ref="A106:A107"/>
    <mergeCell ref="A108:A109"/>
  </mergeCells>
  <conditionalFormatting sqref="F2:F3 F5:F75">
    <cfRule type="cellIs" dxfId="127" priority="2" stopIfTrue="1" operator="between">
      <formula>0.009</formula>
      <formula>-0.009</formula>
    </cfRule>
  </conditionalFormatting>
  <conditionalFormatting sqref="F77:F273">
    <cfRule type="cellIs" dxfId="126"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F70B0-B4D7-4229-BA37-9AE7266C9B3F}">
  <dimension ref="A1:I153"/>
  <sheetViews>
    <sheetView workbookViewId="0">
      <selection sqref="A1:G1"/>
    </sheetView>
  </sheetViews>
  <sheetFormatPr defaultColWidth="9.28515625" defaultRowHeight="11.25" x14ac:dyDescent="0.2"/>
  <cols>
    <col min="1" max="1" width="52.28515625" style="6" bestFit="1" customWidth="1"/>
    <col min="2" max="2" width="44.5703125" style="6" bestFit="1" customWidth="1"/>
    <col min="3" max="3" width="2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1744</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1745</v>
      </c>
      <c r="B7" s="22" t="s">
        <v>1746</v>
      </c>
      <c r="C7" s="22" t="s">
        <v>32</v>
      </c>
      <c r="D7" s="25">
        <v>2500</v>
      </c>
      <c r="E7" s="23">
        <v>2616.6301711999999</v>
      </c>
      <c r="F7" s="24">
        <v>8.7357355218886301</v>
      </c>
      <c r="G7" s="23">
        <v>7.0750000000000002</v>
      </c>
    </row>
    <row r="8" spans="1:7" x14ac:dyDescent="0.2">
      <c r="A8" s="22" t="s">
        <v>1747</v>
      </c>
      <c r="B8" s="22" t="s">
        <v>1748</v>
      </c>
      <c r="C8" s="22" t="s">
        <v>1639</v>
      </c>
      <c r="D8" s="25">
        <v>2500</v>
      </c>
      <c r="E8" s="23">
        <v>2599.0207876999998</v>
      </c>
      <c r="F8" s="24">
        <v>8.6769458164680309</v>
      </c>
      <c r="G8" s="23">
        <v>7.375</v>
      </c>
    </row>
    <row r="9" spans="1:7" x14ac:dyDescent="0.2">
      <c r="A9" s="22" t="s">
        <v>1749</v>
      </c>
      <c r="B9" s="22" t="s">
        <v>1750</v>
      </c>
      <c r="C9" s="22" t="s">
        <v>75</v>
      </c>
      <c r="D9" s="25">
        <v>2500</v>
      </c>
      <c r="E9" s="23">
        <v>2556.2083904000001</v>
      </c>
      <c r="F9" s="24">
        <v>8.5340147351149103</v>
      </c>
      <c r="G9" s="23">
        <v>7.4547999999999996</v>
      </c>
    </row>
    <row r="10" spans="1:7" x14ac:dyDescent="0.2">
      <c r="A10" s="22" t="s">
        <v>70</v>
      </c>
      <c r="B10" s="22" t="s">
        <v>69</v>
      </c>
      <c r="C10" s="22" t="s">
        <v>65</v>
      </c>
      <c r="D10" s="25">
        <v>1761</v>
      </c>
      <c r="E10" s="23">
        <v>1980.7270140000001</v>
      </c>
      <c r="F10" s="24">
        <v>6.6127447148669498</v>
      </c>
      <c r="G10" s="23">
        <v>9.0526</v>
      </c>
    </row>
    <row r="11" spans="1:7" x14ac:dyDescent="0.2">
      <c r="A11" s="22" t="s">
        <v>64</v>
      </c>
      <c r="B11" s="22" t="s">
        <v>63</v>
      </c>
      <c r="C11" s="22" t="s">
        <v>65</v>
      </c>
      <c r="D11" s="25">
        <v>780</v>
      </c>
      <c r="E11" s="23">
        <v>873.6585</v>
      </c>
      <c r="F11" s="24">
        <v>2.9167475314059601</v>
      </c>
      <c r="G11" s="23">
        <v>9.0576000000000008</v>
      </c>
    </row>
    <row r="12" spans="1:7" x14ac:dyDescent="0.2">
      <c r="A12" s="22" t="s">
        <v>1392</v>
      </c>
      <c r="B12" s="22" t="s">
        <v>1393</v>
      </c>
      <c r="C12" s="22" t="s">
        <v>32</v>
      </c>
      <c r="D12" s="25">
        <v>500</v>
      </c>
      <c r="E12" s="23">
        <v>537.62607530000002</v>
      </c>
      <c r="F12" s="24">
        <v>1.7948884237385101</v>
      </c>
      <c r="G12" s="23">
        <v>6.9898999999999996</v>
      </c>
    </row>
    <row r="13" spans="1:7" x14ac:dyDescent="0.2">
      <c r="A13" s="21" t="s">
        <v>33</v>
      </c>
      <c r="B13" s="21"/>
      <c r="C13" s="21"/>
      <c r="D13" s="21"/>
      <c r="E13" s="26">
        <f>SUM(E6:E12)</f>
        <v>11163.870938600001</v>
      </c>
      <c r="F13" s="27">
        <f>SUM(F6:F12)</f>
        <v>37.271076743482993</v>
      </c>
      <c r="G13" s="26"/>
    </row>
    <row r="14" spans="1:7" x14ac:dyDescent="0.2">
      <c r="A14" s="22"/>
      <c r="B14" s="22"/>
      <c r="C14" s="22"/>
      <c r="D14" s="22"/>
      <c r="E14" s="23"/>
      <c r="F14" s="24"/>
      <c r="G14" s="23"/>
    </row>
    <row r="15" spans="1:7" x14ac:dyDescent="0.2">
      <c r="A15" s="21" t="s">
        <v>34</v>
      </c>
      <c r="B15" s="22"/>
      <c r="C15" s="22"/>
      <c r="D15" s="22"/>
      <c r="E15" s="23"/>
      <c r="F15" s="24"/>
      <c r="G15" s="23"/>
    </row>
    <row r="16" spans="1:7" x14ac:dyDescent="0.2">
      <c r="A16" s="21" t="s">
        <v>35</v>
      </c>
      <c r="B16" s="22"/>
      <c r="C16" s="22"/>
      <c r="D16" s="22"/>
      <c r="E16" s="23"/>
      <c r="F16" s="24"/>
      <c r="G16" s="23"/>
    </row>
    <row r="17" spans="1:7" x14ac:dyDescent="0.2">
      <c r="A17" s="22" t="s">
        <v>1527</v>
      </c>
      <c r="B17" s="22" t="s">
        <v>1528</v>
      </c>
      <c r="C17" s="22" t="s">
        <v>38</v>
      </c>
      <c r="D17" s="25">
        <v>500</v>
      </c>
      <c r="E17" s="23">
        <v>2445.1550000000002</v>
      </c>
      <c r="F17" s="24">
        <v>8.1632580809949502</v>
      </c>
      <c r="G17" s="23">
        <v>6.8798000000000004</v>
      </c>
    </row>
    <row r="18" spans="1:7" x14ac:dyDescent="0.2">
      <c r="A18" s="22" t="s">
        <v>1553</v>
      </c>
      <c r="B18" s="22" t="s">
        <v>1554</v>
      </c>
      <c r="C18" s="22" t="s">
        <v>36</v>
      </c>
      <c r="D18" s="25">
        <v>500</v>
      </c>
      <c r="E18" s="23">
        <v>2445.0374999999999</v>
      </c>
      <c r="F18" s="24">
        <v>8.1628658020496392</v>
      </c>
      <c r="G18" s="23">
        <v>6.8949999999999996</v>
      </c>
    </row>
    <row r="19" spans="1:7" x14ac:dyDescent="0.2">
      <c r="A19" s="22" t="s">
        <v>1549</v>
      </c>
      <c r="B19" s="22" t="s">
        <v>1550</v>
      </c>
      <c r="C19" s="22" t="s">
        <v>37</v>
      </c>
      <c r="D19" s="25">
        <v>500</v>
      </c>
      <c r="E19" s="23">
        <v>2429.6025</v>
      </c>
      <c r="F19" s="24">
        <v>8.1113353720850192</v>
      </c>
      <c r="G19" s="23">
        <v>6.8673999999999999</v>
      </c>
    </row>
    <row r="20" spans="1:7" x14ac:dyDescent="0.2">
      <c r="A20" s="22" t="s">
        <v>1557</v>
      </c>
      <c r="B20" s="22" t="s">
        <v>1558</v>
      </c>
      <c r="C20" s="22" t="s">
        <v>1396</v>
      </c>
      <c r="D20" s="25">
        <v>500</v>
      </c>
      <c r="E20" s="23">
        <v>2429.41</v>
      </c>
      <c r="F20" s="24">
        <v>8.1106927023235507</v>
      </c>
      <c r="G20" s="23">
        <v>6.8423999999999996</v>
      </c>
    </row>
    <row r="21" spans="1:7" x14ac:dyDescent="0.2">
      <c r="A21" s="22" t="s">
        <v>1751</v>
      </c>
      <c r="B21" s="22" t="s">
        <v>1752</v>
      </c>
      <c r="C21" s="22" t="s">
        <v>36</v>
      </c>
      <c r="D21" s="25">
        <v>500</v>
      </c>
      <c r="E21" s="23">
        <v>2427.1525000000001</v>
      </c>
      <c r="F21" s="24">
        <v>8.1031559387573004</v>
      </c>
      <c r="G21" s="23">
        <v>6.8898999999999999</v>
      </c>
    </row>
    <row r="22" spans="1:7" x14ac:dyDescent="0.2">
      <c r="A22" s="21" t="s">
        <v>33</v>
      </c>
      <c r="B22" s="21"/>
      <c r="C22" s="21"/>
      <c r="D22" s="21"/>
      <c r="E22" s="26">
        <f>SUM(E16:E21)</f>
        <v>12176.3575</v>
      </c>
      <c r="F22" s="27">
        <f>SUM(F16:F21)</f>
        <v>40.651307896210454</v>
      </c>
      <c r="G22" s="26"/>
    </row>
    <row r="23" spans="1:7" x14ac:dyDescent="0.2">
      <c r="A23" s="22"/>
      <c r="B23" s="22"/>
      <c r="C23" s="22"/>
      <c r="D23" s="22"/>
      <c r="E23" s="23"/>
      <c r="F23" s="24"/>
      <c r="G23" s="23"/>
    </row>
    <row r="24" spans="1:7" x14ac:dyDescent="0.2">
      <c r="A24" s="21" t="s">
        <v>1421</v>
      </c>
      <c r="B24" s="22"/>
      <c r="C24" s="22"/>
      <c r="D24" s="22"/>
      <c r="E24" s="23"/>
      <c r="F24" s="24"/>
      <c r="G24" s="23"/>
    </row>
    <row r="25" spans="1:7" x14ac:dyDescent="0.2">
      <c r="A25" s="22" t="s">
        <v>1571</v>
      </c>
      <c r="B25" s="22" t="s">
        <v>1572</v>
      </c>
      <c r="C25" s="22" t="s">
        <v>37</v>
      </c>
      <c r="D25" s="25">
        <v>200</v>
      </c>
      <c r="E25" s="23">
        <v>967.25800000000004</v>
      </c>
      <c r="F25" s="24">
        <v>3.2292336006948501</v>
      </c>
      <c r="G25" s="23">
        <v>8.1824999999999992</v>
      </c>
    </row>
    <row r="26" spans="1:7" x14ac:dyDescent="0.2">
      <c r="A26" s="22" t="s">
        <v>1565</v>
      </c>
      <c r="B26" s="22" t="s">
        <v>1566</v>
      </c>
      <c r="C26" s="22" t="s">
        <v>37</v>
      </c>
      <c r="D26" s="25">
        <v>100</v>
      </c>
      <c r="E26" s="23">
        <v>497.166</v>
      </c>
      <c r="F26" s="24">
        <v>1.6598106733912299</v>
      </c>
      <c r="G26" s="23">
        <v>7.1752000000000002</v>
      </c>
    </row>
    <row r="27" spans="1:7" x14ac:dyDescent="0.2">
      <c r="A27" s="21" t="s">
        <v>33</v>
      </c>
      <c r="B27" s="21"/>
      <c r="C27" s="21"/>
      <c r="D27" s="21"/>
      <c r="E27" s="26">
        <f>SUM(E24:E26)</f>
        <v>1464.424</v>
      </c>
      <c r="F27" s="27">
        <f>SUM(F24:F26)</f>
        <v>4.8890442740860802</v>
      </c>
      <c r="G27" s="26"/>
    </row>
    <row r="28" spans="1:7" x14ac:dyDescent="0.2">
      <c r="A28" s="22"/>
      <c r="B28" s="22"/>
      <c r="C28" s="22"/>
      <c r="D28" s="22"/>
      <c r="E28" s="23"/>
      <c r="F28" s="24"/>
      <c r="G28" s="23"/>
    </row>
    <row r="29" spans="1:7" x14ac:dyDescent="0.2">
      <c r="A29" s="21" t="s">
        <v>61</v>
      </c>
      <c r="B29" s="22"/>
      <c r="C29" s="22"/>
      <c r="D29" s="22"/>
      <c r="E29" s="23"/>
      <c r="F29" s="24"/>
      <c r="G29" s="23"/>
    </row>
    <row r="30" spans="1:7" x14ac:dyDescent="0.2">
      <c r="A30" s="22" t="s">
        <v>1753</v>
      </c>
      <c r="B30" s="22" t="s">
        <v>1754</v>
      </c>
      <c r="C30" s="22" t="s">
        <v>40</v>
      </c>
      <c r="D30" s="25">
        <v>1000000</v>
      </c>
      <c r="E30" s="23">
        <v>1037.0408333</v>
      </c>
      <c r="F30" s="24">
        <v>3.4622066751424598</v>
      </c>
      <c r="G30" s="23">
        <v>5.9496210772799802</v>
      </c>
    </row>
    <row r="31" spans="1:7" x14ac:dyDescent="0.2">
      <c r="A31" s="22" t="s">
        <v>1755</v>
      </c>
      <c r="B31" s="22" t="s">
        <v>1756</v>
      </c>
      <c r="C31" s="22" t="s">
        <v>40</v>
      </c>
      <c r="D31" s="25">
        <v>1000000</v>
      </c>
      <c r="E31" s="23">
        <v>1014.9705556</v>
      </c>
      <c r="F31" s="24">
        <v>3.3885240771949601</v>
      </c>
      <c r="G31" s="23">
        <v>6.5436880000000004</v>
      </c>
    </row>
    <row r="32" spans="1:7" x14ac:dyDescent="0.2">
      <c r="A32" s="21" t="s">
        <v>33</v>
      </c>
      <c r="B32" s="21"/>
      <c r="C32" s="21"/>
      <c r="D32" s="21"/>
      <c r="E32" s="26">
        <f>SUM(E30:E31)</f>
        <v>2052.0113888999999</v>
      </c>
      <c r="F32" s="27">
        <f>SUM(F30:F31)</f>
        <v>6.8507307523374195</v>
      </c>
      <c r="G32" s="26"/>
    </row>
    <row r="33" spans="1:7" x14ac:dyDescent="0.2">
      <c r="A33" s="22"/>
      <c r="B33" s="22"/>
      <c r="C33" s="22"/>
      <c r="D33" s="22"/>
      <c r="E33" s="23"/>
      <c r="F33" s="24"/>
      <c r="G33" s="23"/>
    </row>
    <row r="34" spans="1:7" x14ac:dyDescent="0.2">
      <c r="A34" s="21" t="s">
        <v>1470</v>
      </c>
      <c r="B34" s="22"/>
      <c r="C34" s="22"/>
      <c r="D34" s="22"/>
      <c r="E34" s="23"/>
      <c r="F34" s="24"/>
      <c r="G34" s="23"/>
    </row>
    <row r="35" spans="1:7" x14ac:dyDescent="0.2">
      <c r="A35" s="22" t="s">
        <v>1471</v>
      </c>
      <c r="B35" s="22" t="s">
        <v>1472</v>
      </c>
      <c r="C35" s="22" t="s">
        <v>1473</v>
      </c>
      <c r="D35" s="25">
        <v>712.79100000000005</v>
      </c>
      <c r="E35" s="23">
        <v>85.580440999999993</v>
      </c>
      <c r="F35" s="24">
        <v>0.285714086251531</v>
      </c>
      <c r="G35" s="23">
        <v>5.82</v>
      </c>
    </row>
    <row r="36" spans="1:7" x14ac:dyDescent="0.2">
      <c r="A36" s="21" t="s">
        <v>33</v>
      </c>
      <c r="B36" s="21"/>
      <c r="C36" s="21"/>
      <c r="D36" s="21"/>
      <c r="E36" s="26">
        <f>SUM(E35:E35)</f>
        <v>85.580440999999993</v>
      </c>
      <c r="F36" s="27">
        <f>SUM(F35:F35)</f>
        <v>0.285714086251531</v>
      </c>
      <c r="G36" s="26"/>
    </row>
    <row r="37" spans="1:7" x14ac:dyDescent="0.2">
      <c r="A37" s="22"/>
      <c r="B37" s="22"/>
      <c r="C37" s="22"/>
      <c r="D37" s="22"/>
      <c r="E37" s="23"/>
      <c r="F37" s="24"/>
      <c r="G37" s="23"/>
    </row>
    <row r="38" spans="1:7" x14ac:dyDescent="0.2">
      <c r="A38" s="21" t="s">
        <v>41</v>
      </c>
      <c r="B38" s="21"/>
      <c r="C38" s="21"/>
      <c r="D38" s="21"/>
      <c r="E38" s="26">
        <f>E13+E22+E27+E32+E36</f>
        <v>26942.244268499999</v>
      </c>
      <c r="F38" s="27">
        <f>F13+F22+F27+F32+F36</f>
        <v>89.947873752368466</v>
      </c>
      <c r="G38" s="26"/>
    </row>
    <row r="39" spans="1:7" x14ac:dyDescent="0.2">
      <c r="A39" s="21"/>
      <c r="B39" s="21"/>
      <c r="C39" s="21"/>
      <c r="D39" s="21"/>
      <c r="E39" s="26"/>
      <c r="F39" s="27"/>
      <c r="G39" s="26"/>
    </row>
    <row r="40" spans="1:7" x14ac:dyDescent="0.2">
      <c r="A40" s="21" t="s">
        <v>1593</v>
      </c>
      <c r="B40" s="21"/>
      <c r="C40" s="21"/>
      <c r="D40" s="21"/>
      <c r="E40" s="26">
        <v>0.68298150499999999</v>
      </c>
      <c r="F40" s="27">
        <f>E40/E44*100</f>
        <v>2.2801639527397421E-3</v>
      </c>
      <c r="G40" s="26"/>
    </row>
    <row r="41" spans="1:7" x14ac:dyDescent="0.2">
      <c r="A41" s="21"/>
      <c r="B41" s="21"/>
      <c r="C41" s="21"/>
      <c r="D41" s="21"/>
      <c r="E41" s="26"/>
      <c r="F41" s="27"/>
      <c r="G41" s="26"/>
    </row>
    <row r="42" spans="1:7" x14ac:dyDescent="0.2">
      <c r="A42" s="21" t="s">
        <v>43</v>
      </c>
      <c r="B42" s="21"/>
      <c r="C42" s="21"/>
      <c r="D42" s="21"/>
      <c r="E42" s="26">
        <f>E44-(E13+E22+E27+E32+E36+E40)</f>
        <v>3010.2480108950003</v>
      </c>
      <c r="F42" s="27">
        <f>F44-(F13+F22+F27+F32+F36+F40)</f>
        <v>10.049846083678801</v>
      </c>
      <c r="G42" s="26"/>
    </row>
    <row r="43" spans="1:7" x14ac:dyDescent="0.2">
      <c r="A43" s="22"/>
      <c r="B43" s="22"/>
      <c r="C43" s="22"/>
      <c r="D43" s="22"/>
      <c r="E43" s="23"/>
      <c r="F43" s="24"/>
      <c r="G43" s="23"/>
    </row>
    <row r="44" spans="1:7" x14ac:dyDescent="0.2">
      <c r="A44" s="28" t="s">
        <v>42</v>
      </c>
      <c r="B44" s="28"/>
      <c r="C44" s="28"/>
      <c r="D44" s="28"/>
      <c r="E44" s="29">
        <v>29953.1752609</v>
      </c>
      <c r="F44" s="30">
        <v>100</v>
      </c>
      <c r="G44" s="29"/>
    </row>
    <row r="46" spans="1:7" x14ac:dyDescent="0.2">
      <c r="A46" s="102" t="s">
        <v>1594</v>
      </c>
      <c r="B46" s="102"/>
      <c r="C46" s="102"/>
      <c r="D46" s="102"/>
      <c r="E46" s="103"/>
      <c r="F46" s="104"/>
      <c r="G46" s="103"/>
    </row>
    <row r="47" spans="1:7" x14ac:dyDescent="0.2">
      <c r="A47" s="22"/>
      <c r="B47" s="22"/>
      <c r="C47" s="22"/>
      <c r="D47" s="22"/>
      <c r="E47" s="23"/>
      <c r="F47" s="24"/>
      <c r="G47" s="23"/>
    </row>
    <row r="48" spans="1:7" x14ac:dyDescent="0.2">
      <c r="A48" s="21" t="s">
        <v>1595</v>
      </c>
      <c r="B48" s="21"/>
      <c r="C48" s="21"/>
      <c r="D48" s="21"/>
      <c r="E48" s="26" t="s">
        <v>1596</v>
      </c>
      <c r="F48" s="27" t="s">
        <v>3</v>
      </c>
      <c r="G48" s="26"/>
    </row>
    <row r="49" spans="1:7" x14ac:dyDescent="0.2">
      <c r="A49" s="22" t="s">
        <v>1597</v>
      </c>
      <c r="B49" s="22"/>
      <c r="C49" s="22"/>
      <c r="D49" s="22"/>
      <c r="E49" s="23">
        <v>2500</v>
      </c>
      <c r="F49" s="24">
        <f>E49/$E$44*100</f>
        <v>8.3463605384883088</v>
      </c>
      <c r="G49" s="23"/>
    </row>
    <row r="50" spans="1:7" x14ac:dyDescent="0.2">
      <c r="A50" s="22" t="s">
        <v>1707</v>
      </c>
      <c r="B50" s="22"/>
      <c r="C50" s="22"/>
      <c r="D50" s="22"/>
      <c r="E50" s="23">
        <v>2500</v>
      </c>
      <c r="F50" s="24">
        <f>E50/$E$44*100</f>
        <v>8.3463605384883088</v>
      </c>
      <c r="G50" s="23"/>
    </row>
    <row r="51" spans="1:7" x14ac:dyDescent="0.2">
      <c r="A51" s="22" t="s">
        <v>1598</v>
      </c>
      <c r="B51" s="22"/>
      <c r="C51" s="22"/>
      <c r="D51" s="22"/>
      <c r="E51" s="23">
        <v>1000</v>
      </c>
      <c r="F51" s="24">
        <f>E51/$E$44*100</f>
        <v>3.3385442153953235</v>
      </c>
      <c r="G51" s="23"/>
    </row>
    <row r="52" spans="1:7" x14ac:dyDescent="0.2">
      <c r="A52" s="28" t="s">
        <v>1601</v>
      </c>
      <c r="B52" s="28"/>
      <c r="C52" s="28"/>
      <c r="D52" s="28"/>
      <c r="E52" s="29">
        <f xml:space="preserve"> SUM(E49:E51)</f>
        <v>6000</v>
      </c>
      <c r="F52" s="30">
        <f xml:space="preserve"> SUM(F49:F51)</f>
        <v>20.031265292371941</v>
      </c>
      <c r="G52" s="29"/>
    </row>
    <row r="53" spans="1:7" x14ac:dyDescent="0.2">
      <c r="A53" s="6" t="s">
        <v>1757</v>
      </c>
      <c r="B53" s="11"/>
      <c r="C53" s="11"/>
      <c r="D53" s="11"/>
      <c r="E53" s="12"/>
      <c r="F53" s="13" t="s">
        <v>127</v>
      </c>
      <c r="G53" s="12"/>
    </row>
    <row r="55" spans="1:7" x14ac:dyDescent="0.2">
      <c r="A55" s="11" t="s">
        <v>1475</v>
      </c>
    </row>
    <row r="56" spans="1:7" x14ac:dyDescent="0.2">
      <c r="A56" s="11" t="s">
        <v>44</v>
      </c>
    </row>
    <row r="57" spans="1:7" x14ac:dyDescent="0.2">
      <c r="A57" s="11" t="s">
        <v>1476</v>
      </c>
    </row>
    <row r="58" spans="1:7" x14ac:dyDescent="0.2">
      <c r="A58" s="11" t="s">
        <v>1052</v>
      </c>
    </row>
    <row r="60" spans="1:7" ht="34.9" customHeight="1" x14ac:dyDescent="0.2">
      <c r="A60" s="163" t="s">
        <v>1054</v>
      </c>
      <c r="B60" s="163"/>
      <c r="C60" s="163"/>
      <c r="D60" s="163"/>
      <c r="E60" s="163"/>
      <c r="F60" s="163"/>
      <c r="G60" s="163"/>
    </row>
    <row r="62" spans="1:7" ht="23.25" customHeight="1" x14ac:dyDescent="0.2">
      <c r="A62" s="152" t="s">
        <v>1479</v>
      </c>
      <c r="B62" s="152"/>
      <c r="C62" s="152"/>
      <c r="D62" s="152"/>
    </row>
    <row r="64" spans="1:7" x14ac:dyDescent="0.2">
      <c r="A64" s="11" t="s">
        <v>45</v>
      </c>
    </row>
    <row r="65" spans="1:4" x14ac:dyDescent="0.2">
      <c r="A65" s="11" t="s">
        <v>1010</v>
      </c>
    </row>
    <row r="66" spans="1:4" x14ac:dyDescent="0.2">
      <c r="A66" s="11" t="s">
        <v>46</v>
      </c>
      <c r="B66" s="11"/>
      <c r="C66" s="31" t="s">
        <v>48</v>
      </c>
      <c r="D66" s="11" t="s">
        <v>47</v>
      </c>
    </row>
    <row r="67" spans="1:4" x14ac:dyDescent="0.2">
      <c r="A67" s="6" t="s">
        <v>57</v>
      </c>
      <c r="C67" s="32">
        <v>11.395200000000001</v>
      </c>
      <c r="D67" s="32">
        <v>11.4491</v>
      </c>
    </row>
    <row r="68" spans="1:4" x14ac:dyDescent="0.2">
      <c r="A68" s="6" t="s">
        <v>125</v>
      </c>
      <c r="C68" s="32">
        <v>10.744</v>
      </c>
      <c r="D68" s="32">
        <v>10.659700000000001</v>
      </c>
    </row>
    <row r="69" spans="1:4" x14ac:dyDescent="0.2">
      <c r="A69" s="6" t="s">
        <v>58</v>
      </c>
      <c r="C69" s="32">
        <v>11.498100000000001</v>
      </c>
      <c r="D69" s="32">
        <v>11.5565</v>
      </c>
    </row>
    <row r="70" spans="1:4" x14ac:dyDescent="0.2">
      <c r="A70" s="6" t="s">
        <v>126</v>
      </c>
      <c r="C70" s="32">
        <v>10.824199999999999</v>
      </c>
      <c r="D70" s="32">
        <v>10.734</v>
      </c>
    </row>
    <row r="72" spans="1:4" x14ac:dyDescent="0.2">
      <c r="A72" s="11" t="s">
        <v>1011</v>
      </c>
    </row>
    <row r="73" spans="1:4" x14ac:dyDescent="0.2">
      <c r="A73" s="159" t="s">
        <v>49</v>
      </c>
      <c r="B73" s="160"/>
      <c r="C73" s="33" t="s">
        <v>50</v>
      </c>
    </row>
    <row r="74" spans="1:4" x14ac:dyDescent="0.2">
      <c r="A74" s="157" t="s">
        <v>125</v>
      </c>
      <c r="B74" s="158"/>
      <c r="C74" s="34">
        <v>0.13500000000000001</v>
      </c>
    </row>
    <row r="75" spans="1:4" x14ac:dyDescent="0.2">
      <c r="A75" s="157" t="s">
        <v>126</v>
      </c>
      <c r="B75" s="158"/>
      <c r="C75" s="34">
        <v>0.14499999999999999</v>
      </c>
    </row>
    <row r="76" spans="1:4" x14ac:dyDescent="0.2">
      <c r="A76" s="6" t="s">
        <v>51</v>
      </c>
    </row>
    <row r="77" spans="1:4" x14ac:dyDescent="0.2">
      <c r="A77" s="6" t="s">
        <v>52</v>
      </c>
    </row>
    <row r="79" spans="1:4" x14ac:dyDescent="0.2">
      <c r="A79" s="11" t="s">
        <v>1614</v>
      </c>
    </row>
    <row r="80" spans="1:4" x14ac:dyDescent="0.2">
      <c r="A80" s="11"/>
    </row>
    <row r="81" spans="1:5" x14ac:dyDescent="0.2">
      <c r="A81" s="6" t="s">
        <v>1615</v>
      </c>
      <c r="B81" s="105"/>
      <c r="C81" s="105"/>
      <c r="D81" s="105"/>
      <c r="E81" s="105"/>
    </row>
    <row r="82" spans="1:5" x14ac:dyDescent="0.2">
      <c r="A82" s="106"/>
      <c r="B82" s="105"/>
      <c r="C82" s="105"/>
      <c r="D82" s="105"/>
      <c r="E82" s="105"/>
    </row>
    <row r="83" spans="1:5" ht="33.75" x14ac:dyDescent="0.2">
      <c r="A83" s="107" t="s">
        <v>1015</v>
      </c>
      <c r="B83" s="108" t="s">
        <v>1616</v>
      </c>
      <c r="C83" s="107" t="s">
        <v>1617</v>
      </c>
      <c r="D83" s="109" t="s">
        <v>1618</v>
      </c>
      <c r="E83" s="110" t="s">
        <v>1619</v>
      </c>
    </row>
    <row r="84" spans="1:5" x14ac:dyDescent="0.2">
      <c r="A84" s="161" t="s">
        <v>1758</v>
      </c>
      <c r="B84" s="111" t="s">
        <v>1621</v>
      </c>
      <c r="C84" s="111" t="s">
        <v>1622</v>
      </c>
      <c r="D84" s="137">
        <v>46373</v>
      </c>
      <c r="E84" s="112">
        <v>2500</v>
      </c>
    </row>
    <row r="85" spans="1:5" ht="22.9" customHeight="1" x14ac:dyDescent="0.2">
      <c r="A85" s="161"/>
      <c r="B85" s="111" t="s">
        <v>1036</v>
      </c>
      <c r="C85" s="111" t="s">
        <v>1623</v>
      </c>
      <c r="D85" s="137">
        <v>46738</v>
      </c>
      <c r="E85" s="112">
        <v>-2500</v>
      </c>
    </row>
    <row r="86" spans="1:5" x14ac:dyDescent="0.2">
      <c r="A86" s="162" t="s">
        <v>1759</v>
      </c>
      <c r="B86" s="111" t="s">
        <v>1621</v>
      </c>
      <c r="C86" s="111" t="s">
        <v>1622</v>
      </c>
      <c r="D86" s="137">
        <v>46471</v>
      </c>
      <c r="E86" s="112">
        <v>1000</v>
      </c>
    </row>
    <row r="87" spans="1:5" x14ac:dyDescent="0.2">
      <c r="A87" s="162"/>
      <c r="B87" s="111" t="s">
        <v>1036</v>
      </c>
      <c r="C87" s="111" t="s">
        <v>1623</v>
      </c>
      <c r="D87" s="137">
        <v>46471</v>
      </c>
      <c r="E87" s="112">
        <v>-1000</v>
      </c>
    </row>
    <row r="88" spans="1:5" x14ac:dyDescent="0.2">
      <c r="A88" s="162" t="s">
        <v>1760</v>
      </c>
      <c r="B88" s="111" t="s">
        <v>1621</v>
      </c>
      <c r="C88" s="111" t="s">
        <v>1622</v>
      </c>
      <c r="D88" s="137">
        <v>46632</v>
      </c>
      <c r="E88" s="112">
        <v>2500</v>
      </c>
    </row>
    <row r="89" spans="1:5" x14ac:dyDescent="0.2">
      <c r="A89" s="162"/>
      <c r="B89" s="111" t="s">
        <v>1036</v>
      </c>
      <c r="C89" s="111" t="s">
        <v>1623</v>
      </c>
      <c r="D89" s="137">
        <v>46632</v>
      </c>
      <c r="E89" s="112">
        <v>-2500</v>
      </c>
    </row>
    <row r="90" spans="1:5" x14ac:dyDescent="0.2">
      <c r="A90" s="11"/>
    </row>
    <row r="91" spans="1:5" x14ac:dyDescent="0.2">
      <c r="A91" s="79" t="s">
        <v>1629</v>
      </c>
    </row>
    <row r="92" spans="1:5" x14ac:dyDescent="0.2">
      <c r="A92" s="79" t="s">
        <v>1630</v>
      </c>
    </row>
    <row r="93" spans="1:5" x14ac:dyDescent="0.2">
      <c r="A93" s="11"/>
    </row>
    <row r="94" spans="1:5" x14ac:dyDescent="0.2">
      <c r="A94" s="6" t="s">
        <v>1761</v>
      </c>
    </row>
    <row r="95" spans="1:5" x14ac:dyDescent="0.2">
      <c r="A95" s="6" t="s">
        <v>1948</v>
      </c>
    </row>
    <row r="97" spans="1:5" x14ac:dyDescent="0.2">
      <c r="A97" s="11" t="s">
        <v>1495</v>
      </c>
      <c r="D97" s="35">
        <v>0.59310034934780498</v>
      </c>
      <c r="E97" s="9" t="s">
        <v>53</v>
      </c>
    </row>
    <row r="99" spans="1:5" x14ac:dyDescent="0.2">
      <c r="A99" s="11" t="s">
        <v>1496</v>
      </c>
      <c r="D99" s="31" t="s">
        <v>54</v>
      </c>
    </row>
    <row r="101" spans="1:5" x14ac:dyDescent="0.2">
      <c r="A101" s="11" t="s">
        <v>1497</v>
      </c>
      <c r="B101" s="11"/>
      <c r="C101" s="11"/>
      <c r="D101" s="31" t="s">
        <v>54</v>
      </c>
    </row>
    <row r="102" spans="1:5" x14ac:dyDescent="0.2">
      <c r="A102" s="11"/>
      <c r="B102" s="11"/>
      <c r="C102" s="11"/>
      <c r="D102" s="11"/>
    </row>
    <row r="103" spans="1:5" x14ac:dyDescent="0.2">
      <c r="A103" s="11" t="s">
        <v>1632</v>
      </c>
      <c r="B103" s="11"/>
      <c r="C103" s="11"/>
      <c r="D103" s="31" t="s">
        <v>54</v>
      </c>
    </row>
    <row r="104" spans="1:5" x14ac:dyDescent="0.2">
      <c r="A104" s="11"/>
      <c r="B104" s="11"/>
      <c r="C104" s="11"/>
      <c r="D104" s="11"/>
    </row>
    <row r="105" spans="1:5" x14ac:dyDescent="0.2">
      <c r="A105" s="11" t="s">
        <v>1499</v>
      </c>
      <c r="B105" s="11"/>
      <c r="C105" s="11"/>
      <c r="D105" s="31" t="s">
        <v>54</v>
      </c>
    </row>
    <row r="106" spans="1:5" x14ac:dyDescent="0.2">
      <c r="A106" s="11"/>
      <c r="B106" s="11"/>
      <c r="C106" s="11"/>
      <c r="D106" s="11"/>
    </row>
    <row r="107" spans="1:5" x14ac:dyDescent="0.2">
      <c r="A107" s="11" t="s">
        <v>1633</v>
      </c>
      <c r="B107" s="11"/>
      <c r="C107" s="11"/>
      <c r="D107" s="31" t="s">
        <v>54</v>
      </c>
    </row>
    <row r="108" spans="1:5" x14ac:dyDescent="0.2">
      <c r="A108" s="11"/>
      <c r="B108" s="11"/>
      <c r="C108" s="11"/>
      <c r="D108" s="11"/>
    </row>
    <row r="109" spans="1:5" x14ac:dyDescent="0.2">
      <c r="A109" s="11" t="s">
        <v>1634</v>
      </c>
      <c r="B109" s="11"/>
      <c r="C109" s="11"/>
      <c r="D109" s="31" t="s">
        <v>54</v>
      </c>
    </row>
    <row r="111" spans="1:5" x14ac:dyDescent="0.2">
      <c r="A111" s="78" t="s">
        <v>1502</v>
      </c>
      <c r="B111" s="79"/>
      <c r="C111" s="79"/>
      <c r="D111" s="79"/>
    </row>
    <row r="113" spans="1:9" x14ac:dyDescent="0.2">
      <c r="A113" s="78" t="s">
        <v>1503</v>
      </c>
      <c r="B113" s="79"/>
      <c r="C113" s="79"/>
      <c r="D113" s="79"/>
      <c r="E113" s="10"/>
      <c r="G113" s="10"/>
      <c r="H113" s="79"/>
      <c r="I113" s="79"/>
    </row>
    <row r="114" spans="1:9" x14ac:dyDescent="0.2">
      <c r="A114" s="100"/>
      <c r="B114" s="79"/>
      <c r="C114" s="79"/>
      <c r="D114" s="79"/>
      <c r="E114" s="10"/>
      <c r="G114" s="10"/>
      <c r="H114" s="79"/>
      <c r="I114" s="79"/>
    </row>
    <row r="115" spans="1:9" x14ac:dyDescent="0.2">
      <c r="A115" s="79"/>
      <c r="B115" s="79"/>
      <c r="C115" s="79"/>
      <c r="D115" s="79"/>
      <c r="E115" s="10"/>
      <c r="G115" s="10"/>
      <c r="H115" s="79"/>
      <c r="I115" s="79"/>
    </row>
    <row r="116" spans="1:9" x14ac:dyDescent="0.2">
      <c r="A116" s="79"/>
      <c r="B116" s="79"/>
      <c r="C116" s="79"/>
      <c r="D116" s="79"/>
      <c r="E116" s="10"/>
      <c r="G116" s="10"/>
      <c r="H116" s="79"/>
      <c r="I116" s="79"/>
    </row>
    <row r="117" spans="1:9" x14ac:dyDescent="0.2">
      <c r="A117" s="79"/>
      <c r="B117" s="79"/>
      <c r="C117" s="79"/>
      <c r="D117" s="79"/>
      <c r="E117" s="10"/>
      <c r="G117" s="10"/>
      <c r="H117" s="79"/>
      <c r="I117" s="79"/>
    </row>
    <row r="118" spans="1:9" x14ac:dyDescent="0.2">
      <c r="A118" s="79"/>
      <c r="B118" s="79"/>
      <c r="C118" s="79"/>
      <c r="D118" s="79"/>
      <c r="E118" s="10"/>
      <c r="G118" s="10"/>
      <c r="H118" s="79"/>
      <c r="I118" s="79"/>
    </row>
    <row r="119" spans="1:9" x14ac:dyDescent="0.2">
      <c r="A119" s="79"/>
      <c r="B119" s="79"/>
      <c r="C119" s="79"/>
      <c r="D119" s="79"/>
      <c r="E119" s="10"/>
      <c r="G119" s="10"/>
      <c r="H119" s="79"/>
      <c r="I119" s="79"/>
    </row>
    <row r="120" spans="1:9" x14ac:dyDescent="0.2">
      <c r="A120" s="79"/>
      <c r="B120" s="79"/>
      <c r="C120" s="79"/>
      <c r="D120" s="79"/>
      <c r="E120" s="10"/>
      <c r="G120" s="10"/>
      <c r="H120" s="79"/>
      <c r="I120" s="79"/>
    </row>
    <row r="121" spans="1:9" x14ac:dyDescent="0.2">
      <c r="A121" s="79"/>
      <c r="B121" s="79"/>
      <c r="C121" s="79"/>
      <c r="D121" s="79"/>
      <c r="E121" s="10"/>
      <c r="G121" s="10"/>
      <c r="H121" s="79"/>
      <c r="I121" s="79"/>
    </row>
    <row r="122" spans="1:9" x14ac:dyDescent="0.2">
      <c r="A122" s="79"/>
      <c r="B122" s="79"/>
      <c r="C122" s="79"/>
      <c r="D122" s="79"/>
      <c r="E122" s="10"/>
      <c r="G122" s="10"/>
      <c r="H122" s="79"/>
      <c r="I122" s="79"/>
    </row>
    <row r="123" spans="1:9" x14ac:dyDescent="0.2">
      <c r="A123" s="79"/>
      <c r="B123" s="79"/>
      <c r="C123" s="79"/>
      <c r="D123" s="79"/>
      <c r="E123" s="10"/>
      <c r="G123" s="10"/>
      <c r="H123" s="79"/>
      <c r="I123" s="79"/>
    </row>
    <row r="124" spans="1:9" x14ac:dyDescent="0.2">
      <c r="A124" s="79"/>
      <c r="B124" s="79"/>
      <c r="C124" s="79"/>
      <c r="D124" s="79"/>
      <c r="E124" s="10"/>
      <c r="G124" s="10"/>
      <c r="H124" s="79"/>
      <c r="I124" s="79"/>
    </row>
    <row r="125" spans="1:9" x14ac:dyDescent="0.2">
      <c r="A125" s="79"/>
      <c r="B125" s="79"/>
      <c r="C125" s="79"/>
      <c r="D125" s="79"/>
      <c r="E125" s="10"/>
      <c r="G125" s="10"/>
      <c r="H125" s="79"/>
      <c r="I125" s="79"/>
    </row>
    <row r="126" spans="1:9" x14ac:dyDescent="0.2">
      <c r="A126" s="79"/>
      <c r="B126" s="79"/>
      <c r="C126" s="79"/>
      <c r="D126" s="79"/>
      <c r="E126" s="10"/>
      <c r="G126" s="10"/>
      <c r="H126" s="79"/>
      <c r="I126" s="79"/>
    </row>
    <row r="127" spans="1:9" x14ac:dyDescent="0.2">
      <c r="A127" s="79"/>
      <c r="B127" s="79"/>
      <c r="C127" s="79"/>
      <c r="D127" s="79"/>
      <c r="E127" s="10"/>
      <c r="G127" s="10"/>
      <c r="H127" s="79"/>
      <c r="I127" s="79"/>
    </row>
    <row r="128" spans="1:9" x14ac:dyDescent="0.2">
      <c r="A128" s="79"/>
      <c r="B128" s="79"/>
      <c r="C128" s="79"/>
      <c r="D128" s="79"/>
      <c r="E128" s="10"/>
      <c r="G128" s="10"/>
      <c r="H128" s="79"/>
      <c r="I128" s="79"/>
    </row>
    <row r="129" spans="1:9" x14ac:dyDescent="0.2">
      <c r="A129" s="79"/>
      <c r="B129" s="79"/>
      <c r="C129" s="79"/>
      <c r="D129" s="79"/>
      <c r="E129" s="10"/>
      <c r="G129" s="10"/>
      <c r="H129" s="79"/>
      <c r="I129" s="79"/>
    </row>
    <row r="130" spans="1:9" x14ac:dyDescent="0.2">
      <c r="A130" s="78" t="s">
        <v>1762</v>
      </c>
      <c r="B130" s="79"/>
      <c r="C130" s="79"/>
      <c r="D130" s="79"/>
      <c r="E130" s="10"/>
      <c r="G130" s="10"/>
      <c r="H130" s="79"/>
      <c r="I130" s="79"/>
    </row>
    <row r="131" spans="1:9" x14ac:dyDescent="0.2">
      <c r="A131" s="79"/>
      <c r="B131" s="79"/>
      <c r="C131" s="79"/>
      <c r="D131" s="79"/>
      <c r="E131" s="10"/>
      <c r="G131" s="10"/>
      <c r="H131" s="79"/>
      <c r="I131" s="79"/>
    </row>
    <row r="132" spans="1:9" x14ac:dyDescent="0.2">
      <c r="A132" s="78" t="s">
        <v>1505</v>
      </c>
      <c r="B132" s="79"/>
      <c r="C132" s="79"/>
      <c r="D132" s="79"/>
      <c r="E132" s="10"/>
      <c r="G132" s="10"/>
      <c r="H132" s="79"/>
      <c r="I132" s="79"/>
    </row>
    <row r="133" spans="1:9" x14ac:dyDescent="0.2">
      <c r="A133" s="79"/>
      <c r="B133" s="79"/>
      <c r="C133" s="79"/>
      <c r="D133" s="79"/>
      <c r="E133" s="10"/>
      <c r="G133" s="10"/>
      <c r="H133" s="79"/>
      <c r="I133" s="79"/>
    </row>
    <row r="134" spans="1:9" x14ac:dyDescent="0.2">
      <c r="A134" s="79"/>
      <c r="B134" s="79"/>
      <c r="C134" s="79"/>
      <c r="D134" s="79"/>
      <c r="E134" s="10"/>
      <c r="G134" s="10"/>
      <c r="H134" s="79"/>
      <c r="I134" s="79"/>
    </row>
    <row r="135" spans="1:9" x14ac:dyDescent="0.2">
      <c r="A135" s="79"/>
      <c r="B135" s="79"/>
      <c r="C135" s="79"/>
      <c r="D135" s="79"/>
      <c r="E135" s="10"/>
      <c r="G135" s="10"/>
      <c r="H135" s="79"/>
      <c r="I135" s="79"/>
    </row>
    <row r="136" spans="1:9" x14ac:dyDescent="0.2">
      <c r="A136" s="79"/>
      <c r="B136" s="79"/>
      <c r="C136" s="79"/>
      <c r="D136" s="79"/>
      <c r="E136" s="10"/>
      <c r="G136" s="10"/>
      <c r="H136" s="79"/>
      <c r="I136" s="79"/>
    </row>
    <row r="137" spans="1:9" x14ac:dyDescent="0.2">
      <c r="A137" s="79"/>
      <c r="B137" s="79"/>
      <c r="C137" s="79"/>
      <c r="D137" s="79"/>
      <c r="E137" s="10"/>
      <c r="G137" s="10"/>
      <c r="H137" s="79"/>
      <c r="I137" s="79"/>
    </row>
    <row r="138" spans="1:9" x14ac:dyDescent="0.2">
      <c r="A138" s="79"/>
      <c r="B138" s="79"/>
      <c r="C138" s="79"/>
      <c r="D138" s="79"/>
      <c r="E138" s="10"/>
      <c r="G138" s="10"/>
      <c r="H138" s="79"/>
      <c r="I138" s="79"/>
    </row>
    <row r="139" spans="1:9" x14ac:dyDescent="0.2">
      <c r="A139" s="79"/>
      <c r="B139" s="79"/>
      <c r="C139" s="79"/>
      <c r="D139" s="79"/>
      <c r="E139" s="10"/>
      <c r="G139" s="10"/>
      <c r="H139" s="79"/>
      <c r="I139" s="79"/>
    </row>
    <row r="140" spans="1:9" x14ac:dyDescent="0.2">
      <c r="A140" s="79"/>
      <c r="B140" s="79"/>
      <c r="C140" s="79"/>
      <c r="D140" s="79"/>
      <c r="E140" s="10"/>
      <c r="G140" s="10"/>
      <c r="H140" s="79"/>
      <c r="I140" s="79"/>
    </row>
    <row r="141" spans="1:9" x14ac:dyDescent="0.2">
      <c r="A141" s="79"/>
      <c r="B141" s="79"/>
      <c r="C141" s="79"/>
      <c r="D141" s="79"/>
      <c r="E141" s="10"/>
      <c r="G141" s="10"/>
      <c r="H141" s="79"/>
      <c r="I141" s="79"/>
    </row>
    <row r="142" spans="1:9" x14ac:dyDescent="0.2">
      <c r="A142" s="79"/>
      <c r="B142" s="79"/>
      <c r="C142" s="79"/>
      <c r="D142" s="79"/>
      <c r="E142" s="10"/>
      <c r="G142" s="10"/>
      <c r="H142" s="79"/>
      <c r="I142" s="79"/>
    </row>
    <row r="143" spans="1:9" x14ac:dyDescent="0.2">
      <c r="A143" s="79"/>
      <c r="B143" s="79"/>
      <c r="C143" s="79"/>
      <c r="D143" s="79"/>
      <c r="E143" s="10"/>
      <c r="G143" s="10"/>
      <c r="H143" s="79"/>
      <c r="I143" s="79"/>
    </row>
    <row r="144" spans="1:9" x14ac:dyDescent="0.2">
      <c r="A144" s="79"/>
      <c r="B144" s="79"/>
      <c r="C144" s="79"/>
      <c r="D144" s="79"/>
      <c r="E144" s="10"/>
      <c r="G144" s="10"/>
      <c r="H144" s="79"/>
      <c r="I144" s="79"/>
    </row>
    <row r="145" spans="1:9" x14ac:dyDescent="0.2">
      <c r="A145" s="79"/>
      <c r="B145" s="79"/>
      <c r="C145" s="79"/>
      <c r="D145" s="79"/>
      <c r="E145" s="10"/>
      <c r="G145" s="10"/>
      <c r="H145" s="79"/>
      <c r="I145" s="79"/>
    </row>
    <row r="146" spans="1:9" x14ac:dyDescent="0.2">
      <c r="A146" s="79"/>
      <c r="B146" s="79"/>
      <c r="C146" s="79"/>
      <c r="D146" s="79"/>
      <c r="E146" s="10"/>
      <c r="G146" s="10"/>
      <c r="H146" s="79"/>
      <c r="I146" s="79"/>
    </row>
    <row r="147" spans="1:9" x14ac:dyDescent="0.2">
      <c r="A147" s="78" t="s">
        <v>1763</v>
      </c>
      <c r="B147" s="79"/>
      <c r="C147" s="79"/>
      <c r="D147" s="79"/>
      <c r="E147" s="10"/>
      <c r="G147" s="10"/>
      <c r="H147" s="79"/>
      <c r="I147" s="79"/>
    </row>
    <row r="148" spans="1:9" x14ac:dyDescent="0.2">
      <c r="A148" s="79"/>
      <c r="B148" s="79"/>
      <c r="C148" s="79"/>
      <c r="D148" s="79"/>
      <c r="E148" s="10"/>
      <c r="G148" s="10"/>
      <c r="H148" s="79"/>
      <c r="I148" s="79"/>
    </row>
    <row r="149" spans="1:9" x14ac:dyDescent="0.2">
      <c r="A149" s="79" t="s">
        <v>1506</v>
      </c>
      <c r="B149" s="79"/>
      <c r="C149" s="79"/>
      <c r="D149" s="79"/>
      <c r="E149" s="10"/>
      <c r="G149" s="10"/>
      <c r="H149" s="79"/>
      <c r="I149" s="79"/>
    </row>
    <row r="151" spans="1:9" x14ac:dyDescent="0.2">
      <c r="A151" s="79"/>
    </row>
    <row r="152" spans="1:9" x14ac:dyDescent="0.2">
      <c r="A152" s="79"/>
    </row>
    <row r="153" spans="1:9" x14ac:dyDescent="0.2">
      <c r="A153" s="100"/>
    </row>
  </sheetData>
  <mergeCells count="9">
    <mergeCell ref="A84:A85"/>
    <mergeCell ref="A86:A87"/>
    <mergeCell ref="A88:A89"/>
    <mergeCell ref="A1:G1"/>
    <mergeCell ref="A60:G60"/>
    <mergeCell ref="A62:D62"/>
    <mergeCell ref="A73:B73"/>
    <mergeCell ref="A74:B74"/>
    <mergeCell ref="A75:B75"/>
  </mergeCells>
  <conditionalFormatting sqref="F2:F3">
    <cfRule type="cellIs" dxfId="125" priority="3" stopIfTrue="1" operator="between">
      <formula>0.009</formula>
      <formula>-0.009</formula>
    </cfRule>
  </conditionalFormatting>
  <conditionalFormatting sqref="F5:F59">
    <cfRule type="cellIs" dxfId="124" priority="1" stopIfTrue="1" operator="between">
      <formula>0.009</formula>
      <formula>-0.009</formula>
    </cfRule>
  </conditionalFormatting>
  <conditionalFormatting sqref="F61:F254">
    <cfRule type="cellIs" dxfId="123"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5CAA1-6092-4037-BC60-202E0175153B}">
  <dimension ref="A1:I135"/>
  <sheetViews>
    <sheetView workbookViewId="0">
      <selection sqref="A1:G1"/>
    </sheetView>
  </sheetViews>
  <sheetFormatPr defaultColWidth="9.28515625" defaultRowHeight="11.25" x14ac:dyDescent="0.2"/>
  <cols>
    <col min="1" max="1" width="52.28515625" style="6" bestFit="1" customWidth="1"/>
    <col min="2" max="2" width="34.42578125" style="6" bestFit="1" customWidth="1"/>
    <col min="3" max="3" width="22.28515625" style="6" bestFit="1" customWidth="1"/>
    <col min="4" max="4" width="15.7109375" style="6" customWidth="1"/>
    <col min="5" max="5" width="24" style="9" customWidth="1"/>
    <col min="6" max="6" width="13.28515625" style="10" bestFit="1" customWidth="1"/>
    <col min="7" max="7" width="6.7109375" style="9" customWidth="1"/>
    <col min="8" max="16384" width="9.28515625" style="6"/>
  </cols>
  <sheetData>
    <row r="1" spans="1:7" s="1" customFormat="1" ht="15" x14ac:dyDescent="0.2">
      <c r="A1" s="150" t="s">
        <v>1764</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70</v>
      </c>
      <c r="B7" s="22" t="s">
        <v>69</v>
      </c>
      <c r="C7" s="22" t="s">
        <v>65</v>
      </c>
      <c r="D7" s="25">
        <v>283</v>
      </c>
      <c r="E7" s="23">
        <v>318.31104199999999</v>
      </c>
      <c r="F7" s="24">
        <v>7.7995646365439102</v>
      </c>
      <c r="G7" s="23">
        <v>9.0526</v>
      </c>
    </row>
    <row r="8" spans="1:7" x14ac:dyDescent="0.2">
      <c r="A8" s="22" t="s">
        <v>64</v>
      </c>
      <c r="B8" s="22" t="s">
        <v>63</v>
      </c>
      <c r="C8" s="22" t="s">
        <v>65</v>
      </c>
      <c r="D8" s="25">
        <v>262</v>
      </c>
      <c r="E8" s="23">
        <v>293.45965000000001</v>
      </c>
      <c r="F8" s="24">
        <v>7.19063182354998</v>
      </c>
      <c r="G8" s="23">
        <v>9.0576000000000008</v>
      </c>
    </row>
    <row r="9" spans="1:7" x14ac:dyDescent="0.2">
      <c r="A9" s="21" t="s">
        <v>33</v>
      </c>
      <c r="B9" s="21"/>
      <c r="C9" s="21"/>
      <c r="D9" s="21"/>
      <c r="E9" s="26">
        <f>SUM(E6:E8)</f>
        <v>611.77069200000005</v>
      </c>
      <c r="F9" s="27">
        <f>SUM(F6:F8)</f>
        <v>14.990196460093891</v>
      </c>
      <c r="G9" s="26"/>
    </row>
    <row r="10" spans="1:7" x14ac:dyDescent="0.2">
      <c r="A10" s="22"/>
      <c r="B10" s="22"/>
      <c r="C10" s="22"/>
      <c r="D10" s="22"/>
      <c r="E10" s="23"/>
      <c r="F10" s="24"/>
      <c r="G10" s="23"/>
    </row>
    <row r="11" spans="1:7" x14ac:dyDescent="0.2">
      <c r="A11" s="21" t="s">
        <v>61</v>
      </c>
      <c r="B11" s="22"/>
      <c r="C11" s="22"/>
      <c r="D11" s="22"/>
      <c r="E11" s="23"/>
      <c r="F11" s="24"/>
      <c r="G11" s="23"/>
    </row>
    <row r="12" spans="1:7" x14ac:dyDescent="0.2">
      <c r="A12" s="22" t="s">
        <v>1765</v>
      </c>
      <c r="B12" s="22" t="s">
        <v>1766</v>
      </c>
      <c r="C12" s="22" t="s">
        <v>40</v>
      </c>
      <c r="D12" s="25">
        <v>500000</v>
      </c>
      <c r="E12" s="23">
        <v>514.54433329999995</v>
      </c>
      <c r="F12" s="24">
        <v>12.607862299482401</v>
      </c>
      <c r="G12" s="23">
        <v>7.8060112000000004</v>
      </c>
    </row>
    <row r="13" spans="1:7" x14ac:dyDescent="0.2">
      <c r="A13" s="22" t="s">
        <v>102</v>
      </c>
      <c r="B13" s="22" t="s">
        <v>101</v>
      </c>
      <c r="C13" s="22" t="s">
        <v>40</v>
      </c>
      <c r="D13" s="25">
        <v>500000</v>
      </c>
      <c r="E13" s="23">
        <v>500.43150000000003</v>
      </c>
      <c r="F13" s="24">
        <v>12.262056025102099</v>
      </c>
      <c r="G13" s="23">
        <v>7.6759914250000003</v>
      </c>
    </row>
    <row r="14" spans="1:7" x14ac:dyDescent="0.2">
      <c r="A14" s="22" t="s">
        <v>1767</v>
      </c>
      <c r="B14" s="22" t="s">
        <v>1768</v>
      </c>
      <c r="C14" s="22" t="s">
        <v>40</v>
      </c>
      <c r="D14" s="25">
        <v>355500</v>
      </c>
      <c r="E14" s="23">
        <v>346.27305680000001</v>
      </c>
      <c r="F14" s="24">
        <v>8.4847169342156903</v>
      </c>
      <c r="G14" s="23">
        <v>7.9573051250000004</v>
      </c>
    </row>
    <row r="15" spans="1:7" x14ac:dyDescent="0.2">
      <c r="A15" s="22" t="s">
        <v>1769</v>
      </c>
      <c r="B15" s="22" t="s">
        <v>1770</v>
      </c>
      <c r="C15" s="22" t="s">
        <v>40</v>
      </c>
      <c r="D15" s="25">
        <v>300000</v>
      </c>
      <c r="E15" s="23">
        <v>311.79243330000003</v>
      </c>
      <c r="F15" s="24">
        <v>7.6398393892620797</v>
      </c>
      <c r="G15" s="23">
        <v>7.485977535</v>
      </c>
    </row>
    <row r="16" spans="1:7" x14ac:dyDescent="0.2">
      <c r="A16" s="22" t="s">
        <v>98</v>
      </c>
      <c r="B16" s="22" t="s">
        <v>97</v>
      </c>
      <c r="C16" s="22" t="s">
        <v>40</v>
      </c>
      <c r="D16" s="25">
        <v>300000</v>
      </c>
      <c r="E16" s="23">
        <v>294.0471</v>
      </c>
      <c r="F16" s="24">
        <v>7.2050260909211303</v>
      </c>
      <c r="G16" s="23">
        <v>8.0703106949999999</v>
      </c>
    </row>
    <row r="17" spans="1:7" x14ac:dyDescent="0.2">
      <c r="A17" s="22" t="s">
        <v>1771</v>
      </c>
      <c r="B17" s="22" t="s">
        <v>1772</v>
      </c>
      <c r="C17" s="22" t="s">
        <v>40</v>
      </c>
      <c r="D17" s="25">
        <v>287900</v>
      </c>
      <c r="E17" s="23">
        <v>277.1560518</v>
      </c>
      <c r="F17" s="24">
        <v>6.7911453113317197</v>
      </c>
      <c r="G17" s="23">
        <v>8.0978124400000002</v>
      </c>
    </row>
    <row r="18" spans="1:7" x14ac:dyDescent="0.2">
      <c r="A18" s="22" t="s">
        <v>1773</v>
      </c>
      <c r="B18" s="22" t="s">
        <v>1774</v>
      </c>
      <c r="C18" s="22" t="s">
        <v>40</v>
      </c>
      <c r="D18" s="25">
        <v>250000</v>
      </c>
      <c r="E18" s="23">
        <v>247.5650139</v>
      </c>
      <c r="F18" s="24">
        <v>6.06607711604281</v>
      </c>
      <c r="G18" s="23">
        <v>8.0768079999999998</v>
      </c>
    </row>
    <row r="19" spans="1:7" x14ac:dyDescent="0.2">
      <c r="A19" s="22" t="s">
        <v>1775</v>
      </c>
      <c r="B19" s="22" t="s">
        <v>1776</v>
      </c>
      <c r="C19" s="22" t="s">
        <v>40</v>
      </c>
      <c r="D19" s="25">
        <v>232900</v>
      </c>
      <c r="E19" s="23">
        <v>234.8220073</v>
      </c>
      <c r="F19" s="24">
        <v>5.7538356587055999</v>
      </c>
      <c r="G19" s="23">
        <v>8.0658362199999996</v>
      </c>
    </row>
    <row r="20" spans="1:7" x14ac:dyDescent="0.2">
      <c r="A20" s="22" t="s">
        <v>108</v>
      </c>
      <c r="B20" s="22" t="s">
        <v>107</v>
      </c>
      <c r="C20" s="22" t="s">
        <v>40</v>
      </c>
      <c r="D20" s="25">
        <v>137500</v>
      </c>
      <c r="E20" s="23">
        <v>136.15029999999999</v>
      </c>
      <c r="F20" s="24">
        <v>3.3360861705037701</v>
      </c>
      <c r="G20" s="23">
        <v>8.0564921849999998</v>
      </c>
    </row>
    <row r="21" spans="1:7" x14ac:dyDescent="0.2">
      <c r="A21" s="22" t="s">
        <v>106</v>
      </c>
      <c r="B21" s="22" t="s">
        <v>105</v>
      </c>
      <c r="C21" s="22" t="s">
        <v>40</v>
      </c>
      <c r="D21" s="25">
        <v>127500</v>
      </c>
      <c r="E21" s="23">
        <v>126.024315</v>
      </c>
      <c r="F21" s="24">
        <v>3.0879695044279099</v>
      </c>
      <c r="G21" s="23">
        <v>8.07981543</v>
      </c>
    </row>
    <row r="22" spans="1:7" x14ac:dyDescent="0.2">
      <c r="A22" s="21" t="s">
        <v>33</v>
      </c>
      <c r="B22" s="21"/>
      <c r="C22" s="21"/>
      <c r="D22" s="21"/>
      <c r="E22" s="26">
        <f>SUM(E12:E21)</f>
        <v>2988.8061114000002</v>
      </c>
      <c r="F22" s="27">
        <f>SUM(F12:F21)</f>
        <v>73.234614499995203</v>
      </c>
      <c r="G22" s="26"/>
    </row>
    <row r="23" spans="1:7" x14ac:dyDescent="0.2">
      <c r="A23" s="22"/>
      <c r="B23" s="22"/>
      <c r="C23" s="22"/>
      <c r="D23" s="22"/>
      <c r="E23" s="23"/>
      <c r="F23" s="24"/>
      <c r="G23" s="23"/>
    </row>
    <row r="24" spans="1:7" x14ac:dyDescent="0.2">
      <c r="A24" s="21" t="s">
        <v>1470</v>
      </c>
      <c r="B24" s="22"/>
      <c r="C24" s="22"/>
      <c r="D24" s="22"/>
      <c r="E24" s="23"/>
      <c r="F24" s="24"/>
      <c r="G24" s="23"/>
    </row>
    <row r="25" spans="1:7" x14ac:dyDescent="0.2">
      <c r="A25" s="22" t="s">
        <v>1471</v>
      </c>
      <c r="B25" s="22" t="s">
        <v>1472</v>
      </c>
      <c r="C25" s="22" t="s">
        <v>1473</v>
      </c>
      <c r="D25" s="25">
        <v>125.408</v>
      </c>
      <c r="E25" s="23">
        <v>15.056968899999999</v>
      </c>
      <c r="F25" s="24">
        <v>0.36894039687753399</v>
      </c>
      <c r="G25" s="23">
        <v>5.82</v>
      </c>
    </row>
    <row r="26" spans="1:7" x14ac:dyDescent="0.2">
      <c r="A26" s="21" t="s">
        <v>33</v>
      </c>
      <c r="B26" s="21"/>
      <c r="C26" s="21"/>
      <c r="D26" s="21"/>
      <c r="E26" s="26">
        <f>SUM(E25:E25)</f>
        <v>15.056968899999999</v>
      </c>
      <c r="F26" s="27">
        <f>SUM(F25:F25)</f>
        <v>0.36894039687753399</v>
      </c>
      <c r="G26" s="26"/>
    </row>
    <row r="27" spans="1:7" x14ac:dyDescent="0.2">
      <c r="A27" s="22"/>
      <c r="B27" s="22"/>
      <c r="C27" s="22"/>
      <c r="D27" s="22"/>
      <c r="E27" s="23"/>
      <c r="F27" s="24"/>
      <c r="G27" s="23"/>
    </row>
    <row r="28" spans="1:7" x14ac:dyDescent="0.2">
      <c r="A28" s="21" t="s">
        <v>41</v>
      </c>
      <c r="B28" s="21"/>
      <c r="C28" s="21"/>
      <c r="D28" s="21"/>
      <c r="E28" s="26">
        <f>E9+E22+E26</f>
        <v>3615.6337723000001</v>
      </c>
      <c r="F28" s="27">
        <f>F9+F22+F26</f>
        <v>88.593751356966621</v>
      </c>
      <c r="G28" s="26"/>
    </row>
    <row r="29" spans="1:7" x14ac:dyDescent="0.2">
      <c r="A29" s="21"/>
      <c r="B29" s="21"/>
      <c r="C29" s="21"/>
      <c r="D29" s="21"/>
      <c r="E29" s="26"/>
      <c r="F29" s="27"/>
      <c r="G29" s="26"/>
    </row>
    <row r="30" spans="1:7" x14ac:dyDescent="0.2">
      <c r="A30" s="21" t="s">
        <v>1593</v>
      </c>
      <c r="B30" s="21"/>
      <c r="C30" s="21"/>
      <c r="D30" s="21"/>
      <c r="E30" s="26">
        <v>1.3271125E-2</v>
      </c>
      <c r="F30" s="27">
        <f>E30/E34*100</f>
        <v>3.2518192453139552E-4</v>
      </c>
      <c r="G30" s="26"/>
    </row>
    <row r="31" spans="1:7" x14ac:dyDescent="0.2">
      <c r="A31" s="21"/>
      <c r="B31" s="21"/>
      <c r="C31" s="21"/>
      <c r="D31" s="21"/>
      <c r="E31" s="26"/>
      <c r="F31" s="27"/>
      <c r="G31" s="26"/>
    </row>
    <row r="32" spans="1:7" x14ac:dyDescent="0.2">
      <c r="A32" s="21" t="s">
        <v>43</v>
      </c>
      <c r="B32" s="21"/>
      <c r="C32" s="21"/>
      <c r="D32" s="21"/>
      <c r="E32" s="26">
        <f>E34-(E9+E22+E26+E30)</f>
        <v>465.49154357499992</v>
      </c>
      <c r="F32" s="27">
        <f>F34-(F9+F22+F26+F30)</f>
        <v>11.405923461108841</v>
      </c>
      <c r="G32" s="26"/>
    </row>
    <row r="33" spans="1:7" x14ac:dyDescent="0.2">
      <c r="A33" s="22"/>
      <c r="B33" s="22"/>
      <c r="C33" s="22"/>
      <c r="D33" s="22"/>
      <c r="E33" s="23"/>
      <c r="F33" s="24"/>
      <c r="G33" s="23"/>
    </row>
    <row r="34" spans="1:7" x14ac:dyDescent="0.2">
      <c r="A34" s="28" t="s">
        <v>42</v>
      </c>
      <c r="B34" s="28"/>
      <c r="C34" s="28"/>
      <c r="D34" s="28"/>
      <c r="E34" s="29">
        <v>4081.1385869999999</v>
      </c>
      <c r="F34" s="30">
        <v>100</v>
      </c>
      <c r="G34" s="29"/>
    </row>
    <row r="36" spans="1:7" x14ac:dyDescent="0.2">
      <c r="A36" s="102" t="s">
        <v>1594</v>
      </c>
      <c r="B36" s="102"/>
      <c r="C36" s="102"/>
      <c r="D36" s="102"/>
      <c r="E36" s="103"/>
      <c r="F36" s="104"/>
      <c r="G36" s="103"/>
    </row>
    <row r="37" spans="1:7" x14ac:dyDescent="0.2">
      <c r="A37" s="22"/>
      <c r="B37" s="22"/>
      <c r="C37" s="22"/>
      <c r="D37" s="22"/>
      <c r="E37" s="23"/>
      <c r="F37" s="24"/>
      <c r="G37" s="23"/>
    </row>
    <row r="38" spans="1:7" x14ac:dyDescent="0.2">
      <c r="A38" s="21" t="s">
        <v>1595</v>
      </c>
      <c r="B38" s="21"/>
      <c r="C38" s="21"/>
      <c r="D38" s="21"/>
      <c r="E38" s="26" t="s">
        <v>1596</v>
      </c>
      <c r="F38" s="27" t="s">
        <v>3</v>
      </c>
      <c r="G38" s="26"/>
    </row>
    <row r="39" spans="1:7" x14ac:dyDescent="0.2">
      <c r="A39" s="22" t="s">
        <v>1598</v>
      </c>
      <c r="B39" s="22"/>
      <c r="C39" s="22"/>
      <c r="D39" s="22"/>
      <c r="E39" s="23">
        <v>500</v>
      </c>
      <c r="F39" s="24">
        <f>E39/$E$34*100</f>
        <v>12.251482995277172</v>
      </c>
      <c r="G39" s="23"/>
    </row>
    <row r="40" spans="1:7" x14ac:dyDescent="0.2">
      <c r="A40" s="28" t="s">
        <v>1601</v>
      </c>
      <c r="B40" s="28"/>
      <c r="C40" s="28"/>
      <c r="D40" s="28"/>
      <c r="E40" s="29">
        <f xml:space="preserve"> SUM(E39:E39)</f>
        <v>500</v>
      </c>
      <c r="F40" s="30">
        <f xml:space="preserve"> SUM(F39:F39)</f>
        <v>12.251482995277172</v>
      </c>
      <c r="G40" s="29"/>
    </row>
    <row r="41" spans="1:7" x14ac:dyDescent="0.2">
      <c r="F41" s="13" t="s">
        <v>127</v>
      </c>
    </row>
    <row r="42" spans="1:7" x14ac:dyDescent="0.2">
      <c r="A42" s="11" t="s">
        <v>44</v>
      </c>
    </row>
    <row r="43" spans="1:7" x14ac:dyDescent="0.2">
      <c r="A43" s="11" t="s">
        <v>1476</v>
      </c>
    </row>
    <row r="45" spans="1:7" ht="34.9" customHeight="1" x14ac:dyDescent="0.2">
      <c r="A45" s="163" t="s">
        <v>1054</v>
      </c>
      <c r="B45" s="163"/>
      <c r="C45" s="163"/>
      <c r="D45" s="163"/>
      <c r="E45" s="163"/>
      <c r="F45" s="163"/>
      <c r="G45" s="163"/>
    </row>
    <row r="47" spans="1:7" ht="23.25" customHeight="1" x14ac:dyDescent="0.2">
      <c r="A47" s="152" t="s">
        <v>1479</v>
      </c>
      <c r="B47" s="152"/>
      <c r="C47" s="152"/>
      <c r="D47" s="152"/>
    </row>
    <row r="49" spans="1:4" x14ac:dyDescent="0.2">
      <c r="A49" s="11" t="s">
        <v>45</v>
      </c>
    </row>
    <row r="50" spans="1:4" x14ac:dyDescent="0.2">
      <c r="A50" s="11" t="s">
        <v>1010</v>
      </c>
    </row>
    <row r="51" spans="1:4" x14ac:dyDescent="0.2">
      <c r="A51" s="11" t="s">
        <v>46</v>
      </c>
      <c r="B51" s="11"/>
      <c r="C51" s="31" t="s">
        <v>48</v>
      </c>
      <c r="D51" s="11" t="s">
        <v>47</v>
      </c>
    </row>
    <row r="52" spans="1:4" x14ac:dyDescent="0.2">
      <c r="A52" s="6" t="s">
        <v>57</v>
      </c>
      <c r="C52" s="32">
        <v>11.2014</v>
      </c>
      <c r="D52" s="32">
        <v>11.1488</v>
      </c>
    </row>
    <row r="53" spans="1:4" x14ac:dyDescent="0.2">
      <c r="A53" s="6" t="s">
        <v>125</v>
      </c>
      <c r="C53" s="32">
        <v>10.6112</v>
      </c>
      <c r="D53" s="32">
        <v>10.461499999999999</v>
      </c>
    </row>
    <row r="54" spans="1:4" x14ac:dyDescent="0.2">
      <c r="A54" s="6" t="s">
        <v>58</v>
      </c>
      <c r="C54" s="32">
        <v>11.312900000000001</v>
      </c>
      <c r="D54" s="32">
        <v>11.2645</v>
      </c>
    </row>
    <row r="55" spans="1:4" x14ac:dyDescent="0.2">
      <c r="A55" s="6" t="s">
        <v>126</v>
      </c>
      <c r="C55" s="32">
        <v>10.6998</v>
      </c>
      <c r="D55" s="32">
        <v>10.539300000000001</v>
      </c>
    </row>
    <row r="57" spans="1:4" x14ac:dyDescent="0.2">
      <c r="A57" s="11" t="s">
        <v>1011</v>
      </c>
    </row>
    <row r="58" spans="1:4" x14ac:dyDescent="0.2">
      <c r="A58" s="159" t="s">
        <v>49</v>
      </c>
      <c r="B58" s="160"/>
      <c r="C58" s="33" t="s">
        <v>50</v>
      </c>
    </row>
    <row r="59" spans="1:4" x14ac:dyDescent="0.2">
      <c r="A59" s="157" t="s">
        <v>125</v>
      </c>
      <c r="B59" s="158"/>
      <c r="C59" s="34">
        <v>0.1</v>
      </c>
    </row>
    <row r="60" spans="1:4" x14ac:dyDescent="0.2">
      <c r="A60" s="157" t="s">
        <v>126</v>
      </c>
      <c r="B60" s="158"/>
      <c r="C60" s="34">
        <v>0.115</v>
      </c>
    </row>
    <row r="61" spans="1:4" x14ac:dyDescent="0.2">
      <c r="A61" s="6" t="s">
        <v>51</v>
      </c>
    </row>
    <row r="62" spans="1:4" x14ac:dyDescent="0.2">
      <c r="A62" s="6" t="s">
        <v>52</v>
      </c>
    </row>
    <row r="64" spans="1:4" x14ac:dyDescent="0.2">
      <c r="A64" s="11" t="s">
        <v>1614</v>
      </c>
    </row>
    <row r="65" spans="1:5" x14ac:dyDescent="0.2">
      <c r="A65" s="11"/>
    </row>
    <row r="66" spans="1:5" x14ac:dyDescent="0.2">
      <c r="A66" s="6" t="s">
        <v>1615</v>
      </c>
      <c r="B66" s="105"/>
      <c r="C66" s="105"/>
      <c r="D66" s="105"/>
      <c r="E66" s="105"/>
    </row>
    <row r="67" spans="1:5" x14ac:dyDescent="0.2">
      <c r="A67" s="106"/>
      <c r="B67" s="105"/>
      <c r="C67" s="105"/>
      <c r="D67" s="105"/>
      <c r="E67" s="105"/>
    </row>
    <row r="68" spans="1:5" ht="33.75" x14ac:dyDescent="0.2">
      <c r="A68" s="107" t="s">
        <v>1015</v>
      </c>
      <c r="B68" s="108" t="s">
        <v>1616</v>
      </c>
      <c r="C68" s="107" t="s">
        <v>1617</v>
      </c>
      <c r="D68" s="109" t="s">
        <v>1618</v>
      </c>
      <c r="E68" s="110" t="s">
        <v>1619</v>
      </c>
    </row>
    <row r="69" spans="1:5" ht="15" customHeight="1" x14ac:dyDescent="0.2">
      <c r="A69" s="161" t="s">
        <v>1777</v>
      </c>
      <c r="B69" s="111" t="s">
        <v>1621</v>
      </c>
      <c r="C69" s="111" t="s">
        <v>1622</v>
      </c>
      <c r="D69" s="137">
        <v>46417</v>
      </c>
      <c r="E69" s="112">
        <v>500</v>
      </c>
    </row>
    <row r="70" spans="1:5" ht="22.9" customHeight="1" x14ac:dyDescent="0.2">
      <c r="A70" s="161"/>
      <c r="B70" s="111" t="s">
        <v>1036</v>
      </c>
      <c r="C70" s="111" t="s">
        <v>1623</v>
      </c>
      <c r="D70" s="137">
        <v>47329</v>
      </c>
      <c r="E70" s="112">
        <v>-500</v>
      </c>
    </row>
    <row r="71" spans="1:5" x14ac:dyDescent="0.2">
      <c r="A71" s="11"/>
    </row>
    <row r="72" spans="1:5" x14ac:dyDescent="0.2">
      <c r="A72" s="79" t="s">
        <v>1629</v>
      </c>
    </row>
    <row r="73" spans="1:5" x14ac:dyDescent="0.2">
      <c r="A73" s="79" t="s">
        <v>1630</v>
      </c>
    </row>
    <row r="75" spans="1:5" x14ac:dyDescent="0.2">
      <c r="A75" s="6" t="s">
        <v>1778</v>
      </c>
    </row>
    <row r="76" spans="1:5" x14ac:dyDescent="0.2">
      <c r="A76" s="6" t="s">
        <v>1949</v>
      </c>
    </row>
    <row r="78" spans="1:5" x14ac:dyDescent="0.2">
      <c r="A78" s="11" t="s">
        <v>1495</v>
      </c>
      <c r="D78" s="35">
        <v>7.0303163836028402</v>
      </c>
      <c r="E78" s="9" t="s">
        <v>53</v>
      </c>
    </row>
    <row r="80" spans="1:5" x14ac:dyDescent="0.2">
      <c r="A80" s="11" t="s">
        <v>1496</v>
      </c>
      <c r="D80" s="31" t="s">
        <v>54</v>
      </c>
    </row>
    <row r="82" spans="1:9" x14ac:dyDescent="0.2">
      <c r="A82" s="11" t="s">
        <v>1497</v>
      </c>
      <c r="B82" s="11"/>
      <c r="C82" s="11"/>
      <c r="D82" s="31" t="s">
        <v>54</v>
      </c>
    </row>
    <row r="83" spans="1:9" x14ac:dyDescent="0.2">
      <c r="A83" s="11"/>
      <c r="B83" s="11"/>
      <c r="C83" s="11"/>
      <c r="D83" s="11"/>
    </row>
    <row r="84" spans="1:9" x14ac:dyDescent="0.2">
      <c r="A84" s="11" t="s">
        <v>1498</v>
      </c>
      <c r="B84" s="11"/>
      <c r="C84" s="11"/>
      <c r="D84" s="31" t="s">
        <v>54</v>
      </c>
    </row>
    <row r="85" spans="1:9" x14ac:dyDescent="0.2">
      <c r="A85" s="11"/>
      <c r="B85" s="11"/>
      <c r="C85" s="11"/>
      <c r="D85" s="11"/>
    </row>
    <row r="86" spans="1:9" x14ac:dyDescent="0.2">
      <c r="A86" s="11" t="s">
        <v>1499</v>
      </c>
      <c r="B86" s="11"/>
      <c r="C86" s="11"/>
      <c r="D86" s="31" t="s">
        <v>54</v>
      </c>
    </row>
    <row r="87" spans="1:9" x14ac:dyDescent="0.2">
      <c r="A87" s="11"/>
      <c r="B87" s="11"/>
      <c r="C87" s="11"/>
      <c r="D87" s="11"/>
    </row>
    <row r="88" spans="1:9" x14ac:dyDescent="0.2">
      <c r="A88" s="11" t="s">
        <v>1500</v>
      </c>
      <c r="B88" s="11"/>
      <c r="C88" s="11"/>
      <c r="D88" s="31" t="s">
        <v>54</v>
      </c>
    </row>
    <row r="89" spans="1:9" x14ac:dyDescent="0.2">
      <c r="A89" s="11"/>
      <c r="B89" s="11"/>
      <c r="C89" s="11"/>
      <c r="D89" s="11"/>
    </row>
    <row r="90" spans="1:9" x14ac:dyDescent="0.2">
      <c r="A90" s="11" t="s">
        <v>1501</v>
      </c>
      <c r="B90" s="11"/>
      <c r="C90" s="11"/>
      <c r="D90" s="31" t="s">
        <v>54</v>
      </c>
    </row>
    <row r="92" spans="1:9" x14ac:dyDescent="0.2">
      <c r="A92" s="78" t="s">
        <v>1502</v>
      </c>
      <c r="B92" s="79"/>
      <c r="C92" s="79"/>
      <c r="D92" s="79"/>
    </row>
    <row r="94" spans="1:9" x14ac:dyDescent="0.2">
      <c r="A94" s="78" t="s">
        <v>1503</v>
      </c>
      <c r="B94" s="79"/>
      <c r="C94" s="79"/>
      <c r="D94" s="79"/>
      <c r="E94" s="10"/>
      <c r="G94" s="10"/>
      <c r="H94" s="79"/>
      <c r="I94" s="79"/>
    </row>
    <row r="95" spans="1:9" x14ac:dyDescent="0.2">
      <c r="A95" s="100"/>
      <c r="B95" s="79"/>
      <c r="C95" s="79"/>
      <c r="D95" s="79"/>
      <c r="E95" s="10"/>
      <c r="G95" s="10"/>
      <c r="H95" s="79"/>
      <c r="I95" s="79"/>
    </row>
    <row r="96" spans="1:9" x14ac:dyDescent="0.2">
      <c r="A96" s="79"/>
      <c r="B96" s="79"/>
      <c r="C96" s="79"/>
      <c r="D96" s="79"/>
      <c r="E96" s="10"/>
      <c r="G96" s="10"/>
      <c r="H96" s="79"/>
      <c r="I96" s="79"/>
    </row>
    <row r="97" spans="1:9" x14ac:dyDescent="0.2">
      <c r="A97" s="79"/>
      <c r="B97" s="79"/>
      <c r="C97" s="79"/>
      <c r="D97" s="79"/>
      <c r="E97" s="10"/>
      <c r="G97" s="10"/>
      <c r="H97" s="79"/>
      <c r="I97" s="79"/>
    </row>
    <row r="98" spans="1:9" x14ac:dyDescent="0.2">
      <c r="A98" s="79"/>
      <c r="B98" s="79"/>
      <c r="C98" s="79"/>
      <c r="D98" s="79"/>
      <c r="E98" s="10"/>
      <c r="G98" s="10"/>
      <c r="H98" s="79"/>
      <c r="I98" s="79"/>
    </row>
    <row r="99" spans="1:9" x14ac:dyDescent="0.2">
      <c r="A99" s="79"/>
      <c r="B99" s="79"/>
      <c r="C99" s="79"/>
      <c r="D99" s="79"/>
      <c r="E99" s="10"/>
      <c r="G99" s="10"/>
      <c r="H99" s="79"/>
      <c r="I99" s="79"/>
    </row>
    <row r="100" spans="1:9" x14ac:dyDescent="0.2">
      <c r="A100" s="79"/>
      <c r="B100" s="79"/>
      <c r="C100" s="79"/>
      <c r="D100" s="79"/>
      <c r="E100" s="10"/>
      <c r="G100" s="10"/>
      <c r="H100" s="79"/>
      <c r="I100" s="79"/>
    </row>
    <row r="101" spans="1:9" x14ac:dyDescent="0.2">
      <c r="A101" s="79"/>
      <c r="B101" s="79"/>
      <c r="C101" s="79"/>
      <c r="D101" s="79"/>
      <c r="E101" s="10"/>
      <c r="G101" s="10"/>
      <c r="H101" s="79"/>
      <c r="I101" s="79"/>
    </row>
    <row r="102" spans="1:9" x14ac:dyDescent="0.2">
      <c r="A102" s="79"/>
      <c r="B102" s="79"/>
      <c r="C102" s="79"/>
      <c r="D102" s="79"/>
      <c r="E102" s="10"/>
      <c r="G102" s="10"/>
      <c r="H102" s="79"/>
      <c r="I102" s="79"/>
    </row>
    <row r="103" spans="1:9" x14ac:dyDescent="0.2">
      <c r="A103" s="79"/>
      <c r="B103" s="79"/>
      <c r="C103" s="79"/>
      <c r="D103" s="79"/>
      <c r="E103" s="10"/>
      <c r="G103" s="10"/>
      <c r="H103" s="79"/>
      <c r="I103" s="79"/>
    </row>
    <row r="104" spans="1:9" x14ac:dyDescent="0.2">
      <c r="A104" s="79"/>
      <c r="B104" s="79"/>
      <c r="C104" s="79"/>
      <c r="D104" s="79"/>
      <c r="E104" s="10"/>
      <c r="G104" s="10"/>
      <c r="H104" s="79"/>
      <c r="I104" s="79"/>
    </row>
    <row r="105" spans="1:9" x14ac:dyDescent="0.2">
      <c r="A105" s="79"/>
      <c r="B105" s="79"/>
      <c r="C105" s="79"/>
      <c r="D105" s="79"/>
      <c r="E105" s="10"/>
      <c r="G105" s="10"/>
      <c r="H105" s="79"/>
      <c r="I105" s="79"/>
    </row>
    <row r="106" spans="1:9" x14ac:dyDescent="0.2">
      <c r="A106" s="79"/>
      <c r="B106" s="79"/>
      <c r="C106" s="79"/>
      <c r="D106" s="79"/>
      <c r="E106" s="10"/>
      <c r="G106" s="10"/>
      <c r="H106" s="79"/>
      <c r="I106" s="79"/>
    </row>
    <row r="107" spans="1:9" x14ac:dyDescent="0.2">
      <c r="A107" s="79"/>
      <c r="B107" s="79"/>
      <c r="C107" s="79"/>
      <c r="D107" s="79"/>
      <c r="E107" s="10"/>
      <c r="G107" s="10"/>
      <c r="H107" s="79"/>
      <c r="I107" s="79"/>
    </row>
    <row r="108" spans="1:9" x14ac:dyDescent="0.2">
      <c r="A108" s="79"/>
      <c r="B108" s="79"/>
      <c r="C108" s="79"/>
      <c r="D108" s="79"/>
      <c r="E108" s="10"/>
      <c r="G108" s="10"/>
      <c r="H108" s="79"/>
      <c r="I108" s="79"/>
    </row>
    <row r="109" spans="1:9" x14ac:dyDescent="0.2">
      <c r="A109" s="79"/>
      <c r="B109" s="79"/>
      <c r="C109" s="79"/>
      <c r="D109" s="79"/>
      <c r="E109" s="10"/>
      <c r="G109" s="10"/>
      <c r="H109" s="79"/>
      <c r="I109" s="79"/>
    </row>
    <row r="110" spans="1:9" x14ac:dyDescent="0.2">
      <c r="A110" s="78" t="s">
        <v>1779</v>
      </c>
      <c r="B110" s="79"/>
      <c r="C110" s="79"/>
      <c r="D110" s="79"/>
      <c r="E110" s="10"/>
      <c r="G110" s="10"/>
      <c r="H110" s="79"/>
      <c r="I110" s="79"/>
    </row>
    <row r="111" spans="1:9" x14ac:dyDescent="0.2">
      <c r="A111" s="79"/>
      <c r="B111" s="79"/>
      <c r="C111" s="79"/>
      <c r="D111" s="79"/>
      <c r="E111" s="10"/>
      <c r="G111" s="10"/>
      <c r="H111" s="79"/>
      <c r="I111" s="79"/>
    </row>
    <row r="112" spans="1:9" x14ac:dyDescent="0.2">
      <c r="A112" s="78" t="s">
        <v>1505</v>
      </c>
      <c r="B112" s="79"/>
      <c r="C112" s="79"/>
      <c r="D112" s="79"/>
      <c r="E112" s="10"/>
      <c r="G112" s="10"/>
      <c r="H112" s="79"/>
      <c r="I112" s="79"/>
    </row>
    <row r="113" spans="1:9" x14ac:dyDescent="0.2">
      <c r="A113" s="79"/>
      <c r="B113" s="79"/>
      <c r="C113" s="79"/>
      <c r="D113" s="79"/>
      <c r="E113" s="10"/>
      <c r="G113" s="10"/>
      <c r="H113" s="79"/>
      <c r="I113" s="79"/>
    </row>
    <row r="114" spans="1:9" x14ac:dyDescent="0.2">
      <c r="A114" s="79"/>
      <c r="B114" s="79"/>
      <c r="C114" s="79"/>
      <c r="D114" s="79"/>
      <c r="E114" s="10"/>
      <c r="G114" s="10"/>
      <c r="H114" s="79"/>
      <c r="I114" s="79"/>
    </row>
    <row r="115" spans="1:9" x14ac:dyDescent="0.2">
      <c r="A115" s="79"/>
      <c r="B115" s="79"/>
      <c r="C115" s="79"/>
      <c r="D115" s="79"/>
      <c r="E115" s="10"/>
      <c r="G115" s="10"/>
      <c r="H115" s="79"/>
      <c r="I115" s="79"/>
    </row>
    <row r="116" spans="1:9" x14ac:dyDescent="0.2">
      <c r="A116" s="79"/>
      <c r="B116" s="79"/>
      <c r="C116" s="79"/>
      <c r="D116" s="79"/>
      <c r="E116" s="10"/>
      <c r="G116" s="10"/>
      <c r="H116" s="79"/>
      <c r="I116" s="79"/>
    </row>
    <row r="117" spans="1:9" x14ac:dyDescent="0.2">
      <c r="A117" s="79"/>
      <c r="B117" s="79"/>
      <c r="C117" s="79"/>
      <c r="D117" s="79"/>
      <c r="E117" s="10"/>
      <c r="G117" s="10"/>
      <c r="H117" s="79"/>
      <c r="I117" s="79"/>
    </row>
    <row r="118" spans="1:9" x14ac:dyDescent="0.2">
      <c r="A118" s="79"/>
      <c r="B118" s="79"/>
      <c r="C118" s="79"/>
      <c r="D118" s="79"/>
      <c r="E118" s="10"/>
      <c r="G118" s="10"/>
      <c r="H118" s="79"/>
      <c r="I118" s="79"/>
    </row>
    <row r="119" spans="1:9" x14ac:dyDescent="0.2">
      <c r="A119" s="79"/>
      <c r="B119" s="79"/>
      <c r="C119" s="79"/>
      <c r="D119" s="79"/>
      <c r="E119" s="10"/>
      <c r="G119" s="10"/>
      <c r="H119" s="79"/>
      <c r="I119" s="79"/>
    </row>
    <row r="120" spans="1:9" x14ac:dyDescent="0.2">
      <c r="A120" s="79"/>
      <c r="B120" s="79"/>
      <c r="C120" s="79"/>
      <c r="D120" s="79"/>
      <c r="E120" s="10"/>
      <c r="G120" s="10"/>
      <c r="H120" s="79"/>
      <c r="I120" s="79"/>
    </row>
    <row r="121" spans="1:9" x14ac:dyDescent="0.2">
      <c r="A121" s="79"/>
      <c r="B121" s="79"/>
      <c r="C121" s="79"/>
      <c r="D121" s="79"/>
      <c r="E121" s="10"/>
      <c r="G121" s="10"/>
      <c r="H121" s="79"/>
      <c r="I121" s="79"/>
    </row>
    <row r="122" spans="1:9" x14ac:dyDescent="0.2">
      <c r="A122" s="79"/>
      <c r="B122" s="79"/>
      <c r="C122" s="79"/>
      <c r="D122" s="79"/>
      <c r="E122" s="10"/>
      <c r="G122" s="10"/>
      <c r="H122" s="79"/>
      <c r="I122" s="79"/>
    </row>
    <row r="123" spans="1:9" x14ac:dyDescent="0.2">
      <c r="A123" s="79"/>
      <c r="B123" s="79"/>
      <c r="C123" s="79"/>
      <c r="D123" s="79"/>
      <c r="E123" s="10"/>
      <c r="G123" s="10"/>
      <c r="H123" s="79"/>
      <c r="I123" s="79"/>
    </row>
    <row r="124" spans="1:9" x14ac:dyDescent="0.2">
      <c r="A124" s="79"/>
      <c r="B124" s="79"/>
      <c r="C124" s="79"/>
      <c r="D124" s="79"/>
      <c r="E124" s="10"/>
      <c r="G124" s="10"/>
      <c r="H124" s="79"/>
      <c r="I124" s="79"/>
    </row>
    <row r="125" spans="1:9" x14ac:dyDescent="0.2">
      <c r="A125" s="79"/>
      <c r="B125" s="79"/>
      <c r="C125" s="79"/>
      <c r="D125" s="79"/>
      <c r="E125" s="10"/>
      <c r="G125" s="10"/>
      <c r="H125" s="79"/>
      <c r="I125" s="79"/>
    </row>
    <row r="126" spans="1:9" x14ac:dyDescent="0.2">
      <c r="A126" s="79"/>
      <c r="B126" s="79"/>
      <c r="C126" s="79"/>
      <c r="D126" s="79"/>
      <c r="E126" s="10"/>
      <c r="G126" s="10"/>
      <c r="H126" s="79"/>
      <c r="I126" s="79"/>
    </row>
    <row r="127" spans="1:9" x14ac:dyDescent="0.2">
      <c r="A127" s="79"/>
      <c r="B127" s="79"/>
      <c r="C127" s="79"/>
      <c r="D127" s="79"/>
      <c r="E127" s="10"/>
      <c r="G127" s="10"/>
      <c r="H127" s="79"/>
      <c r="I127" s="79"/>
    </row>
    <row r="128" spans="1:9" x14ac:dyDescent="0.2">
      <c r="A128" s="78" t="s">
        <v>1780</v>
      </c>
      <c r="B128" s="79"/>
      <c r="C128" s="79"/>
      <c r="D128" s="79"/>
      <c r="E128" s="10"/>
      <c r="G128" s="10"/>
      <c r="H128" s="79"/>
      <c r="I128" s="79"/>
    </row>
    <row r="129" spans="1:9" x14ac:dyDescent="0.2">
      <c r="A129" s="79"/>
      <c r="B129" s="79"/>
      <c r="C129" s="79"/>
      <c r="D129" s="79"/>
      <c r="E129" s="10"/>
      <c r="G129" s="10"/>
      <c r="H129" s="79"/>
      <c r="I129" s="79"/>
    </row>
    <row r="130" spans="1:9" x14ac:dyDescent="0.2">
      <c r="A130" s="79" t="s">
        <v>1506</v>
      </c>
      <c r="B130" s="79"/>
      <c r="C130" s="79"/>
      <c r="D130" s="79"/>
      <c r="E130" s="10"/>
      <c r="G130" s="10"/>
      <c r="H130" s="79"/>
      <c r="I130" s="79"/>
    </row>
    <row r="133" spans="1:9" x14ac:dyDescent="0.2">
      <c r="A133" s="79"/>
    </row>
    <row r="134" spans="1:9" x14ac:dyDescent="0.2">
      <c r="A134" s="100"/>
    </row>
    <row r="135" spans="1:9" x14ac:dyDescent="0.2">
      <c r="A135" s="100"/>
    </row>
  </sheetData>
  <mergeCells count="7">
    <mergeCell ref="A69:A70"/>
    <mergeCell ref="A1:G1"/>
    <mergeCell ref="A45:G45"/>
    <mergeCell ref="A47:D47"/>
    <mergeCell ref="A58:B58"/>
    <mergeCell ref="A59:B59"/>
    <mergeCell ref="A60:B60"/>
  </mergeCells>
  <conditionalFormatting sqref="F2:F3">
    <cfRule type="cellIs" dxfId="122" priority="3" stopIfTrue="1" operator="between">
      <formula>0.009</formula>
      <formula>-0.009</formula>
    </cfRule>
  </conditionalFormatting>
  <conditionalFormatting sqref="F5:F44">
    <cfRule type="cellIs" dxfId="121" priority="1" stopIfTrue="1" operator="between">
      <formula>0.009</formula>
      <formula>-0.009</formula>
    </cfRule>
  </conditionalFormatting>
  <conditionalFormatting sqref="F46:F237">
    <cfRule type="cellIs" dxfId="120"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689E4-F4B9-4D23-A653-18886896A512}">
  <dimension ref="A1:I161"/>
  <sheetViews>
    <sheetView workbookViewId="0">
      <selection sqref="A1:G1"/>
    </sheetView>
  </sheetViews>
  <sheetFormatPr defaultColWidth="9.28515625" defaultRowHeight="11.25" x14ac:dyDescent="0.2"/>
  <cols>
    <col min="1" max="1" width="52.28515625" style="6" bestFit="1" customWidth="1"/>
    <col min="2" max="2" width="53.28515625" style="6" bestFit="1" customWidth="1"/>
    <col min="3" max="3" width="2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1781</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70</v>
      </c>
      <c r="B7" s="22" t="s">
        <v>69</v>
      </c>
      <c r="C7" s="22" t="s">
        <v>65</v>
      </c>
      <c r="D7" s="25">
        <v>2367</v>
      </c>
      <c r="E7" s="23">
        <v>2662.3400580000002</v>
      </c>
      <c r="F7" s="24">
        <v>7.8719921376034696</v>
      </c>
      <c r="G7" s="23">
        <v>9.0526</v>
      </c>
    </row>
    <row r="8" spans="1:7" x14ac:dyDescent="0.2">
      <c r="A8" s="22" t="s">
        <v>79</v>
      </c>
      <c r="B8" s="22" t="s">
        <v>78</v>
      </c>
      <c r="C8" s="22" t="s">
        <v>32</v>
      </c>
      <c r="D8" s="25">
        <v>2485</v>
      </c>
      <c r="E8" s="23">
        <v>2579.7204726999998</v>
      </c>
      <c r="F8" s="24">
        <v>7.6277030115997002</v>
      </c>
      <c r="G8" s="23">
        <v>8.2896000000000001</v>
      </c>
    </row>
    <row r="9" spans="1:7" x14ac:dyDescent="0.2">
      <c r="A9" s="22" t="s">
        <v>81</v>
      </c>
      <c r="B9" s="22" t="s">
        <v>80</v>
      </c>
      <c r="C9" s="22" t="s">
        <v>75</v>
      </c>
      <c r="D9" s="25">
        <v>2500</v>
      </c>
      <c r="E9" s="23">
        <v>2543.0374658000001</v>
      </c>
      <c r="F9" s="24">
        <v>7.5192389027294801</v>
      </c>
      <c r="G9" s="23">
        <v>7.7850000000000001</v>
      </c>
    </row>
    <row r="10" spans="1:7" x14ac:dyDescent="0.2">
      <c r="A10" s="22" t="s">
        <v>1782</v>
      </c>
      <c r="B10" s="22" t="s">
        <v>1783</v>
      </c>
      <c r="C10" s="22" t="s">
        <v>1639</v>
      </c>
      <c r="D10" s="25">
        <v>2500</v>
      </c>
      <c r="E10" s="23">
        <v>2515.2295548000002</v>
      </c>
      <c r="F10" s="24">
        <v>7.4370166275932101</v>
      </c>
      <c r="G10" s="23">
        <v>7.55</v>
      </c>
    </row>
    <row r="11" spans="1:7" x14ac:dyDescent="0.2">
      <c r="A11" s="22" t="s">
        <v>1726</v>
      </c>
      <c r="B11" s="22" t="s">
        <v>1727</v>
      </c>
      <c r="C11" s="22" t="s">
        <v>68</v>
      </c>
      <c r="D11" s="25">
        <v>2500</v>
      </c>
      <c r="E11" s="23">
        <v>2501.4748973000001</v>
      </c>
      <c r="F11" s="24">
        <v>7.3963469335133496</v>
      </c>
      <c r="G11" s="23">
        <v>7.6574999999999998</v>
      </c>
    </row>
    <row r="12" spans="1:7" x14ac:dyDescent="0.2">
      <c r="A12" s="22" t="s">
        <v>1784</v>
      </c>
      <c r="B12" s="22" t="s">
        <v>1785</v>
      </c>
      <c r="C12" s="22" t="s">
        <v>32</v>
      </c>
      <c r="D12" s="25">
        <v>250</v>
      </c>
      <c r="E12" s="23">
        <v>2500.7253767000002</v>
      </c>
      <c r="F12" s="24">
        <v>7.3941307552109397</v>
      </c>
      <c r="G12" s="23">
        <v>6.8398000000000003</v>
      </c>
    </row>
    <row r="13" spans="1:7" x14ac:dyDescent="0.2">
      <c r="A13" s="22" t="s">
        <v>77</v>
      </c>
      <c r="B13" s="22" t="s">
        <v>76</v>
      </c>
      <c r="C13" s="22" t="s">
        <v>32</v>
      </c>
      <c r="D13" s="25">
        <v>2000</v>
      </c>
      <c r="E13" s="23">
        <v>2073.9867396999998</v>
      </c>
      <c r="F13" s="24">
        <v>6.1323523489621197</v>
      </c>
      <c r="G13" s="23">
        <v>7.7450000000000001</v>
      </c>
    </row>
    <row r="14" spans="1:7" x14ac:dyDescent="0.2">
      <c r="A14" s="22" t="s">
        <v>84</v>
      </c>
      <c r="B14" s="22" t="s">
        <v>1053</v>
      </c>
      <c r="C14" s="22" t="s">
        <v>32</v>
      </c>
      <c r="D14" s="25">
        <v>2000</v>
      </c>
      <c r="E14" s="23">
        <v>2054.1495341999998</v>
      </c>
      <c r="F14" s="24">
        <v>6.0736978111021704</v>
      </c>
      <c r="G14" s="23">
        <v>7.1472115084004297</v>
      </c>
    </row>
    <row r="15" spans="1:7" x14ac:dyDescent="0.2">
      <c r="A15" s="22" t="s">
        <v>64</v>
      </c>
      <c r="B15" s="22" t="s">
        <v>63</v>
      </c>
      <c r="C15" s="22" t="s">
        <v>65</v>
      </c>
      <c r="D15" s="25">
        <v>1660</v>
      </c>
      <c r="E15" s="23">
        <v>1859.3244999999999</v>
      </c>
      <c r="F15" s="24">
        <v>5.4976402436917802</v>
      </c>
      <c r="G15" s="23">
        <v>9.0576000000000008</v>
      </c>
    </row>
    <row r="16" spans="1:7" x14ac:dyDescent="0.2">
      <c r="A16" s="22" t="s">
        <v>1786</v>
      </c>
      <c r="B16" s="22" t="s">
        <v>1787</v>
      </c>
      <c r="C16" s="22" t="s">
        <v>32</v>
      </c>
      <c r="D16" s="25">
        <v>150</v>
      </c>
      <c r="E16" s="23">
        <v>1518.3435205000001</v>
      </c>
      <c r="F16" s="24">
        <v>4.4894295977111298</v>
      </c>
      <c r="G16" s="23">
        <v>8.0675000000000008</v>
      </c>
    </row>
    <row r="17" spans="1:7" x14ac:dyDescent="0.2">
      <c r="A17" s="22" t="s">
        <v>1788</v>
      </c>
      <c r="B17" s="22" t="s">
        <v>1789</v>
      </c>
      <c r="C17" s="22" t="s">
        <v>1790</v>
      </c>
      <c r="D17" s="25">
        <v>1000</v>
      </c>
      <c r="E17" s="23">
        <v>1036.4688355999999</v>
      </c>
      <c r="F17" s="24">
        <v>3.0646252345553</v>
      </c>
      <c r="G17" s="23">
        <v>8.1526999999999994</v>
      </c>
    </row>
    <row r="18" spans="1:7" x14ac:dyDescent="0.2">
      <c r="A18" s="22" t="s">
        <v>72</v>
      </c>
      <c r="B18" s="22" t="s">
        <v>71</v>
      </c>
      <c r="C18" s="22" t="s">
        <v>32</v>
      </c>
      <c r="D18" s="25">
        <v>1000</v>
      </c>
      <c r="E18" s="23">
        <v>1025.4183014</v>
      </c>
      <c r="F18" s="24">
        <v>3.0319510770684199</v>
      </c>
      <c r="G18" s="23">
        <v>8.2850000000000001</v>
      </c>
    </row>
    <row r="19" spans="1:7" x14ac:dyDescent="0.2">
      <c r="A19" s="22" t="s">
        <v>1791</v>
      </c>
      <c r="B19" s="22" t="s">
        <v>1792</v>
      </c>
      <c r="C19" s="22" t="s">
        <v>1639</v>
      </c>
      <c r="D19" s="25">
        <v>1000</v>
      </c>
      <c r="E19" s="23">
        <v>1009.0044384</v>
      </c>
      <c r="F19" s="24">
        <v>2.98341865909445</v>
      </c>
      <c r="G19" s="23">
        <v>7.58</v>
      </c>
    </row>
    <row r="20" spans="1:7" x14ac:dyDescent="0.2">
      <c r="A20" s="21" t="s">
        <v>33</v>
      </c>
      <c r="B20" s="21"/>
      <c r="C20" s="21"/>
      <c r="D20" s="21"/>
      <c r="E20" s="26">
        <f>SUM(E6:E19)</f>
        <v>25879.223695100001</v>
      </c>
      <c r="F20" s="27">
        <f>SUM(F6:F19)</f>
        <v>76.519543340435519</v>
      </c>
      <c r="G20" s="26"/>
    </row>
    <row r="21" spans="1:7" x14ac:dyDescent="0.2">
      <c r="A21" s="22"/>
      <c r="B21" s="22"/>
      <c r="C21" s="22"/>
      <c r="D21" s="22"/>
      <c r="E21" s="23"/>
      <c r="F21" s="24"/>
      <c r="G21" s="23"/>
    </row>
    <row r="22" spans="1:7" x14ac:dyDescent="0.2">
      <c r="A22" s="21" t="s">
        <v>61</v>
      </c>
      <c r="B22" s="22"/>
      <c r="C22" s="22"/>
      <c r="D22" s="22"/>
      <c r="E22" s="23"/>
      <c r="F22" s="24"/>
      <c r="G22" s="23"/>
    </row>
    <row r="23" spans="1:7" x14ac:dyDescent="0.2">
      <c r="A23" s="22" t="s">
        <v>102</v>
      </c>
      <c r="B23" s="22" t="s">
        <v>101</v>
      </c>
      <c r="C23" s="22" t="s">
        <v>40</v>
      </c>
      <c r="D23" s="25">
        <v>3100000</v>
      </c>
      <c r="E23" s="23">
        <v>3102.6752999999999</v>
      </c>
      <c r="F23" s="24">
        <v>9.1739729091874302</v>
      </c>
      <c r="G23" s="23">
        <v>7.6759914250000003</v>
      </c>
    </row>
    <row r="24" spans="1:7" x14ac:dyDescent="0.2">
      <c r="A24" s="22" t="s">
        <v>1793</v>
      </c>
      <c r="B24" s="22" t="s">
        <v>1794</v>
      </c>
      <c r="C24" s="22" t="s">
        <v>40</v>
      </c>
      <c r="D24" s="25">
        <v>1000000</v>
      </c>
      <c r="E24" s="23">
        <v>1031.0502222</v>
      </c>
      <c r="F24" s="24">
        <v>3.0486035088732901</v>
      </c>
      <c r="G24" s="23">
        <v>7.3764233949999998</v>
      </c>
    </row>
    <row r="25" spans="1:7" x14ac:dyDescent="0.2">
      <c r="A25" s="22" t="s">
        <v>1795</v>
      </c>
      <c r="B25" s="22" t="s">
        <v>1796</v>
      </c>
      <c r="C25" s="22" t="s">
        <v>40</v>
      </c>
      <c r="D25" s="25">
        <v>1000000</v>
      </c>
      <c r="E25" s="23">
        <v>1022.1015556</v>
      </c>
      <c r="F25" s="24">
        <v>3.02214414170659</v>
      </c>
      <c r="G25" s="23">
        <v>6.5476119500000003</v>
      </c>
    </row>
    <row r="26" spans="1:7" x14ac:dyDescent="0.2">
      <c r="A26" s="22" t="s">
        <v>1797</v>
      </c>
      <c r="B26" s="22" t="s">
        <v>1798</v>
      </c>
      <c r="C26" s="22" t="s">
        <v>40</v>
      </c>
      <c r="D26" s="25">
        <v>400000</v>
      </c>
      <c r="E26" s="23">
        <v>422.01086670000001</v>
      </c>
      <c r="F26" s="24">
        <v>1.2477993615666201</v>
      </c>
      <c r="G26" s="23">
        <v>6.1135866485586501</v>
      </c>
    </row>
    <row r="27" spans="1:7" x14ac:dyDescent="0.2">
      <c r="A27" s="21" t="s">
        <v>33</v>
      </c>
      <c r="B27" s="21"/>
      <c r="C27" s="21"/>
      <c r="D27" s="21"/>
      <c r="E27" s="26">
        <f>SUM(E23:E26)</f>
        <v>5577.837944500001</v>
      </c>
      <c r="F27" s="27">
        <f>SUM(F23:F26)</f>
        <v>16.49251992133393</v>
      </c>
      <c r="G27" s="26"/>
    </row>
    <row r="28" spans="1:7" x14ac:dyDescent="0.2">
      <c r="A28" s="22"/>
      <c r="B28" s="22"/>
      <c r="C28" s="22"/>
      <c r="D28" s="22"/>
      <c r="E28" s="23"/>
      <c r="F28" s="24"/>
      <c r="G28" s="23"/>
    </row>
    <row r="29" spans="1:7" x14ac:dyDescent="0.2">
      <c r="A29" s="21" t="s">
        <v>1470</v>
      </c>
      <c r="B29" s="22"/>
      <c r="C29" s="22"/>
      <c r="D29" s="22"/>
      <c r="E29" s="23"/>
      <c r="F29" s="24"/>
      <c r="G29" s="23"/>
    </row>
    <row r="30" spans="1:7" x14ac:dyDescent="0.2">
      <c r="A30" s="22" t="s">
        <v>1471</v>
      </c>
      <c r="B30" s="22" t="s">
        <v>1472</v>
      </c>
      <c r="C30" s="22" t="s">
        <v>1473</v>
      </c>
      <c r="D30" s="25">
        <v>920.48599999999999</v>
      </c>
      <c r="E30" s="23">
        <v>110.517105</v>
      </c>
      <c r="F30" s="24">
        <v>0.32677635564115298</v>
      </c>
      <c r="G30" s="23">
        <v>5.82</v>
      </c>
    </row>
    <row r="31" spans="1:7" x14ac:dyDescent="0.2">
      <c r="A31" s="21" t="s">
        <v>33</v>
      </c>
      <c r="B31" s="21"/>
      <c r="C31" s="21"/>
      <c r="D31" s="21"/>
      <c r="E31" s="26">
        <f>SUM(E30:E30)</f>
        <v>110.517105</v>
      </c>
      <c r="F31" s="27">
        <f>SUM(F30:F30)</f>
        <v>0.32677635564115298</v>
      </c>
      <c r="G31" s="26"/>
    </row>
    <row r="32" spans="1:7" x14ac:dyDescent="0.2">
      <c r="A32" s="22"/>
      <c r="B32" s="22"/>
      <c r="C32" s="22"/>
      <c r="D32" s="22"/>
      <c r="E32" s="23"/>
      <c r="F32" s="24"/>
      <c r="G32" s="23"/>
    </row>
    <row r="33" spans="1:7" x14ac:dyDescent="0.2">
      <c r="A33" s="21" t="s">
        <v>41</v>
      </c>
      <c r="B33" s="21"/>
      <c r="C33" s="21"/>
      <c r="D33" s="21"/>
      <c r="E33" s="26">
        <f>E20+E27+E31</f>
        <v>31567.578744600003</v>
      </c>
      <c r="F33" s="27">
        <f>F20+F27+F31</f>
        <v>93.338839617410599</v>
      </c>
      <c r="G33" s="26"/>
    </row>
    <row r="34" spans="1:7" x14ac:dyDescent="0.2">
      <c r="A34" s="21"/>
      <c r="B34" s="21"/>
      <c r="C34" s="21"/>
      <c r="D34" s="21"/>
      <c r="E34" s="26"/>
      <c r="F34" s="27"/>
      <c r="G34" s="26"/>
    </row>
    <row r="35" spans="1:7" x14ac:dyDescent="0.2">
      <c r="A35" s="21" t="s">
        <v>1593</v>
      </c>
      <c r="B35" s="21"/>
      <c r="C35" s="21"/>
      <c r="D35" s="21"/>
      <c r="E35" s="26">
        <v>2.4819139899999998</v>
      </c>
      <c r="F35" s="27">
        <f>E35/E39*100</f>
        <v>7.3385093526200677E-3</v>
      </c>
      <c r="G35" s="26"/>
    </row>
    <row r="36" spans="1:7" x14ac:dyDescent="0.2">
      <c r="A36" s="21"/>
      <c r="B36" s="21"/>
      <c r="C36" s="21"/>
      <c r="D36" s="21"/>
      <c r="E36" s="26"/>
      <c r="F36" s="27"/>
      <c r="G36" s="26"/>
    </row>
    <row r="37" spans="1:7" x14ac:dyDescent="0.2">
      <c r="A37" s="21" t="s">
        <v>43</v>
      </c>
      <c r="B37" s="21"/>
      <c r="C37" s="21"/>
      <c r="D37" s="21"/>
      <c r="E37" s="26">
        <f>E39-(E20+E27+E31+E35)</f>
        <v>2250.3498736100009</v>
      </c>
      <c r="F37" s="27">
        <f>F39-(F20+F27+F31+F35)</f>
        <v>6.6538218732367795</v>
      </c>
      <c r="G37" s="26"/>
    </row>
    <row r="38" spans="1:7" x14ac:dyDescent="0.2">
      <c r="A38" s="22"/>
      <c r="B38" s="22"/>
      <c r="C38" s="22"/>
      <c r="D38" s="22"/>
      <c r="E38" s="23"/>
      <c r="F38" s="24"/>
      <c r="G38" s="23"/>
    </row>
    <row r="39" spans="1:7" x14ac:dyDescent="0.2">
      <c r="A39" s="28" t="s">
        <v>42</v>
      </c>
      <c r="B39" s="28"/>
      <c r="C39" s="28"/>
      <c r="D39" s="28"/>
      <c r="E39" s="29">
        <v>33820.410532200003</v>
      </c>
      <c r="F39" s="30">
        <v>100</v>
      </c>
      <c r="G39" s="29"/>
    </row>
    <row r="41" spans="1:7" x14ac:dyDescent="0.2">
      <c r="A41" s="102" t="s">
        <v>1594</v>
      </c>
      <c r="B41" s="102"/>
      <c r="C41" s="102"/>
      <c r="D41" s="102"/>
      <c r="E41" s="103"/>
      <c r="F41" s="104"/>
      <c r="G41" s="103"/>
    </row>
    <row r="42" spans="1:7" x14ac:dyDescent="0.2">
      <c r="A42" s="22"/>
      <c r="B42" s="22"/>
      <c r="C42" s="22"/>
      <c r="D42" s="22"/>
      <c r="E42" s="23"/>
      <c r="F42" s="24"/>
      <c r="G42" s="23"/>
    </row>
    <row r="43" spans="1:7" x14ac:dyDescent="0.2">
      <c r="A43" s="21" t="s">
        <v>1595</v>
      </c>
      <c r="B43" s="21"/>
      <c r="C43" s="21"/>
      <c r="D43" s="21"/>
      <c r="E43" s="26" t="s">
        <v>1596</v>
      </c>
      <c r="F43" s="27" t="s">
        <v>3</v>
      </c>
      <c r="G43" s="26"/>
    </row>
    <row r="44" spans="1:7" x14ac:dyDescent="0.2">
      <c r="A44" s="22" t="s">
        <v>1598</v>
      </c>
      <c r="B44" s="22"/>
      <c r="C44" s="22"/>
      <c r="D44" s="22"/>
      <c r="E44" s="23">
        <v>3000</v>
      </c>
      <c r="F44" s="24">
        <f t="shared" ref="F44:F51" si="0">E44/$E$39*100</f>
        <v>8.8703831585478135</v>
      </c>
      <c r="G44" s="23"/>
    </row>
    <row r="45" spans="1:7" x14ac:dyDescent="0.2">
      <c r="A45" s="22" t="s">
        <v>1799</v>
      </c>
      <c r="B45" s="22"/>
      <c r="C45" s="22"/>
      <c r="D45" s="22"/>
      <c r="E45" s="23">
        <v>2500</v>
      </c>
      <c r="F45" s="24">
        <f t="shared" si="0"/>
        <v>7.3919859654565112</v>
      </c>
      <c r="G45" s="23"/>
    </row>
    <row r="46" spans="1:7" x14ac:dyDescent="0.2">
      <c r="A46" s="22" t="s">
        <v>1598</v>
      </c>
      <c r="B46" s="22"/>
      <c r="C46" s="22"/>
      <c r="D46" s="22"/>
      <c r="E46" s="23">
        <v>2500</v>
      </c>
      <c r="F46" s="24">
        <f t="shared" si="0"/>
        <v>7.3919859654565112</v>
      </c>
      <c r="G46" s="23"/>
    </row>
    <row r="47" spans="1:7" x14ac:dyDescent="0.2">
      <c r="A47" s="22" t="s">
        <v>1598</v>
      </c>
      <c r="B47" s="22"/>
      <c r="C47" s="22"/>
      <c r="D47" s="22"/>
      <c r="E47" s="23">
        <v>2500</v>
      </c>
      <c r="F47" s="24">
        <f t="shared" si="0"/>
        <v>7.3919859654565112</v>
      </c>
      <c r="G47" s="23"/>
    </row>
    <row r="48" spans="1:7" x14ac:dyDescent="0.2">
      <c r="A48" s="22" t="s">
        <v>1598</v>
      </c>
      <c r="B48" s="22"/>
      <c r="C48" s="22"/>
      <c r="D48" s="22"/>
      <c r="E48" s="23">
        <v>2500</v>
      </c>
      <c r="F48" s="24">
        <f t="shared" si="0"/>
        <v>7.3919859654565112</v>
      </c>
      <c r="G48" s="23"/>
    </row>
    <row r="49" spans="1:7" x14ac:dyDescent="0.2">
      <c r="A49" s="22" t="s">
        <v>1707</v>
      </c>
      <c r="B49" s="22"/>
      <c r="C49" s="22"/>
      <c r="D49" s="22"/>
      <c r="E49" s="23">
        <v>2500</v>
      </c>
      <c r="F49" s="24">
        <f t="shared" si="0"/>
        <v>7.3919859654565112</v>
      </c>
      <c r="G49" s="23"/>
    </row>
    <row r="50" spans="1:7" x14ac:dyDescent="0.2">
      <c r="A50" s="22" t="s">
        <v>1598</v>
      </c>
      <c r="B50" s="22"/>
      <c r="C50" s="22"/>
      <c r="D50" s="22"/>
      <c r="E50" s="23">
        <v>2000</v>
      </c>
      <c r="F50" s="24">
        <f t="shared" si="0"/>
        <v>5.913588772365209</v>
      </c>
      <c r="G50" s="23"/>
    </row>
    <row r="51" spans="1:7" x14ac:dyDescent="0.2">
      <c r="A51" s="22" t="s">
        <v>1600</v>
      </c>
      <c r="B51" s="22"/>
      <c r="C51" s="22"/>
      <c r="D51" s="22"/>
      <c r="E51" s="23">
        <v>2000</v>
      </c>
      <c r="F51" s="24">
        <f t="shared" si="0"/>
        <v>5.913588772365209</v>
      </c>
      <c r="G51" s="23"/>
    </row>
    <row r="52" spans="1:7" x14ac:dyDescent="0.2">
      <c r="A52" s="28" t="s">
        <v>1601</v>
      </c>
      <c r="B52" s="28"/>
      <c r="C52" s="28"/>
      <c r="D52" s="28"/>
      <c r="E52" s="29">
        <f xml:space="preserve"> SUM(E44:E51)</f>
        <v>19500</v>
      </c>
      <c r="F52" s="30">
        <f xml:space="preserve"> SUM(F44:F51)</f>
        <v>57.657490530560793</v>
      </c>
      <c r="G52" s="29"/>
    </row>
    <row r="53" spans="1:7" x14ac:dyDescent="0.2">
      <c r="F53" s="13" t="s">
        <v>127</v>
      </c>
    </row>
    <row r="54" spans="1:7" x14ac:dyDescent="0.2">
      <c r="A54" s="11" t="s">
        <v>44</v>
      </c>
    </row>
    <row r="55" spans="1:7" x14ac:dyDescent="0.2">
      <c r="A55" s="11" t="s">
        <v>1476</v>
      </c>
    </row>
    <row r="56" spans="1:7" x14ac:dyDescent="0.2">
      <c r="A56" s="11" t="s">
        <v>1052</v>
      </c>
    </row>
    <row r="58" spans="1:7" ht="34.9" customHeight="1" x14ac:dyDescent="0.2">
      <c r="A58" s="163" t="s">
        <v>1054</v>
      </c>
      <c r="B58" s="163"/>
      <c r="C58" s="163"/>
      <c r="D58" s="163"/>
      <c r="E58" s="163"/>
      <c r="F58" s="163"/>
      <c r="G58" s="163"/>
    </row>
    <row r="60" spans="1:7" ht="23.25" customHeight="1" x14ac:dyDescent="0.2">
      <c r="A60" s="152" t="s">
        <v>1479</v>
      </c>
      <c r="B60" s="152"/>
      <c r="C60" s="152"/>
      <c r="D60" s="152"/>
    </row>
    <row r="62" spans="1:7" x14ac:dyDescent="0.2">
      <c r="A62" s="11" t="s">
        <v>45</v>
      </c>
    </row>
    <row r="63" spans="1:7" x14ac:dyDescent="0.2">
      <c r="A63" s="11" t="s">
        <v>1010</v>
      </c>
    </row>
    <row r="64" spans="1:7" x14ac:dyDescent="0.2">
      <c r="A64" s="11" t="s">
        <v>46</v>
      </c>
      <c r="B64" s="11"/>
      <c r="C64" s="31" t="s">
        <v>48</v>
      </c>
      <c r="D64" s="11" t="s">
        <v>47</v>
      </c>
    </row>
    <row r="65" spans="1:5" x14ac:dyDescent="0.2">
      <c r="A65" s="6" t="s">
        <v>57</v>
      </c>
      <c r="C65" s="32">
        <v>11.0352</v>
      </c>
      <c r="D65" s="32">
        <v>11.079000000000001</v>
      </c>
    </row>
    <row r="66" spans="1:5" x14ac:dyDescent="0.2">
      <c r="A66" s="6" t="s">
        <v>125</v>
      </c>
      <c r="C66" s="32">
        <v>10.6014</v>
      </c>
      <c r="D66" s="32">
        <v>10.5284</v>
      </c>
    </row>
    <row r="67" spans="1:5" x14ac:dyDescent="0.2">
      <c r="A67" s="6" t="s">
        <v>58</v>
      </c>
      <c r="C67" s="32">
        <v>11.121600000000001</v>
      </c>
      <c r="D67" s="32">
        <v>11.1698</v>
      </c>
    </row>
    <row r="68" spans="1:5" x14ac:dyDescent="0.2">
      <c r="A68" s="6" t="s">
        <v>126</v>
      </c>
      <c r="C68" s="32">
        <v>10.666399999999999</v>
      </c>
      <c r="D68" s="32">
        <v>10.592599999999999</v>
      </c>
    </row>
    <row r="70" spans="1:5" x14ac:dyDescent="0.2">
      <c r="A70" s="11" t="s">
        <v>1011</v>
      </c>
    </row>
    <row r="71" spans="1:5" x14ac:dyDescent="0.2">
      <c r="A71" s="159" t="s">
        <v>49</v>
      </c>
      <c r="B71" s="160"/>
      <c r="C71" s="33" t="s">
        <v>50</v>
      </c>
    </row>
    <row r="72" spans="1:5" x14ac:dyDescent="0.2">
      <c r="A72" s="157" t="s">
        <v>125</v>
      </c>
      <c r="B72" s="158"/>
      <c r="C72" s="34">
        <v>0.115</v>
      </c>
    </row>
    <row r="73" spans="1:5" x14ac:dyDescent="0.2">
      <c r="A73" s="157" t="s">
        <v>126</v>
      </c>
      <c r="B73" s="158"/>
      <c r="C73" s="34">
        <v>0.12</v>
      </c>
    </row>
    <row r="74" spans="1:5" x14ac:dyDescent="0.2">
      <c r="A74" s="6" t="s">
        <v>51</v>
      </c>
    </row>
    <row r="75" spans="1:5" x14ac:dyDescent="0.2">
      <c r="A75" s="6" t="s">
        <v>52</v>
      </c>
    </row>
    <row r="77" spans="1:5" x14ac:dyDescent="0.2">
      <c r="A77" s="11" t="s">
        <v>1614</v>
      </c>
    </row>
    <row r="78" spans="1:5" x14ac:dyDescent="0.2">
      <c r="A78" s="11"/>
    </row>
    <row r="79" spans="1:5" ht="15" x14ac:dyDescent="0.25">
      <c r="A79" s="6" t="s">
        <v>1615</v>
      </c>
      <c r="B79" s="113"/>
      <c r="C79" s="113"/>
      <c r="D79" s="113"/>
      <c r="E79" s="113"/>
    </row>
    <row r="80" spans="1:5" ht="15" x14ac:dyDescent="0.25">
      <c r="A80"/>
      <c r="B80" s="113"/>
      <c r="C80" s="113"/>
      <c r="D80" s="113"/>
      <c r="E80" s="113"/>
    </row>
    <row r="81" spans="1:5" ht="33.75" x14ac:dyDescent="0.2">
      <c r="A81" s="107" t="s">
        <v>1015</v>
      </c>
      <c r="B81" s="108" t="s">
        <v>1616</v>
      </c>
      <c r="C81" s="107" t="s">
        <v>1617</v>
      </c>
      <c r="D81" s="109" t="s">
        <v>1618</v>
      </c>
      <c r="E81" s="110" t="s">
        <v>1619</v>
      </c>
    </row>
    <row r="82" spans="1:5" x14ac:dyDescent="0.2">
      <c r="A82" s="162" t="s">
        <v>1800</v>
      </c>
      <c r="B82" s="111" t="s">
        <v>1621</v>
      </c>
      <c r="C82" s="111" t="s">
        <v>1622</v>
      </c>
      <c r="D82" s="137">
        <v>46425</v>
      </c>
      <c r="E82" s="112">
        <v>2500</v>
      </c>
    </row>
    <row r="83" spans="1:5" x14ac:dyDescent="0.2">
      <c r="A83" s="162"/>
      <c r="B83" s="111" t="s">
        <v>1036</v>
      </c>
      <c r="C83" s="111" t="s">
        <v>1623</v>
      </c>
      <c r="D83" s="137">
        <v>46606</v>
      </c>
      <c r="E83" s="112">
        <v>-2500</v>
      </c>
    </row>
    <row r="84" spans="1:5" x14ac:dyDescent="0.2">
      <c r="A84" s="161" t="s">
        <v>1801</v>
      </c>
      <c r="B84" s="111" t="s">
        <v>1621</v>
      </c>
      <c r="C84" s="111" t="s">
        <v>1622</v>
      </c>
      <c r="D84" s="137">
        <v>46373</v>
      </c>
      <c r="E84" s="112">
        <v>2500</v>
      </c>
    </row>
    <row r="85" spans="1:5" ht="22.9" customHeight="1" x14ac:dyDescent="0.2">
      <c r="A85" s="161"/>
      <c r="B85" s="111" t="s">
        <v>1036</v>
      </c>
      <c r="C85" s="111" t="s">
        <v>1623</v>
      </c>
      <c r="D85" s="137">
        <v>46738</v>
      </c>
      <c r="E85" s="112">
        <v>-2500</v>
      </c>
    </row>
    <row r="86" spans="1:5" x14ac:dyDescent="0.2">
      <c r="A86" s="162" t="s">
        <v>1802</v>
      </c>
      <c r="B86" s="111" t="s">
        <v>1621</v>
      </c>
      <c r="C86" s="111" t="s">
        <v>1622</v>
      </c>
      <c r="D86" s="137">
        <v>46445</v>
      </c>
      <c r="E86" s="112">
        <v>2500</v>
      </c>
    </row>
    <row r="87" spans="1:5" x14ac:dyDescent="0.2">
      <c r="A87" s="162"/>
      <c r="B87" s="111" t="s">
        <v>1036</v>
      </c>
      <c r="C87" s="111" t="s">
        <v>1623</v>
      </c>
      <c r="D87" s="137">
        <v>46445</v>
      </c>
      <c r="E87" s="112">
        <v>-2500</v>
      </c>
    </row>
    <row r="88" spans="1:5" x14ac:dyDescent="0.2">
      <c r="A88" s="161" t="s">
        <v>1803</v>
      </c>
      <c r="B88" s="111" t="s">
        <v>1621</v>
      </c>
      <c r="C88" s="111" t="s">
        <v>1622</v>
      </c>
      <c r="D88" s="137">
        <v>46445</v>
      </c>
      <c r="E88" s="112">
        <v>2500</v>
      </c>
    </row>
    <row r="89" spans="1:5" ht="19.149999999999999" customHeight="1" x14ac:dyDescent="0.2">
      <c r="A89" s="161"/>
      <c r="B89" s="111" t="s">
        <v>1036</v>
      </c>
      <c r="C89" s="111" t="s">
        <v>1623</v>
      </c>
      <c r="D89" s="137">
        <v>46445</v>
      </c>
      <c r="E89" s="112">
        <v>-2500</v>
      </c>
    </row>
    <row r="90" spans="1:5" x14ac:dyDescent="0.2">
      <c r="A90" s="161" t="s">
        <v>1804</v>
      </c>
      <c r="B90" s="111" t="s">
        <v>1621</v>
      </c>
      <c r="C90" s="111" t="s">
        <v>1622</v>
      </c>
      <c r="D90" s="137">
        <v>46445</v>
      </c>
      <c r="E90" s="112">
        <v>2000</v>
      </c>
    </row>
    <row r="91" spans="1:5" ht="28.15" customHeight="1" x14ac:dyDescent="0.2">
      <c r="A91" s="161"/>
      <c r="B91" s="111" t="s">
        <v>1036</v>
      </c>
      <c r="C91" s="111" t="s">
        <v>1623</v>
      </c>
      <c r="D91" s="137">
        <v>46445</v>
      </c>
      <c r="E91" s="112">
        <v>-2000</v>
      </c>
    </row>
    <row r="92" spans="1:5" x14ac:dyDescent="0.2">
      <c r="A92" s="161" t="s">
        <v>1805</v>
      </c>
      <c r="B92" s="111" t="s">
        <v>1621</v>
      </c>
      <c r="C92" s="111" t="s">
        <v>1622</v>
      </c>
      <c r="D92" s="137">
        <v>46304</v>
      </c>
      <c r="E92" s="112">
        <v>2500</v>
      </c>
    </row>
    <row r="93" spans="1:5" ht="28.9" customHeight="1" x14ac:dyDescent="0.2">
      <c r="A93" s="161"/>
      <c r="B93" s="111" t="s">
        <v>1036</v>
      </c>
      <c r="C93" s="111" t="s">
        <v>1623</v>
      </c>
      <c r="D93" s="137">
        <v>46852</v>
      </c>
      <c r="E93" s="112">
        <v>-2500</v>
      </c>
    </row>
    <row r="94" spans="1:5" x14ac:dyDescent="0.2">
      <c r="A94" s="162" t="s">
        <v>1806</v>
      </c>
      <c r="B94" s="111" t="s">
        <v>1621</v>
      </c>
      <c r="C94" s="111" t="s">
        <v>1622</v>
      </c>
      <c r="D94" s="137">
        <v>46304</v>
      </c>
      <c r="E94" s="112">
        <v>2000</v>
      </c>
    </row>
    <row r="95" spans="1:5" x14ac:dyDescent="0.2">
      <c r="A95" s="162"/>
      <c r="B95" s="111" t="s">
        <v>1036</v>
      </c>
      <c r="C95" s="111" t="s">
        <v>1623</v>
      </c>
      <c r="D95" s="137">
        <v>46852</v>
      </c>
      <c r="E95" s="112">
        <v>-2000</v>
      </c>
    </row>
    <row r="96" spans="1:5" x14ac:dyDescent="0.2">
      <c r="A96" s="162" t="s">
        <v>101</v>
      </c>
      <c r="B96" s="111" t="s">
        <v>1621</v>
      </c>
      <c r="C96" s="111" t="s">
        <v>1622</v>
      </c>
      <c r="D96" s="137">
        <v>46417</v>
      </c>
      <c r="E96" s="112">
        <v>3000</v>
      </c>
    </row>
    <row r="97" spans="1:5" x14ac:dyDescent="0.2">
      <c r="A97" s="162"/>
      <c r="B97" s="111" t="s">
        <v>1036</v>
      </c>
      <c r="C97" s="111" t="s">
        <v>1623</v>
      </c>
      <c r="D97" s="137">
        <v>47329</v>
      </c>
      <c r="E97" s="112">
        <v>-3000</v>
      </c>
    </row>
    <row r="98" spans="1:5" x14ac:dyDescent="0.2">
      <c r="A98" s="105"/>
      <c r="B98" s="105"/>
      <c r="C98" s="105"/>
      <c r="D98" s="105"/>
      <c r="E98" s="105"/>
    </row>
    <row r="99" spans="1:5" x14ac:dyDescent="0.2">
      <c r="A99" s="79" t="s">
        <v>1629</v>
      </c>
      <c r="B99" s="105"/>
      <c r="C99" s="105"/>
      <c r="D99" s="105"/>
      <c r="E99" s="105"/>
    </row>
    <row r="100" spans="1:5" x14ac:dyDescent="0.2">
      <c r="A100" s="79" t="s">
        <v>1630</v>
      </c>
      <c r="B100" s="105"/>
      <c r="C100" s="105"/>
      <c r="D100" s="105"/>
      <c r="E100" s="105"/>
    </row>
    <row r="101" spans="1:5" x14ac:dyDescent="0.2">
      <c r="A101" s="11"/>
    </row>
    <row r="102" spans="1:5" x14ac:dyDescent="0.2">
      <c r="A102" s="6" t="s">
        <v>1807</v>
      </c>
    </row>
    <row r="103" spans="1:5" x14ac:dyDescent="0.2">
      <c r="A103" s="6" t="s">
        <v>1950</v>
      </c>
    </row>
    <row r="105" spans="1:5" x14ac:dyDescent="0.2">
      <c r="A105" s="11" t="s">
        <v>1495</v>
      </c>
      <c r="D105" s="35">
        <v>1.4580951846549599</v>
      </c>
      <c r="E105" s="9" t="s">
        <v>53</v>
      </c>
    </row>
    <row r="107" spans="1:5" x14ac:dyDescent="0.2">
      <c r="A107" s="11" t="s">
        <v>1496</v>
      </c>
      <c r="D107" s="31" t="s">
        <v>54</v>
      </c>
    </row>
    <row r="109" spans="1:5" x14ac:dyDescent="0.2">
      <c r="A109" s="11" t="s">
        <v>1497</v>
      </c>
      <c r="B109" s="11"/>
      <c r="C109" s="11"/>
      <c r="D109" s="31" t="s">
        <v>54</v>
      </c>
    </row>
    <row r="110" spans="1:5" x14ac:dyDescent="0.2">
      <c r="A110" s="11"/>
      <c r="B110" s="11"/>
      <c r="C110" s="11"/>
      <c r="D110" s="11"/>
    </row>
    <row r="111" spans="1:5" x14ac:dyDescent="0.2">
      <c r="A111" s="11" t="s">
        <v>1632</v>
      </c>
      <c r="B111" s="11"/>
      <c r="C111" s="11"/>
      <c r="D111" s="31" t="s">
        <v>54</v>
      </c>
    </row>
    <row r="112" spans="1:5" x14ac:dyDescent="0.2">
      <c r="A112" s="11"/>
      <c r="B112" s="11"/>
      <c r="C112" s="11"/>
      <c r="D112" s="11"/>
    </row>
    <row r="113" spans="1:9" x14ac:dyDescent="0.2">
      <c r="A113" s="11" t="s">
        <v>1499</v>
      </c>
      <c r="B113" s="11"/>
      <c r="C113" s="11"/>
      <c r="D113" s="31" t="s">
        <v>54</v>
      </c>
    </row>
    <row r="114" spans="1:9" x14ac:dyDescent="0.2">
      <c r="A114" s="11"/>
      <c r="B114" s="11"/>
      <c r="C114" s="11"/>
      <c r="D114" s="11"/>
    </row>
    <row r="115" spans="1:9" x14ac:dyDescent="0.2">
      <c r="A115" s="11" t="s">
        <v>1633</v>
      </c>
      <c r="B115" s="11"/>
      <c r="C115" s="11"/>
      <c r="D115" s="31" t="s">
        <v>54</v>
      </c>
    </row>
    <row r="116" spans="1:9" x14ac:dyDescent="0.2">
      <c r="A116" s="11"/>
      <c r="B116" s="11"/>
      <c r="C116" s="11"/>
      <c r="D116" s="11"/>
    </row>
    <row r="117" spans="1:9" x14ac:dyDescent="0.2">
      <c r="A117" s="11" t="s">
        <v>1634</v>
      </c>
      <c r="B117" s="11"/>
      <c r="C117" s="11"/>
      <c r="D117" s="31" t="s">
        <v>54</v>
      </c>
    </row>
    <row r="119" spans="1:9" x14ac:dyDescent="0.2">
      <c r="A119" s="78" t="s">
        <v>1502</v>
      </c>
      <c r="B119" s="79"/>
      <c r="C119" s="79"/>
      <c r="D119" s="79"/>
    </row>
    <row r="121" spans="1:9" x14ac:dyDescent="0.2">
      <c r="A121" s="78" t="s">
        <v>1503</v>
      </c>
      <c r="B121" s="79"/>
      <c r="C121" s="79"/>
      <c r="D121" s="79"/>
      <c r="E121" s="10"/>
      <c r="G121" s="10"/>
      <c r="H121" s="79"/>
      <c r="I121" s="79"/>
    </row>
    <row r="122" spans="1:9" x14ac:dyDescent="0.2">
      <c r="A122" s="100"/>
      <c r="B122" s="79"/>
      <c r="C122" s="79"/>
      <c r="D122" s="79"/>
      <c r="E122" s="10"/>
      <c r="G122" s="10"/>
      <c r="H122" s="79"/>
      <c r="I122" s="79"/>
    </row>
    <row r="123" spans="1:9" x14ac:dyDescent="0.2">
      <c r="A123" s="79"/>
      <c r="B123" s="79"/>
      <c r="C123" s="79"/>
      <c r="D123" s="79"/>
      <c r="E123" s="10"/>
      <c r="G123" s="10"/>
      <c r="H123" s="79"/>
      <c r="I123" s="79"/>
    </row>
    <row r="124" spans="1:9" x14ac:dyDescent="0.2">
      <c r="A124" s="79"/>
      <c r="B124" s="79"/>
      <c r="C124" s="79"/>
      <c r="D124" s="79"/>
      <c r="E124" s="10"/>
      <c r="G124" s="10"/>
      <c r="H124" s="79"/>
      <c r="I124" s="79"/>
    </row>
    <row r="125" spans="1:9" x14ac:dyDescent="0.2">
      <c r="A125" s="79"/>
      <c r="B125" s="79"/>
      <c r="C125" s="79"/>
      <c r="D125" s="79"/>
      <c r="E125" s="10"/>
      <c r="G125" s="10"/>
      <c r="H125" s="79"/>
      <c r="I125" s="79"/>
    </row>
    <row r="126" spans="1:9" x14ac:dyDescent="0.2">
      <c r="A126" s="79"/>
      <c r="B126" s="79"/>
      <c r="C126" s="79"/>
      <c r="D126" s="79"/>
      <c r="E126" s="10"/>
      <c r="G126" s="10"/>
      <c r="H126" s="79"/>
      <c r="I126" s="79"/>
    </row>
    <row r="127" spans="1:9" x14ac:dyDescent="0.2">
      <c r="A127" s="79"/>
      <c r="B127" s="79"/>
      <c r="C127" s="79"/>
      <c r="D127" s="79"/>
      <c r="E127" s="10"/>
      <c r="G127" s="10"/>
      <c r="H127" s="79"/>
      <c r="I127" s="79"/>
    </row>
    <row r="128" spans="1:9" x14ac:dyDescent="0.2">
      <c r="A128" s="79"/>
      <c r="B128" s="79"/>
      <c r="C128" s="79"/>
      <c r="D128" s="79"/>
      <c r="E128" s="10"/>
      <c r="G128" s="10"/>
      <c r="H128" s="79"/>
      <c r="I128" s="79"/>
    </row>
    <row r="129" spans="1:9" x14ac:dyDescent="0.2">
      <c r="A129" s="79"/>
      <c r="B129" s="79"/>
      <c r="C129" s="79"/>
      <c r="D129" s="79"/>
      <c r="E129" s="10"/>
      <c r="G129" s="10"/>
      <c r="H129" s="79"/>
      <c r="I129" s="79"/>
    </row>
    <row r="130" spans="1:9" x14ac:dyDescent="0.2">
      <c r="A130" s="79"/>
      <c r="B130" s="79"/>
      <c r="C130" s="79"/>
      <c r="D130" s="79"/>
      <c r="E130" s="10"/>
      <c r="G130" s="10"/>
      <c r="H130" s="79"/>
      <c r="I130" s="79"/>
    </row>
    <row r="131" spans="1:9" x14ac:dyDescent="0.2">
      <c r="A131" s="79"/>
      <c r="B131" s="79"/>
      <c r="C131" s="79"/>
      <c r="D131" s="79"/>
      <c r="E131" s="10"/>
      <c r="G131" s="10"/>
      <c r="H131" s="79"/>
      <c r="I131" s="79"/>
    </row>
    <row r="132" spans="1:9" x14ac:dyDescent="0.2">
      <c r="A132" s="79"/>
      <c r="B132" s="79"/>
      <c r="C132" s="79"/>
      <c r="D132" s="79"/>
      <c r="E132" s="10"/>
      <c r="G132" s="10"/>
      <c r="H132" s="79"/>
      <c r="I132" s="79"/>
    </row>
    <row r="133" spans="1:9" x14ac:dyDescent="0.2">
      <c r="A133" s="79"/>
      <c r="B133" s="79"/>
      <c r="C133" s="79"/>
      <c r="D133" s="79"/>
      <c r="E133" s="10"/>
      <c r="G133" s="10"/>
      <c r="H133" s="79"/>
      <c r="I133" s="79"/>
    </row>
    <row r="134" spans="1:9" x14ac:dyDescent="0.2">
      <c r="A134" s="79"/>
      <c r="B134" s="79"/>
      <c r="C134" s="79"/>
      <c r="D134" s="79"/>
      <c r="E134" s="10"/>
      <c r="G134" s="10"/>
      <c r="H134" s="79"/>
      <c r="I134" s="79"/>
    </row>
    <row r="135" spans="1:9" x14ac:dyDescent="0.2">
      <c r="A135" s="79"/>
      <c r="B135" s="79"/>
      <c r="C135" s="79"/>
      <c r="D135" s="79"/>
      <c r="E135" s="10"/>
      <c r="G135" s="10"/>
      <c r="H135" s="79"/>
      <c r="I135" s="79"/>
    </row>
    <row r="136" spans="1:9" x14ac:dyDescent="0.2">
      <c r="A136" s="79"/>
      <c r="B136" s="79"/>
      <c r="C136" s="79"/>
      <c r="D136" s="79"/>
      <c r="E136" s="10"/>
      <c r="G136" s="10"/>
      <c r="H136" s="79"/>
      <c r="I136" s="79"/>
    </row>
    <row r="137" spans="1:9" x14ac:dyDescent="0.2">
      <c r="A137" s="78" t="s">
        <v>1808</v>
      </c>
      <c r="B137" s="79"/>
      <c r="C137" s="79"/>
      <c r="D137" s="79"/>
      <c r="E137" s="10"/>
      <c r="G137" s="10"/>
      <c r="H137" s="79"/>
      <c r="I137" s="79"/>
    </row>
    <row r="138" spans="1:9" x14ac:dyDescent="0.2">
      <c r="A138" s="79"/>
      <c r="B138" s="79"/>
      <c r="C138" s="79"/>
      <c r="D138" s="79"/>
      <c r="E138" s="10"/>
      <c r="G138" s="10"/>
      <c r="H138" s="79"/>
      <c r="I138" s="79"/>
    </row>
    <row r="139" spans="1:9" x14ac:dyDescent="0.2">
      <c r="A139" s="78" t="s">
        <v>1505</v>
      </c>
      <c r="B139" s="79"/>
      <c r="C139" s="79"/>
      <c r="D139" s="79"/>
      <c r="E139" s="10"/>
      <c r="G139" s="10"/>
      <c r="H139" s="79"/>
      <c r="I139" s="79"/>
    </row>
    <row r="140" spans="1:9" x14ac:dyDescent="0.2">
      <c r="A140" s="79"/>
      <c r="B140" s="79"/>
      <c r="C140" s="79"/>
      <c r="D140" s="79"/>
      <c r="E140" s="10"/>
      <c r="G140" s="10"/>
      <c r="H140" s="79"/>
      <c r="I140" s="79"/>
    </row>
    <row r="141" spans="1:9" x14ac:dyDescent="0.2">
      <c r="A141" s="79"/>
      <c r="B141" s="79"/>
      <c r="C141" s="79"/>
      <c r="D141" s="79"/>
      <c r="E141" s="10"/>
      <c r="G141" s="10"/>
      <c r="H141" s="79"/>
      <c r="I141" s="79"/>
    </row>
    <row r="142" spans="1:9" x14ac:dyDescent="0.2">
      <c r="A142" s="79"/>
      <c r="B142" s="79"/>
      <c r="C142" s="79"/>
      <c r="D142" s="79"/>
      <c r="E142" s="10"/>
      <c r="G142" s="10"/>
      <c r="H142" s="79"/>
      <c r="I142" s="79"/>
    </row>
    <row r="143" spans="1:9" x14ac:dyDescent="0.2">
      <c r="A143" s="79"/>
      <c r="B143" s="79"/>
      <c r="C143" s="79"/>
      <c r="D143" s="79"/>
      <c r="E143" s="10"/>
      <c r="G143" s="10"/>
      <c r="H143" s="79"/>
      <c r="I143" s="79"/>
    </row>
    <row r="144" spans="1:9" x14ac:dyDescent="0.2">
      <c r="A144" s="79"/>
      <c r="B144" s="79"/>
      <c r="C144" s="79"/>
      <c r="D144" s="79"/>
      <c r="E144" s="10"/>
      <c r="G144" s="10"/>
      <c r="H144" s="79"/>
      <c r="I144" s="79"/>
    </row>
    <row r="145" spans="1:9" x14ac:dyDescent="0.2">
      <c r="A145" s="79"/>
      <c r="B145" s="79"/>
      <c r="C145" s="79"/>
      <c r="D145" s="79"/>
      <c r="E145" s="10"/>
      <c r="G145" s="10"/>
      <c r="H145" s="79"/>
      <c r="I145" s="79"/>
    </row>
    <row r="146" spans="1:9" x14ac:dyDescent="0.2">
      <c r="A146" s="79"/>
      <c r="B146" s="79"/>
      <c r="C146" s="79"/>
      <c r="D146" s="79"/>
      <c r="E146" s="10"/>
      <c r="G146" s="10"/>
      <c r="H146" s="79"/>
      <c r="I146" s="79"/>
    </row>
    <row r="147" spans="1:9" x14ac:dyDescent="0.2">
      <c r="A147" s="79"/>
      <c r="B147" s="79"/>
      <c r="C147" s="79"/>
      <c r="D147" s="79"/>
      <c r="E147" s="10"/>
      <c r="G147" s="10"/>
      <c r="H147" s="79"/>
      <c r="I147" s="79"/>
    </row>
    <row r="148" spans="1:9" x14ac:dyDescent="0.2">
      <c r="A148" s="79"/>
      <c r="B148" s="79"/>
      <c r="C148" s="79"/>
      <c r="D148" s="79"/>
      <c r="E148" s="10"/>
      <c r="G148" s="10"/>
      <c r="H148" s="79"/>
      <c r="I148" s="79"/>
    </row>
    <row r="149" spans="1:9" x14ac:dyDescent="0.2">
      <c r="A149" s="79"/>
      <c r="B149" s="79"/>
      <c r="C149" s="79"/>
      <c r="D149" s="79"/>
      <c r="E149" s="10"/>
      <c r="G149" s="10"/>
      <c r="H149" s="79"/>
      <c r="I149" s="79"/>
    </row>
    <row r="150" spans="1:9" x14ac:dyDescent="0.2">
      <c r="A150" s="79"/>
      <c r="B150" s="79"/>
      <c r="C150" s="79"/>
      <c r="D150" s="79"/>
      <c r="E150" s="10"/>
      <c r="G150" s="10"/>
      <c r="H150" s="79"/>
      <c r="I150" s="79"/>
    </row>
    <row r="151" spans="1:9" x14ac:dyDescent="0.2">
      <c r="A151" s="79"/>
      <c r="B151" s="79"/>
      <c r="C151" s="79"/>
      <c r="D151" s="79"/>
      <c r="E151" s="10"/>
      <c r="G151" s="10"/>
      <c r="H151" s="79"/>
      <c r="I151" s="79"/>
    </row>
    <row r="152" spans="1:9" x14ac:dyDescent="0.2">
      <c r="A152" s="79"/>
      <c r="B152" s="79"/>
      <c r="C152" s="79"/>
      <c r="D152" s="79"/>
      <c r="E152" s="10"/>
      <c r="G152" s="10"/>
      <c r="H152" s="79"/>
      <c r="I152" s="79"/>
    </row>
    <row r="153" spans="1:9" x14ac:dyDescent="0.2">
      <c r="A153" s="79"/>
      <c r="B153" s="79"/>
      <c r="C153" s="79"/>
      <c r="D153" s="79"/>
      <c r="E153" s="10"/>
      <c r="G153" s="10"/>
      <c r="H153" s="79"/>
      <c r="I153" s="79"/>
    </row>
    <row r="154" spans="1:9" x14ac:dyDescent="0.2">
      <c r="A154" s="79"/>
      <c r="B154" s="79"/>
      <c r="C154" s="79"/>
      <c r="D154" s="79"/>
      <c r="E154" s="10"/>
      <c r="G154" s="10"/>
      <c r="H154" s="79"/>
      <c r="I154" s="79"/>
    </row>
    <row r="155" spans="1:9" x14ac:dyDescent="0.2">
      <c r="A155" s="78" t="s">
        <v>1809</v>
      </c>
      <c r="B155" s="79"/>
      <c r="C155" s="79"/>
      <c r="D155" s="79"/>
      <c r="E155" s="10"/>
      <c r="G155" s="10"/>
      <c r="H155" s="79"/>
      <c r="I155" s="79"/>
    </row>
    <row r="156" spans="1:9" x14ac:dyDescent="0.2">
      <c r="A156" s="79"/>
      <c r="B156" s="79"/>
      <c r="C156" s="79"/>
      <c r="D156" s="79"/>
      <c r="E156" s="10"/>
      <c r="G156" s="10"/>
      <c r="H156" s="79"/>
      <c r="I156" s="79"/>
    </row>
    <row r="157" spans="1:9" x14ac:dyDescent="0.2">
      <c r="A157" s="79" t="s">
        <v>1506</v>
      </c>
      <c r="B157" s="79"/>
      <c r="C157" s="79"/>
      <c r="D157" s="79"/>
      <c r="E157" s="10"/>
      <c r="G157" s="10"/>
      <c r="H157" s="79"/>
      <c r="I157" s="79"/>
    </row>
    <row r="159" spans="1:9" x14ac:dyDescent="0.2">
      <c r="A159" s="79"/>
    </row>
    <row r="160" spans="1:9" x14ac:dyDescent="0.2">
      <c r="A160" s="100"/>
    </row>
    <row r="161" spans="1:1" x14ac:dyDescent="0.2">
      <c r="A161" s="100"/>
    </row>
  </sheetData>
  <mergeCells count="14">
    <mergeCell ref="A73:B73"/>
    <mergeCell ref="A1:G1"/>
    <mergeCell ref="A58:G58"/>
    <mergeCell ref="A60:D60"/>
    <mergeCell ref="A71:B71"/>
    <mergeCell ref="A72:B72"/>
    <mergeCell ref="A94:A95"/>
    <mergeCell ref="A96:A97"/>
    <mergeCell ref="A82:A83"/>
    <mergeCell ref="A84:A85"/>
    <mergeCell ref="A86:A87"/>
    <mergeCell ref="A88:A89"/>
    <mergeCell ref="A90:A91"/>
    <mergeCell ref="A92:A93"/>
  </mergeCells>
  <conditionalFormatting sqref="F2:F3">
    <cfRule type="cellIs" dxfId="119" priority="3" stopIfTrue="1" operator="between">
      <formula>0.009</formula>
      <formula>-0.009</formula>
    </cfRule>
  </conditionalFormatting>
  <conditionalFormatting sqref="F5:F57">
    <cfRule type="cellIs" dxfId="118" priority="1" stopIfTrue="1" operator="between">
      <formula>0.009</formula>
      <formula>-0.009</formula>
    </cfRule>
  </conditionalFormatting>
  <conditionalFormatting sqref="F59:F263">
    <cfRule type="cellIs" dxfId="117"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6F5F3-68BA-43CA-959C-104B487120EF}">
  <dimension ref="A1:I129"/>
  <sheetViews>
    <sheetView workbookViewId="0">
      <selection sqref="A1:G1"/>
    </sheetView>
  </sheetViews>
  <sheetFormatPr defaultColWidth="9.28515625" defaultRowHeight="11.25" x14ac:dyDescent="0.2"/>
  <cols>
    <col min="1" max="1" width="52.28515625" style="6" bestFit="1" customWidth="1"/>
    <col min="2" max="2" width="34.42578125" style="6" bestFit="1" customWidth="1"/>
    <col min="3" max="3" width="22.28515625" style="6" bestFit="1" customWidth="1"/>
    <col min="4" max="4" width="15.7109375" style="6" customWidth="1"/>
    <col min="5" max="5" width="24" style="9" customWidth="1"/>
    <col min="6" max="6" width="13.28515625" style="10" bestFit="1" customWidth="1"/>
    <col min="7" max="7" width="6.7109375" style="9" customWidth="1"/>
    <col min="8" max="16384" width="9.28515625" style="6"/>
  </cols>
  <sheetData>
    <row r="1" spans="1:7" s="1" customFormat="1" ht="15" x14ac:dyDescent="0.2">
      <c r="A1" s="150" t="s">
        <v>1810</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61</v>
      </c>
      <c r="B5" s="18"/>
      <c r="C5" s="18"/>
      <c r="D5" s="18"/>
      <c r="E5" s="19"/>
      <c r="F5" s="20"/>
      <c r="G5" s="19"/>
    </row>
    <row r="6" spans="1:7" x14ac:dyDescent="0.2">
      <c r="A6" s="22" t="s">
        <v>1811</v>
      </c>
      <c r="B6" s="22" t="s">
        <v>1812</v>
      </c>
      <c r="C6" s="22" t="s">
        <v>40</v>
      </c>
      <c r="D6" s="25">
        <v>500000</v>
      </c>
      <c r="E6" s="23">
        <v>517.64966670000001</v>
      </c>
      <c r="F6" s="24">
        <v>12.3007687262684</v>
      </c>
      <c r="G6" s="23">
        <v>7.5680061250000001</v>
      </c>
    </row>
    <row r="7" spans="1:7" x14ac:dyDescent="0.2">
      <c r="A7" s="22" t="s">
        <v>1765</v>
      </c>
      <c r="B7" s="22" t="s">
        <v>1766</v>
      </c>
      <c r="C7" s="22" t="s">
        <v>40</v>
      </c>
      <c r="D7" s="25">
        <v>500000</v>
      </c>
      <c r="E7" s="23">
        <v>514.54433329999995</v>
      </c>
      <c r="F7" s="24">
        <v>12.226977530352301</v>
      </c>
      <c r="G7" s="23">
        <v>7.8060112000000004</v>
      </c>
    </row>
    <row r="8" spans="1:7" x14ac:dyDescent="0.2">
      <c r="A8" s="22" t="s">
        <v>102</v>
      </c>
      <c r="B8" s="22" t="s">
        <v>101</v>
      </c>
      <c r="C8" s="22" t="s">
        <v>40</v>
      </c>
      <c r="D8" s="25">
        <v>500000</v>
      </c>
      <c r="E8" s="23">
        <v>500.43150000000003</v>
      </c>
      <c r="F8" s="24">
        <v>11.891618097780199</v>
      </c>
      <c r="G8" s="23">
        <v>7.6759914250000003</v>
      </c>
    </row>
    <row r="9" spans="1:7" x14ac:dyDescent="0.2">
      <c r="A9" s="22" t="s">
        <v>98</v>
      </c>
      <c r="B9" s="22" t="s">
        <v>97</v>
      </c>
      <c r="C9" s="22" t="s">
        <v>40</v>
      </c>
      <c r="D9" s="25">
        <v>350000</v>
      </c>
      <c r="E9" s="23">
        <v>343.05495000000002</v>
      </c>
      <c r="F9" s="24">
        <v>8.1519217953967296</v>
      </c>
      <c r="G9" s="23">
        <v>8.0703106949999999</v>
      </c>
    </row>
    <row r="10" spans="1:7" x14ac:dyDescent="0.2">
      <c r="A10" s="22" t="s">
        <v>1773</v>
      </c>
      <c r="B10" s="22" t="s">
        <v>1774</v>
      </c>
      <c r="C10" s="22" t="s">
        <v>40</v>
      </c>
      <c r="D10" s="25">
        <v>250000</v>
      </c>
      <c r="E10" s="23">
        <v>247.5650139</v>
      </c>
      <c r="F10" s="24">
        <v>5.8828203254000702</v>
      </c>
      <c r="G10" s="23">
        <v>8.0768079999999998</v>
      </c>
    </row>
    <row r="11" spans="1:7" x14ac:dyDescent="0.2">
      <c r="A11" s="22" t="s">
        <v>1813</v>
      </c>
      <c r="B11" s="22" t="s">
        <v>1814</v>
      </c>
      <c r="C11" s="22" t="s">
        <v>40</v>
      </c>
      <c r="D11" s="25">
        <v>222300</v>
      </c>
      <c r="E11" s="23">
        <v>206.48706000000001</v>
      </c>
      <c r="F11" s="24">
        <v>4.9066960406237898</v>
      </c>
      <c r="G11" s="23">
        <v>7.8915173986124998</v>
      </c>
    </row>
    <row r="12" spans="1:7" x14ac:dyDescent="0.2">
      <c r="A12" s="22" t="s">
        <v>108</v>
      </c>
      <c r="B12" s="22" t="s">
        <v>107</v>
      </c>
      <c r="C12" s="22" t="s">
        <v>40</v>
      </c>
      <c r="D12" s="25">
        <v>137500</v>
      </c>
      <c r="E12" s="23">
        <v>136.15029999999999</v>
      </c>
      <c r="F12" s="24">
        <v>3.2353026767863402</v>
      </c>
      <c r="G12" s="23">
        <v>8.0564921849999998</v>
      </c>
    </row>
    <row r="13" spans="1:7" x14ac:dyDescent="0.2">
      <c r="A13" s="22" t="s">
        <v>106</v>
      </c>
      <c r="B13" s="22" t="s">
        <v>105</v>
      </c>
      <c r="C13" s="22" t="s">
        <v>40</v>
      </c>
      <c r="D13" s="25">
        <v>127500</v>
      </c>
      <c r="E13" s="23">
        <v>126.024315</v>
      </c>
      <c r="F13" s="24">
        <v>2.9946816397735798</v>
      </c>
      <c r="G13" s="23">
        <v>8.07981543</v>
      </c>
    </row>
    <row r="14" spans="1:7" x14ac:dyDescent="0.2">
      <c r="A14" s="21" t="s">
        <v>33</v>
      </c>
      <c r="B14" s="21"/>
      <c r="C14" s="21"/>
      <c r="D14" s="21"/>
      <c r="E14" s="26">
        <f>SUM(E6:E13)</f>
        <v>2591.9071389000001</v>
      </c>
      <c r="F14" s="27">
        <f>SUM(F6:F13)</f>
        <v>61.590786832381411</v>
      </c>
      <c r="G14" s="26"/>
    </row>
    <row r="15" spans="1:7" x14ac:dyDescent="0.2">
      <c r="A15" s="22"/>
      <c r="B15" s="22"/>
      <c r="C15" s="22"/>
      <c r="D15" s="22"/>
      <c r="E15" s="23"/>
      <c r="F15" s="24"/>
      <c r="G15" s="23"/>
    </row>
    <row r="16" spans="1:7" x14ac:dyDescent="0.2">
      <c r="A16" s="21" t="s">
        <v>1470</v>
      </c>
      <c r="B16" s="22"/>
      <c r="C16" s="22"/>
      <c r="D16" s="22"/>
      <c r="E16" s="23"/>
      <c r="F16" s="24"/>
      <c r="G16" s="23"/>
    </row>
    <row r="17" spans="1:7" x14ac:dyDescent="0.2">
      <c r="A17" s="22" t="s">
        <v>1471</v>
      </c>
      <c r="B17" s="22" t="s">
        <v>1472</v>
      </c>
      <c r="C17" s="22" t="s">
        <v>1473</v>
      </c>
      <c r="D17" s="25">
        <v>97.796999999999997</v>
      </c>
      <c r="E17" s="23">
        <v>11.7418856</v>
      </c>
      <c r="F17" s="24">
        <v>0.27901924499761599</v>
      </c>
      <c r="G17" s="23">
        <v>5.82</v>
      </c>
    </row>
    <row r="18" spans="1:7" x14ac:dyDescent="0.2">
      <c r="A18" s="21" t="s">
        <v>33</v>
      </c>
      <c r="B18" s="21"/>
      <c r="C18" s="21"/>
      <c r="D18" s="21"/>
      <c r="E18" s="26">
        <f>SUM(E17:E17)</f>
        <v>11.7418856</v>
      </c>
      <c r="F18" s="27">
        <f>SUM(F17:F17)</f>
        <v>0.27901924499761599</v>
      </c>
      <c r="G18" s="26"/>
    </row>
    <row r="19" spans="1:7" x14ac:dyDescent="0.2">
      <c r="A19" s="22"/>
      <c r="B19" s="22"/>
      <c r="C19" s="22"/>
      <c r="D19" s="22"/>
      <c r="E19" s="23"/>
      <c r="F19" s="24"/>
      <c r="G19" s="23"/>
    </row>
    <row r="20" spans="1:7" x14ac:dyDescent="0.2">
      <c r="A20" s="21" t="s">
        <v>41</v>
      </c>
      <c r="B20" s="21"/>
      <c r="C20" s="21"/>
      <c r="D20" s="21"/>
      <c r="E20" s="26">
        <f>E14+E18</f>
        <v>2603.6490245</v>
      </c>
      <c r="F20" s="27">
        <f>F14+F18</f>
        <v>61.869806077379025</v>
      </c>
      <c r="G20" s="26"/>
    </row>
    <row r="21" spans="1:7" x14ac:dyDescent="0.2">
      <c r="A21" s="21"/>
      <c r="B21" s="21"/>
      <c r="C21" s="21"/>
      <c r="D21" s="21"/>
      <c r="E21" s="26"/>
      <c r="F21" s="27"/>
      <c r="G21" s="26"/>
    </row>
    <row r="22" spans="1:7" x14ac:dyDescent="0.2">
      <c r="A22" s="21" t="s">
        <v>1593</v>
      </c>
      <c r="B22" s="21"/>
      <c r="C22" s="21"/>
      <c r="D22" s="21"/>
      <c r="E22" s="26">
        <v>1.3271125E-2</v>
      </c>
      <c r="F22" s="27">
        <f>E22/E26*100</f>
        <v>3.1535814637548417E-4</v>
      </c>
      <c r="G22" s="26"/>
    </row>
    <row r="23" spans="1:7" x14ac:dyDescent="0.2">
      <c r="A23" s="21"/>
      <c r="B23" s="21"/>
      <c r="C23" s="21"/>
      <c r="D23" s="21"/>
      <c r="E23" s="26"/>
      <c r="F23" s="27"/>
      <c r="G23" s="26"/>
    </row>
    <row r="24" spans="1:7" x14ac:dyDescent="0.2">
      <c r="A24" s="21" t="s">
        <v>43</v>
      </c>
      <c r="B24" s="21"/>
      <c r="C24" s="21"/>
      <c r="D24" s="21"/>
      <c r="E24" s="26">
        <f>E26-(E14+E18+E22)</f>
        <v>1604.6085711749997</v>
      </c>
      <c r="F24" s="27">
        <f>F26-(F14+F18+F22)</f>
        <v>38.129878564474602</v>
      </c>
      <c r="G24" s="26"/>
    </row>
    <row r="25" spans="1:7" x14ac:dyDescent="0.2">
      <c r="A25" s="22"/>
      <c r="B25" s="22"/>
      <c r="C25" s="22"/>
      <c r="D25" s="22"/>
      <c r="E25" s="23"/>
      <c r="F25" s="24"/>
      <c r="G25" s="23"/>
    </row>
    <row r="26" spans="1:7" x14ac:dyDescent="0.2">
      <c r="A26" s="28" t="s">
        <v>42</v>
      </c>
      <c r="B26" s="28"/>
      <c r="C26" s="28"/>
      <c r="D26" s="28"/>
      <c r="E26" s="29">
        <v>4208.2708667999996</v>
      </c>
      <c r="F26" s="30">
        <v>100</v>
      </c>
      <c r="G26" s="29"/>
    </row>
    <row r="28" spans="1:7" x14ac:dyDescent="0.2">
      <c r="A28" s="102" t="s">
        <v>1594</v>
      </c>
      <c r="B28" s="102"/>
      <c r="C28" s="102"/>
      <c r="D28" s="102"/>
      <c r="E28" s="103"/>
      <c r="F28" s="104"/>
      <c r="G28" s="103"/>
    </row>
    <row r="29" spans="1:7" x14ac:dyDescent="0.2">
      <c r="A29" s="22"/>
      <c r="B29" s="22"/>
      <c r="C29" s="22"/>
      <c r="D29" s="22"/>
      <c r="E29" s="23"/>
      <c r="F29" s="24"/>
      <c r="G29" s="23"/>
    </row>
    <row r="30" spans="1:7" x14ac:dyDescent="0.2">
      <c r="A30" s="21" t="s">
        <v>1595</v>
      </c>
      <c r="B30" s="21"/>
      <c r="C30" s="21"/>
      <c r="D30" s="21"/>
      <c r="E30" s="26" t="s">
        <v>1596</v>
      </c>
      <c r="F30" s="27" t="s">
        <v>3</v>
      </c>
      <c r="G30" s="26"/>
    </row>
    <row r="31" spans="1:7" x14ac:dyDescent="0.2">
      <c r="A31" s="22" t="s">
        <v>1598</v>
      </c>
      <c r="B31" s="22"/>
      <c r="C31" s="22"/>
      <c r="D31" s="22"/>
      <c r="E31" s="23">
        <v>500</v>
      </c>
      <c r="F31" s="24">
        <f>E31/$E$26*100</f>
        <v>11.881364480233749</v>
      </c>
      <c r="G31" s="23"/>
    </row>
    <row r="32" spans="1:7" x14ac:dyDescent="0.2">
      <c r="A32" s="28" t="s">
        <v>1601</v>
      </c>
      <c r="B32" s="28"/>
      <c r="C32" s="28"/>
      <c r="D32" s="28"/>
      <c r="E32" s="29">
        <f xml:space="preserve"> SUM(E31:E31)</f>
        <v>500</v>
      </c>
      <c r="F32" s="30">
        <f xml:space="preserve"> SUM(F31:F31)</f>
        <v>11.881364480233749</v>
      </c>
      <c r="G32" s="29"/>
    </row>
    <row r="33" spans="1:7" x14ac:dyDescent="0.2">
      <c r="F33" s="13" t="s">
        <v>127</v>
      </c>
    </row>
    <row r="34" spans="1:7" x14ac:dyDescent="0.2">
      <c r="A34" s="11" t="s">
        <v>1476</v>
      </c>
    </row>
    <row r="35" spans="1:7" x14ac:dyDescent="0.2">
      <c r="A35" s="11"/>
    </row>
    <row r="36" spans="1:7" x14ac:dyDescent="0.2">
      <c r="A36" s="6" t="s">
        <v>1815</v>
      </c>
    </row>
    <row r="37" spans="1:7" x14ac:dyDescent="0.2">
      <c r="A37" s="6" t="s">
        <v>1816</v>
      </c>
    </row>
    <row r="39" spans="1:7" ht="34.9" customHeight="1" x14ac:dyDescent="0.2">
      <c r="A39" s="163" t="s">
        <v>1054</v>
      </c>
      <c r="B39" s="163"/>
      <c r="C39" s="163"/>
      <c r="D39" s="163"/>
      <c r="E39" s="163"/>
      <c r="F39" s="163"/>
      <c r="G39" s="163"/>
    </row>
    <row r="41" spans="1:7" ht="23.25" customHeight="1" x14ac:dyDescent="0.2">
      <c r="A41" s="152" t="s">
        <v>1479</v>
      </c>
      <c r="B41" s="152"/>
      <c r="C41" s="152"/>
      <c r="D41" s="152"/>
    </row>
    <row r="43" spans="1:7" x14ac:dyDescent="0.2">
      <c r="A43" s="11" t="s">
        <v>45</v>
      </c>
    </row>
    <row r="44" spans="1:7" x14ac:dyDescent="0.2">
      <c r="A44" s="11" t="s">
        <v>1010</v>
      </c>
    </row>
    <row r="45" spans="1:7" x14ac:dyDescent="0.2">
      <c r="A45" s="11" t="s">
        <v>46</v>
      </c>
      <c r="B45" s="11"/>
      <c r="C45" s="31" t="s">
        <v>48</v>
      </c>
      <c r="D45" s="11" t="s">
        <v>47</v>
      </c>
    </row>
    <row r="46" spans="1:7" x14ac:dyDescent="0.2">
      <c r="A46" s="6" t="s">
        <v>57</v>
      </c>
      <c r="C46" s="32">
        <v>10.809100000000001</v>
      </c>
      <c r="D46" s="32">
        <v>10.7524</v>
      </c>
    </row>
    <row r="47" spans="1:7" x14ac:dyDescent="0.2">
      <c r="A47" s="6" t="s">
        <v>125</v>
      </c>
      <c r="C47" s="32">
        <v>10.5062</v>
      </c>
      <c r="D47" s="32">
        <v>10.3863</v>
      </c>
    </row>
    <row r="48" spans="1:7" x14ac:dyDescent="0.2">
      <c r="A48" s="6" t="s">
        <v>58</v>
      </c>
      <c r="C48" s="32">
        <v>10.8996</v>
      </c>
      <c r="D48" s="32">
        <v>10.846500000000001</v>
      </c>
    </row>
    <row r="49" spans="1:5" x14ac:dyDescent="0.2">
      <c r="A49" s="6" t="s">
        <v>126</v>
      </c>
      <c r="C49" s="32">
        <v>10.5328</v>
      </c>
      <c r="D49" s="32">
        <v>10.396699999999999</v>
      </c>
    </row>
    <row r="51" spans="1:5" x14ac:dyDescent="0.2">
      <c r="A51" s="11" t="s">
        <v>1011</v>
      </c>
    </row>
    <row r="52" spans="1:5" x14ac:dyDescent="0.2">
      <c r="A52" s="159" t="s">
        <v>49</v>
      </c>
      <c r="B52" s="160"/>
      <c r="C52" s="33" t="s">
        <v>50</v>
      </c>
    </row>
    <row r="53" spans="1:5" x14ac:dyDescent="0.2">
      <c r="A53" s="157" t="s">
        <v>125</v>
      </c>
      <c r="B53" s="158"/>
      <c r="C53" s="34">
        <v>6.5000000000000002E-2</v>
      </c>
    </row>
    <row r="54" spans="1:5" x14ac:dyDescent="0.2">
      <c r="A54" s="157" t="s">
        <v>126</v>
      </c>
      <c r="B54" s="158"/>
      <c r="C54" s="34">
        <v>8.5000000000000006E-2</v>
      </c>
    </row>
    <row r="55" spans="1:5" x14ac:dyDescent="0.2">
      <c r="A55" s="6" t="s">
        <v>51</v>
      </c>
    </row>
    <row r="56" spans="1:5" x14ac:dyDescent="0.2">
      <c r="A56" s="6" t="s">
        <v>52</v>
      </c>
    </row>
    <row r="58" spans="1:5" x14ac:dyDescent="0.2">
      <c r="A58" s="11" t="s">
        <v>1614</v>
      </c>
    </row>
    <row r="59" spans="1:5" x14ac:dyDescent="0.2">
      <c r="A59" s="11"/>
    </row>
    <row r="60" spans="1:5" ht="15" x14ac:dyDescent="0.25">
      <c r="A60" s="6" t="s">
        <v>1615</v>
      </c>
      <c r="B60" s="113"/>
      <c r="C60" s="113"/>
      <c r="D60" s="113"/>
      <c r="E60" s="113"/>
    </row>
    <row r="61" spans="1:5" ht="15" x14ac:dyDescent="0.25">
      <c r="A61"/>
      <c r="B61" s="113"/>
      <c r="C61" s="113"/>
      <c r="D61" s="113"/>
      <c r="E61" s="113"/>
    </row>
    <row r="62" spans="1:5" ht="33.75" x14ac:dyDescent="0.2">
      <c r="A62" s="107" t="s">
        <v>1015</v>
      </c>
      <c r="B62" s="108" t="s">
        <v>1616</v>
      </c>
      <c r="C62" s="107" t="s">
        <v>1617</v>
      </c>
      <c r="D62" s="109" t="s">
        <v>1618</v>
      </c>
      <c r="E62" s="110" t="s">
        <v>1619</v>
      </c>
    </row>
    <row r="63" spans="1:5" x14ac:dyDescent="0.2">
      <c r="A63" s="161" t="s">
        <v>1817</v>
      </c>
      <c r="B63" s="111" t="s">
        <v>1621</v>
      </c>
      <c r="C63" s="111" t="s">
        <v>1622</v>
      </c>
      <c r="D63" s="137">
        <v>46417</v>
      </c>
      <c r="E63" s="112">
        <v>500</v>
      </c>
    </row>
    <row r="64" spans="1:5" ht="19.149999999999999" customHeight="1" x14ac:dyDescent="0.2">
      <c r="A64" s="161"/>
      <c r="B64" s="111" t="s">
        <v>1036</v>
      </c>
      <c r="C64" s="111" t="s">
        <v>1623</v>
      </c>
      <c r="D64" s="137">
        <v>47329</v>
      </c>
      <c r="E64" s="112">
        <v>-500</v>
      </c>
    </row>
    <row r="65" spans="1:5" x14ac:dyDescent="0.2">
      <c r="A65" s="11"/>
    </row>
    <row r="66" spans="1:5" x14ac:dyDescent="0.2">
      <c r="A66" s="79" t="s">
        <v>1629</v>
      </c>
    </row>
    <row r="67" spans="1:5" x14ac:dyDescent="0.2">
      <c r="A67" s="79" t="s">
        <v>1630</v>
      </c>
    </row>
    <row r="69" spans="1:5" x14ac:dyDescent="0.2">
      <c r="A69" s="6" t="s">
        <v>1778</v>
      </c>
    </row>
    <row r="70" spans="1:5" x14ac:dyDescent="0.2">
      <c r="A70" s="6" t="s">
        <v>1951</v>
      </c>
    </row>
    <row r="72" spans="1:5" x14ac:dyDescent="0.2">
      <c r="A72" s="11" t="s">
        <v>1495</v>
      </c>
      <c r="D72" s="35">
        <v>7.1727972650841698</v>
      </c>
      <c r="E72" s="9" t="s">
        <v>53</v>
      </c>
    </row>
    <row r="74" spans="1:5" x14ac:dyDescent="0.2">
      <c r="A74" s="11" t="s">
        <v>1496</v>
      </c>
      <c r="D74" s="31" t="s">
        <v>54</v>
      </c>
    </row>
    <row r="76" spans="1:5" x14ac:dyDescent="0.2">
      <c r="A76" s="11" t="s">
        <v>1497</v>
      </c>
      <c r="B76" s="11"/>
      <c r="C76" s="11"/>
      <c r="D76" s="31" t="s">
        <v>54</v>
      </c>
    </row>
    <row r="77" spans="1:5" x14ac:dyDescent="0.2">
      <c r="A77" s="11"/>
      <c r="B77" s="11"/>
      <c r="C77" s="11"/>
      <c r="D77" s="11"/>
    </row>
    <row r="78" spans="1:5" x14ac:dyDescent="0.2">
      <c r="A78" s="11" t="s">
        <v>1498</v>
      </c>
      <c r="B78" s="11"/>
      <c r="C78" s="11"/>
      <c r="D78" s="31" t="s">
        <v>54</v>
      </c>
    </row>
    <row r="79" spans="1:5" x14ac:dyDescent="0.2">
      <c r="A79" s="11"/>
      <c r="B79" s="11"/>
      <c r="C79" s="11"/>
      <c r="D79" s="11"/>
    </row>
    <row r="80" spans="1:5" x14ac:dyDescent="0.2">
      <c r="A80" s="11" t="s">
        <v>1499</v>
      </c>
      <c r="B80" s="11"/>
      <c r="C80" s="11"/>
      <c r="D80" s="31" t="s">
        <v>54</v>
      </c>
    </row>
    <row r="81" spans="1:9" x14ac:dyDescent="0.2">
      <c r="A81" s="11"/>
      <c r="B81" s="11"/>
      <c r="C81" s="11"/>
      <c r="D81" s="11"/>
    </row>
    <row r="82" spans="1:9" x14ac:dyDescent="0.2">
      <c r="A82" s="11" t="s">
        <v>1500</v>
      </c>
      <c r="B82" s="11"/>
      <c r="C82" s="11"/>
      <c r="D82" s="31" t="s">
        <v>54</v>
      </c>
    </row>
    <row r="83" spans="1:9" x14ac:dyDescent="0.2">
      <c r="A83" s="11"/>
      <c r="B83" s="11"/>
      <c r="C83" s="11"/>
      <c r="D83" s="11"/>
    </row>
    <row r="84" spans="1:9" x14ac:dyDescent="0.2">
      <c r="A84" s="11" t="s">
        <v>1501</v>
      </c>
      <c r="B84" s="11"/>
      <c r="C84" s="11"/>
      <c r="D84" s="31" t="s">
        <v>54</v>
      </c>
    </row>
    <row r="86" spans="1:9" x14ac:dyDescent="0.2">
      <c r="A86" s="78" t="s">
        <v>1502</v>
      </c>
      <c r="B86" s="79"/>
      <c r="C86" s="79"/>
      <c r="D86" s="79"/>
    </row>
    <row r="88" spans="1:9" x14ac:dyDescent="0.2">
      <c r="A88" s="78" t="s">
        <v>1503</v>
      </c>
      <c r="B88" s="79"/>
      <c r="C88" s="79"/>
      <c r="D88" s="79"/>
      <c r="E88" s="10"/>
      <c r="G88" s="10"/>
      <c r="H88" s="79"/>
      <c r="I88" s="79"/>
    </row>
    <row r="89" spans="1:9" x14ac:dyDescent="0.2">
      <c r="A89" s="79"/>
      <c r="B89" s="79"/>
      <c r="C89" s="79"/>
      <c r="D89" s="79"/>
      <c r="E89" s="10"/>
      <c r="G89" s="10"/>
      <c r="H89" s="79"/>
      <c r="I89" s="79"/>
    </row>
    <row r="90" spans="1:9" x14ac:dyDescent="0.2">
      <c r="A90" s="79"/>
      <c r="B90" s="79"/>
      <c r="C90" s="79"/>
      <c r="D90" s="79"/>
      <c r="E90" s="10"/>
      <c r="G90" s="10"/>
      <c r="H90" s="79"/>
      <c r="I90" s="79"/>
    </row>
    <row r="91" spans="1:9" x14ac:dyDescent="0.2">
      <c r="A91" s="79"/>
      <c r="B91" s="79"/>
      <c r="C91" s="79"/>
      <c r="D91" s="79"/>
      <c r="E91" s="10"/>
      <c r="G91" s="10"/>
      <c r="H91" s="79"/>
      <c r="I91" s="79"/>
    </row>
    <row r="92" spans="1:9" x14ac:dyDescent="0.2">
      <c r="A92" s="79"/>
      <c r="B92" s="79"/>
      <c r="C92" s="79"/>
      <c r="D92" s="79"/>
      <c r="E92" s="10"/>
      <c r="G92" s="10"/>
      <c r="H92" s="79"/>
      <c r="I92" s="79"/>
    </row>
    <row r="93" spans="1:9" x14ac:dyDescent="0.2">
      <c r="A93" s="79"/>
      <c r="B93" s="79"/>
      <c r="C93" s="79"/>
      <c r="D93" s="79"/>
      <c r="E93" s="10"/>
      <c r="G93" s="10"/>
      <c r="H93" s="79"/>
      <c r="I93" s="79"/>
    </row>
    <row r="94" spans="1:9" x14ac:dyDescent="0.2">
      <c r="A94" s="79"/>
      <c r="B94" s="79"/>
      <c r="C94" s="79"/>
      <c r="D94" s="79"/>
      <c r="E94" s="10"/>
      <c r="G94" s="10"/>
      <c r="H94" s="79"/>
      <c r="I94" s="79"/>
    </row>
    <row r="95" spans="1:9" x14ac:dyDescent="0.2">
      <c r="A95" s="79"/>
      <c r="B95" s="79"/>
      <c r="C95" s="79"/>
      <c r="D95" s="79"/>
      <c r="E95" s="10"/>
      <c r="G95" s="10"/>
      <c r="H95" s="79"/>
      <c r="I95" s="79"/>
    </row>
    <row r="96" spans="1:9" x14ac:dyDescent="0.2">
      <c r="A96" s="79"/>
      <c r="B96" s="79"/>
      <c r="C96" s="79"/>
      <c r="D96" s="79"/>
      <c r="E96" s="10"/>
      <c r="G96" s="10"/>
      <c r="H96" s="79"/>
      <c r="I96" s="79"/>
    </row>
    <row r="97" spans="1:9" x14ac:dyDescent="0.2">
      <c r="A97" s="79"/>
      <c r="B97" s="79"/>
      <c r="C97" s="79"/>
      <c r="D97" s="79"/>
      <c r="E97" s="10"/>
      <c r="G97" s="10"/>
      <c r="H97" s="79"/>
      <c r="I97" s="79"/>
    </row>
    <row r="98" spans="1:9" x14ac:dyDescent="0.2">
      <c r="A98" s="79"/>
      <c r="B98" s="79"/>
      <c r="C98" s="79"/>
      <c r="D98" s="79"/>
      <c r="E98" s="10"/>
      <c r="G98" s="10"/>
      <c r="H98" s="79"/>
      <c r="I98" s="79"/>
    </row>
    <row r="99" spans="1:9" x14ac:dyDescent="0.2">
      <c r="A99" s="79"/>
      <c r="B99" s="79"/>
      <c r="C99" s="79"/>
      <c r="D99" s="79"/>
      <c r="E99" s="10"/>
      <c r="G99" s="10"/>
      <c r="H99" s="79"/>
      <c r="I99" s="79"/>
    </row>
    <row r="100" spans="1:9" x14ac:dyDescent="0.2">
      <c r="A100" s="79"/>
      <c r="B100" s="79"/>
      <c r="C100" s="79"/>
      <c r="D100" s="79"/>
      <c r="E100" s="10"/>
      <c r="G100" s="10"/>
      <c r="H100" s="79"/>
      <c r="I100" s="79"/>
    </row>
    <row r="101" spans="1:9" x14ac:dyDescent="0.2">
      <c r="A101" s="79"/>
      <c r="B101" s="79"/>
      <c r="C101" s="79"/>
      <c r="D101" s="79"/>
      <c r="E101" s="10"/>
      <c r="G101" s="10"/>
      <c r="H101" s="79"/>
      <c r="I101" s="79"/>
    </row>
    <row r="102" spans="1:9" x14ac:dyDescent="0.2">
      <c r="A102" s="79"/>
      <c r="B102" s="79"/>
      <c r="C102" s="79"/>
      <c r="D102" s="79"/>
      <c r="E102" s="10"/>
      <c r="G102" s="10"/>
      <c r="H102" s="79"/>
      <c r="I102" s="79"/>
    </row>
    <row r="103" spans="1:9" x14ac:dyDescent="0.2">
      <c r="A103" s="79"/>
      <c r="B103" s="79"/>
      <c r="C103" s="79"/>
      <c r="D103" s="79"/>
      <c r="E103" s="10"/>
      <c r="G103" s="10"/>
      <c r="H103" s="79"/>
      <c r="I103" s="79"/>
    </row>
    <row r="104" spans="1:9" x14ac:dyDescent="0.2">
      <c r="A104" s="79"/>
      <c r="B104" s="79"/>
      <c r="C104" s="79"/>
      <c r="D104" s="79"/>
      <c r="E104" s="10"/>
      <c r="G104" s="10"/>
      <c r="H104" s="79"/>
      <c r="I104" s="79"/>
    </row>
    <row r="105" spans="1:9" x14ac:dyDescent="0.2">
      <c r="A105" s="78" t="s">
        <v>1818</v>
      </c>
      <c r="B105" s="79"/>
      <c r="C105" s="79"/>
      <c r="D105" s="79"/>
      <c r="E105" s="10"/>
      <c r="G105" s="10"/>
      <c r="H105" s="79"/>
      <c r="I105" s="79"/>
    </row>
    <row r="106" spans="1:9" x14ac:dyDescent="0.2">
      <c r="A106" s="79"/>
      <c r="B106" s="79"/>
      <c r="C106" s="79"/>
      <c r="D106" s="79"/>
      <c r="E106" s="10"/>
      <c r="G106" s="10"/>
      <c r="H106" s="79"/>
      <c r="I106" s="79"/>
    </row>
    <row r="107" spans="1:9" x14ac:dyDescent="0.2">
      <c r="A107" s="78" t="s">
        <v>1505</v>
      </c>
      <c r="B107" s="79"/>
      <c r="C107" s="79"/>
      <c r="D107" s="79"/>
      <c r="E107" s="10"/>
      <c r="G107" s="10"/>
      <c r="H107" s="79"/>
      <c r="I107" s="79"/>
    </row>
    <row r="108" spans="1:9" x14ac:dyDescent="0.2">
      <c r="A108" s="79"/>
      <c r="B108" s="79"/>
      <c r="C108" s="79"/>
      <c r="D108" s="79"/>
      <c r="E108" s="10"/>
      <c r="G108" s="10"/>
      <c r="H108" s="79"/>
      <c r="I108" s="79"/>
    </row>
    <row r="109" spans="1:9" x14ac:dyDescent="0.2">
      <c r="A109" s="79"/>
      <c r="B109" s="79"/>
      <c r="C109" s="79"/>
      <c r="D109" s="79"/>
      <c r="E109" s="10"/>
      <c r="G109" s="10"/>
      <c r="H109" s="79"/>
      <c r="I109" s="79"/>
    </row>
    <row r="110" spans="1:9" x14ac:dyDescent="0.2">
      <c r="A110" s="79"/>
      <c r="B110" s="79"/>
      <c r="C110" s="79"/>
      <c r="D110" s="79"/>
      <c r="E110" s="10"/>
      <c r="G110" s="10"/>
      <c r="H110" s="79"/>
      <c r="I110" s="79"/>
    </row>
    <row r="111" spans="1:9" x14ac:dyDescent="0.2">
      <c r="A111" s="79"/>
      <c r="B111" s="79"/>
      <c r="C111" s="79"/>
      <c r="D111" s="79"/>
      <c r="E111" s="10"/>
      <c r="G111" s="10"/>
      <c r="H111" s="79"/>
      <c r="I111" s="79"/>
    </row>
    <row r="112" spans="1:9" x14ac:dyDescent="0.2">
      <c r="A112" s="79"/>
      <c r="B112" s="79"/>
      <c r="C112" s="79"/>
      <c r="D112" s="79"/>
      <c r="E112" s="10"/>
      <c r="G112" s="10"/>
      <c r="H112" s="79"/>
      <c r="I112" s="79"/>
    </row>
    <row r="113" spans="1:9" x14ac:dyDescent="0.2">
      <c r="A113" s="79"/>
      <c r="B113" s="79"/>
      <c r="C113" s="79"/>
      <c r="D113" s="79"/>
      <c r="E113" s="10"/>
      <c r="G113" s="10"/>
      <c r="H113" s="79"/>
      <c r="I113" s="79"/>
    </row>
    <row r="114" spans="1:9" x14ac:dyDescent="0.2">
      <c r="A114" s="79"/>
      <c r="B114" s="79"/>
      <c r="C114" s="79"/>
      <c r="D114" s="79"/>
      <c r="E114" s="10"/>
      <c r="G114" s="10"/>
      <c r="H114" s="79"/>
      <c r="I114" s="79"/>
    </row>
    <row r="115" spans="1:9" x14ac:dyDescent="0.2">
      <c r="A115" s="79"/>
      <c r="B115" s="79"/>
      <c r="C115" s="79"/>
      <c r="D115" s="79"/>
      <c r="E115" s="10"/>
      <c r="G115" s="10"/>
      <c r="H115" s="79"/>
      <c r="I115" s="79"/>
    </row>
    <row r="116" spans="1:9" x14ac:dyDescent="0.2">
      <c r="A116" s="79"/>
      <c r="B116" s="79"/>
      <c r="C116" s="79"/>
      <c r="D116" s="79"/>
      <c r="E116" s="10"/>
      <c r="G116" s="10"/>
      <c r="H116" s="79"/>
      <c r="I116" s="79"/>
    </row>
    <row r="117" spans="1:9" x14ac:dyDescent="0.2">
      <c r="A117" s="79"/>
      <c r="B117" s="79"/>
      <c r="C117" s="79"/>
      <c r="D117" s="79"/>
      <c r="E117" s="10"/>
      <c r="G117" s="10"/>
      <c r="H117" s="79"/>
      <c r="I117" s="79"/>
    </row>
    <row r="118" spans="1:9" x14ac:dyDescent="0.2">
      <c r="A118" s="79"/>
      <c r="B118" s="79"/>
      <c r="C118" s="79"/>
      <c r="D118" s="79"/>
      <c r="E118" s="10"/>
      <c r="G118" s="10"/>
      <c r="H118" s="79"/>
      <c r="I118" s="79"/>
    </row>
    <row r="119" spans="1:9" x14ac:dyDescent="0.2">
      <c r="A119" s="79"/>
      <c r="B119" s="79"/>
      <c r="C119" s="79"/>
      <c r="D119" s="79"/>
      <c r="E119" s="10"/>
      <c r="G119" s="10"/>
      <c r="H119" s="79"/>
      <c r="I119" s="79"/>
    </row>
    <row r="120" spans="1:9" x14ac:dyDescent="0.2">
      <c r="A120" s="79"/>
      <c r="B120" s="79"/>
      <c r="C120" s="79"/>
      <c r="D120" s="79"/>
      <c r="E120" s="10"/>
      <c r="G120" s="10"/>
      <c r="H120" s="79"/>
      <c r="I120" s="79"/>
    </row>
    <row r="121" spans="1:9" x14ac:dyDescent="0.2">
      <c r="A121" s="79"/>
      <c r="B121" s="79"/>
      <c r="C121" s="79"/>
      <c r="D121" s="79"/>
      <c r="E121" s="10"/>
      <c r="G121" s="10"/>
      <c r="H121" s="79"/>
      <c r="I121" s="79"/>
    </row>
    <row r="122" spans="1:9" x14ac:dyDescent="0.2">
      <c r="A122" s="79"/>
      <c r="B122" s="79"/>
      <c r="C122" s="79"/>
      <c r="D122" s="79"/>
      <c r="E122" s="10"/>
      <c r="G122" s="10"/>
      <c r="H122" s="79"/>
      <c r="I122" s="79"/>
    </row>
    <row r="123" spans="1:9" x14ac:dyDescent="0.2">
      <c r="A123" s="164" t="s">
        <v>1819</v>
      </c>
      <c r="B123" s="164"/>
      <c r="C123" s="164"/>
      <c r="D123" s="164"/>
      <c r="E123" s="164"/>
      <c r="F123" s="164"/>
      <c r="G123" s="164"/>
      <c r="H123" s="79"/>
      <c r="I123" s="79"/>
    </row>
    <row r="124" spans="1:9" x14ac:dyDescent="0.2">
      <c r="A124" s="115"/>
      <c r="B124" s="115"/>
      <c r="C124" s="115"/>
      <c r="D124" s="115"/>
      <c r="E124" s="115"/>
      <c r="F124" s="115"/>
      <c r="G124" s="115"/>
      <c r="H124" s="79"/>
      <c r="I124" s="79"/>
    </row>
    <row r="125" spans="1:9" x14ac:dyDescent="0.2">
      <c r="A125" s="79" t="s">
        <v>1506</v>
      </c>
      <c r="B125" s="79"/>
      <c r="C125" s="79"/>
      <c r="D125" s="79"/>
      <c r="E125" s="10"/>
      <c r="G125" s="10"/>
      <c r="H125" s="79"/>
      <c r="I125" s="79"/>
    </row>
    <row r="127" spans="1:9" x14ac:dyDescent="0.2">
      <c r="A127" s="79"/>
    </row>
    <row r="128" spans="1:9" x14ac:dyDescent="0.2">
      <c r="A128" s="79"/>
    </row>
    <row r="129" spans="1:1" x14ac:dyDescent="0.2">
      <c r="A129" s="100"/>
    </row>
  </sheetData>
  <mergeCells count="8">
    <mergeCell ref="A63:A64"/>
    <mergeCell ref="A123:G123"/>
    <mergeCell ref="A1:G1"/>
    <mergeCell ref="A39:G39"/>
    <mergeCell ref="A41:D41"/>
    <mergeCell ref="A52:B52"/>
    <mergeCell ref="A53:B53"/>
    <mergeCell ref="A54:B54"/>
  </mergeCells>
  <conditionalFormatting sqref="F2:F3">
    <cfRule type="cellIs" dxfId="116" priority="4" stopIfTrue="1" operator="between">
      <formula>0.009</formula>
      <formula>-0.009</formula>
    </cfRule>
  </conditionalFormatting>
  <conditionalFormatting sqref="F5:F38">
    <cfRule type="cellIs" dxfId="115" priority="1" stopIfTrue="1" operator="between">
      <formula>0.009</formula>
      <formula>-0.009</formula>
    </cfRule>
  </conditionalFormatting>
  <conditionalFormatting sqref="F40:F122">
    <cfRule type="cellIs" dxfId="114" priority="2" stopIfTrue="1" operator="between">
      <formula>0.009</formula>
      <formula>-0.009</formula>
    </cfRule>
  </conditionalFormatting>
  <conditionalFormatting sqref="F125:F230">
    <cfRule type="cellIs" dxfId="113"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9E7EE-07E5-4554-A20F-454B60C4A047}">
  <dimension ref="A1:I106"/>
  <sheetViews>
    <sheetView workbookViewId="0">
      <selection sqref="A1:G1"/>
    </sheetView>
  </sheetViews>
  <sheetFormatPr defaultColWidth="9.28515625" defaultRowHeight="11.25" x14ac:dyDescent="0.2"/>
  <cols>
    <col min="1" max="1" width="33.85546875" style="6" bestFit="1" customWidth="1"/>
    <col min="2" max="2" width="48" style="6" bestFit="1" customWidth="1"/>
    <col min="3" max="3" width="2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1820</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384</v>
      </c>
      <c r="B7" s="22" t="s">
        <v>383</v>
      </c>
      <c r="C7" s="22" t="s">
        <v>32</v>
      </c>
      <c r="D7" s="25">
        <v>2500</v>
      </c>
      <c r="E7" s="23">
        <v>2704.6586986000002</v>
      </c>
      <c r="F7" s="24">
        <v>11.7252668577762</v>
      </c>
      <c r="G7" s="23">
        <v>8.2575000000000003</v>
      </c>
    </row>
    <row r="8" spans="1:7" x14ac:dyDescent="0.2">
      <c r="A8" s="22" t="s">
        <v>1821</v>
      </c>
      <c r="B8" s="22" t="s">
        <v>1822</v>
      </c>
      <c r="C8" s="22" t="s">
        <v>75</v>
      </c>
      <c r="D8" s="25">
        <v>250</v>
      </c>
      <c r="E8" s="23">
        <v>2648.2092808000002</v>
      </c>
      <c r="F8" s="24">
        <v>11.480546705834699</v>
      </c>
      <c r="G8" s="23">
        <v>7.86</v>
      </c>
    </row>
    <row r="9" spans="1:7" x14ac:dyDescent="0.2">
      <c r="A9" s="22" t="s">
        <v>1823</v>
      </c>
      <c r="B9" s="22" t="s">
        <v>1824</v>
      </c>
      <c r="C9" s="22" t="s">
        <v>1639</v>
      </c>
      <c r="D9" s="25">
        <v>250</v>
      </c>
      <c r="E9" s="23">
        <v>2638.1728767</v>
      </c>
      <c r="F9" s="24">
        <v>11.437036773721699</v>
      </c>
      <c r="G9" s="23">
        <v>7.76</v>
      </c>
    </row>
    <row r="10" spans="1:7" x14ac:dyDescent="0.2">
      <c r="A10" s="22" t="s">
        <v>1825</v>
      </c>
      <c r="B10" s="22" t="s">
        <v>1826</v>
      </c>
      <c r="C10" s="22" t="s">
        <v>75</v>
      </c>
      <c r="D10" s="25">
        <v>2500</v>
      </c>
      <c r="E10" s="23">
        <v>2582.0066096</v>
      </c>
      <c r="F10" s="24">
        <v>11.193544139884599</v>
      </c>
      <c r="G10" s="23">
        <v>7.665</v>
      </c>
    </row>
    <row r="11" spans="1:7" x14ac:dyDescent="0.2">
      <c r="A11" s="22" t="s">
        <v>1827</v>
      </c>
      <c r="B11" s="22" t="s">
        <v>1828</v>
      </c>
      <c r="C11" s="22" t="s">
        <v>32</v>
      </c>
      <c r="D11" s="25">
        <v>2500</v>
      </c>
      <c r="E11" s="23">
        <v>2504.4427396999999</v>
      </c>
      <c r="F11" s="24">
        <v>10.8572883773478</v>
      </c>
      <c r="G11" s="23">
        <v>8.1549999999999994</v>
      </c>
    </row>
    <row r="12" spans="1:7" x14ac:dyDescent="0.2">
      <c r="A12" s="22" t="s">
        <v>1726</v>
      </c>
      <c r="B12" s="22" t="s">
        <v>1727</v>
      </c>
      <c r="C12" s="22" t="s">
        <v>68</v>
      </c>
      <c r="D12" s="25">
        <v>2500</v>
      </c>
      <c r="E12" s="23">
        <v>2501.4748973000001</v>
      </c>
      <c r="F12" s="24">
        <v>10.844422153543</v>
      </c>
      <c r="G12" s="23">
        <v>7.6574999999999998</v>
      </c>
    </row>
    <row r="13" spans="1:7" x14ac:dyDescent="0.2">
      <c r="A13" s="21" t="s">
        <v>33</v>
      </c>
      <c r="B13" s="21"/>
      <c r="C13" s="21"/>
      <c r="D13" s="21"/>
      <c r="E13" s="26">
        <f>SUM(E6:E12)</f>
        <v>15578.965102700002</v>
      </c>
      <c r="F13" s="27">
        <f>SUM(F6:F12)</f>
        <v>67.538105008108005</v>
      </c>
      <c r="G13" s="26"/>
    </row>
    <row r="14" spans="1:7" x14ac:dyDescent="0.2">
      <c r="A14" s="22"/>
      <c r="B14" s="22"/>
      <c r="C14" s="22"/>
      <c r="D14" s="22"/>
      <c r="E14" s="23"/>
      <c r="F14" s="24"/>
      <c r="G14" s="23"/>
    </row>
    <row r="15" spans="1:7" x14ac:dyDescent="0.2">
      <c r="A15" s="21" t="s">
        <v>34</v>
      </c>
      <c r="B15" s="22"/>
      <c r="C15" s="22"/>
      <c r="D15" s="22"/>
      <c r="E15" s="23"/>
      <c r="F15" s="24"/>
      <c r="G15" s="23"/>
    </row>
    <row r="16" spans="1:7" x14ac:dyDescent="0.2">
      <c r="A16" s="21" t="s">
        <v>35</v>
      </c>
      <c r="B16" s="22"/>
      <c r="C16" s="22"/>
      <c r="D16" s="22"/>
      <c r="E16" s="23"/>
      <c r="F16" s="24"/>
      <c r="G16" s="23"/>
    </row>
    <row r="17" spans="1:7" x14ac:dyDescent="0.2">
      <c r="A17" s="22" t="s">
        <v>1696</v>
      </c>
      <c r="B17" s="22" t="s">
        <v>1697</v>
      </c>
      <c r="C17" s="22" t="s">
        <v>37</v>
      </c>
      <c r="D17" s="25">
        <v>500</v>
      </c>
      <c r="E17" s="23">
        <v>2372.6374999999998</v>
      </c>
      <c r="F17" s="24">
        <v>10.285884817432599</v>
      </c>
      <c r="G17" s="23">
        <v>7.23</v>
      </c>
    </row>
    <row r="18" spans="1:7" x14ac:dyDescent="0.2">
      <c r="A18" s="22" t="s">
        <v>1829</v>
      </c>
      <c r="B18" s="22" t="s">
        <v>1830</v>
      </c>
      <c r="C18" s="22" t="s">
        <v>36</v>
      </c>
      <c r="D18" s="25">
        <v>500</v>
      </c>
      <c r="E18" s="23">
        <v>2342.46</v>
      </c>
      <c r="F18" s="24">
        <v>10.155058979487301</v>
      </c>
      <c r="G18" s="23">
        <v>7.6</v>
      </c>
    </row>
    <row r="19" spans="1:7" x14ac:dyDescent="0.2">
      <c r="A19" s="21" t="s">
        <v>33</v>
      </c>
      <c r="B19" s="21"/>
      <c r="C19" s="21"/>
      <c r="D19" s="21"/>
      <c r="E19" s="26">
        <f>SUM(E16:E18)</f>
        <v>4715.0974999999999</v>
      </c>
      <c r="F19" s="27">
        <f>SUM(F16:F18)</f>
        <v>20.4409437969199</v>
      </c>
      <c r="G19" s="26"/>
    </row>
    <row r="20" spans="1:7" x14ac:dyDescent="0.2">
      <c r="A20" s="22"/>
      <c r="B20" s="22"/>
      <c r="C20" s="22"/>
      <c r="D20" s="22"/>
      <c r="E20" s="23"/>
      <c r="F20" s="24"/>
      <c r="G20" s="23"/>
    </row>
    <row r="21" spans="1:7" x14ac:dyDescent="0.2">
      <c r="A21" s="21" t="s">
        <v>61</v>
      </c>
      <c r="B21" s="22"/>
      <c r="C21" s="22"/>
      <c r="D21" s="22"/>
      <c r="E21" s="23"/>
      <c r="F21" s="24"/>
      <c r="G21" s="23"/>
    </row>
    <row r="22" spans="1:7" x14ac:dyDescent="0.2">
      <c r="A22" s="22" t="s">
        <v>1831</v>
      </c>
      <c r="B22" s="22" t="s">
        <v>1832</v>
      </c>
      <c r="C22" s="22" t="s">
        <v>40</v>
      </c>
      <c r="D22" s="25">
        <v>1000000</v>
      </c>
      <c r="E22" s="23">
        <v>992.24433329999999</v>
      </c>
      <c r="F22" s="24">
        <v>4.3015888112170702</v>
      </c>
      <c r="G22" s="23">
        <v>7.1465066728000002</v>
      </c>
    </row>
    <row r="23" spans="1:7" x14ac:dyDescent="0.2">
      <c r="A23" s="21" t="s">
        <v>33</v>
      </c>
      <c r="B23" s="21"/>
      <c r="C23" s="21"/>
      <c r="D23" s="21"/>
      <c r="E23" s="26">
        <f>SUM(E22:E22)</f>
        <v>992.24433329999999</v>
      </c>
      <c r="F23" s="27">
        <f>SUM(F22:F22)</f>
        <v>4.3015888112170702</v>
      </c>
      <c r="G23" s="26"/>
    </row>
    <row r="24" spans="1:7" x14ac:dyDescent="0.2">
      <c r="A24" s="22"/>
      <c r="B24" s="22"/>
      <c r="C24" s="22"/>
      <c r="D24" s="22"/>
      <c r="E24" s="23"/>
      <c r="F24" s="24"/>
      <c r="G24" s="23"/>
    </row>
    <row r="25" spans="1:7" x14ac:dyDescent="0.2">
      <c r="A25" s="21" t="s">
        <v>41</v>
      </c>
      <c r="B25" s="21"/>
      <c r="C25" s="21"/>
      <c r="D25" s="21"/>
      <c r="E25" s="26">
        <f>E13+E19+E23</f>
        <v>21286.306936000004</v>
      </c>
      <c r="F25" s="27">
        <f>F13+F19+F23</f>
        <v>92.280637616244974</v>
      </c>
      <c r="G25" s="26"/>
    </row>
    <row r="26" spans="1:7" x14ac:dyDescent="0.2">
      <c r="A26" s="21"/>
      <c r="B26" s="21"/>
      <c r="C26" s="21"/>
      <c r="D26" s="21"/>
      <c r="E26" s="26"/>
      <c r="F26" s="27"/>
      <c r="G26" s="26"/>
    </row>
    <row r="27" spans="1:7" x14ac:dyDescent="0.2">
      <c r="A27" s="21" t="s">
        <v>43</v>
      </c>
      <c r="B27" s="21"/>
      <c r="C27" s="21"/>
      <c r="D27" s="21"/>
      <c r="E27" s="26">
        <f>E29-(E13+E19+E23)</f>
        <v>1780.6196542999969</v>
      </c>
      <c r="F27" s="27">
        <f>F29-(F13+F19+F23)</f>
        <v>7.7193623837550263</v>
      </c>
      <c r="G27" s="26"/>
    </row>
    <row r="28" spans="1:7" x14ac:dyDescent="0.2">
      <c r="A28" s="21"/>
      <c r="B28" s="21"/>
      <c r="C28" s="21"/>
      <c r="D28" s="21"/>
      <c r="E28" s="26"/>
      <c r="F28" s="27"/>
      <c r="G28" s="26"/>
    </row>
    <row r="29" spans="1:7" x14ac:dyDescent="0.2">
      <c r="A29" s="28" t="s">
        <v>42</v>
      </c>
      <c r="B29" s="28"/>
      <c r="C29" s="28"/>
      <c r="D29" s="28"/>
      <c r="E29" s="29">
        <v>23066.926590300001</v>
      </c>
      <c r="F29" s="30">
        <v>100</v>
      </c>
      <c r="G29" s="29"/>
    </row>
    <row r="31" spans="1:7" x14ac:dyDescent="0.2">
      <c r="A31" s="11" t="s">
        <v>44</v>
      </c>
    </row>
    <row r="33" spans="1:4" ht="23.25" customHeight="1" x14ac:dyDescent="0.2">
      <c r="A33" s="152" t="s">
        <v>1479</v>
      </c>
      <c r="B33" s="152"/>
      <c r="C33" s="152"/>
      <c r="D33" s="152"/>
    </row>
    <row r="35" spans="1:4" x14ac:dyDescent="0.2">
      <c r="A35" s="11" t="s">
        <v>45</v>
      </c>
    </row>
    <row r="36" spans="1:4" x14ac:dyDescent="0.2">
      <c r="A36" s="11" t="s">
        <v>1010</v>
      </c>
    </row>
    <row r="37" spans="1:4" x14ac:dyDescent="0.2">
      <c r="A37" s="11" t="s">
        <v>46</v>
      </c>
      <c r="B37" s="11"/>
      <c r="C37" s="31" t="s">
        <v>48</v>
      </c>
      <c r="D37" s="11" t="s">
        <v>47</v>
      </c>
    </row>
    <row r="38" spans="1:4" x14ac:dyDescent="0.2">
      <c r="A38" s="6" t="s">
        <v>57</v>
      </c>
      <c r="C38" s="32">
        <v>10.016500000000001</v>
      </c>
      <c r="D38" s="32">
        <v>10.050000000000001</v>
      </c>
    </row>
    <row r="39" spans="1:4" x14ac:dyDescent="0.2">
      <c r="A39" s="6" t="s">
        <v>125</v>
      </c>
      <c r="C39" s="32">
        <v>10.016500000000001</v>
      </c>
      <c r="D39" s="32">
        <v>10.050000000000001</v>
      </c>
    </row>
    <row r="40" spans="1:4" x14ac:dyDescent="0.2">
      <c r="A40" s="6" t="s">
        <v>58</v>
      </c>
      <c r="C40" s="32">
        <v>10.0197</v>
      </c>
      <c r="D40" s="32">
        <v>10.058400000000001</v>
      </c>
    </row>
    <row r="41" spans="1:4" x14ac:dyDescent="0.2">
      <c r="A41" s="6" t="s">
        <v>126</v>
      </c>
      <c r="C41" s="32">
        <v>10.0197</v>
      </c>
      <c r="D41" s="32">
        <v>10.058400000000001</v>
      </c>
    </row>
    <row r="43" spans="1:4" x14ac:dyDescent="0.2">
      <c r="A43" s="6" t="s">
        <v>52</v>
      </c>
    </row>
    <row r="44" spans="1:4" x14ac:dyDescent="0.2">
      <c r="D44" s="31"/>
    </row>
    <row r="45" spans="1:4" x14ac:dyDescent="0.2">
      <c r="A45" s="11" t="s">
        <v>1011</v>
      </c>
      <c r="D45" s="31" t="s">
        <v>54</v>
      </c>
    </row>
    <row r="47" spans="1:4" x14ac:dyDescent="0.2">
      <c r="A47" s="11" t="s">
        <v>1206</v>
      </c>
      <c r="D47" s="31" t="s">
        <v>54</v>
      </c>
    </row>
    <row r="49" spans="1:9" x14ac:dyDescent="0.2">
      <c r="A49" s="11" t="s">
        <v>1495</v>
      </c>
      <c r="D49" s="35">
        <v>1.2793948906883099</v>
      </c>
      <c r="E49" s="9" t="s">
        <v>53</v>
      </c>
    </row>
    <row r="51" spans="1:9" x14ac:dyDescent="0.2">
      <c r="A51" s="11" t="s">
        <v>1496</v>
      </c>
      <c r="D51" s="31" t="s">
        <v>54</v>
      </c>
    </row>
    <row r="53" spans="1:9" x14ac:dyDescent="0.2">
      <c r="A53" s="11" t="s">
        <v>1497</v>
      </c>
      <c r="B53" s="11"/>
      <c r="C53" s="11"/>
      <c r="D53" s="31" t="s">
        <v>54</v>
      </c>
    </row>
    <row r="54" spans="1:9" x14ac:dyDescent="0.2">
      <c r="A54" s="11"/>
      <c r="B54" s="11"/>
      <c r="C54" s="11"/>
      <c r="D54" s="11"/>
    </row>
    <row r="55" spans="1:9" x14ac:dyDescent="0.2">
      <c r="A55" s="11" t="s">
        <v>1498</v>
      </c>
      <c r="B55" s="11"/>
      <c r="C55" s="11"/>
      <c r="D55" s="31" t="s">
        <v>54</v>
      </c>
    </row>
    <row r="56" spans="1:9" x14ac:dyDescent="0.2">
      <c r="A56" s="11"/>
      <c r="B56" s="11"/>
      <c r="C56" s="11"/>
      <c r="D56" s="11"/>
    </row>
    <row r="57" spans="1:9" x14ac:dyDescent="0.2">
      <c r="A57" s="11" t="s">
        <v>1499</v>
      </c>
      <c r="B57" s="11"/>
      <c r="C57" s="11"/>
      <c r="D57" s="31" t="s">
        <v>54</v>
      </c>
    </row>
    <row r="58" spans="1:9" x14ac:dyDescent="0.2">
      <c r="A58" s="11"/>
      <c r="B58" s="11"/>
      <c r="C58" s="11"/>
      <c r="D58" s="11"/>
    </row>
    <row r="59" spans="1:9" x14ac:dyDescent="0.2">
      <c r="A59" s="11" t="s">
        <v>1500</v>
      </c>
      <c r="B59" s="11"/>
      <c r="C59" s="11"/>
      <c r="D59" s="31" t="s">
        <v>54</v>
      </c>
    </row>
    <row r="60" spans="1:9" x14ac:dyDescent="0.2">
      <c r="A60" s="11"/>
      <c r="B60" s="11"/>
      <c r="C60" s="11"/>
      <c r="D60" s="11"/>
    </row>
    <row r="61" spans="1:9" x14ac:dyDescent="0.2">
      <c r="A61" s="11" t="s">
        <v>1501</v>
      </c>
      <c r="B61" s="11"/>
      <c r="C61" s="11"/>
      <c r="D61" s="31" t="s">
        <v>54</v>
      </c>
    </row>
    <row r="63" spans="1:9" x14ac:dyDescent="0.2">
      <c r="A63" s="78" t="s">
        <v>1502</v>
      </c>
      <c r="B63" s="79"/>
      <c r="C63" s="79"/>
      <c r="D63" s="79"/>
      <c r="H63" s="9"/>
      <c r="I63" s="9"/>
    </row>
    <row r="65" spans="1:1" x14ac:dyDescent="0.2">
      <c r="A65" s="78" t="s">
        <v>1503</v>
      </c>
    </row>
    <row r="66" spans="1:1" x14ac:dyDescent="0.2">
      <c r="A66" s="79"/>
    </row>
    <row r="67" spans="1:1" x14ac:dyDescent="0.2">
      <c r="A67" s="79"/>
    </row>
    <row r="68" spans="1:1" x14ac:dyDescent="0.2">
      <c r="A68" s="79"/>
    </row>
    <row r="69" spans="1:1" x14ac:dyDescent="0.2">
      <c r="A69" s="79"/>
    </row>
    <row r="70" spans="1:1" x14ac:dyDescent="0.2">
      <c r="A70" s="79"/>
    </row>
    <row r="71" spans="1:1" x14ac:dyDescent="0.2">
      <c r="A71" s="79"/>
    </row>
    <row r="72" spans="1:1" x14ac:dyDescent="0.2">
      <c r="A72" s="79"/>
    </row>
    <row r="73" spans="1:1" x14ac:dyDescent="0.2">
      <c r="A73" s="79"/>
    </row>
    <row r="74" spans="1:1" x14ac:dyDescent="0.2">
      <c r="A74" s="79"/>
    </row>
    <row r="75" spans="1:1" x14ac:dyDescent="0.2">
      <c r="A75" s="79"/>
    </row>
    <row r="76" spans="1:1" x14ac:dyDescent="0.2">
      <c r="A76" s="79"/>
    </row>
    <row r="77" spans="1:1" x14ac:dyDescent="0.2">
      <c r="A77" s="79"/>
    </row>
    <row r="78" spans="1:1" x14ac:dyDescent="0.2">
      <c r="A78" s="79"/>
    </row>
    <row r="79" spans="1:1" x14ac:dyDescent="0.2">
      <c r="A79" s="79"/>
    </row>
    <row r="80" spans="1:1" x14ac:dyDescent="0.2">
      <c r="A80" s="79"/>
    </row>
    <row r="81" spans="1:1" x14ac:dyDescent="0.2">
      <c r="A81" s="79"/>
    </row>
    <row r="82" spans="1:1" x14ac:dyDescent="0.2">
      <c r="A82" s="78" t="s">
        <v>1833</v>
      </c>
    </row>
    <row r="83" spans="1:1" x14ac:dyDescent="0.2">
      <c r="A83" s="79"/>
    </row>
    <row r="84" spans="1:1" x14ac:dyDescent="0.2">
      <c r="A84" s="78" t="s">
        <v>1505</v>
      </c>
    </row>
    <row r="101" spans="1:1" x14ac:dyDescent="0.2">
      <c r="A101" s="79" t="s">
        <v>1506</v>
      </c>
    </row>
    <row r="104" spans="1:1" x14ac:dyDescent="0.2">
      <c r="A104" s="79"/>
    </row>
    <row r="105" spans="1:1" x14ac:dyDescent="0.2">
      <c r="A105" s="79"/>
    </row>
    <row r="106" spans="1:1" x14ac:dyDescent="0.2">
      <c r="A106" s="100"/>
    </row>
  </sheetData>
  <mergeCells count="2">
    <mergeCell ref="A1:G1"/>
    <mergeCell ref="A33:D33"/>
  </mergeCells>
  <conditionalFormatting sqref="F2:F3">
    <cfRule type="cellIs" dxfId="112" priority="2" stopIfTrue="1" operator="between">
      <formula>0.009</formula>
      <formula>-0.009</formula>
    </cfRule>
  </conditionalFormatting>
  <conditionalFormatting sqref="F5:F207">
    <cfRule type="cellIs" dxfId="111"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B41E8-7AB2-429B-9B01-8D51E54069E2}">
  <dimension ref="A1:I141"/>
  <sheetViews>
    <sheetView workbookViewId="0">
      <selection sqref="A1:G1"/>
    </sheetView>
  </sheetViews>
  <sheetFormatPr defaultColWidth="9.28515625" defaultRowHeight="11.25" x14ac:dyDescent="0.2"/>
  <cols>
    <col min="1" max="1" width="52.28515625" style="6" bestFit="1" customWidth="1"/>
    <col min="2" max="2" width="29.42578125" style="6" bestFit="1" customWidth="1"/>
    <col min="3" max="3" width="2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1834</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1391</v>
      </c>
      <c r="D4" s="15" t="s">
        <v>1</v>
      </c>
      <c r="E4" s="56" t="s">
        <v>6</v>
      </c>
      <c r="F4" s="16" t="s">
        <v>3</v>
      </c>
      <c r="G4" s="16" t="s">
        <v>5</v>
      </c>
    </row>
    <row r="5" spans="1:7" x14ac:dyDescent="0.2">
      <c r="A5" s="17" t="s">
        <v>34</v>
      </c>
      <c r="B5" s="18"/>
      <c r="C5" s="18"/>
      <c r="D5" s="18"/>
      <c r="E5" s="19"/>
      <c r="F5" s="20"/>
      <c r="G5" s="19"/>
    </row>
    <row r="6" spans="1:7" x14ac:dyDescent="0.2">
      <c r="A6" s="21" t="s">
        <v>39</v>
      </c>
      <c r="B6" s="22"/>
      <c r="C6" s="22"/>
      <c r="D6" s="22"/>
      <c r="E6" s="23"/>
      <c r="F6" s="24"/>
      <c r="G6" s="23"/>
    </row>
    <row r="7" spans="1:7" x14ac:dyDescent="0.2">
      <c r="A7" s="22" t="s">
        <v>1835</v>
      </c>
      <c r="B7" s="22" t="s">
        <v>1836</v>
      </c>
      <c r="C7" s="22" t="s">
        <v>40</v>
      </c>
      <c r="D7" s="25">
        <v>2500000</v>
      </c>
      <c r="E7" s="23">
        <v>2490.1624999999999</v>
      </c>
      <c r="F7" s="24">
        <v>17.1531265127532</v>
      </c>
      <c r="G7" s="23">
        <v>5.1497999999999999</v>
      </c>
    </row>
    <row r="8" spans="1:7" x14ac:dyDescent="0.2">
      <c r="A8" s="21" t="s">
        <v>33</v>
      </c>
      <c r="B8" s="21"/>
      <c r="C8" s="21"/>
      <c r="D8" s="21"/>
      <c r="E8" s="26">
        <f>SUM(E6:E7)</f>
        <v>2490.1624999999999</v>
      </c>
      <c r="F8" s="27">
        <f>SUM(F6:F7)</f>
        <v>17.1531265127532</v>
      </c>
      <c r="G8" s="26"/>
    </row>
    <row r="9" spans="1:7" x14ac:dyDescent="0.2">
      <c r="A9" s="22"/>
      <c r="B9" s="22"/>
      <c r="C9" s="22"/>
      <c r="D9" s="22"/>
      <c r="E9" s="23"/>
      <c r="F9" s="24"/>
      <c r="G9" s="23"/>
    </row>
    <row r="10" spans="1:7" x14ac:dyDescent="0.2">
      <c r="A10" s="21" t="s">
        <v>61</v>
      </c>
      <c r="B10" s="22"/>
      <c r="C10" s="22"/>
      <c r="D10" s="22"/>
      <c r="E10" s="23"/>
      <c r="F10" s="24"/>
      <c r="G10" s="23"/>
    </row>
    <row r="11" spans="1:7" x14ac:dyDescent="0.2">
      <c r="A11" s="22" t="s">
        <v>98</v>
      </c>
      <c r="B11" s="22" t="s">
        <v>97</v>
      </c>
      <c r="C11" s="22" t="s">
        <v>40</v>
      </c>
      <c r="D11" s="25">
        <v>3000000</v>
      </c>
      <c r="E11" s="23">
        <v>2940.471</v>
      </c>
      <c r="F11" s="24">
        <v>20.255011899858701</v>
      </c>
      <c r="G11" s="23">
        <v>8.0703106949999999</v>
      </c>
    </row>
    <row r="12" spans="1:7" x14ac:dyDescent="0.2">
      <c r="A12" s="22" t="s">
        <v>100</v>
      </c>
      <c r="B12" s="22" t="s">
        <v>99</v>
      </c>
      <c r="C12" s="22" t="s">
        <v>40</v>
      </c>
      <c r="D12" s="25">
        <v>1500000</v>
      </c>
      <c r="E12" s="23">
        <v>1509.6555000000001</v>
      </c>
      <c r="F12" s="24">
        <v>10.3990449547665</v>
      </c>
      <c r="G12" s="23">
        <v>7.9071655649999997</v>
      </c>
    </row>
    <row r="13" spans="1:7" x14ac:dyDescent="0.2">
      <c r="A13" s="22" t="s">
        <v>1698</v>
      </c>
      <c r="B13" s="22" t="s">
        <v>1699</v>
      </c>
      <c r="C13" s="22" t="s">
        <v>40</v>
      </c>
      <c r="D13" s="25">
        <v>1500000</v>
      </c>
      <c r="E13" s="23">
        <v>1508.1596666999999</v>
      </c>
      <c r="F13" s="24">
        <v>10.38874112205</v>
      </c>
      <c r="G13" s="23">
        <v>7.79096469</v>
      </c>
    </row>
    <row r="14" spans="1:7" x14ac:dyDescent="0.2">
      <c r="A14" s="22" t="s">
        <v>1765</v>
      </c>
      <c r="B14" s="22" t="s">
        <v>1766</v>
      </c>
      <c r="C14" s="22" t="s">
        <v>40</v>
      </c>
      <c r="D14" s="25">
        <v>1000000</v>
      </c>
      <c r="E14" s="23">
        <v>1029.0886667</v>
      </c>
      <c r="F14" s="24">
        <v>7.0887293872370201</v>
      </c>
      <c r="G14" s="23">
        <v>7.8060112000000004</v>
      </c>
    </row>
    <row r="15" spans="1:7" x14ac:dyDescent="0.2">
      <c r="A15" s="22" t="s">
        <v>102</v>
      </c>
      <c r="B15" s="22" t="s">
        <v>101</v>
      </c>
      <c r="C15" s="22" t="s">
        <v>40</v>
      </c>
      <c r="D15" s="25">
        <v>800000</v>
      </c>
      <c r="E15" s="23">
        <v>800.69039999999995</v>
      </c>
      <c r="F15" s="24">
        <v>5.51544075085339</v>
      </c>
      <c r="G15" s="23">
        <v>7.6759914250000003</v>
      </c>
    </row>
    <row r="16" spans="1:7" x14ac:dyDescent="0.2">
      <c r="A16" s="22" t="s">
        <v>106</v>
      </c>
      <c r="B16" s="22" t="s">
        <v>105</v>
      </c>
      <c r="C16" s="22" t="s">
        <v>40</v>
      </c>
      <c r="D16" s="25">
        <v>510200</v>
      </c>
      <c r="E16" s="23">
        <v>504.29494519999997</v>
      </c>
      <c r="F16" s="24">
        <v>3.4737632563166199</v>
      </c>
      <c r="G16" s="23">
        <v>8.07981543</v>
      </c>
    </row>
    <row r="17" spans="1:7" x14ac:dyDescent="0.2">
      <c r="A17" s="22" t="s">
        <v>1704</v>
      </c>
      <c r="B17" s="22" t="s">
        <v>1705</v>
      </c>
      <c r="C17" s="22" t="s">
        <v>40</v>
      </c>
      <c r="D17" s="25">
        <v>500000</v>
      </c>
      <c r="E17" s="23">
        <v>491.72341669999997</v>
      </c>
      <c r="F17" s="24">
        <v>3.3871660889353001</v>
      </c>
      <c r="G17" s="23">
        <v>7.8268248399999996</v>
      </c>
    </row>
    <row r="18" spans="1:7" x14ac:dyDescent="0.2">
      <c r="A18" s="22" t="s">
        <v>104</v>
      </c>
      <c r="B18" s="22" t="s">
        <v>103</v>
      </c>
      <c r="C18" s="22" t="s">
        <v>40</v>
      </c>
      <c r="D18" s="25">
        <v>312440</v>
      </c>
      <c r="E18" s="23">
        <v>317.43201010000001</v>
      </c>
      <c r="F18" s="24">
        <v>2.1865847824962601</v>
      </c>
      <c r="G18" s="23">
        <v>7.8810401399999996</v>
      </c>
    </row>
    <row r="19" spans="1:7" x14ac:dyDescent="0.2">
      <c r="A19" s="22" t="s">
        <v>108</v>
      </c>
      <c r="B19" s="22" t="s">
        <v>107</v>
      </c>
      <c r="C19" s="22" t="s">
        <v>40</v>
      </c>
      <c r="D19" s="25">
        <v>300200</v>
      </c>
      <c r="E19" s="23">
        <v>297.25323680000002</v>
      </c>
      <c r="F19" s="24">
        <v>2.0475862025694198</v>
      </c>
      <c r="G19" s="23">
        <v>8.0564921849999998</v>
      </c>
    </row>
    <row r="20" spans="1:7" x14ac:dyDescent="0.2">
      <c r="A20" s="22" t="s">
        <v>1813</v>
      </c>
      <c r="B20" s="22" t="s">
        <v>1814</v>
      </c>
      <c r="C20" s="22" t="s">
        <v>40</v>
      </c>
      <c r="D20" s="25">
        <v>102700</v>
      </c>
      <c r="E20" s="23">
        <v>95.394606699999997</v>
      </c>
      <c r="F20" s="24">
        <v>0.65711203881651603</v>
      </c>
      <c r="G20" s="23">
        <v>7.8915173986124998</v>
      </c>
    </row>
    <row r="21" spans="1:7" x14ac:dyDescent="0.2">
      <c r="A21" s="22" t="s">
        <v>110</v>
      </c>
      <c r="B21" s="22" t="s">
        <v>109</v>
      </c>
      <c r="C21" s="22" t="s">
        <v>40</v>
      </c>
      <c r="D21" s="25">
        <v>68680</v>
      </c>
      <c r="E21" s="23">
        <v>69.852199799999994</v>
      </c>
      <c r="F21" s="24">
        <v>0.481166839659465</v>
      </c>
      <c r="G21" s="23">
        <v>7.85707646</v>
      </c>
    </row>
    <row r="22" spans="1:7" x14ac:dyDescent="0.2">
      <c r="A22" s="22" t="s">
        <v>112</v>
      </c>
      <c r="B22" s="22" t="s">
        <v>111</v>
      </c>
      <c r="C22" s="22" t="s">
        <v>40</v>
      </c>
      <c r="D22" s="25">
        <v>52560</v>
      </c>
      <c r="E22" s="23">
        <v>50.527802600000001</v>
      </c>
      <c r="F22" s="24">
        <v>0.34805350671260199</v>
      </c>
      <c r="G22" s="23">
        <v>8.1044398050000002</v>
      </c>
    </row>
    <row r="23" spans="1:7" x14ac:dyDescent="0.2">
      <c r="A23" s="22" t="s">
        <v>114</v>
      </c>
      <c r="B23" s="22" t="s">
        <v>113</v>
      </c>
      <c r="C23" s="22" t="s">
        <v>40</v>
      </c>
      <c r="D23" s="25">
        <v>50000</v>
      </c>
      <c r="E23" s="23">
        <v>47.904083300000003</v>
      </c>
      <c r="F23" s="24">
        <v>0.32998039337688501</v>
      </c>
      <c r="G23" s="23">
        <v>8.1135785899999995</v>
      </c>
    </row>
    <row r="24" spans="1:7" x14ac:dyDescent="0.2">
      <c r="A24" s="21" t="s">
        <v>33</v>
      </c>
      <c r="B24" s="21"/>
      <c r="C24" s="21"/>
      <c r="D24" s="21"/>
      <c r="E24" s="26">
        <f>SUM(E11:E23)</f>
        <v>9662.4475345999963</v>
      </c>
      <c r="F24" s="27">
        <f>SUM(F11:F23)</f>
        <v>66.558381223648695</v>
      </c>
      <c r="G24" s="26"/>
    </row>
    <row r="25" spans="1:7" x14ac:dyDescent="0.2">
      <c r="A25" s="22"/>
      <c r="B25" s="22"/>
      <c r="C25" s="22"/>
      <c r="D25" s="22"/>
      <c r="E25" s="23"/>
      <c r="F25" s="24"/>
      <c r="G25" s="23"/>
    </row>
    <row r="26" spans="1:7" x14ac:dyDescent="0.2">
      <c r="A26" s="21" t="s">
        <v>41</v>
      </c>
      <c r="B26" s="21"/>
      <c r="C26" s="21"/>
      <c r="D26" s="21"/>
      <c r="E26" s="26">
        <f>E8+E24</f>
        <v>12152.610034599997</v>
      </c>
      <c r="F26" s="27">
        <f>F8+F24</f>
        <v>83.711507736401899</v>
      </c>
      <c r="G26" s="26"/>
    </row>
    <row r="27" spans="1:7" x14ac:dyDescent="0.2">
      <c r="A27" s="21"/>
      <c r="B27" s="21"/>
      <c r="C27" s="21"/>
      <c r="D27" s="21"/>
      <c r="E27" s="26"/>
      <c r="F27" s="27"/>
      <c r="G27" s="26"/>
    </row>
    <row r="28" spans="1:7" x14ac:dyDescent="0.2">
      <c r="A28" s="21" t="s">
        <v>1593</v>
      </c>
      <c r="B28" s="21"/>
      <c r="C28" s="21"/>
      <c r="D28" s="21"/>
      <c r="E28" s="26">
        <v>1.9435779449999999</v>
      </c>
      <c r="F28" s="27">
        <f>E28/E32*100</f>
        <v>1.3388057356892115E-2</v>
      </c>
      <c r="G28" s="26"/>
    </row>
    <row r="29" spans="1:7" x14ac:dyDescent="0.2">
      <c r="A29" s="21"/>
      <c r="B29" s="21"/>
      <c r="C29" s="21"/>
      <c r="D29" s="21"/>
      <c r="E29" s="26"/>
      <c r="F29" s="27"/>
      <c r="G29" s="26"/>
    </row>
    <row r="30" spans="1:7" x14ac:dyDescent="0.2">
      <c r="A30" s="21" t="s">
        <v>43</v>
      </c>
      <c r="B30" s="21"/>
      <c r="C30" s="21"/>
      <c r="D30" s="21"/>
      <c r="E30" s="26">
        <f>E32-(E8+E24+E28)</f>
        <v>2362.6977943550046</v>
      </c>
      <c r="F30" s="27">
        <f>F32-(F8+F24+F28)</f>
        <v>16.27510420624121</v>
      </c>
      <c r="G30" s="26"/>
    </row>
    <row r="31" spans="1:7" x14ac:dyDescent="0.2">
      <c r="A31" s="22"/>
      <c r="B31" s="22"/>
      <c r="C31" s="22"/>
      <c r="D31" s="22"/>
      <c r="E31" s="23"/>
      <c r="F31" s="24"/>
      <c r="G31" s="23"/>
    </row>
    <row r="32" spans="1:7" x14ac:dyDescent="0.2">
      <c r="A32" s="28" t="s">
        <v>42</v>
      </c>
      <c r="B32" s="28"/>
      <c r="C32" s="28"/>
      <c r="D32" s="28"/>
      <c r="E32" s="29">
        <v>14517.251406900001</v>
      </c>
      <c r="F32" s="30">
        <v>100</v>
      </c>
      <c r="G32" s="29"/>
    </row>
    <row r="34" spans="1:7" x14ac:dyDescent="0.2">
      <c r="A34" s="102" t="s">
        <v>1594</v>
      </c>
      <c r="B34" s="102"/>
      <c r="C34" s="102"/>
      <c r="D34" s="102"/>
      <c r="E34" s="103"/>
      <c r="F34" s="104"/>
      <c r="G34" s="103"/>
    </row>
    <row r="35" spans="1:7" x14ac:dyDescent="0.2">
      <c r="A35" s="22"/>
      <c r="B35" s="22"/>
      <c r="C35" s="22"/>
      <c r="D35" s="22"/>
      <c r="E35" s="23"/>
      <c r="F35" s="24"/>
      <c r="G35" s="23"/>
    </row>
    <row r="36" spans="1:7" x14ac:dyDescent="0.2">
      <c r="A36" s="21" t="s">
        <v>1595</v>
      </c>
      <c r="B36" s="21"/>
      <c r="C36" s="21"/>
      <c r="D36" s="21"/>
      <c r="E36" s="26" t="s">
        <v>1596</v>
      </c>
      <c r="F36" s="27" t="s">
        <v>3</v>
      </c>
      <c r="G36" s="26"/>
    </row>
    <row r="37" spans="1:7" x14ac:dyDescent="0.2">
      <c r="A37" s="22" t="s">
        <v>1597</v>
      </c>
      <c r="B37" s="22"/>
      <c r="C37" s="22"/>
      <c r="D37" s="22"/>
      <c r="E37" s="23">
        <v>2500</v>
      </c>
      <c r="F37" s="24">
        <f>E37/$E$32*100</f>
        <v>17.22089071772745</v>
      </c>
      <c r="G37" s="23"/>
    </row>
    <row r="38" spans="1:7" x14ac:dyDescent="0.2">
      <c r="A38" s="22" t="s">
        <v>1600</v>
      </c>
      <c r="B38" s="22"/>
      <c r="C38" s="22"/>
      <c r="D38" s="22"/>
      <c r="E38" s="23">
        <v>1500</v>
      </c>
      <c r="F38" s="24">
        <f>E38/$E$32*100</f>
        <v>10.332534430636471</v>
      </c>
      <c r="G38" s="23"/>
    </row>
    <row r="39" spans="1:7" x14ac:dyDescent="0.2">
      <c r="A39" s="22" t="s">
        <v>1598</v>
      </c>
      <c r="B39" s="22"/>
      <c r="C39" s="22"/>
      <c r="D39" s="22"/>
      <c r="E39" s="23">
        <v>1000</v>
      </c>
      <c r="F39" s="24">
        <f>E39/$E$32*100</f>
        <v>6.8883562870909802</v>
      </c>
      <c r="G39" s="23"/>
    </row>
    <row r="40" spans="1:7" x14ac:dyDescent="0.2">
      <c r="A40" s="22" t="s">
        <v>1598</v>
      </c>
      <c r="B40" s="22"/>
      <c r="C40" s="22"/>
      <c r="D40" s="22"/>
      <c r="E40" s="23">
        <v>1000</v>
      </c>
      <c r="F40" s="24">
        <f>E40/$E$32*100</f>
        <v>6.8883562870909802</v>
      </c>
      <c r="G40" s="23"/>
    </row>
    <row r="41" spans="1:7" x14ac:dyDescent="0.2">
      <c r="A41" s="22" t="s">
        <v>1706</v>
      </c>
      <c r="B41" s="22"/>
      <c r="C41" s="22"/>
      <c r="D41" s="22"/>
      <c r="E41" s="23">
        <v>1000</v>
      </c>
      <c r="F41" s="24">
        <f>E41/$E$32*100</f>
        <v>6.8883562870909802</v>
      </c>
      <c r="G41" s="23"/>
    </row>
    <row r="42" spans="1:7" x14ac:dyDescent="0.2">
      <c r="A42" s="28" t="s">
        <v>1601</v>
      </c>
      <c r="B42" s="28"/>
      <c r="C42" s="28"/>
      <c r="D42" s="28"/>
      <c r="E42" s="29">
        <f xml:space="preserve"> SUM(E37:E41)</f>
        <v>7000</v>
      </c>
      <c r="F42" s="30">
        <f xml:space="preserve"> SUM(F37:F41)</f>
        <v>48.218494009636856</v>
      </c>
      <c r="G42" s="29"/>
    </row>
    <row r="44" spans="1:7" ht="34.9" customHeight="1" x14ac:dyDescent="0.2">
      <c r="A44" s="163" t="s">
        <v>1054</v>
      </c>
      <c r="B44" s="163"/>
      <c r="C44" s="163"/>
      <c r="D44" s="163"/>
      <c r="E44" s="163"/>
      <c r="F44" s="163"/>
      <c r="G44" s="163"/>
    </row>
    <row r="46" spans="1:7" ht="23.25" customHeight="1" x14ac:dyDescent="0.2">
      <c r="A46" s="152" t="s">
        <v>1479</v>
      </c>
      <c r="B46" s="152"/>
      <c r="C46" s="152"/>
      <c r="D46" s="152"/>
    </row>
    <row r="48" spans="1:7" x14ac:dyDescent="0.2">
      <c r="A48" s="11" t="s">
        <v>45</v>
      </c>
    </row>
    <row r="49" spans="1:4" x14ac:dyDescent="0.2">
      <c r="A49" s="11" t="s">
        <v>1010</v>
      </c>
    </row>
    <row r="50" spans="1:4" x14ac:dyDescent="0.2">
      <c r="A50" s="11" t="s">
        <v>46</v>
      </c>
      <c r="B50" s="11"/>
      <c r="C50" s="31" t="s">
        <v>48</v>
      </c>
      <c r="D50" s="11" t="s">
        <v>47</v>
      </c>
    </row>
    <row r="51" spans="1:4" x14ac:dyDescent="0.2">
      <c r="A51" s="6" t="s">
        <v>1837</v>
      </c>
      <c r="C51" s="32">
        <v>61.559199999999997</v>
      </c>
      <c r="D51" s="32">
        <v>61.367400000000004</v>
      </c>
    </row>
    <row r="52" spans="1:4" x14ac:dyDescent="0.2">
      <c r="A52" s="6" t="s">
        <v>1838</v>
      </c>
      <c r="C52" s="32">
        <v>10.7746</v>
      </c>
      <c r="D52" s="32">
        <v>10.591100000000001</v>
      </c>
    </row>
    <row r="53" spans="1:4" x14ac:dyDescent="0.2">
      <c r="A53" s="6" t="s">
        <v>1839</v>
      </c>
      <c r="C53" s="32">
        <v>67.890699999999995</v>
      </c>
      <c r="D53" s="32">
        <v>67.710800000000006</v>
      </c>
    </row>
    <row r="54" spans="1:4" x14ac:dyDescent="0.2">
      <c r="A54" s="6" t="s">
        <v>1840</v>
      </c>
      <c r="C54" s="32">
        <v>11.9521</v>
      </c>
      <c r="D54" s="32">
        <v>11.7204</v>
      </c>
    </row>
    <row r="56" spans="1:4" x14ac:dyDescent="0.2">
      <c r="A56" s="11" t="s">
        <v>1011</v>
      </c>
    </row>
    <row r="57" spans="1:4" x14ac:dyDescent="0.2">
      <c r="A57" s="159" t="s">
        <v>49</v>
      </c>
      <c r="B57" s="160"/>
      <c r="C57" s="33" t="s">
        <v>50</v>
      </c>
    </row>
    <row r="58" spans="1:4" x14ac:dyDescent="0.2">
      <c r="A58" s="157" t="s">
        <v>1838</v>
      </c>
      <c r="B58" s="158"/>
      <c r="C58" s="34">
        <v>0.15</v>
      </c>
    </row>
    <row r="59" spans="1:4" x14ac:dyDescent="0.2">
      <c r="A59" s="157" t="s">
        <v>1840</v>
      </c>
      <c r="B59" s="158"/>
      <c r="C59" s="34">
        <v>0.2</v>
      </c>
    </row>
    <row r="60" spans="1:4" x14ac:dyDescent="0.2">
      <c r="A60" s="6" t="s">
        <v>51</v>
      </c>
    </row>
    <row r="61" spans="1:4" x14ac:dyDescent="0.2">
      <c r="A61" s="6" t="s">
        <v>52</v>
      </c>
    </row>
    <row r="63" spans="1:4" x14ac:dyDescent="0.2">
      <c r="A63" s="11" t="s">
        <v>1614</v>
      </c>
    </row>
    <row r="64" spans="1:4" x14ac:dyDescent="0.2">
      <c r="A64" s="11"/>
    </row>
    <row r="65" spans="1:5" x14ac:dyDescent="0.2">
      <c r="A65" s="6" t="s">
        <v>1615</v>
      </c>
      <c r="B65" s="105"/>
      <c r="C65" s="105"/>
      <c r="D65" s="105"/>
      <c r="E65" s="105"/>
    </row>
    <row r="66" spans="1:5" x14ac:dyDescent="0.2">
      <c r="A66" s="106"/>
      <c r="B66" s="105"/>
      <c r="C66" s="105"/>
      <c r="D66" s="105"/>
      <c r="E66" s="105"/>
    </row>
    <row r="67" spans="1:5" ht="33.75" x14ac:dyDescent="0.2">
      <c r="A67" s="107" t="s">
        <v>1015</v>
      </c>
      <c r="B67" s="108" t="s">
        <v>1616</v>
      </c>
      <c r="C67" s="107" t="s">
        <v>1617</v>
      </c>
      <c r="D67" s="109" t="s">
        <v>1618</v>
      </c>
      <c r="E67" s="110" t="s">
        <v>1619</v>
      </c>
    </row>
    <row r="68" spans="1:5" ht="13.9" customHeight="1" x14ac:dyDescent="0.2">
      <c r="A68" s="161" t="s">
        <v>1841</v>
      </c>
      <c r="B68" s="111" t="s">
        <v>1621</v>
      </c>
      <c r="C68" s="111" t="s">
        <v>1622</v>
      </c>
      <c r="D68" s="137">
        <v>46304</v>
      </c>
      <c r="E68" s="112">
        <v>1000</v>
      </c>
    </row>
    <row r="69" spans="1:5" ht="25.9" customHeight="1" x14ac:dyDescent="0.2">
      <c r="A69" s="161"/>
      <c r="B69" s="111" t="s">
        <v>1036</v>
      </c>
      <c r="C69" s="111" t="s">
        <v>1623</v>
      </c>
      <c r="D69" s="137">
        <v>47947</v>
      </c>
      <c r="E69" s="112">
        <v>-1000</v>
      </c>
    </row>
    <row r="70" spans="1:5" x14ac:dyDescent="0.2">
      <c r="A70" s="162" t="s">
        <v>1766</v>
      </c>
      <c r="B70" s="111" t="s">
        <v>1621</v>
      </c>
      <c r="C70" s="111" t="s">
        <v>1622</v>
      </c>
      <c r="D70" s="137">
        <v>46304</v>
      </c>
      <c r="E70" s="112">
        <v>1000</v>
      </c>
    </row>
    <row r="71" spans="1:5" x14ac:dyDescent="0.2">
      <c r="A71" s="162"/>
      <c r="B71" s="111" t="s">
        <v>1036</v>
      </c>
      <c r="C71" s="111" t="s">
        <v>1623</v>
      </c>
      <c r="D71" s="137">
        <v>47947</v>
      </c>
      <c r="E71" s="112">
        <v>-1000</v>
      </c>
    </row>
    <row r="72" spans="1:5" x14ac:dyDescent="0.2">
      <c r="A72" s="161" t="s">
        <v>1842</v>
      </c>
      <c r="B72" s="111" t="s">
        <v>1621</v>
      </c>
      <c r="C72" s="111" t="s">
        <v>1622</v>
      </c>
      <c r="D72" s="137">
        <v>46304</v>
      </c>
      <c r="E72" s="112">
        <v>1500</v>
      </c>
    </row>
    <row r="73" spans="1:5" ht="28.5" customHeight="1" x14ac:dyDescent="0.2">
      <c r="A73" s="161"/>
      <c r="B73" s="111" t="s">
        <v>1036</v>
      </c>
      <c r="C73" s="111" t="s">
        <v>1623</v>
      </c>
      <c r="D73" s="137">
        <v>47947</v>
      </c>
      <c r="E73" s="112">
        <v>-1500</v>
      </c>
    </row>
    <row r="74" spans="1:5" x14ac:dyDescent="0.2">
      <c r="A74" s="162" t="s">
        <v>97</v>
      </c>
      <c r="B74" s="111" t="s">
        <v>1621</v>
      </c>
      <c r="C74" s="111" t="s">
        <v>1622</v>
      </c>
      <c r="D74" s="137">
        <v>46308</v>
      </c>
      <c r="E74" s="112">
        <v>1000</v>
      </c>
    </row>
    <row r="75" spans="1:5" x14ac:dyDescent="0.2">
      <c r="A75" s="162"/>
      <c r="B75" s="111" t="s">
        <v>1036</v>
      </c>
      <c r="C75" s="111" t="s">
        <v>1623</v>
      </c>
      <c r="D75" s="137">
        <v>47951</v>
      </c>
      <c r="E75" s="112">
        <v>-1000</v>
      </c>
    </row>
    <row r="76" spans="1:5" x14ac:dyDescent="0.2">
      <c r="A76" s="161" t="s">
        <v>1843</v>
      </c>
      <c r="B76" s="111" t="s">
        <v>1621</v>
      </c>
      <c r="C76" s="111" t="s">
        <v>1622</v>
      </c>
      <c r="D76" s="137">
        <v>46316</v>
      </c>
      <c r="E76" s="112">
        <v>2500</v>
      </c>
    </row>
    <row r="77" spans="1:5" ht="25.15" customHeight="1" x14ac:dyDescent="0.2">
      <c r="A77" s="161"/>
      <c r="B77" s="111" t="s">
        <v>1036</v>
      </c>
      <c r="C77" s="111" t="s">
        <v>1623</v>
      </c>
      <c r="D77" s="137">
        <v>47959</v>
      </c>
      <c r="E77" s="112">
        <v>-2500</v>
      </c>
    </row>
    <row r="78" spans="1:5" x14ac:dyDescent="0.2">
      <c r="A78" s="11"/>
    </row>
    <row r="79" spans="1:5" x14ac:dyDescent="0.2">
      <c r="A79" s="79" t="s">
        <v>1629</v>
      </c>
    </row>
    <row r="80" spans="1:5" x14ac:dyDescent="0.2">
      <c r="A80" s="79" t="s">
        <v>1630</v>
      </c>
    </row>
    <row r="81" spans="1:5" x14ac:dyDescent="0.2">
      <c r="A81" s="11"/>
    </row>
    <row r="82" spans="1:5" x14ac:dyDescent="0.2">
      <c r="A82" s="6" t="s">
        <v>1844</v>
      </c>
    </row>
    <row r="83" spans="1:5" x14ac:dyDescent="0.2">
      <c r="A83" s="6" t="s">
        <v>1952</v>
      </c>
    </row>
    <row r="85" spans="1:5" x14ac:dyDescent="0.2">
      <c r="A85" s="11" t="s">
        <v>1495</v>
      </c>
      <c r="D85" s="35">
        <v>7.4013607105747203</v>
      </c>
      <c r="E85" s="9" t="s">
        <v>53</v>
      </c>
    </row>
    <row r="87" spans="1:5" x14ac:dyDescent="0.2">
      <c r="A87" s="11" t="s">
        <v>1496</v>
      </c>
      <c r="D87" s="31" t="s">
        <v>54</v>
      </c>
    </row>
    <row r="89" spans="1:5" x14ac:dyDescent="0.2">
      <c r="A89" s="11" t="s">
        <v>1497</v>
      </c>
      <c r="B89" s="11"/>
      <c r="C89" s="11"/>
      <c r="D89" s="31" t="s">
        <v>54</v>
      </c>
    </row>
    <row r="90" spans="1:5" x14ac:dyDescent="0.2">
      <c r="A90" s="11"/>
      <c r="B90" s="11"/>
      <c r="C90" s="11"/>
      <c r="D90" s="11"/>
    </row>
    <row r="91" spans="1:5" x14ac:dyDescent="0.2">
      <c r="A91" s="11" t="s">
        <v>1498</v>
      </c>
      <c r="B91" s="11"/>
      <c r="C91" s="11"/>
      <c r="D91" s="31" t="s">
        <v>54</v>
      </c>
    </row>
    <row r="92" spans="1:5" x14ac:dyDescent="0.2">
      <c r="A92" s="11"/>
      <c r="B92" s="11"/>
      <c r="C92" s="11"/>
      <c r="D92" s="11"/>
    </row>
    <row r="93" spans="1:5" x14ac:dyDescent="0.2">
      <c r="A93" s="11" t="s">
        <v>1499</v>
      </c>
      <c r="B93" s="11"/>
      <c r="C93" s="11"/>
      <c r="D93" s="31" t="s">
        <v>54</v>
      </c>
    </row>
    <row r="94" spans="1:5" x14ac:dyDescent="0.2">
      <c r="A94" s="11"/>
      <c r="B94" s="11"/>
      <c r="C94" s="11"/>
      <c r="D94" s="11"/>
    </row>
    <row r="95" spans="1:5" x14ac:dyDescent="0.2">
      <c r="A95" s="11" t="s">
        <v>1500</v>
      </c>
      <c r="B95" s="11"/>
      <c r="C95" s="11"/>
      <c r="D95" s="31" t="s">
        <v>54</v>
      </c>
    </row>
    <row r="96" spans="1:5" x14ac:dyDescent="0.2">
      <c r="A96" s="11"/>
      <c r="B96" s="11"/>
      <c r="C96" s="11"/>
      <c r="D96" s="11"/>
    </row>
    <row r="97" spans="1:9" x14ac:dyDescent="0.2">
      <c r="A97" s="11" t="s">
        <v>1501</v>
      </c>
      <c r="B97" s="11"/>
      <c r="C97" s="11"/>
      <c r="D97" s="31" t="s">
        <v>54</v>
      </c>
    </row>
    <row r="99" spans="1:9" x14ac:dyDescent="0.2">
      <c r="A99" s="78" t="s">
        <v>1502</v>
      </c>
      <c r="B99" s="79"/>
      <c r="C99" s="79"/>
      <c r="D99" s="79"/>
    </row>
    <row r="101" spans="1:9" x14ac:dyDescent="0.2">
      <c r="A101" s="78" t="s">
        <v>1503</v>
      </c>
      <c r="B101" s="79"/>
      <c r="C101" s="79"/>
      <c r="D101" s="79"/>
      <c r="E101" s="10"/>
      <c r="G101" s="10"/>
      <c r="H101" s="79"/>
      <c r="I101" s="79"/>
    </row>
    <row r="102" spans="1:9" x14ac:dyDescent="0.2">
      <c r="A102" s="100"/>
      <c r="B102" s="79"/>
      <c r="C102" s="79"/>
      <c r="D102" s="79"/>
      <c r="E102" s="10"/>
      <c r="G102" s="10"/>
      <c r="H102" s="79"/>
      <c r="I102" s="79"/>
    </row>
    <row r="103" spans="1:9" x14ac:dyDescent="0.2">
      <c r="A103" s="79"/>
      <c r="B103" s="79"/>
      <c r="C103" s="79"/>
      <c r="D103" s="79"/>
      <c r="E103" s="10"/>
      <c r="G103" s="10"/>
      <c r="H103" s="79"/>
      <c r="I103" s="79"/>
    </row>
    <row r="104" spans="1:9" x14ac:dyDescent="0.2">
      <c r="A104" s="79"/>
      <c r="B104" s="79"/>
      <c r="C104" s="79"/>
      <c r="D104" s="79"/>
      <c r="E104" s="10"/>
      <c r="G104" s="10"/>
      <c r="H104" s="79"/>
      <c r="I104" s="79"/>
    </row>
    <row r="105" spans="1:9" x14ac:dyDescent="0.2">
      <c r="A105" s="79"/>
      <c r="B105" s="79"/>
      <c r="C105" s="79"/>
      <c r="D105" s="79"/>
      <c r="E105" s="10"/>
      <c r="G105" s="10"/>
      <c r="H105" s="79"/>
      <c r="I105" s="79"/>
    </row>
    <row r="106" spans="1:9" x14ac:dyDescent="0.2">
      <c r="A106" s="79"/>
      <c r="B106" s="79"/>
      <c r="C106" s="79"/>
      <c r="D106" s="79"/>
      <c r="E106" s="10"/>
      <c r="G106" s="10"/>
      <c r="H106" s="79"/>
      <c r="I106" s="79"/>
    </row>
    <row r="107" spans="1:9" x14ac:dyDescent="0.2">
      <c r="A107" s="79"/>
      <c r="B107" s="79"/>
      <c r="C107" s="79"/>
      <c r="D107" s="79"/>
      <c r="E107" s="10"/>
      <c r="G107" s="10"/>
      <c r="H107" s="79"/>
      <c r="I107" s="79"/>
    </row>
    <row r="108" spans="1:9" x14ac:dyDescent="0.2">
      <c r="A108" s="79"/>
      <c r="B108" s="79"/>
      <c r="C108" s="79"/>
      <c r="D108" s="79"/>
      <c r="E108" s="10"/>
      <c r="G108" s="10"/>
      <c r="H108" s="79"/>
      <c r="I108" s="79"/>
    </row>
    <row r="109" spans="1:9" x14ac:dyDescent="0.2">
      <c r="A109" s="79"/>
      <c r="B109" s="79"/>
      <c r="C109" s="79"/>
      <c r="D109" s="79"/>
      <c r="E109" s="10"/>
      <c r="G109" s="10"/>
      <c r="H109" s="79"/>
      <c r="I109" s="79"/>
    </row>
    <row r="110" spans="1:9" x14ac:dyDescent="0.2">
      <c r="A110" s="79"/>
      <c r="B110" s="79"/>
      <c r="C110" s="79"/>
      <c r="D110" s="79"/>
      <c r="E110" s="10"/>
      <c r="G110" s="10"/>
      <c r="H110" s="79"/>
      <c r="I110" s="79"/>
    </row>
    <row r="111" spans="1:9" x14ac:dyDescent="0.2">
      <c r="A111" s="79"/>
      <c r="B111" s="79"/>
      <c r="C111" s="79"/>
      <c r="D111" s="79"/>
      <c r="E111" s="10"/>
      <c r="G111" s="10"/>
      <c r="H111" s="79"/>
      <c r="I111" s="79"/>
    </row>
    <row r="112" spans="1:9" x14ac:dyDescent="0.2">
      <c r="A112" s="79"/>
      <c r="B112" s="79"/>
      <c r="C112" s="79"/>
      <c r="D112" s="79"/>
      <c r="E112" s="10"/>
      <c r="G112" s="10"/>
      <c r="H112" s="79"/>
      <c r="I112" s="79"/>
    </row>
    <row r="113" spans="1:9" x14ac:dyDescent="0.2">
      <c r="A113" s="79"/>
      <c r="B113" s="79"/>
      <c r="C113" s="79"/>
      <c r="D113" s="79"/>
      <c r="E113" s="10"/>
      <c r="G113" s="10"/>
      <c r="H113" s="79"/>
      <c r="I113" s="79"/>
    </row>
    <row r="114" spans="1:9" x14ac:dyDescent="0.2">
      <c r="A114" s="79"/>
      <c r="B114" s="79"/>
      <c r="C114" s="79"/>
      <c r="D114" s="79"/>
      <c r="E114" s="10"/>
      <c r="G114" s="10"/>
      <c r="H114" s="79"/>
      <c r="I114" s="79"/>
    </row>
    <row r="115" spans="1:9" x14ac:dyDescent="0.2">
      <c r="A115" s="79"/>
      <c r="B115" s="79"/>
      <c r="C115" s="79"/>
      <c r="D115" s="79"/>
      <c r="E115" s="10"/>
      <c r="G115" s="10"/>
      <c r="H115" s="79"/>
      <c r="I115" s="79"/>
    </row>
    <row r="116" spans="1:9" x14ac:dyDescent="0.2">
      <c r="A116" s="116" t="s">
        <v>1845</v>
      </c>
      <c r="B116" s="117"/>
      <c r="C116" s="117"/>
      <c r="D116" s="117"/>
      <c r="E116" s="117"/>
      <c r="F116" s="117"/>
      <c r="G116" s="117"/>
      <c r="H116" s="79"/>
      <c r="I116" s="79"/>
    </row>
    <row r="117" spans="1:9" x14ac:dyDescent="0.2">
      <c r="A117" s="79"/>
      <c r="B117" s="79"/>
      <c r="C117" s="79"/>
      <c r="D117" s="79"/>
      <c r="E117" s="10"/>
      <c r="G117" s="10"/>
      <c r="H117" s="79"/>
      <c r="I117" s="79"/>
    </row>
    <row r="118" spans="1:9" x14ac:dyDescent="0.2">
      <c r="A118" s="78" t="s">
        <v>1505</v>
      </c>
      <c r="B118" s="79"/>
      <c r="C118" s="79"/>
      <c r="D118" s="79"/>
      <c r="E118" s="10"/>
      <c r="G118" s="10"/>
      <c r="H118" s="79"/>
      <c r="I118" s="79"/>
    </row>
    <row r="119" spans="1:9" x14ac:dyDescent="0.2">
      <c r="A119" s="79"/>
      <c r="B119" s="79"/>
      <c r="C119" s="79"/>
      <c r="D119" s="79"/>
      <c r="E119" s="10"/>
      <c r="G119" s="10"/>
      <c r="H119" s="79"/>
      <c r="I119" s="79"/>
    </row>
    <row r="120" spans="1:9" x14ac:dyDescent="0.2">
      <c r="A120" s="79"/>
      <c r="B120" s="79"/>
      <c r="C120" s="79"/>
      <c r="D120" s="79"/>
      <c r="E120" s="10"/>
      <c r="G120" s="10"/>
      <c r="H120" s="79"/>
      <c r="I120" s="79"/>
    </row>
    <row r="121" spans="1:9" x14ac:dyDescent="0.2">
      <c r="A121" s="79"/>
      <c r="B121" s="79"/>
      <c r="C121" s="79"/>
      <c r="D121" s="79"/>
      <c r="E121" s="10"/>
      <c r="G121" s="10"/>
      <c r="H121" s="79"/>
      <c r="I121" s="79"/>
    </row>
    <row r="122" spans="1:9" x14ac:dyDescent="0.2">
      <c r="A122" s="79"/>
      <c r="B122" s="79"/>
      <c r="C122" s="79"/>
      <c r="D122" s="79"/>
      <c r="E122" s="10"/>
      <c r="G122" s="10"/>
      <c r="H122" s="79"/>
      <c r="I122" s="79"/>
    </row>
    <row r="123" spans="1:9" x14ac:dyDescent="0.2">
      <c r="A123" s="79"/>
      <c r="B123" s="79"/>
      <c r="C123" s="79"/>
      <c r="D123" s="79"/>
      <c r="E123" s="10"/>
      <c r="G123" s="10"/>
      <c r="H123" s="79"/>
      <c r="I123" s="79"/>
    </row>
    <row r="124" spans="1:9" x14ac:dyDescent="0.2">
      <c r="A124" s="79"/>
      <c r="B124" s="79"/>
      <c r="C124" s="79"/>
      <c r="D124" s="79"/>
      <c r="E124" s="10"/>
      <c r="G124" s="10"/>
      <c r="H124" s="79"/>
      <c r="I124" s="79"/>
    </row>
    <row r="125" spans="1:9" x14ac:dyDescent="0.2">
      <c r="A125" s="79"/>
      <c r="B125" s="79"/>
      <c r="C125" s="79"/>
      <c r="D125" s="79"/>
      <c r="E125" s="10"/>
      <c r="G125" s="10"/>
      <c r="H125" s="79"/>
      <c r="I125" s="79"/>
    </row>
    <row r="126" spans="1:9" x14ac:dyDescent="0.2">
      <c r="A126" s="79"/>
      <c r="B126" s="79"/>
      <c r="C126" s="79"/>
      <c r="D126" s="79"/>
      <c r="E126" s="10"/>
      <c r="G126" s="10"/>
      <c r="H126" s="79"/>
      <c r="I126" s="79"/>
    </row>
    <row r="127" spans="1:9" x14ac:dyDescent="0.2">
      <c r="A127" s="79"/>
      <c r="B127" s="79"/>
      <c r="C127" s="79"/>
      <c r="D127" s="79"/>
      <c r="E127" s="10"/>
      <c r="G127" s="10"/>
      <c r="H127" s="79"/>
      <c r="I127" s="79"/>
    </row>
    <row r="128" spans="1:9" x14ac:dyDescent="0.2">
      <c r="A128" s="79"/>
      <c r="B128" s="79"/>
      <c r="C128" s="79"/>
      <c r="D128" s="79"/>
      <c r="E128" s="10"/>
      <c r="G128" s="10"/>
      <c r="H128" s="79"/>
      <c r="I128" s="79"/>
    </row>
    <row r="129" spans="1:9" x14ac:dyDescent="0.2">
      <c r="A129" s="79"/>
      <c r="B129" s="79"/>
      <c r="C129" s="79"/>
      <c r="D129" s="79"/>
      <c r="E129" s="10"/>
      <c r="G129" s="10"/>
      <c r="H129" s="79"/>
      <c r="I129" s="79"/>
    </row>
    <row r="130" spans="1:9" x14ac:dyDescent="0.2">
      <c r="A130" s="79"/>
      <c r="B130" s="79"/>
      <c r="C130" s="79"/>
      <c r="D130" s="79"/>
      <c r="E130" s="10"/>
      <c r="G130" s="10"/>
      <c r="H130" s="79"/>
      <c r="I130" s="79"/>
    </row>
    <row r="131" spans="1:9" x14ac:dyDescent="0.2">
      <c r="A131" s="79"/>
      <c r="B131" s="79"/>
      <c r="C131" s="79"/>
      <c r="D131" s="79"/>
      <c r="E131" s="10"/>
      <c r="G131" s="10"/>
      <c r="H131" s="79"/>
      <c r="I131" s="79"/>
    </row>
    <row r="132" spans="1:9" x14ac:dyDescent="0.2">
      <c r="A132" s="79"/>
      <c r="B132" s="79"/>
      <c r="C132" s="79"/>
      <c r="D132" s="79"/>
      <c r="E132" s="10"/>
      <c r="G132" s="10"/>
      <c r="H132" s="79"/>
      <c r="I132" s="79"/>
    </row>
    <row r="133" spans="1:9" x14ac:dyDescent="0.2">
      <c r="A133" s="79"/>
      <c r="B133" s="79"/>
      <c r="C133" s="79"/>
      <c r="D133" s="79"/>
      <c r="E133" s="10"/>
      <c r="G133" s="10"/>
      <c r="H133" s="79"/>
      <c r="I133" s="79"/>
    </row>
    <row r="134" spans="1:9" x14ac:dyDescent="0.2">
      <c r="A134" s="79"/>
      <c r="B134" s="79"/>
      <c r="C134" s="79"/>
      <c r="D134" s="79"/>
      <c r="E134" s="10"/>
      <c r="G134" s="10"/>
      <c r="H134" s="79"/>
      <c r="I134" s="79"/>
    </row>
    <row r="135" spans="1:9" x14ac:dyDescent="0.2">
      <c r="A135" s="164" t="s">
        <v>1846</v>
      </c>
      <c r="B135" s="164"/>
      <c r="C135" s="164"/>
      <c r="D135" s="164"/>
      <c r="E135" s="164"/>
      <c r="F135" s="164"/>
      <c r="G135" s="164"/>
      <c r="H135" s="79"/>
      <c r="I135" s="79"/>
    </row>
    <row r="136" spans="1:9" x14ac:dyDescent="0.2">
      <c r="A136" s="79"/>
      <c r="B136" s="79"/>
      <c r="C136" s="79"/>
      <c r="D136" s="79"/>
      <c r="E136" s="10"/>
      <c r="G136" s="10"/>
      <c r="H136" s="79"/>
      <c r="I136" s="79"/>
    </row>
    <row r="137" spans="1:9" x14ac:dyDescent="0.2">
      <c r="A137" s="79" t="s">
        <v>1506</v>
      </c>
      <c r="B137" s="79"/>
      <c r="C137" s="79"/>
      <c r="D137" s="79"/>
      <c r="E137" s="10"/>
      <c r="G137" s="10"/>
      <c r="H137" s="79"/>
      <c r="I137" s="79"/>
    </row>
    <row r="140" spans="1:9" x14ac:dyDescent="0.2">
      <c r="A140" s="79"/>
    </row>
    <row r="141" spans="1:9" x14ac:dyDescent="0.2">
      <c r="A141" s="100"/>
    </row>
  </sheetData>
  <mergeCells count="12">
    <mergeCell ref="A135:G135"/>
    <mergeCell ref="A1:G1"/>
    <mergeCell ref="A44:G44"/>
    <mergeCell ref="A46:D46"/>
    <mergeCell ref="A57:B57"/>
    <mergeCell ref="A58:B58"/>
    <mergeCell ref="A59:B59"/>
    <mergeCell ref="A68:A69"/>
    <mergeCell ref="A70:A71"/>
    <mergeCell ref="A72:A73"/>
    <mergeCell ref="A74:A75"/>
    <mergeCell ref="A76:A77"/>
  </mergeCells>
  <conditionalFormatting sqref="F2:F3 F5:F43">
    <cfRule type="cellIs" dxfId="110" priority="3" stopIfTrue="1" operator="between">
      <formula>0.009</formula>
      <formula>-0.009</formula>
    </cfRule>
  </conditionalFormatting>
  <conditionalFormatting sqref="F45:F115">
    <cfRule type="cellIs" dxfId="109" priority="2" stopIfTrue="1" operator="between">
      <formula>0.009</formula>
      <formula>-0.009</formula>
    </cfRule>
  </conditionalFormatting>
  <conditionalFormatting sqref="F117:F134 F136:F243">
    <cfRule type="cellIs" dxfId="108"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F5FE5-DA7B-44A8-A96C-1C73A6E12272}">
  <dimension ref="A1:I165"/>
  <sheetViews>
    <sheetView workbookViewId="0">
      <selection sqref="A1:G1"/>
    </sheetView>
  </sheetViews>
  <sheetFormatPr defaultColWidth="9.28515625" defaultRowHeight="11.25" x14ac:dyDescent="0.2"/>
  <cols>
    <col min="1" max="1" width="33.85546875" style="6" bestFit="1" customWidth="1"/>
    <col min="2" max="2" width="54.28515625" style="6" bestFit="1" customWidth="1"/>
    <col min="3" max="3" width="3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1847</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4</v>
      </c>
      <c r="D4" s="15" t="s">
        <v>1</v>
      </c>
      <c r="E4" s="56" t="s">
        <v>6</v>
      </c>
      <c r="F4" s="16" t="s">
        <v>3</v>
      </c>
      <c r="G4" s="16" t="s">
        <v>5</v>
      </c>
    </row>
    <row r="5" spans="1:7" x14ac:dyDescent="0.2">
      <c r="A5" s="17" t="s">
        <v>128</v>
      </c>
      <c r="B5" s="18"/>
      <c r="C5" s="18"/>
      <c r="D5" s="18"/>
      <c r="E5" s="19"/>
      <c r="F5" s="20"/>
      <c r="G5" s="19"/>
    </row>
    <row r="6" spans="1:7" x14ac:dyDescent="0.2">
      <c r="A6" s="21" t="s">
        <v>31</v>
      </c>
      <c r="B6" s="22"/>
      <c r="C6" s="22"/>
      <c r="D6" s="22"/>
      <c r="E6" s="23"/>
      <c r="F6" s="24"/>
      <c r="G6" s="23"/>
    </row>
    <row r="7" spans="1:7" x14ac:dyDescent="0.2">
      <c r="A7" s="22" t="s">
        <v>130</v>
      </c>
      <c r="B7" s="22" t="s">
        <v>129</v>
      </c>
      <c r="C7" s="22" t="s">
        <v>131</v>
      </c>
      <c r="D7" s="25">
        <v>67000</v>
      </c>
      <c r="E7" s="23">
        <v>821.42</v>
      </c>
      <c r="F7" s="24">
        <v>1.7136359928346601</v>
      </c>
      <c r="G7" s="23"/>
    </row>
    <row r="8" spans="1:7" x14ac:dyDescent="0.2">
      <c r="A8" s="22" t="s">
        <v>133</v>
      </c>
      <c r="B8" s="22" t="s">
        <v>132</v>
      </c>
      <c r="C8" s="22" t="s">
        <v>131</v>
      </c>
      <c r="D8" s="25">
        <v>80000</v>
      </c>
      <c r="E8" s="23">
        <v>767.6</v>
      </c>
      <c r="F8" s="24">
        <v>1.6013573909813299</v>
      </c>
      <c r="G8" s="23"/>
    </row>
    <row r="9" spans="1:7" x14ac:dyDescent="0.2">
      <c r="A9" s="22" t="s">
        <v>135</v>
      </c>
      <c r="B9" s="22" t="s">
        <v>134</v>
      </c>
      <c r="C9" s="22" t="s">
        <v>131</v>
      </c>
      <c r="D9" s="25">
        <v>58000</v>
      </c>
      <c r="E9" s="23">
        <v>766.58600000000001</v>
      </c>
      <c r="F9" s="24">
        <v>1.59924199703337</v>
      </c>
      <c r="G9" s="23"/>
    </row>
    <row r="10" spans="1:7" x14ac:dyDescent="0.2">
      <c r="A10" s="22" t="s">
        <v>137</v>
      </c>
      <c r="B10" s="22" t="s">
        <v>136</v>
      </c>
      <c r="C10" s="22" t="s">
        <v>131</v>
      </c>
      <c r="D10" s="25">
        <v>100000</v>
      </c>
      <c r="E10" s="23">
        <v>708.7</v>
      </c>
      <c r="F10" s="24">
        <v>1.47848095751494</v>
      </c>
      <c r="G10" s="23"/>
    </row>
    <row r="11" spans="1:7" x14ac:dyDescent="0.2">
      <c r="A11" s="22" t="s">
        <v>139</v>
      </c>
      <c r="B11" s="22" t="s">
        <v>138</v>
      </c>
      <c r="C11" s="22" t="s">
        <v>140</v>
      </c>
      <c r="D11" s="25">
        <v>200000</v>
      </c>
      <c r="E11" s="23">
        <v>640</v>
      </c>
      <c r="F11" s="24">
        <v>1.3351598882595801</v>
      </c>
      <c r="G11" s="23"/>
    </row>
    <row r="12" spans="1:7" x14ac:dyDescent="0.2">
      <c r="A12" s="22" t="s">
        <v>142</v>
      </c>
      <c r="B12" s="22" t="s">
        <v>141</v>
      </c>
      <c r="C12" s="22" t="s">
        <v>143</v>
      </c>
      <c r="D12" s="25">
        <v>35000</v>
      </c>
      <c r="E12" s="23">
        <v>614.95000000000005</v>
      </c>
      <c r="F12" s="24">
        <v>1.28290089575817</v>
      </c>
      <c r="G12" s="23"/>
    </row>
    <row r="13" spans="1:7" x14ac:dyDescent="0.2">
      <c r="A13" s="22" t="s">
        <v>145</v>
      </c>
      <c r="B13" s="22" t="s">
        <v>144</v>
      </c>
      <c r="C13" s="22" t="s">
        <v>146</v>
      </c>
      <c r="D13" s="25">
        <v>15100</v>
      </c>
      <c r="E13" s="23">
        <v>567.76</v>
      </c>
      <c r="F13" s="24">
        <v>1.1844537158722801</v>
      </c>
      <c r="G13" s="23"/>
    </row>
    <row r="14" spans="1:7" x14ac:dyDescent="0.2">
      <c r="A14" s="22" t="s">
        <v>148</v>
      </c>
      <c r="B14" s="22" t="s">
        <v>147</v>
      </c>
      <c r="C14" s="22" t="s">
        <v>149</v>
      </c>
      <c r="D14" s="25">
        <v>56604</v>
      </c>
      <c r="E14" s="23">
        <v>562.70036400000004</v>
      </c>
      <c r="F14" s="24">
        <v>1.17389836737791</v>
      </c>
      <c r="G14" s="23"/>
    </row>
    <row r="15" spans="1:7" x14ac:dyDescent="0.2">
      <c r="A15" s="22" t="s">
        <v>151</v>
      </c>
      <c r="B15" s="22" t="s">
        <v>150</v>
      </c>
      <c r="C15" s="22" t="s">
        <v>152</v>
      </c>
      <c r="D15" s="25">
        <v>19000</v>
      </c>
      <c r="E15" s="23">
        <v>560.5</v>
      </c>
      <c r="F15" s="24">
        <v>1.16930799588983</v>
      </c>
      <c r="G15" s="23"/>
    </row>
    <row r="16" spans="1:7" x14ac:dyDescent="0.2">
      <c r="A16" s="22" t="s">
        <v>154</v>
      </c>
      <c r="B16" s="22" t="s">
        <v>153</v>
      </c>
      <c r="C16" s="22" t="s">
        <v>155</v>
      </c>
      <c r="D16" s="25">
        <v>144000</v>
      </c>
      <c r="E16" s="23">
        <v>559.15200000000004</v>
      </c>
      <c r="F16" s="24">
        <v>1.1664958153751901</v>
      </c>
      <c r="G16" s="23"/>
    </row>
    <row r="17" spans="1:7" x14ac:dyDescent="0.2">
      <c r="A17" s="22" t="s">
        <v>157</v>
      </c>
      <c r="B17" s="22" t="s">
        <v>156</v>
      </c>
      <c r="C17" s="22" t="s">
        <v>158</v>
      </c>
      <c r="D17" s="25">
        <v>19898</v>
      </c>
      <c r="E17" s="23">
        <v>458.48971599999999</v>
      </c>
      <c r="F17" s="24">
        <v>0.95649543434800799</v>
      </c>
      <c r="G17" s="23"/>
    </row>
    <row r="18" spans="1:7" x14ac:dyDescent="0.2">
      <c r="A18" s="22" t="s">
        <v>160</v>
      </c>
      <c r="B18" s="22" t="s">
        <v>159</v>
      </c>
      <c r="C18" s="22" t="s">
        <v>161</v>
      </c>
      <c r="D18" s="25">
        <v>35000</v>
      </c>
      <c r="E18" s="23">
        <v>415.45</v>
      </c>
      <c r="F18" s="24">
        <v>0.86670652433975204</v>
      </c>
      <c r="G18" s="23"/>
    </row>
    <row r="19" spans="1:7" x14ac:dyDescent="0.2">
      <c r="A19" s="22" t="s">
        <v>163</v>
      </c>
      <c r="B19" s="22" t="s">
        <v>162</v>
      </c>
      <c r="C19" s="22" t="s">
        <v>164</v>
      </c>
      <c r="D19" s="25">
        <v>3400</v>
      </c>
      <c r="E19" s="23">
        <v>372.50400000000002</v>
      </c>
      <c r="F19" s="24">
        <v>0.77711312346288397</v>
      </c>
      <c r="G19" s="23"/>
    </row>
    <row r="20" spans="1:7" x14ac:dyDescent="0.2">
      <c r="A20" s="22" t="s">
        <v>166</v>
      </c>
      <c r="B20" s="22" t="s">
        <v>165</v>
      </c>
      <c r="C20" s="22" t="s">
        <v>167</v>
      </c>
      <c r="D20" s="25">
        <v>2800</v>
      </c>
      <c r="E20" s="23">
        <v>366.8</v>
      </c>
      <c r="F20" s="24">
        <v>0.76521351095876999</v>
      </c>
      <c r="G20" s="23"/>
    </row>
    <row r="21" spans="1:7" x14ac:dyDescent="0.2">
      <c r="A21" s="22" t="s">
        <v>169</v>
      </c>
      <c r="B21" s="22" t="s">
        <v>168</v>
      </c>
      <c r="C21" s="22" t="s">
        <v>170</v>
      </c>
      <c r="D21" s="25">
        <v>27000</v>
      </c>
      <c r="E21" s="23">
        <v>363.42</v>
      </c>
      <c r="F21" s="24">
        <v>0.75816219779889904</v>
      </c>
      <c r="G21" s="23"/>
    </row>
    <row r="22" spans="1:7" x14ac:dyDescent="0.2">
      <c r="A22" s="22" t="s">
        <v>172</v>
      </c>
      <c r="B22" s="22" t="s">
        <v>171</v>
      </c>
      <c r="C22" s="22" t="s">
        <v>173</v>
      </c>
      <c r="D22" s="25">
        <v>100000</v>
      </c>
      <c r="E22" s="23">
        <v>359</v>
      </c>
      <c r="F22" s="24">
        <v>0.74894124982060695</v>
      </c>
      <c r="G22" s="23"/>
    </row>
    <row r="23" spans="1:7" x14ac:dyDescent="0.2">
      <c r="A23" s="22" t="s">
        <v>175</v>
      </c>
      <c r="B23" s="22" t="s">
        <v>174</v>
      </c>
      <c r="C23" s="22" t="s">
        <v>176</v>
      </c>
      <c r="D23" s="25">
        <v>200000</v>
      </c>
      <c r="E23" s="23">
        <v>343.58</v>
      </c>
      <c r="F23" s="24">
        <v>0.71677224126285199</v>
      </c>
      <c r="G23" s="23"/>
    </row>
    <row r="24" spans="1:7" x14ac:dyDescent="0.2">
      <c r="A24" s="22" t="s">
        <v>178</v>
      </c>
      <c r="B24" s="22" t="s">
        <v>177</v>
      </c>
      <c r="C24" s="22" t="s">
        <v>131</v>
      </c>
      <c r="D24" s="25">
        <v>85000</v>
      </c>
      <c r="E24" s="23">
        <v>342.84750000000003</v>
      </c>
      <c r="F24" s="24">
        <v>0.71524410904699298</v>
      </c>
      <c r="G24" s="23"/>
    </row>
    <row r="25" spans="1:7" x14ac:dyDescent="0.2">
      <c r="A25" s="22" t="s">
        <v>180</v>
      </c>
      <c r="B25" s="22" t="s">
        <v>179</v>
      </c>
      <c r="C25" s="22" t="s">
        <v>181</v>
      </c>
      <c r="D25" s="25">
        <v>24907</v>
      </c>
      <c r="E25" s="23">
        <v>339.98054999999999</v>
      </c>
      <c r="F25" s="24">
        <v>0.70926311429442102</v>
      </c>
      <c r="G25" s="23"/>
    </row>
    <row r="26" spans="1:7" x14ac:dyDescent="0.2">
      <c r="A26" s="22" t="s">
        <v>183</v>
      </c>
      <c r="B26" s="22" t="s">
        <v>182</v>
      </c>
      <c r="C26" s="22" t="s">
        <v>184</v>
      </c>
      <c r="D26" s="25">
        <v>7000</v>
      </c>
      <c r="E26" s="23">
        <v>338.1</v>
      </c>
      <c r="F26" s="24">
        <v>0.70533993471962997</v>
      </c>
      <c r="G26" s="23"/>
    </row>
    <row r="27" spans="1:7" x14ac:dyDescent="0.2">
      <c r="A27" s="22" t="s">
        <v>186</v>
      </c>
      <c r="B27" s="22" t="s">
        <v>185</v>
      </c>
      <c r="C27" s="22" t="s">
        <v>187</v>
      </c>
      <c r="D27" s="25">
        <v>42000</v>
      </c>
      <c r="E27" s="23">
        <v>330.12</v>
      </c>
      <c r="F27" s="24">
        <v>0.68869215986289301</v>
      </c>
      <c r="G27" s="23"/>
    </row>
    <row r="28" spans="1:7" x14ac:dyDescent="0.2">
      <c r="A28" s="22" t="s">
        <v>189</v>
      </c>
      <c r="B28" s="22" t="s">
        <v>188</v>
      </c>
      <c r="C28" s="22" t="s">
        <v>170</v>
      </c>
      <c r="D28" s="25">
        <v>26000</v>
      </c>
      <c r="E28" s="23">
        <v>320.58</v>
      </c>
      <c r="F28" s="24">
        <v>0.66878993277852405</v>
      </c>
      <c r="G28" s="23"/>
    </row>
    <row r="29" spans="1:7" x14ac:dyDescent="0.2">
      <c r="A29" s="22" t="s">
        <v>191</v>
      </c>
      <c r="B29" s="22" t="s">
        <v>190</v>
      </c>
      <c r="C29" s="22" t="s">
        <v>181</v>
      </c>
      <c r="D29" s="25">
        <v>58826</v>
      </c>
      <c r="E29" s="23">
        <v>318.66044199999999</v>
      </c>
      <c r="F29" s="24">
        <v>0.66478537520854297</v>
      </c>
      <c r="G29" s="23"/>
    </row>
    <row r="30" spans="1:7" x14ac:dyDescent="0.2">
      <c r="A30" s="22" t="s">
        <v>193</v>
      </c>
      <c r="B30" s="22" t="s">
        <v>192</v>
      </c>
      <c r="C30" s="22" t="s">
        <v>194</v>
      </c>
      <c r="D30" s="25">
        <v>170000</v>
      </c>
      <c r="E30" s="23">
        <v>313.31</v>
      </c>
      <c r="F30" s="24">
        <v>0.65362335092282497</v>
      </c>
      <c r="G30" s="23"/>
    </row>
    <row r="31" spans="1:7" x14ac:dyDescent="0.2">
      <c r="A31" s="22" t="s">
        <v>196</v>
      </c>
      <c r="B31" s="22" t="s">
        <v>195</v>
      </c>
      <c r="C31" s="22" t="s">
        <v>152</v>
      </c>
      <c r="D31" s="25">
        <v>7500</v>
      </c>
      <c r="E31" s="23">
        <v>307.95</v>
      </c>
      <c r="F31" s="24">
        <v>0.64244138685865104</v>
      </c>
      <c r="G31" s="23"/>
    </row>
    <row r="32" spans="1:7" x14ac:dyDescent="0.2">
      <c r="A32" s="22" t="s">
        <v>198</v>
      </c>
      <c r="B32" s="22" t="s">
        <v>197</v>
      </c>
      <c r="C32" s="22" t="s">
        <v>158</v>
      </c>
      <c r="D32" s="25">
        <v>22000</v>
      </c>
      <c r="E32" s="23">
        <v>301.488</v>
      </c>
      <c r="F32" s="24">
        <v>0.62896044436188003</v>
      </c>
      <c r="G32" s="23"/>
    </row>
    <row r="33" spans="1:7" x14ac:dyDescent="0.2">
      <c r="A33" s="22" t="s">
        <v>200</v>
      </c>
      <c r="B33" s="22" t="s">
        <v>199</v>
      </c>
      <c r="C33" s="22" t="s">
        <v>167</v>
      </c>
      <c r="D33" s="25">
        <v>12000</v>
      </c>
      <c r="E33" s="23">
        <v>288.31200000000001</v>
      </c>
      <c r="F33" s="24">
        <v>0.60147284016233604</v>
      </c>
      <c r="G33" s="23"/>
    </row>
    <row r="34" spans="1:7" x14ac:dyDescent="0.2">
      <c r="A34" s="22" t="s">
        <v>202</v>
      </c>
      <c r="B34" s="22" t="s">
        <v>201</v>
      </c>
      <c r="C34" s="22" t="s">
        <v>203</v>
      </c>
      <c r="D34" s="25">
        <v>14500</v>
      </c>
      <c r="E34" s="23">
        <v>280.57499999999999</v>
      </c>
      <c r="F34" s="24">
        <v>0.58533200882567304</v>
      </c>
      <c r="G34" s="23"/>
    </row>
    <row r="35" spans="1:7" x14ac:dyDescent="0.2">
      <c r="A35" s="22" t="s">
        <v>205</v>
      </c>
      <c r="B35" s="22" t="s">
        <v>204</v>
      </c>
      <c r="C35" s="22" t="s">
        <v>206</v>
      </c>
      <c r="D35" s="25">
        <v>100000</v>
      </c>
      <c r="E35" s="23">
        <v>274</v>
      </c>
      <c r="F35" s="24">
        <v>0.57161532716113195</v>
      </c>
      <c r="G35" s="23"/>
    </row>
    <row r="36" spans="1:7" x14ac:dyDescent="0.2">
      <c r="A36" s="22" t="s">
        <v>208</v>
      </c>
      <c r="B36" s="22" t="s">
        <v>207</v>
      </c>
      <c r="C36" s="22" t="s">
        <v>209</v>
      </c>
      <c r="D36" s="25">
        <v>175000</v>
      </c>
      <c r="E36" s="23">
        <v>269.83249999999998</v>
      </c>
      <c r="F36" s="24">
        <v>0.56292114148250405</v>
      </c>
      <c r="G36" s="23"/>
    </row>
    <row r="37" spans="1:7" x14ac:dyDescent="0.2">
      <c r="A37" s="22" t="s">
        <v>211</v>
      </c>
      <c r="B37" s="22" t="s">
        <v>210</v>
      </c>
      <c r="C37" s="22" t="s">
        <v>167</v>
      </c>
      <c r="D37" s="25">
        <v>3900</v>
      </c>
      <c r="E37" s="23">
        <v>260.22750000000002</v>
      </c>
      <c r="F37" s="24">
        <v>0.54288331222198305</v>
      </c>
      <c r="G37" s="23"/>
    </row>
    <row r="38" spans="1:7" x14ac:dyDescent="0.2">
      <c r="A38" s="22" t="s">
        <v>213</v>
      </c>
      <c r="B38" s="22" t="s">
        <v>212</v>
      </c>
      <c r="C38" s="22" t="s">
        <v>206</v>
      </c>
      <c r="D38" s="25">
        <v>50000</v>
      </c>
      <c r="E38" s="23">
        <v>258.02499999999998</v>
      </c>
      <c r="F38" s="24">
        <v>0.53828848463777701</v>
      </c>
      <c r="G38" s="23"/>
    </row>
    <row r="39" spans="1:7" x14ac:dyDescent="0.2">
      <c r="A39" s="22" t="s">
        <v>215</v>
      </c>
      <c r="B39" s="22" t="s">
        <v>214</v>
      </c>
      <c r="C39" s="22" t="s">
        <v>206</v>
      </c>
      <c r="D39" s="25">
        <v>25000</v>
      </c>
      <c r="E39" s="23">
        <v>257.5</v>
      </c>
      <c r="F39" s="24">
        <v>0.53719323629193905</v>
      </c>
      <c r="G39" s="23"/>
    </row>
    <row r="40" spans="1:7" x14ac:dyDescent="0.2">
      <c r="A40" s="22" t="s">
        <v>217</v>
      </c>
      <c r="B40" s="22" t="s">
        <v>216</v>
      </c>
      <c r="C40" s="22" t="s">
        <v>218</v>
      </c>
      <c r="D40" s="25">
        <v>5000</v>
      </c>
      <c r="E40" s="23">
        <v>249.2</v>
      </c>
      <c r="F40" s="24">
        <v>0.51987788149107295</v>
      </c>
      <c r="G40" s="23"/>
    </row>
    <row r="41" spans="1:7" x14ac:dyDescent="0.2">
      <c r="A41" s="22" t="s">
        <v>220</v>
      </c>
      <c r="B41" s="22" t="s">
        <v>219</v>
      </c>
      <c r="C41" s="22" t="s">
        <v>152</v>
      </c>
      <c r="D41" s="25">
        <v>12000</v>
      </c>
      <c r="E41" s="23">
        <v>243.72</v>
      </c>
      <c r="F41" s="24">
        <v>0.50844557494785003</v>
      </c>
      <c r="G41" s="23"/>
    </row>
    <row r="42" spans="1:7" x14ac:dyDescent="0.2">
      <c r="A42" s="22" t="s">
        <v>222</v>
      </c>
      <c r="B42" s="22" t="s">
        <v>221</v>
      </c>
      <c r="C42" s="22" t="s">
        <v>170</v>
      </c>
      <c r="D42" s="25">
        <v>20200</v>
      </c>
      <c r="E42" s="23">
        <v>240.7638</v>
      </c>
      <c r="F42" s="24">
        <v>0.50227838797648605</v>
      </c>
      <c r="G42" s="23"/>
    </row>
    <row r="43" spans="1:7" x14ac:dyDescent="0.2">
      <c r="A43" s="22" t="s">
        <v>224</v>
      </c>
      <c r="B43" s="22" t="s">
        <v>223</v>
      </c>
      <c r="C43" s="22" t="s">
        <v>140</v>
      </c>
      <c r="D43" s="25">
        <v>33596</v>
      </c>
      <c r="E43" s="23">
        <v>230.14939799999999</v>
      </c>
      <c r="F43" s="24">
        <v>0.480134757057327</v>
      </c>
      <c r="G43" s="23"/>
    </row>
    <row r="44" spans="1:7" x14ac:dyDescent="0.2">
      <c r="A44" s="22" t="s">
        <v>226</v>
      </c>
      <c r="B44" s="22" t="s">
        <v>225</v>
      </c>
      <c r="C44" s="22" t="s">
        <v>227</v>
      </c>
      <c r="D44" s="25">
        <v>14000</v>
      </c>
      <c r="E44" s="23">
        <v>222.6</v>
      </c>
      <c r="F44" s="24">
        <v>0.46438529863528399</v>
      </c>
      <c r="G44" s="23"/>
    </row>
    <row r="45" spans="1:7" x14ac:dyDescent="0.2">
      <c r="A45" s="22" t="s">
        <v>229</v>
      </c>
      <c r="B45" s="22" t="s">
        <v>228</v>
      </c>
      <c r="C45" s="22" t="s">
        <v>230</v>
      </c>
      <c r="D45" s="25">
        <v>13123</v>
      </c>
      <c r="E45" s="23">
        <v>221.148796</v>
      </c>
      <c r="F45" s="24">
        <v>0.46135781524390601</v>
      </c>
      <c r="G45" s="23"/>
    </row>
    <row r="46" spans="1:7" x14ac:dyDescent="0.2">
      <c r="A46" s="22" t="s">
        <v>232</v>
      </c>
      <c r="B46" s="22" t="s">
        <v>231</v>
      </c>
      <c r="C46" s="22" t="s">
        <v>233</v>
      </c>
      <c r="D46" s="25">
        <v>50000</v>
      </c>
      <c r="E46" s="23">
        <v>206.3</v>
      </c>
      <c r="F46" s="24">
        <v>0.43038044523117303</v>
      </c>
      <c r="G46" s="23"/>
    </row>
    <row r="47" spans="1:7" x14ac:dyDescent="0.2">
      <c r="A47" s="22" t="s">
        <v>235</v>
      </c>
      <c r="B47" s="22" t="s">
        <v>234</v>
      </c>
      <c r="C47" s="22" t="s">
        <v>236</v>
      </c>
      <c r="D47" s="25">
        <v>500000</v>
      </c>
      <c r="E47" s="23">
        <v>197.45</v>
      </c>
      <c r="F47" s="24">
        <v>0.411917687401334</v>
      </c>
      <c r="G47" s="23"/>
    </row>
    <row r="48" spans="1:7" x14ac:dyDescent="0.2">
      <c r="A48" s="22" t="s">
        <v>238</v>
      </c>
      <c r="B48" s="22" t="s">
        <v>237</v>
      </c>
      <c r="C48" s="22" t="s">
        <v>239</v>
      </c>
      <c r="D48" s="25">
        <v>12000</v>
      </c>
      <c r="E48" s="23">
        <v>194.4</v>
      </c>
      <c r="F48" s="24">
        <v>0.40555481605884702</v>
      </c>
      <c r="G48" s="23"/>
    </row>
    <row r="49" spans="1:7" x14ac:dyDescent="0.2">
      <c r="A49" s="22" t="s">
        <v>241</v>
      </c>
      <c r="B49" s="22" t="s">
        <v>240</v>
      </c>
      <c r="C49" s="22" t="s">
        <v>176</v>
      </c>
      <c r="D49" s="25">
        <v>18000</v>
      </c>
      <c r="E49" s="23">
        <v>191.50200000000001</v>
      </c>
      <c r="F49" s="24">
        <v>0.399509045189821</v>
      </c>
      <c r="G49" s="23"/>
    </row>
    <row r="50" spans="1:7" x14ac:dyDescent="0.2">
      <c r="A50" s="22" t="s">
        <v>243</v>
      </c>
      <c r="B50" s="22" t="s">
        <v>242</v>
      </c>
      <c r="C50" s="22" t="s">
        <v>236</v>
      </c>
      <c r="D50" s="25">
        <v>60416</v>
      </c>
      <c r="E50" s="23">
        <v>190.85414399999999</v>
      </c>
      <c r="F50" s="24">
        <v>0.39815749621393298</v>
      </c>
      <c r="G50" s="23"/>
    </row>
    <row r="51" spans="1:7" x14ac:dyDescent="0.2">
      <c r="A51" s="22" t="s">
        <v>245</v>
      </c>
      <c r="B51" s="22" t="s">
        <v>244</v>
      </c>
      <c r="C51" s="22" t="s">
        <v>155</v>
      </c>
      <c r="D51" s="25">
        <v>3500</v>
      </c>
      <c r="E51" s="23">
        <v>150.04150000000001</v>
      </c>
      <c r="F51" s="24">
        <v>0.31301467558484303</v>
      </c>
      <c r="G51" s="23"/>
    </row>
    <row r="52" spans="1:7" x14ac:dyDescent="0.2">
      <c r="A52" s="22" t="s">
        <v>247</v>
      </c>
      <c r="B52" s="22" t="s">
        <v>246</v>
      </c>
      <c r="C52" s="22" t="s">
        <v>239</v>
      </c>
      <c r="D52" s="25">
        <v>50000</v>
      </c>
      <c r="E52" s="23">
        <v>116.265</v>
      </c>
      <c r="F52" s="24">
        <v>0.24255056938828101</v>
      </c>
      <c r="G52" s="23"/>
    </row>
    <row r="53" spans="1:7" x14ac:dyDescent="0.2">
      <c r="A53" s="22" t="s">
        <v>249</v>
      </c>
      <c r="B53" s="22" t="s">
        <v>248</v>
      </c>
      <c r="C53" s="22" t="s">
        <v>233</v>
      </c>
      <c r="D53" s="25">
        <v>3465</v>
      </c>
      <c r="E53" s="23">
        <v>81.115650000000002</v>
      </c>
      <c r="F53" s="24">
        <v>0.169222440922036</v>
      </c>
      <c r="G53" s="23"/>
    </row>
    <row r="54" spans="1:7" x14ac:dyDescent="0.2">
      <c r="A54" s="22" t="s">
        <v>251</v>
      </c>
      <c r="B54" s="22" t="s">
        <v>250</v>
      </c>
      <c r="C54" s="22" t="s">
        <v>158</v>
      </c>
      <c r="D54" s="25">
        <v>1019</v>
      </c>
      <c r="E54" s="23">
        <v>31.955839999999998</v>
      </c>
      <c r="F54" s="24">
        <v>6.6665868380688997E-2</v>
      </c>
      <c r="G54" s="23"/>
    </row>
    <row r="55" spans="1:7" x14ac:dyDescent="0.2">
      <c r="A55" s="22" t="s">
        <v>253</v>
      </c>
      <c r="B55" s="22" t="s">
        <v>252</v>
      </c>
      <c r="C55" s="22" t="s">
        <v>233</v>
      </c>
      <c r="D55" s="25">
        <v>275</v>
      </c>
      <c r="E55" s="23">
        <v>9.6098750000000006</v>
      </c>
      <c r="F55" s="24">
        <v>2.0047999423732001E-2</v>
      </c>
      <c r="G55" s="23"/>
    </row>
    <row r="56" spans="1:7" x14ac:dyDescent="0.2">
      <c r="A56" s="21" t="s">
        <v>33</v>
      </c>
      <c r="B56" s="21"/>
      <c r="C56" s="21"/>
      <c r="D56" s="21"/>
      <c r="E56" s="26">
        <f>SUM(E7:E55)</f>
        <v>16827.196574999998</v>
      </c>
      <c r="F56" s="27">
        <f>SUM(F7:F55)</f>
        <v>35.104684216873352</v>
      </c>
      <c r="G56" s="26"/>
    </row>
    <row r="57" spans="1:7" x14ac:dyDescent="0.2">
      <c r="A57" s="22"/>
      <c r="B57" s="22"/>
      <c r="C57" s="22"/>
      <c r="D57" s="22"/>
      <c r="E57" s="23"/>
      <c r="F57" s="24"/>
      <c r="G57" s="23"/>
    </row>
    <row r="58" spans="1:7" x14ac:dyDescent="0.2">
      <c r="A58" s="21" t="s">
        <v>30</v>
      </c>
      <c r="B58" s="22"/>
      <c r="C58" s="22"/>
      <c r="D58" s="22"/>
      <c r="E58" s="23"/>
      <c r="F58" s="24"/>
      <c r="G58" s="23"/>
    </row>
    <row r="59" spans="1:7" x14ac:dyDescent="0.2">
      <c r="A59" s="21" t="s">
        <v>31</v>
      </c>
      <c r="B59" s="22"/>
      <c r="C59" s="22"/>
      <c r="D59" s="22"/>
      <c r="E59" s="23"/>
      <c r="F59" s="24"/>
      <c r="G59" s="23"/>
    </row>
    <row r="60" spans="1:7" x14ac:dyDescent="0.2">
      <c r="A60" s="22" t="s">
        <v>1848</v>
      </c>
      <c r="B60" s="22" t="s">
        <v>1849</v>
      </c>
      <c r="C60" s="22" t="s">
        <v>68</v>
      </c>
      <c r="D60" s="25">
        <v>4500</v>
      </c>
      <c r="E60" s="23">
        <v>4489.7890685000002</v>
      </c>
      <c r="F60" s="24">
        <v>9.3665410484492693</v>
      </c>
      <c r="G60" s="23">
        <v>7.79</v>
      </c>
    </row>
    <row r="61" spans="1:7" x14ac:dyDescent="0.2">
      <c r="A61" s="22" t="s">
        <v>70</v>
      </c>
      <c r="B61" s="22" t="s">
        <v>69</v>
      </c>
      <c r="C61" s="22" t="s">
        <v>65</v>
      </c>
      <c r="D61" s="25">
        <v>2668</v>
      </c>
      <c r="E61" s="23">
        <v>3000.8970319999999</v>
      </c>
      <c r="F61" s="24">
        <v>6.2604333530056504</v>
      </c>
      <c r="G61" s="23">
        <v>9.0526</v>
      </c>
    </row>
    <row r="62" spans="1:7" x14ac:dyDescent="0.2">
      <c r="A62" s="22" t="s">
        <v>83</v>
      </c>
      <c r="B62" s="22" t="s">
        <v>82</v>
      </c>
      <c r="C62" s="22" t="s">
        <v>32</v>
      </c>
      <c r="D62" s="25">
        <v>2500</v>
      </c>
      <c r="E62" s="23">
        <v>2600.0066781</v>
      </c>
      <c r="F62" s="24">
        <v>5.4241009778221096</v>
      </c>
      <c r="G62" s="23">
        <v>7.6398999999999999</v>
      </c>
    </row>
    <row r="63" spans="1:7" x14ac:dyDescent="0.2">
      <c r="A63" s="22" t="s">
        <v>1850</v>
      </c>
      <c r="B63" s="22" t="s">
        <v>1851</v>
      </c>
      <c r="C63" s="22" t="s">
        <v>32</v>
      </c>
      <c r="D63" s="25">
        <v>250</v>
      </c>
      <c r="E63" s="23">
        <v>2574.3459588999999</v>
      </c>
      <c r="F63" s="24">
        <v>5.3705679106662796</v>
      </c>
      <c r="G63" s="23">
        <v>8.1300000000000008</v>
      </c>
    </row>
    <row r="64" spans="1:7" x14ac:dyDescent="0.2">
      <c r="A64" s="22" t="s">
        <v>72</v>
      </c>
      <c r="B64" s="22" t="s">
        <v>71</v>
      </c>
      <c r="C64" s="22" t="s">
        <v>32</v>
      </c>
      <c r="D64" s="25">
        <v>2500</v>
      </c>
      <c r="E64" s="23">
        <v>2563.5457534000002</v>
      </c>
      <c r="F64" s="24">
        <v>5.3480366588403996</v>
      </c>
      <c r="G64" s="23">
        <v>8.2850000000000001</v>
      </c>
    </row>
    <row r="65" spans="1:7" x14ac:dyDescent="0.2">
      <c r="A65" s="22" t="s">
        <v>1852</v>
      </c>
      <c r="B65" s="22" t="s">
        <v>1853</v>
      </c>
      <c r="C65" s="22" t="s">
        <v>75</v>
      </c>
      <c r="D65" s="25">
        <v>250</v>
      </c>
      <c r="E65" s="23">
        <v>2555.4745889999999</v>
      </c>
      <c r="F65" s="24">
        <v>5.3311986979678601</v>
      </c>
      <c r="G65" s="23">
        <v>7.6550000000000002</v>
      </c>
    </row>
    <row r="66" spans="1:7" x14ac:dyDescent="0.2">
      <c r="A66" s="22" t="s">
        <v>1854</v>
      </c>
      <c r="B66" s="22" t="s">
        <v>1855</v>
      </c>
      <c r="C66" s="22" t="s">
        <v>32</v>
      </c>
      <c r="D66" s="25">
        <v>2500</v>
      </c>
      <c r="E66" s="23">
        <v>2517.2152055000001</v>
      </c>
      <c r="F66" s="24">
        <v>5.2513824570323298</v>
      </c>
      <c r="G66" s="23">
        <v>7.9170999999999996</v>
      </c>
    </row>
    <row r="67" spans="1:7" x14ac:dyDescent="0.2">
      <c r="A67" s="22" t="s">
        <v>64</v>
      </c>
      <c r="B67" s="22" t="s">
        <v>63</v>
      </c>
      <c r="C67" s="22" t="s">
        <v>65</v>
      </c>
      <c r="D67" s="25">
        <v>1784</v>
      </c>
      <c r="E67" s="23">
        <v>1998.2138</v>
      </c>
      <c r="F67" s="24">
        <v>4.1686483030105403</v>
      </c>
      <c r="G67" s="23">
        <v>9.0576000000000008</v>
      </c>
    </row>
    <row r="68" spans="1:7" x14ac:dyDescent="0.2">
      <c r="A68" s="22" t="s">
        <v>1690</v>
      </c>
      <c r="B68" s="22" t="s">
        <v>1691</v>
      </c>
      <c r="C68" s="22" t="s">
        <v>32</v>
      </c>
      <c r="D68" s="25">
        <v>1000</v>
      </c>
      <c r="E68" s="23">
        <v>1086.2915889999999</v>
      </c>
      <c r="F68" s="24">
        <v>2.2662077446665001</v>
      </c>
      <c r="G68" s="23">
        <v>8.3458000000000006</v>
      </c>
    </row>
    <row r="69" spans="1:7" x14ac:dyDescent="0.2">
      <c r="A69" s="22" t="s">
        <v>90</v>
      </c>
      <c r="B69" s="22" t="s">
        <v>89</v>
      </c>
      <c r="C69" s="22" t="s">
        <v>32</v>
      </c>
      <c r="D69" s="25">
        <v>1487</v>
      </c>
      <c r="E69" s="23">
        <v>845.35652600000003</v>
      </c>
      <c r="F69" s="24">
        <v>1.7635720699901001</v>
      </c>
      <c r="G69" s="23">
        <v>7.23</v>
      </c>
    </row>
    <row r="70" spans="1:7" x14ac:dyDescent="0.2">
      <c r="A70" s="22" t="s">
        <v>1856</v>
      </c>
      <c r="B70" s="22" t="s">
        <v>1857</v>
      </c>
      <c r="C70" s="22" t="s">
        <v>32</v>
      </c>
      <c r="D70" s="25">
        <v>500</v>
      </c>
      <c r="E70" s="23">
        <v>512.42290820000005</v>
      </c>
      <c r="F70" s="24">
        <v>1.0690101763343101</v>
      </c>
      <c r="G70" s="23">
        <v>7.98</v>
      </c>
    </row>
    <row r="71" spans="1:7" x14ac:dyDescent="0.2">
      <c r="A71" s="21" t="s">
        <v>33</v>
      </c>
      <c r="B71" s="21"/>
      <c r="C71" s="21"/>
      <c r="D71" s="21"/>
      <c r="E71" s="26">
        <f>SUM(E59:E70)</f>
        <v>24743.559108599999</v>
      </c>
      <c r="F71" s="27">
        <f>SUM(F59:F70)</f>
        <v>51.619699397785347</v>
      </c>
      <c r="G71" s="26"/>
    </row>
    <row r="72" spans="1:7" x14ac:dyDescent="0.2">
      <c r="A72" s="22"/>
      <c r="B72" s="22"/>
      <c r="C72" s="22"/>
      <c r="D72" s="22"/>
      <c r="E72" s="23"/>
      <c r="F72" s="24"/>
      <c r="G72" s="23"/>
    </row>
    <row r="73" spans="1:7" x14ac:dyDescent="0.2">
      <c r="A73" s="21" t="s">
        <v>34</v>
      </c>
      <c r="B73" s="22"/>
      <c r="C73" s="22"/>
      <c r="D73" s="22"/>
      <c r="E73" s="23"/>
      <c r="F73" s="24"/>
      <c r="G73" s="23"/>
    </row>
    <row r="74" spans="1:7" x14ac:dyDescent="0.2">
      <c r="A74" s="21" t="s">
        <v>35</v>
      </c>
      <c r="B74" s="22"/>
      <c r="C74" s="22"/>
      <c r="D74" s="22"/>
      <c r="E74" s="23"/>
      <c r="F74" s="24"/>
      <c r="G74" s="23"/>
    </row>
    <row r="75" spans="1:7" x14ac:dyDescent="0.2">
      <c r="A75" s="22" t="s">
        <v>255</v>
      </c>
      <c r="B75" s="22" t="s">
        <v>254</v>
      </c>
      <c r="C75" s="22" t="s">
        <v>37</v>
      </c>
      <c r="D75" s="25">
        <v>300</v>
      </c>
      <c r="E75" s="23">
        <v>1484.7345</v>
      </c>
      <c r="F75" s="24">
        <v>3.0974342954924099</v>
      </c>
      <c r="G75" s="23">
        <v>6.2549999999999999</v>
      </c>
    </row>
    <row r="76" spans="1:7" x14ac:dyDescent="0.2">
      <c r="A76" s="21" t="s">
        <v>33</v>
      </c>
      <c r="B76" s="21"/>
      <c r="C76" s="21"/>
      <c r="D76" s="21"/>
      <c r="E76" s="26">
        <f>SUM(E74:E75)</f>
        <v>1484.7345</v>
      </c>
      <c r="F76" s="27">
        <f>SUM(F74:F75)</f>
        <v>3.0974342954924099</v>
      </c>
      <c r="G76" s="26"/>
    </row>
    <row r="77" spans="1:7" x14ac:dyDescent="0.2">
      <c r="A77" s="22"/>
      <c r="B77" s="22"/>
      <c r="C77" s="22"/>
      <c r="D77" s="22"/>
      <c r="E77" s="23"/>
      <c r="F77" s="24"/>
      <c r="G77" s="23"/>
    </row>
    <row r="78" spans="1:7" x14ac:dyDescent="0.2">
      <c r="A78" s="21" t="s">
        <v>61</v>
      </c>
      <c r="B78" s="22"/>
      <c r="C78" s="22"/>
      <c r="D78" s="22"/>
      <c r="E78" s="23"/>
      <c r="F78" s="24"/>
      <c r="G78" s="23"/>
    </row>
    <row r="79" spans="1:7" x14ac:dyDescent="0.2">
      <c r="A79" s="22" t="s">
        <v>98</v>
      </c>
      <c r="B79" s="22" t="s">
        <v>97</v>
      </c>
      <c r="C79" s="22" t="s">
        <v>40</v>
      </c>
      <c r="D79" s="25">
        <v>1050000</v>
      </c>
      <c r="E79" s="23">
        <v>1029.1648499999999</v>
      </c>
      <c r="F79" s="24">
        <v>2.1470306658229399</v>
      </c>
      <c r="G79" s="23">
        <v>8.0703106949999999</v>
      </c>
    </row>
    <row r="80" spans="1:7" x14ac:dyDescent="0.2">
      <c r="A80" s="21" t="s">
        <v>33</v>
      </c>
      <c r="B80" s="21"/>
      <c r="C80" s="21"/>
      <c r="D80" s="21"/>
      <c r="E80" s="26">
        <f>SUM(E79:E79)</f>
        <v>1029.1648499999999</v>
      </c>
      <c r="F80" s="27">
        <f>SUM(F79:F79)</f>
        <v>2.1470306658229399</v>
      </c>
      <c r="G80" s="26"/>
    </row>
    <row r="81" spans="1:7" x14ac:dyDescent="0.2">
      <c r="A81" s="22"/>
      <c r="B81" s="22"/>
      <c r="C81" s="22"/>
      <c r="D81" s="22"/>
      <c r="E81" s="23"/>
      <c r="F81" s="24"/>
      <c r="G81" s="23"/>
    </row>
    <row r="82" spans="1:7" x14ac:dyDescent="0.2">
      <c r="A82" s="21" t="s">
        <v>256</v>
      </c>
      <c r="B82" s="22"/>
      <c r="C82" s="22"/>
      <c r="D82" s="22"/>
      <c r="E82" s="23"/>
      <c r="F82" s="24"/>
      <c r="G82" s="23"/>
    </row>
    <row r="83" spans="1:7" x14ac:dyDescent="0.2">
      <c r="A83" s="22" t="s">
        <v>1858</v>
      </c>
      <c r="B83" s="22" t="s">
        <v>1859</v>
      </c>
      <c r="C83" s="22" t="s">
        <v>257</v>
      </c>
      <c r="D83" s="25">
        <v>2807201.2289999998</v>
      </c>
      <c r="E83" s="23">
        <v>304.48308129999998</v>
      </c>
      <c r="F83" s="24">
        <v>0.6352087450085</v>
      </c>
      <c r="G83" s="23"/>
    </row>
    <row r="84" spans="1:7" x14ac:dyDescent="0.2">
      <c r="A84" s="21" t="s">
        <v>33</v>
      </c>
      <c r="B84" s="21"/>
      <c r="C84" s="21"/>
      <c r="D84" s="21"/>
      <c r="E84" s="26">
        <f>SUM(E83:E83)</f>
        <v>304.48308129999998</v>
      </c>
      <c r="F84" s="27">
        <f>SUM(F83:F83)</f>
        <v>0.6352087450085</v>
      </c>
      <c r="G84" s="26"/>
    </row>
    <row r="85" spans="1:7" x14ac:dyDescent="0.2">
      <c r="A85" s="22"/>
      <c r="B85" s="22"/>
      <c r="C85" s="22"/>
      <c r="D85" s="22"/>
      <c r="E85" s="23"/>
      <c r="F85" s="24"/>
      <c r="G85" s="23"/>
    </row>
    <row r="86" spans="1:7" x14ac:dyDescent="0.2">
      <c r="A86" s="21" t="s">
        <v>41</v>
      </c>
      <c r="B86" s="21"/>
      <c r="C86" s="21"/>
      <c r="D86" s="21"/>
      <c r="E86" s="26">
        <f>E56+E71+E76+E80+E84</f>
        <v>44389.138114900001</v>
      </c>
      <c r="F86" s="27">
        <f>F56+F71+F76+F80+F84</f>
        <v>92.604057320982548</v>
      </c>
      <c r="G86" s="26"/>
    </row>
    <row r="87" spans="1:7" x14ac:dyDescent="0.2">
      <c r="A87" s="21"/>
      <c r="B87" s="21"/>
      <c r="C87" s="21"/>
      <c r="D87" s="21"/>
      <c r="E87" s="26"/>
      <c r="F87" s="27"/>
      <c r="G87" s="26"/>
    </row>
    <row r="88" spans="1:7" x14ac:dyDescent="0.2">
      <c r="A88" s="21" t="s">
        <v>43</v>
      </c>
      <c r="B88" s="21"/>
      <c r="C88" s="21"/>
      <c r="D88" s="21"/>
      <c r="E88" s="26">
        <f>E90-(E56+E71+E76+E80+E84)</f>
        <v>3545.1958646999992</v>
      </c>
      <c r="F88" s="27">
        <f>F90-(F56+F71+F76+F80+F84)</f>
        <v>7.3959426790174518</v>
      </c>
      <c r="G88" s="26"/>
    </row>
    <row r="89" spans="1:7" x14ac:dyDescent="0.2">
      <c r="A89" s="21"/>
      <c r="B89" s="21"/>
      <c r="C89" s="21"/>
      <c r="D89" s="21"/>
      <c r="E89" s="26"/>
      <c r="F89" s="27"/>
      <c r="G89" s="26"/>
    </row>
    <row r="90" spans="1:7" x14ac:dyDescent="0.2">
      <c r="A90" s="28" t="s">
        <v>42</v>
      </c>
      <c r="B90" s="28"/>
      <c r="C90" s="28"/>
      <c r="D90" s="28"/>
      <c r="E90" s="29">
        <v>47934.3339796</v>
      </c>
      <c r="F90" s="30">
        <v>100</v>
      </c>
      <c r="G90" s="29"/>
    </row>
    <row r="92" spans="1:7" x14ac:dyDescent="0.2">
      <c r="A92" s="11" t="s">
        <v>44</v>
      </c>
    </row>
    <row r="94" spans="1:7" ht="23.25" customHeight="1" x14ac:dyDescent="0.2">
      <c r="A94" s="152" t="s">
        <v>1479</v>
      </c>
      <c r="B94" s="152"/>
      <c r="C94" s="152"/>
      <c r="D94" s="152"/>
    </row>
    <row r="96" spans="1:7" x14ac:dyDescent="0.2">
      <c r="A96" s="11" t="s">
        <v>45</v>
      </c>
    </row>
    <row r="97" spans="1:5" x14ac:dyDescent="0.2">
      <c r="A97" s="11" t="s">
        <v>1010</v>
      </c>
    </row>
    <row r="98" spans="1:5" x14ac:dyDescent="0.2">
      <c r="A98" s="11" t="s">
        <v>46</v>
      </c>
      <c r="B98" s="11"/>
      <c r="C98" s="31" t="s">
        <v>48</v>
      </c>
      <c r="D98" s="11" t="s">
        <v>47</v>
      </c>
    </row>
    <row r="99" spans="1:5" x14ac:dyDescent="0.2">
      <c r="A99" s="6" t="s">
        <v>57</v>
      </c>
      <c r="C99" s="32">
        <v>219.50630000000001</v>
      </c>
      <c r="D99" s="32">
        <v>214.86770000000001</v>
      </c>
    </row>
    <row r="100" spans="1:5" x14ac:dyDescent="0.2">
      <c r="A100" s="6" t="s">
        <v>125</v>
      </c>
      <c r="C100" s="32">
        <v>16.666399999999999</v>
      </c>
      <c r="D100" s="32">
        <v>16.3142</v>
      </c>
    </row>
    <row r="101" spans="1:5" x14ac:dyDescent="0.2">
      <c r="A101" s="6" t="s">
        <v>58</v>
      </c>
      <c r="C101" s="32">
        <v>242.59700000000001</v>
      </c>
      <c r="D101" s="32">
        <v>237.607</v>
      </c>
    </row>
    <row r="102" spans="1:5" x14ac:dyDescent="0.2">
      <c r="A102" s="6" t="s">
        <v>126</v>
      </c>
      <c r="C102" s="32">
        <v>18.453099999999999</v>
      </c>
      <c r="D102" s="32">
        <v>18.073499999999999</v>
      </c>
    </row>
    <row r="104" spans="1:5" x14ac:dyDescent="0.2">
      <c r="A104" s="6" t="s">
        <v>52</v>
      </c>
    </row>
    <row r="105" spans="1:5" x14ac:dyDescent="0.2">
      <c r="D105" s="31"/>
    </row>
    <row r="106" spans="1:5" x14ac:dyDescent="0.2">
      <c r="A106" s="11" t="s">
        <v>1011</v>
      </c>
      <c r="D106" s="31" t="s">
        <v>54</v>
      </c>
    </row>
    <row r="108" spans="1:5" x14ac:dyDescent="0.2">
      <c r="A108" s="11" t="s">
        <v>1206</v>
      </c>
      <c r="D108" s="31" t="s">
        <v>54</v>
      </c>
    </row>
    <row r="110" spans="1:5" x14ac:dyDescent="0.2">
      <c r="A110" s="11" t="s">
        <v>1495</v>
      </c>
      <c r="D110" s="35">
        <v>2.2905270184886057</v>
      </c>
      <c r="E110" s="9" t="s">
        <v>53</v>
      </c>
    </row>
    <row r="112" spans="1:5" x14ac:dyDescent="0.2">
      <c r="A112" s="11" t="s">
        <v>1496</v>
      </c>
      <c r="D112" s="31" t="s">
        <v>54</v>
      </c>
    </row>
    <row r="114" spans="1:9" x14ac:dyDescent="0.2">
      <c r="A114" s="11" t="s">
        <v>1497</v>
      </c>
      <c r="B114" s="11"/>
      <c r="C114" s="11"/>
      <c r="D114" s="31" t="s">
        <v>54</v>
      </c>
    </row>
    <row r="115" spans="1:9" x14ac:dyDescent="0.2">
      <c r="A115" s="11"/>
      <c r="B115" s="11"/>
      <c r="C115" s="11"/>
      <c r="D115" s="11"/>
    </row>
    <row r="116" spans="1:9" x14ac:dyDescent="0.2">
      <c r="A116" s="11" t="s">
        <v>1498</v>
      </c>
      <c r="B116" s="11"/>
      <c r="C116" s="11"/>
      <c r="D116" s="31" t="s">
        <v>54</v>
      </c>
    </row>
    <row r="117" spans="1:9" x14ac:dyDescent="0.2">
      <c r="A117" s="11"/>
      <c r="B117" s="11"/>
      <c r="C117" s="11"/>
      <c r="D117" s="11"/>
    </row>
    <row r="118" spans="1:9" x14ac:dyDescent="0.2">
      <c r="A118" s="11" t="s">
        <v>1499</v>
      </c>
      <c r="B118" s="11"/>
      <c r="C118" s="11"/>
      <c r="D118" s="31" t="s">
        <v>54</v>
      </c>
    </row>
    <row r="119" spans="1:9" x14ac:dyDescent="0.2">
      <c r="A119" s="11"/>
      <c r="B119" s="11"/>
      <c r="C119" s="11"/>
      <c r="D119" s="11"/>
    </row>
    <row r="120" spans="1:9" x14ac:dyDescent="0.2">
      <c r="A120" s="11" t="s">
        <v>1500</v>
      </c>
      <c r="B120" s="11"/>
      <c r="C120" s="11"/>
      <c r="D120" s="31" t="s">
        <v>54</v>
      </c>
    </row>
    <row r="121" spans="1:9" x14ac:dyDescent="0.2">
      <c r="A121" s="11"/>
      <c r="B121" s="11"/>
      <c r="C121" s="11"/>
      <c r="D121" s="11"/>
    </row>
    <row r="122" spans="1:9" x14ac:dyDescent="0.2">
      <c r="A122" s="11" t="s">
        <v>1501</v>
      </c>
      <c r="B122" s="11"/>
      <c r="C122" s="11"/>
      <c r="D122" s="31" t="s">
        <v>54</v>
      </c>
    </row>
    <row r="124" spans="1:9" x14ac:dyDescent="0.2">
      <c r="A124" s="78" t="s">
        <v>1502</v>
      </c>
      <c r="B124" s="79"/>
      <c r="C124" s="79"/>
      <c r="D124" s="79"/>
    </row>
    <row r="126" spans="1:9" x14ac:dyDescent="0.2">
      <c r="A126" s="78" t="s">
        <v>1503</v>
      </c>
      <c r="B126" s="79"/>
      <c r="C126" s="79"/>
      <c r="D126" s="79"/>
      <c r="E126" s="10"/>
      <c r="G126" s="10"/>
      <c r="H126" s="79"/>
      <c r="I126" s="79"/>
    </row>
    <row r="127" spans="1:9" x14ac:dyDescent="0.2">
      <c r="A127" s="100"/>
      <c r="B127" s="79"/>
      <c r="C127" s="79"/>
      <c r="D127" s="79"/>
      <c r="E127" s="10"/>
      <c r="G127" s="10"/>
      <c r="H127" s="79"/>
      <c r="I127" s="79"/>
    </row>
    <row r="128" spans="1:9" x14ac:dyDescent="0.2">
      <c r="A128" s="79"/>
      <c r="B128" s="79"/>
      <c r="C128" s="79"/>
      <c r="D128" s="79"/>
      <c r="E128" s="10"/>
      <c r="G128" s="10"/>
      <c r="H128" s="79"/>
      <c r="I128" s="79"/>
    </row>
    <row r="129" spans="1:9" x14ac:dyDescent="0.2">
      <c r="A129" s="79"/>
      <c r="B129" s="79"/>
      <c r="C129" s="79"/>
      <c r="D129" s="79"/>
      <c r="E129" s="10"/>
      <c r="G129" s="10"/>
      <c r="H129" s="79"/>
      <c r="I129" s="79"/>
    </row>
    <row r="130" spans="1:9" x14ac:dyDescent="0.2">
      <c r="A130" s="79"/>
      <c r="B130" s="79"/>
      <c r="C130" s="79"/>
      <c r="D130" s="79"/>
      <c r="E130" s="10"/>
      <c r="G130" s="10"/>
      <c r="H130" s="79"/>
      <c r="I130" s="79"/>
    </row>
    <row r="131" spans="1:9" x14ac:dyDescent="0.2">
      <c r="A131" s="79"/>
      <c r="B131" s="79"/>
      <c r="C131" s="79"/>
      <c r="D131" s="79"/>
      <c r="E131" s="10"/>
      <c r="G131" s="10"/>
      <c r="H131" s="79"/>
      <c r="I131" s="79"/>
    </row>
    <row r="132" spans="1:9" x14ac:dyDescent="0.2">
      <c r="A132" s="79"/>
      <c r="B132" s="79"/>
      <c r="C132" s="79"/>
      <c r="D132" s="79"/>
      <c r="E132" s="10"/>
      <c r="G132" s="10"/>
      <c r="H132" s="79"/>
      <c r="I132" s="79"/>
    </row>
    <row r="133" spans="1:9" x14ac:dyDescent="0.2">
      <c r="A133" s="79"/>
      <c r="B133" s="79"/>
      <c r="C133" s="79"/>
      <c r="D133" s="79"/>
      <c r="E133" s="10"/>
      <c r="G133" s="10"/>
      <c r="H133" s="79"/>
      <c r="I133" s="79"/>
    </row>
    <row r="134" spans="1:9" x14ac:dyDescent="0.2">
      <c r="A134" s="79"/>
      <c r="B134" s="79"/>
      <c r="C134" s="79"/>
      <c r="D134" s="79"/>
      <c r="E134" s="10"/>
      <c r="G134" s="10"/>
      <c r="H134" s="79"/>
      <c r="I134" s="79"/>
    </row>
    <row r="135" spans="1:9" x14ac:dyDescent="0.2">
      <c r="A135" s="79"/>
      <c r="B135" s="79"/>
      <c r="C135" s="79"/>
      <c r="D135" s="79"/>
      <c r="E135" s="10"/>
      <c r="G135" s="10"/>
      <c r="H135" s="79"/>
      <c r="I135" s="79"/>
    </row>
    <row r="136" spans="1:9" x14ac:dyDescent="0.2">
      <c r="A136" s="79"/>
      <c r="B136" s="79"/>
      <c r="C136" s="79"/>
      <c r="D136" s="79"/>
      <c r="E136" s="10"/>
      <c r="G136" s="10"/>
      <c r="H136" s="79"/>
      <c r="I136" s="79"/>
    </row>
    <row r="137" spans="1:9" x14ac:dyDescent="0.2">
      <c r="A137" s="79"/>
      <c r="B137" s="79"/>
      <c r="C137" s="79"/>
      <c r="D137" s="79"/>
      <c r="E137" s="10"/>
      <c r="G137" s="10"/>
      <c r="H137" s="79"/>
      <c r="I137" s="79"/>
    </row>
    <row r="138" spans="1:9" x14ac:dyDescent="0.2">
      <c r="A138" s="79"/>
      <c r="B138" s="79"/>
      <c r="C138" s="79"/>
      <c r="D138" s="79"/>
      <c r="E138" s="10"/>
      <c r="G138" s="10"/>
      <c r="H138" s="79"/>
      <c r="I138" s="79"/>
    </row>
    <row r="139" spans="1:9" x14ac:dyDescent="0.2">
      <c r="A139" s="79"/>
      <c r="B139" s="79"/>
      <c r="C139" s="79"/>
      <c r="D139" s="79"/>
      <c r="E139" s="10"/>
      <c r="G139" s="10"/>
      <c r="H139" s="79"/>
      <c r="I139" s="79"/>
    </row>
    <row r="140" spans="1:9" x14ac:dyDescent="0.2">
      <c r="A140" s="79"/>
      <c r="B140" s="79"/>
      <c r="C140" s="79"/>
      <c r="D140" s="79"/>
      <c r="E140" s="10"/>
      <c r="G140" s="10"/>
      <c r="H140" s="79"/>
      <c r="I140" s="79"/>
    </row>
    <row r="141" spans="1:9" x14ac:dyDescent="0.2">
      <c r="A141" s="79"/>
      <c r="B141" s="79"/>
      <c r="C141" s="79"/>
      <c r="D141" s="79"/>
      <c r="E141" s="10"/>
      <c r="G141" s="10"/>
      <c r="H141" s="79"/>
      <c r="I141" s="79"/>
    </row>
    <row r="142" spans="1:9" x14ac:dyDescent="0.2">
      <c r="A142" s="78" t="s">
        <v>1860</v>
      </c>
      <c r="B142" s="79"/>
      <c r="C142" s="79"/>
      <c r="D142" s="79"/>
      <c r="E142" s="10"/>
      <c r="G142" s="10"/>
      <c r="H142" s="79"/>
      <c r="I142" s="79"/>
    </row>
    <row r="143" spans="1:9" x14ac:dyDescent="0.2">
      <c r="A143" s="79"/>
      <c r="B143" s="79"/>
      <c r="C143" s="79"/>
      <c r="D143" s="79"/>
      <c r="E143" s="10"/>
      <c r="G143" s="10"/>
      <c r="H143" s="79"/>
      <c r="I143" s="79"/>
    </row>
    <row r="144" spans="1:9" x14ac:dyDescent="0.2">
      <c r="A144" s="78" t="s">
        <v>1505</v>
      </c>
      <c r="B144" s="79"/>
      <c r="C144" s="79"/>
      <c r="D144" s="79"/>
      <c r="E144" s="10"/>
      <c r="G144" s="10"/>
      <c r="H144" s="79"/>
      <c r="I144" s="79"/>
    </row>
    <row r="145" spans="1:9" x14ac:dyDescent="0.2">
      <c r="A145" s="79"/>
      <c r="B145" s="79"/>
      <c r="C145" s="79"/>
      <c r="D145" s="79"/>
      <c r="E145" s="10"/>
      <c r="G145" s="10"/>
      <c r="H145" s="79"/>
      <c r="I145" s="79"/>
    </row>
    <row r="146" spans="1:9" x14ac:dyDescent="0.2">
      <c r="A146" s="79"/>
      <c r="B146" s="79"/>
      <c r="C146" s="79"/>
      <c r="D146" s="79"/>
      <c r="E146" s="10"/>
      <c r="G146" s="10"/>
      <c r="H146" s="79"/>
      <c r="I146" s="79"/>
    </row>
    <row r="147" spans="1:9" x14ac:dyDescent="0.2">
      <c r="A147" s="79"/>
      <c r="B147" s="79"/>
      <c r="C147" s="79"/>
      <c r="D147" s="79"/>
      <c r="E147" s="10"/>
      <c r="G147" s="10"/>
      <c r="H147" s="79"/>
      <c r="I147" s="79"/>
    </row>
    <row r="148" spans="1:9" x14ac:dyDescent="0.2">
      <c r="A148" s="79"/>
      <c r="B148" s="79"/>
      <c r="C148" s="79"/>
      <c r="D148" s="79"/>
      <c r="E148" s="10"/>
      <c r="G148" s="10"/>
      <c r="H148" s="79"/>
      <c r="I148" s="79"/>
    </row>
    <row r="149" spans="1:9" x14ac:dyDescent="0.2">
      <c r="A149" s="79"/>
      <c r="B149" s="79"/>
      <c r="C149" s="79"/>
      <c r="D149" s="79"/>
      <c r="E149" s="10"/>
      <c r="G149" s="10"/>
      <c r="H149" s="79"/>
      <c r="I149" s="79"/>
    </row>
    <row r="150" spans="1:9" x14ac:dyDescent="0.2">
      <c r="A150" s="79"/>
      <c r="B150" s="79"/>
      <c r="C150" s="79"/>
      <c r="D150" s="79"/>
      <c r="E150" s="10"/>
      <c r="G150" s="10"/>
      <c r="H150" s="79"/>
      <c r="I150" s="79"/>
    </row>
    <row r="151" spans="1:9" x14ac:dyDescent="0.2">
      <c r="A151" s="79"/>
      <c r="B151" s="79"/>
      <c r="C151" s="79"/>
      <c r="D151" s="79"/>
      <c r="E151" s="10"/>
      <c r="G151" s="10"/>
      <c r="H151" s="79"/>
      <c r="I151" s="79"/>
    </row>
    <row r="152" spans="1:9" x14ac:dyDescent="0.2">
      <c r="A152" s="79"/>
      <c r="B152" s="79"/>
      <c r="C152" s="79"/>
      <c r="D152" s="79"/>
      <c r="E152" s="10"/>
      <c r="G152" s="10"/>
      <c r="H152" s="79"/>
      <c r="I152" s="79"/>
    </row>
    <row r="153" spans="1:9" x14ac:dyDescent="0.2">
      <c r="A153" s="79"/>
      <c r="B153" s="79"/>
      <c r="C153" s="79"/>
      <c r="D153" s="79"/>
      <c r="E153" s="10"/>
      <c r="G153" s="10"/>
      <c r="H153" s="79"/>
      <c r="I153" s="79"/>
    </row>
    <row r="154" spans="1:9" x14ac:dyDescent="0.2">
      <c r="A154" s="79"/>
      <c r="B154" s="79"/>
      <c r="C154" s="79"/>
      <c r="D154" s="79"/>
      <c r="E154" s="10"/>
      <c r="G154" s="10"/>
      <c r="H154" s="79"/>
      <c r="I154" s="79"/>
    </row>
    <row r="155" spans="1:9" x14ac:dyDescent="0.2">
      <c r="A155" s="79"/>
      <c r="B155" s="79"/>
      <c r="C155" s="79"/>
      <c r="D155" s="79"/>
      <c r="E155" s="10"/>
      <c r="G155" s="10"/>
      <c r="H155" s="79"/>
      <c r="I155" s="79"/>
    </row>
    <row r="156" spans="1:9" x14ac:dyDescent="0.2">
      <c r="A156" s="79"/>
      <c r="B156" s="79"/>
      <c r="C156" s="79"/>
      <c r="D156" s="79"/>
      <c r="E156" s="10"/>
      <c r="G156" s="10"/>
      <c r="H156" s="79"/>
      <c r="I156" s="79"/>
    </row>
    <row r="157" spans="1:9" x14ac:dyDescent="0.2">
      <c r="A157" s="79"/>
      <c r="B157" s="79"/>
      <c r="C157" s="79"/>
      <c r="D157" s="79"/>
      <c r="E157" s="10"/>
      <c r="G157" s="10"/>
      <c r="H157" s="79"/>
      <c r="I157" s="79"/>
    </row>
    <row r="158" spans="1:9" x14ac:dyDescent="0.2">
      <c r="A158" s="79"/>
      <c r="B158" s="79"/>
      <c r="C158" s="79"/>
      <c r="D158" s="79"/>
      <c r="E158" s="10"/>
      <c r="G158" s="10"/>
      <c r="H158" s="79"/>
      <c r="I158" s="79"/>
    </row>
    <row r="159" spans="1:9" x14ac:dyDescent="0.2">
      <c r="A159" s="78" t="s">
        <v>1861</v>
      </c>
      <c r="B159" s="79"/>
      <c r="C159" s="79"/>
      <c r="D159" s="79"/>
      <c r="E159" s="10"/>
      <c r="G159" s="10"/>
      <c r="H159" s="79"/>
      <c r="I159" s="79"/>
    </row>
    <row r="160" spans="1:9" x14ac:dyDescent="0.2">
      <c r="A160" s="79"/>
      <c r="B160" s="79"/>
      <c r="C160" s="79"/>
      <c r="D160" s="79"/>
      <c r="E160" s="10"/>
      <c r="G160" s="10"/>
      <c r="H160" s="79"/>
      <c r="I160" s="79"/>
    </row>
    <row r="161" spans="1:9" x14ac:dyDescent="0.2">
      <c r="A161" s="79" t="s">
        <v>1506</v>
      </c>
      <c r="B161" s="79"/>
      <c r="C161" s="79"/>
      <c r="D161" s="79"/>
      <c r="E161" s="10"/>
      <c r="G161" s="10"/>
      <c r="H161" s="79"/>
      <c r="I161" s="79"/>
    </row>
    <row r="163" spans="1:9" x14ac:dyDescent="0.2">
      <c r="A163" s="79"/>
    </row>
    <row r="164" spans="1:9" x14ac:dyDescent="0.2">
      <c r="A164" s="100"/>
    </row>
    <row r="165" spans="1:9" x14ac:dyDescent="0.2">
      <c r="A165" s="100"/>
    </row>
  </sheetData>
  <mergeCells count="2">
    <mergeCell ref="A1:G1"/>
    <mergeCell ref="A94:D94"/>
  </mergeCells>
  <conditionalFormatting sqref="F2:F3">
    <cfRule type="cellIs" dxfId="107" priority="2" stopIfTrue="1" operator="between">
      <formula>0.009</formula>
      <formula>-0.009</formula>
    </cfRule>
  </conditionalFormatting>
  <conditionalFormatting sqref="F5:F266">
    <cfRule type="cellIs" dxfId="106"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6B9CE-F594-4389-99A9-6DE705B818AA}">
  <dimension ref="A1:I181"/>
  <sheetViews>
    <sheetView workbookViewId="0">
      <selection sqref="A1:G1"/>
    </sheetView>
  </sheetViews>
  <sheetFormatPr defaultColWidth="9.28515625" defaultRowHeight="11.25" x14ac:dyDescent="0.2"/>
  <cols>
    <col min="1" max="1" width="33.85546875" style="6" bestFit="1" customWidth="1"/>
    <col min="2" max="2" width="48" style="6" bestFit="1" customWidth="1"/>
    <col min="3" max="3" width="32.28515625" style="6" bestFit="1" customWidth="1"/>
    <col min="4" max="4" width="15.7109375" style="6" customWidth="1"/>
    <col min="5" max="5" width="24" style="9" customWidth="1"/>
    <col min="6" max="6" width="11.7109375" style="10" bestFit="1" customWidth="1"/>
    <col min="7" max="7" width="6.7109375" style="9" customWidth="1"/>
    <col min="8" max="16384" width="9.28515625" style="6"/>
  </cols>
  <sheetData>
    <row r="1" spans="1:7" s="1" customFormat="1" ht="15" x14ac:dyDescent="0.2">
      <c r="A1" s="150" t="s">
        <v>1862</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1" customHeight="1" x14ac:dyDescent="0.2">
      <c r="A4" s="14" t="s">
        <v>2</v>
      </c>
      <c r="B4" s="14" t="s">
        <v>0</v>
      </c>
      <c r="C4" s="15" t="s">
        <v>4</v>
      </c>
      <c r="D4" s="15" t="s">
        <v>1</v>
      </c>
      <c r="E4" s="56" t="s">
        <v>6</v>
      </c>
      <c r="F4" s="16" t="s">
        <v>3</v>
      </c>
      <c r="G4" s="16" t="s">
        <v>5</v>
      </c>
    </row>
    <row r="5" spans="1:7" x14ac:dyDescent="0.2">
      <c r="A5" s="17" t="s">
        <v>128</v>
      </c>
      <c r="B5" s="18"/>
      <c r="C5" s="18"/>
      <c r="D5" s="18"/>
      <c r="E5" s="19"/>
      <c r="F5" s="20"/>
      <c r="G5" s="19"/>
    </row>
    <row r="6" spans="1:7" x14ac:dyDescent="0.2">
      <c r="A6" s="21" t="s">
        <v>31</v>
      </c>
      <c r="B6" s="22"/>
      <c r="C6" s="22"/>
      <c r="D6" s="22"/>
      <c r="E6" s="23"/>
      <c r="F6" s="24"/>
      <c r="G6" s="23"/>
    </row>
    <row r="7" spans="1:7" x14ac:dyDescent="0.2">
      <c r="A7" s="22" t="s">
        <v>130</v>
      </c>
      <c r="B7" s="22" t="s">
        <v>129</v>
      </c>
      <c r="C7" s="22" t="s">
        <v>131</v>
      </c>
      <c r="D7" s="25">
        <v>17100</v>
      </c>
      <c r="E7" s="23">
        <v>209.64599999999999</v>
      </c>
      <c r="F7" s="24">
        <v>1.00752518650518</v>
      </c>
      <c r="G7" s="23"/>
    </row>
    <row r="8" spans="1:7" x14ac:dyDescent="0.2">
      <c r="A8" s="22" t="s">
        <v>137</v>
      </c>
      <c r="B8" s="22" t="s">
        <v>136</v>
      </c>
      <c r="C8" s="22" t="s">
        <v>131</v>
      </c>
      <c r="D8" s="25">
        <v>28000</v>
      </c>
      <c r="E8" s="23">
        <v>198.43600000000001</v>
      </c>
      <c r="F8" s="24">
        <v>0.95365171722495101</v>
      </c>
      <c r="G8" s="23"/>
    </row>
    <row r="9" spans="1:7" x14ac:dyDescent="0.2">
      <c r="A9" s="22" t="s">
        <v>135</v>
      </c>
      <c r="B9" s="22" t="s">
        <v>134</v>
      </c>
      <c r="C9" s="22" t="s">
        <v>131</v>
      </c>
      <c r="D9" s="25">
        <v>14000</v>
      </c>
      <c r="E9" s="23">
        <v>185.03800000000001</v>
      </c>
      <c r="F9" s="24">
        <v>0.88926306946254896</v>
      </c>
      <c r="G9" s="23"/>
    </row>
    <row r="10" spans="1:7" x14ac:dyDescent="0.2">
      <c r="A10" s="22" t="s">
        <v>133</v>
      </c>
      <c r="B10" s="22" t="s">
        <v>132</v>
      </c>
      <c r="C10" s="22" t="s">
        <v>131</v>
      </c>
      <c r="D10" s="25">
        <v>19000</v>
      </c>
      <c r="E10" s="23">
        <v>182.30500000000001</v>
      </c>
      <c r="F10" s="24">
        <v>0.87612870804034904</v>
      </c>
      <c r="G10" s="23"/>
    </row>
    <row r="11" spans="1:7" x14ac:dyDescent="0.2">
      <c r="A11" s="22" t="s">
        <v>139</v>
      </c>
      <c r="B11" s="22" t="s">
        <v>138</v>
      </c>
      <c r="C11" s="22" t="s">
        <v>140</v>
      </c>
      <c r="D11" s="25">
        <v>50000</v>
      </c>
      <c r="E11" s="23">
        <v>160</v>
      </c>
      <c r="F11" s="24">
        <v>0.76893444110943598</v>
      </c>
      <c r="G11" s="23"/>
    </row>
    <row r="12" spans="1:7" x14ac:dyDescent="0.2">
      <c r="A12" s="22" t="s">
        <v>154</v>
      </c>
      <c r="B12" s="22" t="s">
        <v>153</v>
      </c>
      <c r="C12" s="22" t="s">
        <v>155</v>
      </c>
      <c r="D12" s="25">
        <v>35400</v>
      </c>
      <c r="E12" s="23">
        <v>137.45820000000001</v>
      </c>
      <c r="F12" s="24">
        <v>0.660602151205682</v>
      </c>
      <c r="G12" s="23"/>
    </row>
    <row r="13" spans="1:7" x14ac:dyDescent="0.2">
      <c r="A13" s="22" t="s">
        <v>148</v>
      </c>
      <c r="B13" s="22" t="s">
        <v>147</v>
      </c>
      <c r="C13" s="22" t="s">
        <v>149</v>
      </c>
      <c r="D13" s="25">
        <v>13663</v>
      </c>
      <c r="E13" s="23">
        <v>135.823883</v>
      </c>
      <c r="F13" s="24">
        <v>0.65274788477448997</v>
      </c>
      <c r="G13" s="23"/>
    </row>
    <row r="14" spans="1:7" x14ac:dyDescent="0.2">
      <c r="A14" s="22" t="s">
        <v>145</v>
      </c>
      <c r="B14" s="22" t="s">
        <v>144</v>
      </c>
      <c r="C14" s="22" t="s">
        <v>146</v>
      </c>
      <c r="D14" s="25">
        <v>3600</v>
      </c>
      <c r="E14" s="23">
        <v>135.36000000000001</v>
      </c>
      <c r="F14" s="24">
        <v>0.65051853717858299</v>
      </c>
      <c r="G14" s="23"/>
    </row>
    <row r="15" spans="1:7" x14ac:dyDescent="0.2">
      <c r="A15" s="22" t="s">
        <v>151</v>
      </c>
      <c r="B15" s="22" t="s">
        <v>150</v>
      </c>
      <c r="C15" s="22" t="s">
        <v>152</v>
      </c>
      <c r="D15" s="25">
        <v>4500</v>
      </c>
      <c r="E15" s="23">
        <v>132.75</v>
      </c>
      <c r="F15" s="24">
        <v>0.63797529410798504</v>
      </c>
      <c r="G15" s="23"/>
    </row>
    <row r="16" spans="1:7" x14ac:dyDescent="0.2">
      <c r="A16" s="22" t="s">
        <v>142</v>
      </c>
      <c r="B16" s="22" t="s">
        <v>141</v>
      </c>
      <c r="C16" s="22" t="s">
        <v>143</v>
      </c>
      <c r="D16" s="25">
        <v>7500</v>
      </c>
      <c r="E16" s="23">
        <v>131.77500000000001</v>
      </c>
      <c r="F16" s="24">
        <v>0.63328959985747502</v>
      </c>
      <c r="G16" s="23"/>
    </row>
    <row r="17" spans="1:7" x14ac:dyDescent="0.2">
      <c r="A17" s="22" t="s">
        <v>157</v>
      </c>
      <c r="B17" s="22" t="s">
        <v>156</v>
      </c>
      <c r="C17" s="22" t="s">
        <v>158</v>
      </c>
      <c r="D17" s="25">
        <v>4814</v>
      </c>
      <c r="E17" s="23">
        <v>110.924188</v>
      </c>
      <c r="F17" s="24">
        <v>0.53308392815811301</v>
      </c>
      <c r="G17" s="23"/>
    </row>
    <row r="18" spans="1:7" x14ac:dyDescent="0.2">
      <c r="A18" s="22" t="s">
        <v>160</v>
      </c>
      <c r="B18" s="22" t="s">
        <v>159</v>
      </c>
      <c r="C18" s="22" t="s">
        <v>161</v>
      </c>
      <c r="D18" s="25">
        <v>9000</v>
      </c>
      <c r="E18" s="23">
        <v>106.83</v>
      </c>
      <c r="F18" s="24">
        <v>0.51340791464825697</v>
      </c>
      <c r="G18" s="23"/>
    </row>
    <row r="19" spans="1:7" x14ac:dyDescent="0.2">
      <c r="A19" s="22" t="s">
        <v>196</v>
      </c>
      <c r="B19" s="22" t="s">
        <v>195</v>
      </c>
      <c r="C19" s="22" t="s">
        <v>152</v>
      </c>
      <c r="D19" s="25">
        <v>2500</v>
      </c>
      <c r="E19" s="23">
        <v>102.65</v>
      </c>
      <c r="F19" s="24">
        <v>0.49331950237427302</v>
      </c>
      <c r="G19" s="23"/>
    </row>
    <row r="20" spans="1:7" x14ac:dyDescent="0.2">
      <c r="A20" s="22" t="s">
        <v>186</v>
      </c>
      <c r="B20" s="22" t="s">
        <v>185</v>
      </c>
      <c r="C20" s="22" t="s">
        <v>187</v>
      </c>
      <c r="D20" s="25">
        <v>13000</v>
      </c>
      <c r="E20" s="23">
        <v>102.18</v>
      </c>
      <c r="F20" s="24">
        <v>0.49106075745351402</v>
      </c>
      <c r="G20" s="23"/>
    </row>
    <row r="21" spans="1:7" x14ac:dyDescent="0.2">
      <c r="A21" s="22" t="s">
        <v>183</v>
      </c>
      <c r="B21" s="22" t="s">
        <v>182</v>
      </c>
      <c r="C21" s="22" t="s">
        <v>184</v>
      </c>
      <c r="D21" s="25">
        <v>2000</v>
      </c>
      <c r="E21" s="23">
        <v>96.6</v>
      </c>
      <c r="F21" s="24">
        <v>0.464244168819822</v>
      </c>
      <c r="G21" s="23"/>
    </row>
    <row r="22" spans="1:7" x14ac:dyDescent="0.2">
      <c r="A22" s="22" t="s">
        <v>172</v>
      </c>
      <c r="B22" s="22" t="s">
        <v>171</v>
      </c>
      <c r="C22" s="22" t="s">
        <v>173</v>
      </c>
      <c r="D22" s="25">
        <v>25000</v>
      </c>
      <c r="E22" s="23">
        <v>89.75</v>
      </c>
      <c r="F22" s="24">
        <v>0.43132416305982402</v>
      </c>
      <c r="G22" s="23"/>
    </row>
    <row r="23" spans="1:7" x14ac:dyDescent="0.2">
      <c r="A23" s="22" t="s">
        <v>178</v>
      </c>
      <c r="B23" s="22" t="s">
        <v>177</v>
      </c>
      <c r="C23" s="22" t="s">
        <v>131</v>
      </c>
      <c r="D23" s="25">
        <v>22000</v>
      </c>
      <c r="E23" s="23">
        <v>88.736999999999995</v>
      </c>
      <c r="F23" s="24">
        <v>0.42645584687955002</v>
      </c>
      <c r="G23" s="23"/>
    </row>
    <row r="24" spans="1:7" x14ac:dyDescent="0.2">
      <c r="A24" s="22" t="s">
        <v>163</v>
      </c>
      <c r="B24" s="22" t="s">
        <v>162</v>
      </c>
      <c r="C24" s="22" t="s">
        <v>164</v>
      </c>
      <c r="D24" s="25">
        <v>800</v>
      </c>
      <c r="E24" s="23">
        <v>87.647999999999996</v>
      </c>
      <c r="F24" s="24">
        <v>0.42122228683974899</v>
      </c>
      <c r="G24" s="23"/>
    </row>
    <row r="25" spans="1:7" x14ac:dyDescent="0.2">
      <c r="A25" s="22" t="s">
        <v>169</v>
      </c>
      <c r="B25" s="22" t="s">
        <v>168</v>
      </c>
      <c r="C25" s="22" t="s">
        <v>170</v>
      </c>
      <c r="D25" s="25">
        <v>6500</v>
      </c>
      <c r="E25" s="23">
        <v>87.49</v>
      </c>
      <c r="F25" s="24">
        <v>0.42046296407915401</v>
      </c>
      <c r="G25" s="23"/>
    </row>
    <row r="26" spans="1:7" x14ac:dyDescent="0.2">
      <c r="A26" s="22" t="s">
        <v>189</v>
      </c>
      <c r="B26" s="22" t="s">
        <v>188</v>
      </c>
      <c r="C26" s="22" t="s">
        <v>170</v>
      </c>
      <c r="D26" s="25">
        <v>6700</v>
      </c>
      <c r="E26" s="23">
        <v>82.611000000000004</v>
      </c>
      <c r="F26" s="24">
        <v>0.39701526946557297</v>
      </c>
      <c r="G26" s="23"/>
    </row>
    <row r="27" spans="1:7" x14ac:dyDescent="0.2">
      <c r="A27" s="22" t="s">
        <v>238</v>
      </c>
      <c r="B27" s="22" t="s">
        <v>237</v>
      </c>
      <c r="C27" s="22" t="s">
        <v>239</v>
      </c>
      <c r="D27" s="25">
        <v>5000</v>
      </c>
      <c r="E27" s="23">
        <v>81</v>
      </c>
      <c r="F27" s="24">
        <v>0.38927306081165203</v>
      </c>
      <c r="G27" s="23"/>
    </row>
    <row r="28" spans="1:7" x14ac:dyDescent="0.2">
      <c r="A28" s="22" t="s">
        <v>191</v>
      </c>
      <c r="B28" s="22" t="s">
        <v>190</v>
      </c>
      <c r="C28" s="22" t="s">
        <v>181</v>
      </c>
      <c r="D28" s="25">
        <v>14648</v>
      </c>
      <c r="E28" s="23">
        <v>79.348215999999994</v>
      </c>
      <c r="F28" s="24">
        <v>0.381334850768693</v>
      </c>
      <c r="G28" s="23"/>
    </row>
    <row r="29" spans="1:7" x14ac:dyDescent="0.2">
      <c r="A29" s="22" t="s">
        <v>193</v>
      </c>
      <c r="B29" s="22" t="s">
        <v>192</v>
      </c>
      <c r="C29" s="22" t="s">
        <v>194</v>
      </c>
      <c r="D29" s="25">
        <v>43000</v>
      </c>
      <c r="E29" s="23">
        <v>79.248999999999995</v>
      </c>
      <c r="F29" s="24">
        <v>0.38085803452176098</v>
      </c>
      <c r="G29" s="23"/>
    </row>
    <row r="30" spans="1:7" x14ac:dyDescent="0.2">
      <c r="A30" s="22" t="s">
        <v>175</v>
      </c>
      <c r="B30" s="22" t="s">
        <v>174</v>
      </c>
      <c r="C30" s="22" t="s">
        <v>176</v>
      </c>
      <c r="D30" s="25">
        <v>46000</v>
      </c>
      <c r="E30" s="23">
        <v>79.023399999999995</v>
      </c>
      <c r="F30" s="24">
        <v>0.379773836959796</v>
      </c>
      <c r="G30" s="23"/>
    </row>
    <row r="31" spans="1:7" x14ac:dyDescent="0.2">
      <c r="A31" s="22" t="s">
        <v>166</v>
      </c>
      <c r="B31" s="22" t="s">
        <v>165</v>
      </c>
      <c r="C31" s="22" t="s">
        <v>167</v>
      </c>
      <c r="D31" s="25">
        <v>600</v>
      </c>
      <c r="E31" s="23">
        <v>78.599999999999994</v>
      </c>
      <c r="F31" s="24">
        <v>0.37773904419501098</v>
      </c>
      <c r="G31" s="23"/>
    </row>
    <row r="32" spans="1:7" x14ac:dyDescent="0.2">
      <c r="A32" s="22" t="s">
        <v>213</v>
      </c>
      <c r="B32" s="22" t="s">
        <v>212</v>
      </c>
      <c r="C32" s="22" t="s">
        <v>206</v>
      </c>
      <c r="D32" s="25">
        <v>15000</v>
      </c>
      <c r="E32" s="23">
        <v>77.407499999999999</v>
      </c>
      <c r="F32" s="24">
        <v>0.37200807968861699</v>
      </c>
      <c r="G32" s="23"/>
    </row>
    <row r="33" spans="1:7" x14ac:dyDescent="0.2">
      <c r="A33" s="22" t="s">
        <v>202</v>
      </c>
      <c r="B33" s="22" t="s">
        <v>201</v>
      </c>
      <c r="C33" s="22" t="s">
        <v>203</v>
      </c>
      <c r="D33" s="25">
        <v>4000</v>
      </c>
      <c r="E33" s="23">
        <v>77.400000000000006</v>
      </c>
      <c r="F33" s="24">
        <v>0.37197203588668998</v>
      </c>
      <c r="G33" s="23"/>
    </row>
    <row r="34" spans="1:7" x14ac:dyDescent="0.2">
      <c r="A34" s="22" t="s">
        <v>208</v>
      </c>
      <c r="B34" s="22" t="s">
        <v>207</v>
      </c>
      <c r="C34" s="22" t="s">
        <v>209</v>
      </c>
      <c r="D34" s="25">
        <v>50000</v>
      </c>
      <c r="E34" s="23">
        <v>77.094999999999999</v>
      </c>
      <c r="F34" s="24">
        <v>0.37050625460832498</v>
      </c>
      <c r="G34" s="23"/>
    </row>
    <row r="35" spans="1:7" x14ac:dyDescent="0.2">
      <c r="A35" s="22" t="s">
        <v>198</v>
      </c>
      <c r="B35" s="22" t="s">
        <v>197</v>
      </c>
      <c r="C35" s="22" t="s">
        <v>158</v>
      </c>
      <c r="D35" s="25">
        <v>5500</v>
      </c>
      <c r="E35" s="23">
        <v>75.372</v>
      </c>
      <c r="F35" s="24">
        <v>0.36222579184562798</v>
      </c>
      <c r="G35" s="23"/>
    </row>
    <row r="36" spans="1:7" x14ac:dyDescent="0.2">
      <c r="A36" s="22" t="s">
        <v>200</v>
      </c>
      <c r="B36" s="22" t="s">
        <v>199</v>
      </c>
      <c r="C36" s="22" t="s">
        <v>167</v>
      </c>
      <c r="D36" s="25">
        <v>3000</v>
      </c>
      <c r="E36" s="23">
        <v>72.078000000000003</v>
      </c>
      <c r="F36" s="24">
        <v>0.34639535403928701</v>
      </c>
      <c r="G36" s="23"/>
    </row>
    <row r="37" spans="1:7" x14ac:dyDescent="0.2">
      <c r="A37" s="22" t="s">
        <v>232</v>
      </c>
      <c r="B37" s="22" t="s">
        <v>231</v>
      </c>
      <c r="C37" s="22" t="s">
        <v>233</v>
      </c>
      <c r="D37" s="25">
        <v>17000</v>
      </c>
      <c r="E37" s="23">
        <v>70.141999999999996</v>
      </c>
      <c r="F37" s="24">
        <v>0.33709124730186302</v>
      </c>
      <c r="G37" s="23"/>
    </row>
    <row r="38" spans="1:7" x14ac:dyDescent="0.2">
      <c r="A38" s="22" t="s">
        <v>205</v>
      </c>
      <c r="B38" s="22" t="s">
        <v>204</v>
      </c>
      <c r="C38" s="22" t="s">
        <v>206</v>
      </c>
      <c r="D38" s="25">
        <v>25000</v>
      </c>
      <c r="E38" s="23">
        <v>68.5</v>
      </c>
      <c r="F38" s="24">
        <v>0.329200057599977</v>
      </c>
      <c r="G38" s="23"/>
    </row>
    <row r="39" spans="1:7" x14ac:dyDescent="0.2">
      <c r="A39" s="22" t="s">
        <v>211</v>
      </c>
      <c r="B39" s="22" t="s">
        <v>210</v>
      </c>
      <c r="C39" s="22" t="s">
        <v>167</v>
      </c>
      <c r="D39" s="25">
        <v>1000</v>
      </c>
      <c r="E39" s="23">
        <v>66.724999999999994</v>
      </c>
      <c r="F39" s="24">
        <v>0.32066969114392002</v>
      </c>
      <c r="G39" s="23"/>
    </row>
    <row r="40" spans="1:7" x14ac:dyDescent="0.2">
      <c r="A40" s="22" t="s">
        <v>215</v>
      </c>
      <c r="B40" s="22" t="s">
        <v>214</v>
      </c>
      <c r="C40" s="22" t="s">
        <v>206</v>
      </c>
      <c r="D40" s="25">
        <v>6000</v>
      </c>
      <c r="E40" s="23">
        <v>61.8</v>
      </c>
      <c r="F40" s="24">
        <v>0.29700092787852</v>
      </c>
      <c r="G40" s="23"/>
    </row>
    <row r="41" spans="1:7" x14ac:dyDescent="0.2">
      <c r="A41" s="22" t="s">
        <v>220</v>
      </c>
      <c r="B41" s="22" t="s">
        <v>219</v>
      </c>
      <c r="C41" s="22" t="s">
        <v>152</v>
      </c>
      <c r="D41" s="25">
        <v>3000</v>
      </c>
      <c r="E41" s="23">
        <v>60.93</v>
      </c>
      <c r="F41" s="24">
        <v>0.29281984685498702</v>
      </c>
      <c r="G41" s="23"/>
    </row>
    <row r="42" spans="1:7" x14ac:dyDescent="0.2">
      <c r="A42" s="22" t="s">
        <v>226</v>
      </c>
      <c r="B42" s="22" t="s">
        <v>225</v>
      </c>
      <c r="C42" s="22" t="s">
        <v>227</v>
      </c>
      <c r="D42" s="25">
        <v>3500</v>
      </c>
      <c r="E42" s="23">
        <v>55.65</v>
      </c>
      <c r="F42" s="24">
        <v>0.26744501029837597</v>
      </c>
      <c r="G42" s="23"/>
    </row>
    <row r="43" spans="1:7" x14ac:dyDescent="0.2">
      <c r="A43" s="22" t="s">
        <v>180</v>
      </c>
      <c r="B43" s="22" t="s">
        <v>179</v>
      </c>
      <c r="C43" s="22" t="s">
        <v>181</v>
      </c>
      <c r="D43" s="25">
        <v>3713</v>
      </c>
      <c r="E43" s="23">
        <v>50.682450000000003</v>
      </c>
      <c r="F43" s="24">
        <v>0.24357175853004301</v>
      </c>
      <c r="G43" s="23"/>
    </row>
    <row r="44" spans="1:7" x14ac:dyDescent="0.2">
      <c r="A44" s="22" t="s">
        <v>217</v>
      </c>
      <c r="B44" s="22" t="s">
        <v>216</v>
      </c>
      <c r="C44" s="22" t="s">
        <v>218</v>
      </c>
      <c r="D44" s="25">
        <v>1000</v>
      </c>
      <c r="E44" s="23">
        <v>49.84</v>
      </c>
      <c r="F44" s="24">
        <v>0.23952307840558901</v>
      </c>
      <c r="G44" s="23"/>
    </row>
    <row r="45" spans="1:7" x14ac:dyDescent="0.2">
      <c r="A45" s="22" t="s">
        <v>224</v>
      </c>
      <c r="B45" s="22" t="s">
        <v>223</v>
      </c>
      <c r="C45" s="22" t="s">
        <v>140</v>
      </c>
      <c r="D45" s="25">
        <v>7199</v>
      </c>
      <c r="E45" s="23">
        <v>49.3167495</v>
      </c>
      <c r="F45" s="24">
        <v>0.237008420088229</v>
      </c>
      <c r="G45" s="23"/>
    </row>
    <row r="46" spans="1:7" x14ac:dyDescent="0.2">
      <c r="A46" s="22" t="s">
        <v>241</v>
      </c>
      <c r="B46" s="22" t="s">
        <v>240</v>
      </c>
      <c r="C46" s="22" t="s">
        <v>176</v>
      </c>
      <c r="D46" s="25">
        <v>4500</v>
      </c>
      <c r="E46" s="23">
        <v>47.875500000000002</v>
      </c>
      <c r="F46" s="24">
        <v>0.23008200522084299</v>
      </c>
      <c r="G46" s="23"/>
    </row>
    <row r="47" spans="1:7" x14ac:dyDescent="0.2">
      <c r="A47" s="22" t="s">
        <v>229</v>
      </c>
      <c r="B47" s="22" t="s">
        <v>228</v>
      </c>
      <c r="C47" s="22" t="s">
        <v>230</v>
      </c>
      <c r="D47" s="25">
        <v>2837</v>
      </c>
      <c r="E47" s="23">
        <v>47.809123999999997</v>
      </c>
      <c r="F47" s="24">
        <v>0.229763012767948</v>
      </c>
      <c r="G47" s="23"/>
    </row>
    <row r="48" spans="1:7" x14ac:dyDescent="0.2">
      <c r="A48" s="22" t="s">
        <v>245</v>
      </c>
      <c r="B48" s="22" t="s">
        <v>244</v>
      </c>
      <c r="C48" s="22" t="s">
        <v>155</v>
      </c>
      <c r="D48" s="25">
        <v>1000</v>
      </c>
      <c r="E48" s="23">
        <v>42.869</v>
      </c>
      <c r="F48" s="24">
        <v>0.206021565974503</v>
      </c>
      <c r="G48" s="23"/>
    </row>
    <row r="49" spans="1:7" x14ac:dyDescent="0.2">
      <c r="A49" s="22" t="s">
        <v>235</v>
      </c>
      <c r="B49" s="22" t="s">
        <v>234</v>
      </c>
      <c r="C49" s="22" t="s">
        <v>236</v>
      </c>
      <c r="D49" s="25">
        <v>100000</v>
      </c>
      <c r="E49" s="23">
        <v>39.49</v>
      </c>
      <c r="F49" s="24">
        <v>0.18978263174632301</v>
      </c>
      <c r="G49" s="23"/>
    </row>
    <row r="50" spans="1:7" x14ac:dyDescent="0.2">
      <c r="A50" s="22" t="s">
        <v>243</v>
      </c>
      <c r="B50" s="22" t="s">
        <v>242</v>
      </c>
      <c r="C50" s="22" t="s">
        <v>236</v>
      </c>
      <c r="D50" s="25">
        <v>12500</v>
      </c>
      <c r="E50" s="23">
        <v>39.487499999999997</v>
      </c>
      <c r="F50" s="24">
        <v>0.18977061714568</v>
      </c>
      <c r="G50" s="23"/>
    </row>
    <row r="51" spans="1:7" x14ac:dyDescent="0.2">
      <c r="A51" s="22" t="s">
        <v>222</v>
      </c>
      <c r="B51" s="22" t="s">
        <v>221</v>
      </c>
      <c r="C51" s="22" t="s">
        <v>170</v>
      </c>
      <c r="D51" s="25">
        <v>3220</v>
      </c>
      <c r="E51" s="23">
        <v>38.379179999999998</v>
      </c>
      <c r="F51" s="24">
        <v>0.184444208272115</v>
      </c>
      <c r="G51" s="23"/>
    </row>
    <row r="52" spans="1:7" x14ac:dyDescent="0.2">
      <c r="A52" s="22" t="s">
        <v>251</v>
      </c>
      <c r="B52" s="22" t="s">
        <v>250</v>
      </c>
      <c r="C52" s="22" t="s">
        <v>158</v>
      </c>
      <c r="D52" s="25">
        <v>255</v>
      </c>
      <c r="E52" s="23">
        <v>7.9968000000000004</v>
      </c>
      <c r="F52" s="24">
        <v>3.8431343366649599E-2</v>
      </c>
      <c r="G52" s="23"/>
    </row>
    <row r="53" spans="1:7" x14ac:dyDescent="0.2">
      <c r="A53" s="22" t="s">
        <v>253</v>
      </c>
      <c r="B53" s="22" t="s">
        <v>252</v>
      </c>
      <c r="C53" s="22" t="s">
        <v>233</v>
      </c>
      <c r="D53" s="25">
        <v>69</v>
      </c>
      <c r="E53" s="23">
        <v>2.4112049999999998</v>
      </c>
      <c r="F53" s="24">
        <v>1.15878660567205E-2</v>
      </c>
      <c r="G53" s="23"/>
    </row>
    <row r="54" spans="1:7" x14ac:dyDescent="0.2">
      <c r="A54" s="21" t="s">
        <v>33</v>
      </c>
      <c r="B54" s="21"/>
      <c r="C54" s="21"/>
      <c r="D54" s="21"/>
      <c r="E54" s="26">
        <f>SUM(E7:E53)</f>
        <v>4140.489895499999</v>
      </c>
      <c r="F54" s="27">
        <f>SUM(F7:F53)</f>
        <v>19.89853302322226</v>
      </c>
      <c r="G54" s="26"/>
    </row>
    <row r="55" spans="1:7" x14ac:dyDescent="0.2">
      <c r="A55" s="22"/>
      <c r="B55" s="22"/>
      <c r="C55" s="22"/>
      <c r="D55" s="22"/>
      <c r="E55" s="23"/>
      <c r="F55" s="24"/>
      <c r="G55" s="23"/>
    </row>
    <row r="56" spans="1:7" x14ac:dyDescent="0.2">
      <c r="A56" s="21" t="s">
        <v>30</v>
      </c>
      <c r="B56" s="22"/>
      <c r="C56" s="22"/>
      <c r="D56" s="22"/>
      <c r="E56" s="23"/>
      <c r="F56" s="24"/>
      <c r="G56" s="23"/>
    </row>
    <row r="57" spans="1:7" x14ac:dyDescent="0.2">
      <c r="A57" s="21" t="s">
        <v>31</v>
      </c>
      <c r="B57" s="22"/>
      <c r="C57" s="22"/>
      <c r="D57" s="22"/>
      <c r="E57" s="23"/>
      <c r="F57" s="24"/>
      <c r="G57" s="23"/>
    </row>
    <row r="58" spans="1:7" x14ac:dyDescent="0.2">
      <c r="A58" s="22" t="s">
        <v>67</v>
      </c>
      <c r="B58" s="22" t="s">
        <v>66</v>
      </c>
      <c r="C58" s="22" t="s">
        <v>68</v>
      </c>
      <c r="D58" s="25">
        <v>1500</v>
      </c>
      <c r="E58" s="23">
        <v>1573.5029178</v>
      </c>
      <c r="F58" s="24">
        <v>7.5620036667663104</v>
      </c>
      <c r="G58" s="23">
        <v>7.8150000000000004</v>
      </c>
    </row>
    <row r="59" spans="1:7" x14ac:dyDescent="0.2">
      <c r="A59" s="22" t="s">
        <v>70</v>
      </c>
      <c r="B59" s="22" t="s">
        <v>69</v>
      </c>
      <c r="C59" s="22" t="s">
        <v>65</v>
      </c>
      <c r="D59" s="25">
        <v>1300</v>
      </c>
      <c r="E59" s="23">
        <v>1462.2062000000001</v>
      </c>
      <c r="F59" s="24">
        <v>7.0271294198984497</v>
      </c>
      <c r="G59" s="23">
        <v>9.0526</v>
      </c>
    </row>
    <row r="60" spans="1:7" x14ac:dyDescent="0.2">
      <c r="A60" s="22" t="s">
        <v>83</v>
      </c>
      <c r="B60" s="22" t="s">
        <v>82</v>
      </c>
      <c r="C60" s="22" t="s">
        <v>32</v>
      </c>
      <c r="D60" s="25">
        <v>1000</v>
      </c>
      <c r="E60" s="23">
        <v>1040.0026711999999</v>
      </c>
      <c r="F60" s="24">
        <v>4.99808670457183</v>
      </c>
      <c r="G60" s="23">
        <v>7.6398999999999999</v>
      </c>
    </row>
    <row r="61" spans="1:7" x14ac:dyDescent="0.2">
      <c r="A61" s="22" t="s">
        <v>1850</v>
      </c>
      <c r="B61" s="22" t="s">
        <v>1851</v>
      </c>
      <c r="C61" s="22" t="s">
        <v>32</v>
      </c>
      <c r="D61" s="25">
        <v>100</v>
      </c>
      <c r="E61" s="23">
        <v>1029.7383835999999</v>
      </c>
      <c r="F61" s="24">
        <v>4.9487581780149998</v>
      </c>
      <c r="G61" s="23">
        <v>8.1300000000000008</v>
      </c>
    </row>
    <row r="62" spans="1:7" x14ac:dyDescent="0.2">
      <c r="A62" s="22" t="s">
        <v>72</v>
      </c>
      <c r="B62" s="22" t="s">
        <v>71</v>
      </c>
      <c r="C62" s="22" t="s">
        <v>32</v>
      </c>
      <c r="D62" s="25">
        <v>1000</v>
      </c>
      <c r="E62" s="23">
        <v>1025.4183014</v>
      </c>
      <c r="F62" s="24">
        <v>4.9279965530649799</v>
      </c>
      <c r="G62" s="23">
        <v>8.2850000000000001</v>
      </c>
    </row>
    <row r="63" spans="1:7" x14ac:dyDescent="0.2">
      <c r="A63" s="22" t="s">
        <v>1848</v>
      </c>
      <c r="B63" s="22" t="s">
        <v>1849</v>
      </c>
      <c r="C63" s="22" t="s">
        <v>68</v>
      </c>
      <c r="D63" s="25">
        <v>1000</v>
      </c>
      <c r="E63" s="23">
        <v>997.73090409999998</v>
      </c>
      <c r="F63" s="24">
        <v>4.7949353445109102</v>
      </c>
      <c r="G63" s="23">
        <v>7.79</v>
      </c>
    </row>
    <row r="64" spans="1:7" x14ac:dyDescent="0.2">
      <c r="A64" s="22" t="s">
        <v>90</v>
      </c>
      <c r="B64" s="22" t="s">
        <v>89</v>
      </c>
      <c r="C64" s="22" t="s">
        <v>32</v>
      </c>
      <c r="D64" s="25">
        <v>1174</v>
      </c>
      <c r="E64" s="23">
        <v>667.416652</v>
      </c>
      <c r="F64" s="24">
        <v>3.2074978143296899</v>
      </c>
      <c r="G64" s="23">
        <v>7.23</v>
      </c>
    </row>
    <row r="65" spans="1:7" x14ac:dyDescent="0.2">
      <c r="A65" s="22" t="s">
        <v>1856</v>
      </c>
      <c r="B65" s="22" t="s">
        <v>1857</v>
      </c>
      <c r="C65" s="22" t="s">
        <v>32</v>
      </c>
      <c r="D65" s="25">
        <v>500</v>
      </c>
      <c r="E65" s="23">
        <v>512.42290820000005</v>
      </c>
      <c r="F65" s="24">
        <v>2.4626226408027398</v>
      </c>
      <c r="G65" s="23">
        <v>7.98</v>
      </c>
    </row>
    <row r="66" spans="1:7" x14ac:dyDescent="0.2">
      <c r="A66" s="22" t="s">
        <v>1692</v>
      </c>
      <c r="B66" s="22" t="s">
        <v>1693</v>
      </c>
      <c r="C66" s="22" t="s">
        <v>32</v>
      </c>
      <c r="D66" s="25">
        <v>50</v>
      </c>
      <c r="E66" s="23">
        <v>507.24650000000003</v>
      </c>
      <c r="F66" s="24">
        <v>2.4377456498888601</v>
      </c>
      <c r="G66" s="23">
        <v>7.0345000000000004</v>
      </c>
    </row>
    <row r="67" spans="1:7" x14ac:dyDescent="0.2">
      <c r="A67" s="22" t="s">
        <v>64</v>
      </c>
      <c r="B67" s="22" t="s">
        <v>63</v>
      </c>
      <c r="C67" s="22" t="s">
        <v>65</v>
      </c>
      <c r="D67" s="25">
        <v>349</v>
      </c>
      <c r="E67" s="23">
        <v>390.90617500000002</v>
      </c>
      <c r="F67" s="24">
        <v>1.8786326324990801</v>
      </c>
      <c r="G67" s="23">
        <v>9.0576000000000008</v>
      </c>
    </row>
    <row r="68" spans="1:7" x14ac:dyDescent="0.2">
      <c r="A68" s="21" t="s">
        <v>33</v>
      </c>
      <c r="B68" s="21"/>
      <c r="C68" s="21"/>
      <c r="D68" s="21"/>
      <c r="E68" s="26">
        <f>SUM(E57:E67)</f>
        <v>9206.5916132999992</v>
      </c>
      <c r="F68" s="27">
        <f>SUM(F57:F67)</f>
        <v>44.245408604347851</v>
      </c>
      <c r="G68" s="26"/>
    </row>
    <row r="69" spans="1:7" x14ac:dyDescent="0.2">
      <c r="A69" s="22"/>
      <c r="B69" s="22"/>
      <c r="C69" s="22"/>
      <c r="D69" s="22"/>
      <c r="E69" s="23"/>
      <c r="F69" s="24"/>
      <c r="G69" s="23"/>
    </row>
    <row r="70" spans="1:7" x14ac:dyDescent="0.2">
      <c r="A70" s="21" t="s">
        <v>34</v>
      </c>
      <c r="B70" s="22"/>
      <c r="C70" s="22"/>
      <c r="D70" s="22"/>
      <c r="E70" s="23"/>
      <c r="F70" s="24"/>
      <c r="G70" s="23"/>
    </row>
    <row r="71" spans="1:7" x14ac:dyDescent="0.2">
      <c r="A71" s="21" t="s">
        <v>35</v>
      </c>
      <c r="B71" s="22"/>
      <c r="C71" s="22"/>
      <c r="D71" s="22"/>
      <c r="E71" s="23"/>
      <c r="F71" s="24"/>
      <c r="G71" s="23"/>
    </row>
    <row r="72" spans="1:7" x14ac:dyDescent="0.2">
      <c r="A72" s="22" t="s">
        <v>1863</v>
      </c>
      <c r="B72" s="22" t="s">
        <v>1864</v>
      </c>
      <c r="C72" s="22" t="s">
        <v>37</v>
      </c>
      <c r="D72" s="25">
        <v>300</v>
      </c>
      <c r="E72" s="23">
        <v>1490.9280000000001</v>
      </c>
      <c r="F72" s="24">
        <v>7.1651618025900596</v>
      </c>
      <c r="G72" s="23">
        <v>6.1698000000000004</v>
      </c>
    </row>
    <row r="73" spans="1:7" x14ac:dyDescent="0.2">
      <c r="A73" s="22" t="s">
        <v>1865</v>
      </c>
      <c r="B73" s="22" t="s">
        <v>1866</v>
      </c>
      <c r="C73" s="22" t="s">
        <v>36</v>
      </c>
      <c r="D73" s="25">
        <v>200</v>
      </c>
      <c r="E73" s="23">
        <v>993.88300000000004</v>
      </c>
      <c r="F73" s="24">
        <v>4.7764429320823103</v>
      </c>
      <c r="G73" s="23">
        <v>6.2401</v>
      </c>
    </row>
    <row r="74" spans="1:7" x14ac:dyDescent="0.2">
      <c r="A74" s="22" t="s">
        <v>255</v>
      </c>
      <c r="B74" s="22" t="s">
        <v>254</v>
      </c>
      <c r="C74" s="22" t="s">
        <v>37</v>
      </c>
      <c r="D74" s="25">
        <v>200</v>
      </c>
      <c r="E74" s="23">
        <v>989.82299999999998</v>
      </c>
      <c r="F74" s="24">
        <v>4.7569312206391601</v>
      </c>
      <c r="G74" s="23">
        <v>6.2549999999999999</v>
      </c>
    </row>
    <row r="75" spans="1:7" x14ac:dyDescent="0.2">
      <c r="A75" s="21" t="s">
        <v>33</v>
      </c>
      <c r="B75" s="21"/>
      <c r="C75" s="21"/>
      <c r="D75" s="21"/>
      <c r="E75" s="26">
        <f>SUM(E71:E74)</f>
        <v>3474.634</v>
      </c>
      <c r="F75" s="27">
        <f>SUM(F71:F74)</f>
        <v>16.698535955311531</v>
      </c>
      <c r="G75" s="26"/>
    </row>
    <row r="76" spans="1:7" x14ac:dyDescent="0.2">
      <c r="A76" s="22"/>
      <c r="B76" s="22"/>
      <c r="C76" s="22"/>
      <c r="D76" s="22"/>
      <c r="E76" s="23"/>
      <c r="F76" s="24"/>
      <c r="G76" s="23"/>
    </row>
    <row r="77" spans="1:7" x14ac:dyDescent="0.2">
      <c r="A77" s="21" t="s">
        <v>61</v>
      </c>
      <c r="B77" s="22"/>
      <c r="C77" s="22"/>
      <c r="D77" s="22"/>
      <c r="E77" s="23"/>
      <c r="F77" s="24"/>
      <c r="G77" s="23"/>
    </row>
    <row r="78" spans="1:7" x14ac:dyDescent="0.2">
      <c r="A78" s="22" t="s">
        <v>98</v>
      </c>
      <c r="B78" s="22" t="s">
        <v>97</v>
      </c>
      <c r="C78" s="22" t="s">
        <v>40</v>
      </c>
      <c r="D78" s="25">
        <v>500000</v>
      </c>
      <c r="E78" s="23">
        <v>490.07850000000002</v>
      </c>
      <c r="F78" s="24">
        <v>2.3552389843578201</v>
      </c>
      <c r="G78" s="23">
        <v>8.0703106949999999</v>
      </c>
    </row>
    <row r="79" spans="1:7" x14ac:dyDescent="0.2">
      <c r="A79" s="21" t="s">
        <v>33</v>
      </c>
      <c r="B79" s="21"/>
      <c r="C79" s="21"/>
      <c r="D79" s="21"/>
      <c r="E79" s="26">
        <f>SUM(E78:E78)</f>
        <v>490.07850000000002</v>
      </c>
      <c r="F79" s="27">
        <f>SUM(F78:F78)</f>
        <v>2.3552389843578201</v>
      </c>
      <c r="G79" s="26"/>
    </row>
    <row r="80" spans="1:7" x14ac:dyDescent="0.2">
      <c r="A80" s="22"/>
      <c r="B80" s="22"/>
      <c r="C80" s="22"/>
      <c r="D80" s="22"/>
      <c r="E80" s="23"/>
      <c r="F80" s="24"/>
      <c r="G80" s="23"/>
    </row>
    <row r="81" spans="1:7" x14ac:dyDescent="0.2">
      <c r="A81" s="21" t="s">
        <v>256</v>
      </c>
      <c r="B81" s="22"/>
      <c r="C81" s="22"/>
      <c r="D81" s="22"/>
      <c r="E81" s="23"/>
      <c r="F81" s="24"/>
      <c r="G81" s="23"/>
    </row>
    <row r="82" spans="1:7" x14ac:dyDescent="0.2">
      <c r="A82" s="22" t="s">
        <v>1858</v>
      </c>
      <c r="B82" s="22" t="s">
        <v>1859</v>
      </c>
      <c r="C82" s="22" t="s">
        <v>257</v>
      </c>
      <c r="D82" s="25">
        <v>2807201.2289999998</v>
      </c>
      <c r="E82" s="23">
        <v>304.48308129999998</v>
      </c>
      <c r="F82" s="24">
        <v>1.46329704966684</v>
      </c>
      <c r="G82" s="23"/>
    </row>
    <row r="83" spans="1:7" x14ac:dyDescent="0.2">
      <c r="A83" s="21" t="s">
        <v>33</v>
      </c>
      <c r="B83" s="21"/>
      <c r="C83" s="21"/>
      <c r="D83" s="21"/>
      <c r="E83" s="26">
        <f>SUM(E82:E82)</f>
        <v>304.48308129999998</v>
      </c>
      <c r="F83" s="27">
        <f>SUM(F82:F82)</f>
        <v>1.46329704966684</v>
      </c>
      <c r="G83" s="26"/>
    </row>
    <row r="84" spans="1:7" x14ac:dyDescent="0.2">
      <c r="A84" s="22"/>
      <c r="B84" s="22"/>
      <c r="C84" s="22"/>
      <c r="D84" s="22"/>
      <c r="E84" s="23"/>
      <c r="F84" s="24"/>
      <c r="G84" s="23"/>
    </row>
    <row r="85" spans="1:7" x14ac:dyDescent="0.2">
      <c r="A85" s="21" t="s">
        <v>1470</v>
      </c>
      <c r="B85" s="22"/>
      <c r="C85" s="22"/>
      <c r="D85" s="22"/>
      <c r="E85" s="23"/>
      <c r="F85" s="24"/>
      <c r="G85" s="23"/>
    </row>
    <row r="86" spans="1:7" x14ac:dyDescent="0.2">
      <c r="A86" s="22" t="s">
        <v>1471</v>
      </c>
      <c r="B86" s="22" t="s">
        <v>1472</v>
      </c>
      <c r="C86" s="22" t="s">
        <v>1473</v>
      </c>
      <c r="D86" s="25">
        <v>636.86800000000005</v>
      </c>
      <c r="E86" s="23">
        <v>76.464832299999998</v>
      </c>
      <c r="F86" s="24">
        <v>0.36747776930704501</v>
      </c>
      <c r="G86" s="23">
        <v>5.82</v>
      </c>
    </row>
    <row r="87" spans="1:7" x14ac:dyDescent="0.2">
      <c r="A87" s="21" t="s">
        <v>33</v>
      </c>
      <c r="B87" s="21"/>
      <c r="C87" s="21"/>
      <c r="D87" s="21"/>
      <c r="E87" s="26">
        <f>SUM(E86:E86)</f>
        <v>76.464832299999998</v>
      </c>
      <c r="F87" s="27">
        <f>SUM(F86:F86)</f>
        <v>0.36747776930704501</v>
      </c>
      <c r="G87" s="26"/>
    </row>
    <row r="88" spans="1:7" x14ac:dyDescent="0.2">
      <c r="A88" s="22"/>
      <c r="B88" s="22"/>
      <c r="C88" s="22"/>
      <c r="D88" s="22"/>
      <c r="E88" s="23"/>
      <c r="F88" s="24"/>
      <c r="G88" s="23"/>
    </row>
    <row r="89" spans="1:7" x14ac:dyDescent="0.2">
      <c r="A89" s="21" t="s">
        <v>41</v>
      </c>
      <c r="B89" s="21"/>
      <c r="C89" s="21"/>
      <c r="D89" s="21"/>
      <c r="E89" s="26">
        <f>E54+E68+E75+E79+E83+E87</f>
        <v>17692.7419224</v>
      </c>
      <c r="F89" s="27">
        <f>F54+F68+F75+F79+F83+F87</f>
        <v>85.028491386213346</v>
      </c>
      <c r="G89" s="26"/>
    </row>
    <row r="90" spans="1:7" x14ac:dyDescent="0.2">
      <c r="A90" s="21"/>
      <c r="B90" s="21"/>
      <c r="C90" s="21"/>
      <c r="D90" s="21"/>
      <c r="E90" s="26"/>
      <c r="F90" s="27"/>
      <c r="G90" s="26"/>
    </row>
    <row r="91" spans="1:7" x14ac:dyDescent="0.2">
      <c r="A91" s="21" t="s">
        <v>43</v>
      </c>
      <c r="B91" s="21"/>
      <c r="C91" s="21"/>
      <c r="D91" s="21"/>
      <c r="E91" s="26">
        <f>E93-(E54+E68+E75+E79+E83+E87)</f>
        <v>3115.2738778999992</v>
      </c>
      <c r="F91" s="27">
        <f>F93-(F54+F68+F75+F79+F83+F87)</f>
        <v>14.971508613786654</v>
      </c>
      <c r="G91" s="26"/>
    </row>
    <row r="92" spans="1:7" x14ac:dyDescent="0.2">
      <c r="A92" s="21"/>
      <c r="B92" s="21"/>
      <c r="C92" s="21"/>
      <c r="D92" s="21"/>
      <c r="E92" s="26"/>
      <c r="F92" s="27"/>
      <c r="G92" s="26"/>
    </row>
    <row r="93" spans="1:7" x14ac:dyDescent="0.2">
      <c r="A93" s="28" t="s">
        <v>42</v>
      </c>
      <c r="B93" s="28"/>
      <c r="C93" s="28"/>
      <c r="D93" s="28"/>
      <c r="E93" s="29">
        <v>20808.0158003</v>
      </c>
      <c r="F93" s="30">
        <v>100</v>
      </c>
      <c r="G93" s="29"/>
    </row>
    <row r="95" spans="1:7" x14ac:dyDescent="0.2">
      <c r="A95" s="11" t="s">
        <v>44</v>
      </c>
    </row>
    <row r="96" spans="1:7" x14ac:dyDescent="0.2">
      <c r="A96" s="11" t="s">
        <v>1476</v>
      </c>
    </row>
    <row r="98" spans="1:4" ht="23.25" customHeight="1" x14ac:dyDescent="0.2">
      <c r="A98" s="152" t="s">
        <v>1479</v>
      </c>
      <c r="B98" s="152"/>
      <c r="C98" s="152"/>
      <c r="D98" s="152"/>
    </row>
    <row r="100" spans="1:4" x14ac:dyDescent="0.2">
      <c r="A100" s="11" t="s">
        <v>45</v>
      </c>
    </row>
    <row r="101" spans="1:4" x14ac:dyDescent="0.2">
      <c r="A101" s="11" t="s">
        <v>1010</v>
      </c>
    </row>
    <row r="102" spans="1:4" x14ac:dyDescent="0.2">
      <c r="A102" s="11" t="s">
        <v>46</v>
      </c>
      <c r="B102" s="11"/>
      <c r="C102" s="31" t="s">
        <v>48</v>
      </c>
      <c r="D102" s="11" t="s">
        <v>47</v>
      </c>
    </row>
    <row r="103" spans="1:4" x14ac:dyDescent="0.2">
      <c r="A103" s="6" t="s">
        <v>57</v>
      </c>
      <c r="C103" s="32">
        <v>93.004300000000001</v>
      </c>
      <c r="D103" s="32">
        <v>92.025700000000001</v>
      </c>
    </row>
    <row r="104" spans="1:4" x14ac:dyDescent="0.2">
      <c r="A104" s="6" t="s">
        <v>115</v>
      </c>
      <c r="C104" s="32">
        <v>12.565899999999999</v>
      </c>
      <c r="D104" s="32">
        <v>12.359299999999999</v>
      </c>
    </row>
    <row r="105" spans="1:4" x14ac:dyDescent="0.2">
      <c r="A105" s="6" t="s">
        <v>116</v>
      </c>
      <c r="C105" s="32">
        <v>11.7249</v>
      </c>
      <c r="D105" s="32">
        <v>11.408200000000001</v>
      </c>
    </row>
    <row r="106" spans="1:4" x14ac:dyDescent="0.2">
      <c r="A106" s="6" t="s">
        <v>58</v>
      </c>
      <c r="C106" s="32">
        <v>102.953</v>
      </c>
      <c r="D106" s="32">
        <v>101.91759999999999</v>
      </c>
    </row>
    <row r="107" spans="1:4" x14ac:dyDescent="0.2">
      <c r="A107" s="6" t="s">
        <v>117</v>
      </c>
      <c r="C107" s="32">
        <v>14.3042</v>
      </c>
      <c r="D107" s="32">
        <v>14.061199999999999</v>
      </c>
    </row>
    <row r="108" spans="1:4" x14ac:dyDescent="0.2">
      <c r="A108" s="6" t="s">
        <v>118</v>
      </c>
      <c r="C108" s="32">
        <v>13.5924</v>
      </c>
      <c r="D108" s="32">
        <v>13.2227</v>
      </c>
    </row>
    <row r="110" spans="1:4" x14ac:dyDescent="0.2">
      <c r="A110" s="11" t="s">
        <v>1011</v>
      </c>
    </row>
    <row r="111" spans="1:4" x14ac:dyDescent="0.2">
      <c r="A111" s="159" t="s">
        <v>49</v>
      </c>
      <c r="B111" s="160"/>
      <c r="C111" s="33" t="s">
        <v>50</v>
      </c>
    </row>
    <row r="112" spans="1:4" x14ac:dyDescent="0.2">
      <c r="A112" s="157" t="s">
        <v>115</v>
      </c>
      <c r="B112" s="158"/>
      <c r="C112" s="34">
        <v>7.4999999999999997E-2</v>
      </c>
    </row>
    <row r="113" spans="1:5" x14ac:dyDescent="0.2">
      <c r="A113" s="157" t="s">
        <v>116</v>
      </c>
      <c r="B113" s="158"/>
      <c r="C113" s="34">
        <v>0.19500000000000001</v>
      </c>
    </row>
    <row r="114" spans="1:5" x14ac:dyDescent="0.2">
      <c r="A114" s="157" t="s">
        <v>117</v>
      </c>
      <c r="B114" s="158"/>
      <c r="C114" s="34">
        <v>0.1</v>
      </c>
    </row>
    <row r="115" spans="1:5" x14ac:dyDescent="0.2">
      <c r="A115" s="157" t="s">
        <v>118</v>
      </c>
      <c r="B115" s="158"/>
      <c r="C115" s="34">
        <v>0.23499999999999999</v>
      </c>
    </row>
    <row r="116" spans="1:5" x14ac:dyDescent="0.2">
      <c r="A116" s="6" t="s">
        <v>51</v>
      </c>
    </row>
    <row r="117" spans="1:5" x14ac:dyDescent="0.2">
      <c r="A117" s="6" t="s">
        <v>52</v>
      </c>
    </row>
    <row r="119" spans="1:5" x14ac:dyDescent="0.2">
      <c r="A119" s="11" t="s">
        <v>1206</v>
      </c>
      <c r="D119" s="31" t="s">
        <v>54</v>
      </c>
    </row>
    <row r="121" spans="1:5" x14ac:dyDescent="0.2">
      <c r="A121" s="11" t="s">
        <v>1495</v>
      </c>
      <c r="D121" s="35">
        <v>1.7072698622807503</v>
      </c>
      <c r="E121" s="9" t="s">
        <v>53</v>
      </c>
    </row>
    <row r="123" spans="1:5" x14ac:dyDescent="0.2">
      <c r="A123" s="11" t="s">
        <v>1496</v>
      </c>
      <c r="D123" s="31" t="s">
        <v>54</v>
      </c>
    </row>
    <row r="125" spans="1:5" x14ac:dyDescent="0.2">
      <c r="A125" s="11" t="s">
        <v>1497</v>
      </c>
      <c r="B125" s="11"/>
      <c r="C125" s="11"/>
      <c r="D125" s="31" t="s">
        <v>54</v>
      </c>
    </row>
    <row r="126" spans="1:5" x14ac:dyDescent="0.2">
      <c r="A126" s="11"/>
      <c r="B126" s="11"/>
      <c r="C126" s="11"/>
      <c r="D126" s="11"/>
    </row>
    <row r="127" spans="1:5" x14ac:dyDescent="0.2">
      <c r="A127" s="11" t="s">
        <v>1498</v>
      </c>
      <c r="B127" s="11"/>
      <c r="C127" s="11"/>
      <c r="D127" s="31" t="s">
        <v>54</v>
      </c>
    </row>
    <row r="128" spans="1:5" x14ac:dyDescent="0.2">
      <c r="A128" s="11"/>
      <c r="B128" s="11"/>
      <c r="C128" s="11"/>
      <c r="D128" s="11"/>
    </row>
    <row r="129" spans="1:9" x14ac:dyDescent="0.2">
      <c r="A129" s="11" t="s">
        <v>1499</v>
      </c>
      <c r="B129" s="11"/>
      <c r="C129" s="11"/>
      <c r="D129" s="31" t="s">
        <v>54</v>
      </c>
    </row>
    <row r="130" spans="1:9" x14ac:dyDescent="0.2">
      <c r="A130" s="11"/>
      <c r="B130" s="11"/>
      <c r="C130" s="11"/>
      <c r="D130" s="11"/>
    </row>
    <row r="131" spans="1:9" x14ac:dyDescent="0.2">
      <c r="A131" s="11" t="s">
        <v>1500</v>
      </c>
      <c r="B131" s="11"/>
      <c r="C131" s="11"/>
      <c r="D131" s="31" t="s">
        <v>54</v>
      </c>
    </row>
    <row r="132" spans="1:9" x14ac:dyDescent="0.2">
      <c r="A132" s="11"/>
      <c r="B132" s="11"/>
      <c r="C132" s="11"/>
      <c r="D132" s="11"/>
    </row>
    <row r="133" spans="1:9" x14ac:dyDescent="0.2">
      <c r="A133" s="11" t="s">
        <v>1501</v>
      </c>
      <c r="B133" s="11"/>
      <c r="C133" s="11"/>
      <c r="D133" s="31" t="s">
        <v>54</v>
      </c>
    </row>
    <row r="135" spans="1:9" x14ac:dyDescent="0.2">
      <c r="A135" s="78" t="s">
        <v>1502</v>
      </c>
      <c r="B135" s="79"/>
      <c r="C135" s="79"/>
      <c r="D135" s="79"/>
    </row>
    <row r="137" spans="1:9" x14ac:dyDescent="0.2">
      <c r="A137" s="78" t="s">
        <v>1503</v>
      </c>
      <c r="B137" s="79"/>
      <c r="C137" s="79"/>
      <c r="D137" s="79"/>
      <c r="E137" s="10"/>
      <c r="G137" s="10"/>
      <c r="H137" s="79"/>
      <c r="I137" s="79"/>
    </row>
    <row r="138" spans="1:9" x14ac:dyDescent="0.2">
      <c r="A138" s="100"/>
      <c r="B138" s="79"/>
      <c r="C138" s="79"/>
      <c r="D138" s="79"/>
      <c r="E138" s="10"/>
      <c r="G138" s="10"/>
      <c r="H138" s="79"/>
      <c r="I138" s="79"/>
    </row>
    <row r="139" spans="1:9" x14ac:dyDescent="0.2">
      <c r="A139" s="79"/>
      <c r="B139" s="79"/>
      <c r="C139" s="79"/>
      <c r="D139" s="79"/>
      <c r="E139" s="10"/>
      <c r="G139" s="10"/>
      <c r="H139" s="79"/>
      <c r="I139" s="79"/>
    </row>
    <row r="140" spans="1:9" x14ac:dyDescent="0.2">
      <c r="A140" s="79"/>
      <c r="B140" s="79"/>
      <c r="C140" s="79"/>
      <c r="D140" s="79"/>
      <c r="E140" s="10"/>
      <c r="G140" s="10"/>
      <c r="H140" s="79"/>
      <c r="I140" s="79"/>
    </row>
    <row r="141" spans="1:9" x14ac:dyDescent="0.2">
      <c r="A141" s="79"/>
      <c r="B141" s="79"/>
      <c r="C141" s="79"/>
      <c r="D141" s="79"/>
      <c r="E141" s="10"/>
      <c r="G141" s="10"/>
      <c r="H141" s="79"/>
      <c r="I141" s="79"/>
    </row>
    <row r="142" spans="1:9" x14ac:dyDescent="0.2">
      <c r="A142" s="79"/>
      <c r="B142" s="79"/>
      <c r="C142" s="79"/>
      <c r="D142" s="79"/>
      <c r="E142" s="10"/>
      <c r="G142" s="10"/>
      <c r="H142" s="79"/>
      <c r="I142" s="79"/>
    </row>
    <row r="143" spans="1:9" x14ac:dyDescent="0.2">
      <c r="A143" s="79"/>
      <c r="B143" s="79"/>
      <c r="C143" s="79"/>
      <c r="D143" s="79"/>
      <c r="E143" s="10"/>
      <c r="G143" s="10"/>
      <c r="H143" s="79"/>
      <c r="I143" s="79"/>
    </row>
    <row r="144" spans="1:9" x14ac:dyDescent="0.2">
      <c r="A144" s="79"/>
      <c r="B144" s="79"/>
      <c r="C144" s="79"/>
      <c r="D144" s="79"/>
      <c r="E144" s="10"/>
      <c r="G144" s="10"/>
      <c r="H144" s="79"/>
      <c r="I144" s="79"/>
    </row>
    <row r="145" spans="1:9" x14ac:dyDescent="0.2">
      <c r="A145" s="79"/>
      <c r="B145" s="79"/>
      <c r="C145" s="79"/>
      <c r="D145" s="79"/>
      <c r="E145" s="10"/>
      <c r="G145" s="10"/>
      <c r="H145" s="79"/>
      <c r="I145" s="79"/>
    </row>
    <row r="146" spans="1:9" x14ac:dyDescent="0.2">
      <c r="A146" s="79"/>
      <c r="B146" s="79"/>
      <c r="C146" s="79"/>
      <c r="D146" s="79"/>
      <c r="E146" s="10"/>
      <c r="G146" s="10"/>
      <c r="H146" s="79"/>
      <c r="I146" s="79"/>
    </row>
    <row r="147" spans="1:9" x14ac:dyDescent="0.2">
      <c r="A147" s="79"/>
      <c r="B147" s="79"/>
      <c r="C147" s="79"/>
      <c r="D147" s="79"/>
      <c r="E147" s="10"/>
      <c r="G147" s="10"/>
      <c r="H147" s="79"/>
      <c r="I147" s="79"/>
    </row>
    <row r="148" spans="1:9" x14ac:dyDescent="0.2">
      <c r="A148" s="79"/>
      <c r="B148" s="79"/>
      <c r="C148" s="79"/>
      <c r="D148" s="79"/>
      <c r="E148" s="10"/>
      <c r="G148" s="10"/>
      <c r="H148" s="79"/>
      <c r="I148" s="79"/>
    </row>
    <row r="149" spans="1:9" x14ac:dyDescent="0.2">
      <c r="A149" s="79"/>
      <c r="B149" s="79"/>
      <c r="C149" s="79"/>
      <c r="D149" s="79"/>
      <c r="E149" s="10"/>
      <c r="G149" s="10"/>
      <c r="H149" s="79"/>
      <c r="I149" s="79"/>
    </row>
    <row r="150" spans="1:9" x14ac:dyDescent="0.2">
      <c r="A150" s="79"/>
      <c r="B150" s="79"/>
      <c r="C150" s="79"/>
      <c r="D150" s="79"/>
      <c r="E150" s="10"/>
      <c r="G150" s="10"/>
      <c r="H150" s="79"/>
      <c r="I150" s="79"/>
    </row>
    <row r="151" spans="1:9" x14ac:dyDescent="0.2">
      <c r="A151" s="79"/>
      <c r="B151" s="79"/>
      <c r="C151" s="79"/>
      <c r="D151" s="79"/>
      <c r="E151" s="10"/>
      <c r="G151" s="10"/>
      <c r="H151" s="79"/>
      <c r="I151" s="79"/>
    </row>
    <row r="152" spans="1:9" x14ac:dyDescent="0.2">
      <c r="A152" s="79"/>
      <c r="B152" s="79"/>
      <c r="C152" s="79"/>
      <c r="D152" s="79"/>
      <c r="E152" s="10"/>
      <c r="G152" s="10"/>
      <c r="H152" s="79"/>
      <c r="I152" s="79"/>
    </row>
    <row r="153" spans="1:9" x14ac:dyDescent="0.2">
      <c r="A153" s="79"/>
      <c r="B153" s="79"/>
      <c r="C153" s="79"/>
      <c r="D153" s="79"/>
      <c r="E153" s="10"/>
      <c r="G153" s="10"/>
      <c r="H153" s="79"/>
      <c r="I153" s="79"/>
    </row>
    <row r="154" spans="1:9" x14ac:dyDescent="0.2">
      <c r="A154" s="79"/>
      <c r="B154" s="79"/>
      <c r="C154" s="79"/>
      <c r="D154" s="79"/>
      <c r="E154" s="10"/>
      <c r="G154" s="10"/>
      <c r="H154" s="79"/>
      <c r="I154" s="79"/>
    </row>
    <row r="155" spans="1:9" x14ac:dyDescent="0.2">
      <c r="A155" s="78" t="s">
        <v>1867</v>
      </c>
      <c r="B155" s="79"/>
      <c r="C155" s="79"/>
      <c r="D155" s="79"/>
      <c r="E155" s="10"/>
      <c r="G155" s="10"/>
      <c r="H155" s="79"/>
      <c r="I155" s="79"/>
    </row>
    <row r="156" spans="1:9" x14ac:dyDescent="0.2">
      <c r="A156" s="79"/>
      <c r="B156" s="79"/>
      <c r="C156" s="79"/>
      <c r="D156" s="79"/>
      <c r="E156" s="10"/>
      <c r="G156" s="10"/>
      <c r="H156" s="79"/>
      <c r="I156" s="79"/>
    </row>
    <row r="157" spans="1:9" x14ac:dyDescent="0.2">
      <c r="A157" s="78" t="s">
        <v>1505</v>
      </c>
      <c r="B157" s="79"/>
      <c r="C157" s="79"/>
      <c r="D157" s="79"/>
      <c r="E157" s="10"/>
      <c r="G157" s="10"/>
      <c r="H157" s="79"/>
      <c r="I157" s="79"/>
    </row>
    <row r="158" spans="1:9" x14ac:dyDescent="0.2">
      <c r="A158" s="79"/>
      <c r="B158" s="79"/>
      <c r="C158" s="79"/>
      <c r="D158" s="79"/>
      <c r="E158" s="10"/>
      <c r="G158" s="10"/>
      <c r="H158" s="79"/>
      <c r="I158" s="79"/>
    </row>
    <row r="159" spans="1:9" x14ac:dyDescent="0.2">
      <c r="A159" s="79"/>
      <c r="B159" s="79"/>
      <c r="C159" s="79"/>
      <c r="D159" s="79"/>
      <c r="E159" s="10"/>
      <c r="G159" s="10"/>
      <c r="H159" s="79"/>
      <c r="I159" s="79"/>
    </row>
    <row r="160" spans="1:9" x14ac:dyDescent="0.2">
      <c r="A160" s="79"/>
      <c r="B160" s="79"/>
      <c r="C160" s="79"/>
      <c r="D160" s="79"/>
      <c r="E160" s="10"/>
      <c r="G160" s="10"/>
      <c r="H160" s="79"/>
      <c r="I160" s="79"/>
    </row>
    <row r="161" spans="1:9" x14ac:dyDescent="0.2">
      <c r="A161" s="79"/>
      <c r="B161" s="79"/>
      <c r="C161" s="79"/>
      <c r="D161" s="79"/>
      <c r="E161" s="10"/>
      <c r="G161" s="10"/>
      <c r="H161" s="79"/>
      <c r="I161" s="79"/>
    </row>
    <row r="162" spans="1:9" x14ac:dyDescent="0.2">
      <c r="A162" s="79"/>
      <c r="B162" s="79"/>
      <c r="C162" s="79"/>
      <c r="D162" s="79"/>
      <c r="E162" s="10"/>
      <c r="G162" s="10"/>
      <c r="H162" s="79"/>
      <c r="I162" s="79"/>
    </row>
    <row r="163" spans="1:9" x14ac:dyDescent="0.2">
      <c r="A163" s="79"/>
      <c r="B163" s="79"/>
      <c r="C163" s="79"/>
      <c r="D163" s="79"/>
      <c r="E163" s="10"/>
      <c r="G163" s="10"/>
      <c r="H163" s="79"/>
      <c r="I163" s="79"/>
    </row>
    <row r="164" spans="1:9" x14ac:dyDescent="0.2">
      <c r="A164" s="79"/>
      <c r="B164" s="79"/>
      <c r="C164" s="79"/>
      <c r="D164" s="79"/>
      <c r="E164" s="10"/>
      <c r="G164" s="10"/>
      <c r="H164" s="79"/>
      <c r="I164" s="79"/>
    </row>
    <row r="165" spans="1:9" x14ac:dyDescent="0.2">
      <c r="A165" s="79"/>
      <c r="B165" s="79"/>
      <c r="C165" s="79"/>
      <c r="D165" s="79"/>
      <c r="E165" s="10"/>
      <c r="G165" s="10"/>
      <c r="H165" s="79"/>
      <c r="I165" s="79"/>
    </row>
    <row r="166" spans="1:9" x14ac:dyDescent="0.2">
      <c r="A166" s="79"/>
      <c r="B166" s="79"/>
      <c r="C166" s="79"/>
      <c r="D166" s="79"/>
      <c r="E166" s="10"/>
      <c r="G166" s="10"/>
      <c r="H166" s="79"/>
      <c r="I166" s="79"/>
    </row>
    <row r="167" spans="1:9" x14ac:dyDescent="0.2">
      <c r="A167" s="79"/>
      <c r="B167" s="79"/>
      <c r="C167" s="79"/>
      <c r="D167" s="79"/>
      <c r="E167" s="10"/>
      <c r="G167" s="10"/>
      <c r="H167" s="79"/>
      <c r="I167" s="79"/>
    </row>
    <row r="168" spans="1:9" x14ac:dyDescent="0.2">
      <c r="A168" s="79"/>
      <c r="B168" s="79"/>
      <c r="C168" s="79"/>
      <c r="D168" s="79"/>
      <c r="E168" s="10"/>
      <c r="G168" s="10"/>
      <c r="H168" s="79"/>
      <c r="I168" s="79"/>
    </row>
    <row r="169" spans="1:9" x14ac:dyDescent="0.2">
      <c r="A169" s="79"/>
      <c r="B169" s="79"/>
      <c r="C169" s="79"/>
      <c r="D169" s="79"/>
      <c r="E169" s="10"/>
      <c r="G169" s="10"/>
      <c r="H169" s="79"/>
      <c r="I169" s="79"/>
    </row>
    <row r="170" spans="1:9" x14ac:dyDescent="0.2">
      <c r="A170" s="79"/>
      <c r="B170" s="79"/>
      <c r="C170" s="79"/>
      <c r="D170" s="79"/>
      <c r="E170" s="10"/>
      <c r="G170" s="10"/>
      <c r="H170" s="79"/>
      <c r="I170" s="79"/>
    </row>
    <row r="171" spans="1:9" x14ac:dyDescent="0.2">
      <c r="A171" s="79"/>
      <c r="B171" s="79"/>
      <c r="C171" s="79"/>
      <c r="D171" s="79"/>
      <c r="E171" s="10"/>
      <c r="G171" s="10"/>
      <c r="H171" s="79"/>
      <c r="I171" s="79"/>
    </row>
    <row r="172" spans="1:9" x14ac:dyDescent="0.2">
      <c r="A172" s="79"/>
      <c r="B172" s="79"/>
      <c r="C172" s="79"/>
      <c r="D172" s="79"/>
      <c r="E172" s="10"/>
      <c r="G172" s="10"/>
      <c r="H172" s="79"/>
      <c r="I172" s="79"/>
    </row>
    <row r="173" spans="1:9" x14ac:dyDescent="0.2">
      <c r="A173" s="79"/>
      <c r="B173" s="79"/>
      <c r="C173" s="79"/>
      <c r="D173" s="79"/>
      <c r="E173" s="10"/>
      <c r="G173" s="10"/>
      <c r="H173" s="79"/>
      <c r="I173" s="79"/>
    </row>
    <row r="174" spans="1:9" x14ac:dyDescent="0.2">
      <c r="A174" s="78" t="s">
        <v>1868</v>
      </c>
      <c r="B174" s="79"/>
      <c r="C174" s="79"/>
      <c r="D174" s="79"/>
      <c r="E174" s="10"/>
      <c r="G174" s="10"/>
      <c r="H174" s="79"/>
      <c r="I174" s="79"/>
    </row>
    <row r="175" spans="1:9" x14ac:dyDescent="0.2">
      <c r="A175" s="79"/>
      <c r="B175" s="79"/>
      <c r="C175" s="79"/>
      <c r="D175" s="79"/>
      <c r="E175" s="10"/>
      <c r="G175" s="10"/>
      <c r="H175" s="79"/>
      <c r="I175" s="79"/>
    </row>
    <row r="176" spans="1:9" x14ac:dyDescent="0.2">
      <c r="A176" s="79" t="s">
        <v>1506</v>
      </c>
      <c r="B176" s="79"/>
      <c r="C176" s="79"/>
      <c r="D176" s="79"/>
      <c r="E176" s="10"/>
      <c r="G176" s="10"/>
      <c r="H176" s="79"/>
      <c r="I176" s="79"/>
    </row>
    <row r="179" spans="1:1" x14ac:dyDescent="0.2">
      <c r="A179" s="79"/>
    </row>
    <row r="180" spans="1:1" x14ac:dyDescent="0.2">
      <c r="A180" s="100"/>
    </row>
    <row r="181" spans="1:1" x14ac:dyDescent="0.2">
      <c r="A181" s="100"/>
    </row>
  </sheetData>
  <mergeCells count="7">
    <mergeCell ref="A115:B115"/>
    <mergeCell ref="A1:G1"/>
    <mergeCell ref="A98:D98"/>
    <mergeCell ref="A111:B111"/>
    <mergeCell ref="A112:B112"/>
    <mergeCell ref="A113:B113"/>
    <mergeCell ref="A114:B114"/>
  </mergeCells>
  <conditionalFormatting sqref="F2:F3">
    <cfRule type="cellIs" dxfId="105" priority="2" stopIfTrue="1" operator="between">
      <formula>0.009</formula>
      <formula>-0.009</formula>
    </cfRule>
  </conditionalFormatting>
  <conditionalFormatting sqref="F5:F282">
    <cfRule type="cellIs" dxfId="104"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77F07-6AC7-45EA-8222-E0A1AE0523E3}">
  <dimension ref="A1:I192"/>
  <sheetViews>
    <sheetView workbookViewId="0">
      <selection sqref="A1:G1"/>
    </sheetView>
  </sheetViews>
  <sheetFormatPr defaultColWidth="9.28515625" defaultRowHeight="11.25" x14ac:dyDescent="0.2"/>
  <cols>
    <col min="1" max="1" width="35.28515625" style="6" bestFit="1" customWidth="1"/>
    <col min="2" max="2" width="33.7109375" style="6" bestFit="1" customWidth="1"/>
    <col min="3" max="3" width="32.28515625" style="6" bestFit="1" customWidth="1"/>
    <col min="4" max="4" width="15.7109375" style="6" customWidth="1"/>
    <col min="5" max="5" width="24.7109375" style="9" customWidth="1"/>
    <col min="6" max="6" width="14.7109375" style="10" customWidth="1"/>
    <col min="7" max="7" width="22.85546875" style="9" bestFit="1" customWidth="1"/>
    <col min="8" max="8" width="19.42578125" style="6" bestFit="1" customWidth="1"/>
    <col min="9" max="9" width="20.28515625" style="6" customWidth="1"/>
    <col min="10" max="16384" width="9.28515625" style="6"/>
  </cols>
  <sheetData>
    <row r="1" spans="1:9" s="1" customFormat="1" ht="15" x14ac:dyDescent="0.2">
      <c r="A1" s="150" t="s">
        <v>8</v>
      </c>
      <c r="B1" s="151"/>
      <c r="C1" s="151"/>
      <c r="D1" s="151"/>
      <c r="E1" s="151"/>
      <c r="F1" s="151"/>
      <c r="G1" s="151"/>
    </row>
    <row r="2" spans="1:9" s="1" customFormat="1" ht="12" x14ac:dyDescent="0.2">
      <c r="E2" s="5"/>
      <c r="F2" s="8"/>
      <c r="G2" s="9"/>
    </row>
    <row r="3" spans="1:9" s="1" customFormat="1" ht="12" x14ac:dyDescent="0.2">
      <c r="A3" s="7" t="s">
        <v>7</v>
      </c>
      <c r="B3" s="2"/>
      <c r="C3" s="3"/>
      <c r="D3" s="3"/>
      <c r="E3" s="4"/>
      <c r="F3" s="8"/>
      <c r="G3" s="9"/>
    </row>
    <row r="4" spans="1:9" s="138" customFormat="1" ht="44.25" customHeight="1" x14ac:dyDescent="0.25">
      <c r="A4" s="14" t="s">
        <v>2</v>
      </c>
      <c r="B4" s="14" t="s">
        <v>0</v>
      </c>
      <c r="C4" s="15" t="s">
        <v>4</v>
      </c>
      <c r="D4" s="15" t="s">
        <v>1</v>
      </c>
      <c r="E4" s="56" t="s">
        <v>6</v>
      </c>
      <c r="F4" s="56" t="s">
        <v>3</v>
      </c>
      <c r="G4" s="143" t="s">
        <v>321</v>
      </c>
      <c r="H4" s="142" t="s">
        <v>322</v>
      </c>
      <c r="I4" s="16" t="s">
        <v>5</v>
      </c>
    </row>
    <row r="5" spans="1:9" x14ac:dyDescent="0.2">
      <c r="A5" s="17" t="s">
        <v>128</v>
      </c>
      <c r="B5" s="18"/>
      <c r="C5" s="18"/>
      <c r="D5" s="18"/>
      <c r="E5" s="19"/>
      <c r="F5" s="20"/>
      <c r="G5" s="22"/>
      <c r="H5" s="139"/>
      <c r="I5" s="19"/>
    </row>
    <row r="6" spans="1:9" x14ac:dyDescent="0.2">
      <c r="A6" s="21" t="s">
        <v>31</v>
      </c>
      <c r="B6" s="22"/>
      <c r="C6" s="22"/>
      <c r="D6" s="22"/>
      <c r="E6" s="23"/>
      <c r="F6" s="24"/>
      <c r="G6" s="22"/>
      <c r="H6" s="139"/>
      <c r="I6" s="23"/>
    </row>
    <row r="7" spans="1:9" x14ac:dyDescent="0.2">
      <c r="A7" s="22" t="s">
        <v>133</v>
      </c>
      <c r="B7" s="22" t="s">
        <v>132</v>
      </c>
      <c r="C7" s="22" t="s">
        <v>131</v>
      </c>
      <c r="D7" s="25">
        <v>959282</v>
      </c>
      <c r="E7" s="23">
        <v>9204.3107899999995</v>
      </c>
      <c r="F7" s="24">
        <v>3.3269310229678202</v>
      </c>
      <c r="G7" s="22"/>
      <c r="H7" s="139"/>
      <c r="I7" s="23"/>
    </row>
    <row r="8" spans="1:9" x14ac:dyDescent="0.2">
      <c r="A8" s="22" t="s">
        <v>137</v>
      </c>
      <c r="B8" s="22" t="s">
        <v>1241</v>
      </c>
      <c r="C8" s="22" t="s">
        <v>131</v>
      </c>
      <c r="D8" s="25">
        <v>1252572</v>
      </c>
      <c r="E8" s="23">
        <v>8876.9777639999993</v>
      </c>
      <c r="F8" s="24">
        <v>3.2086153311265</v>
      </c>
      <c r="G8" s="22"/>
      <c r="H8" s="139"/>
      <c r="I8" s="23"/>
    </row>
    <row r="9" spans="1:9" x14ac:dyDescent="0.2">
      <c r="A9" s="22" t="s">
        <v>135</v>
      </c>
      <c r="B9" s="22" t="s">
        <v>1242</v>
      </c>
      <c r="C9" s="22" t="s">
        <v>131</v>
      </c>
      <c r="D9" s="25">
        <v>606061</v>
      </c>
      <c r="E9" s="23">
        <v>8010.3082370000002</v>
      </c>
      <c r="F9" s="24">
        <v>2.89535453389552</v>
      </c>
      <c r="G9" s="22"/>
      <c r="H9" s="139"/>
      <c r="I9" s="23"/>
    </row>
    <row r="10" spans="1:9" x14ac:dyDescent="0.2">
      <c r="A10" s="22" t="s">
        <v>130</v>
      </c>
      <c r="B10" s="22" t="s">
        <v>1244</v>
      </c>
      <c r="C10" s="22" t="s">
        <v>131</v>
      </c>
      <c r="D10" s="25">
        <v>597623</v>
      </c>
      <c r="E10" s="23">
        <v>7326.8579799999998</v>
      </c>
      <c r="F10" s="24">
        <v>2.6483189964667999</v>
      </c>
      <c r="G10" s="22"/>
      <c r="H10" s="139"/>
      <c r="I10" s="23"/>
    </row>
    <row r="11" spans="1:9" x14ac:dyDescent="0.2">
      <c r="A11" s="22" t="s">
        <v>139</v>
      </c>
      <c r="B11" s="22" t="s">
        <v>138</v>
      </c>
      <c r="C11" s="22" t="s">
        <v>140</v>
      </c>
      <c r="D11" s="25">
        <v>2053900</v>
      </c>
      <c r="E11" s="23">
        <v>6572.48</v>
      </c>
      <c r="F11" s="24">
        <v>2.3756463801278902</v>
      </c>
      <c r="G11" s="22"/>
      <c r="H11" s="139"/>
      <c r="I11" s="23"/>
    </row>
    <row r="12" spans="1:9" x14ac:dyDescent="0.2">
      <c r="A12" s="22" t="s">
        <v>160</v>
      </c>
      <c r="B12" s="22" t="s">
        <v>1239</v>
      </c>
      <c r="C12" s="22" t="s">
        <v>161</v>
      </c>
      <c r="D12" s="25">
        <v>548907</v>
      </c>
      <c r="E12" s="23">
        <v>6515.5260900000003</v>
      </c>
      <c r="F12" s="24">
        <v>2.3550601858563698</v>
      </c>
      <c r="G12" s="22"/>
      <c r="H12" s="139"/>
      <c r="I12" s="23"/>
    </row>
    <row r="13" spans="1:9" x14ac:dyDescent="0.2">
      <c r="A13" s="22" t="s">
        <v>145</v>
      </c>
      <c r="B13" s="22" t="s">
        <v>144</v>
      </c>
      <c r="C13" s="22" t="s">
        <v>146</v>
      </c>
      <c r="D13" s="25">
        <v>165175</v>
      </c>
      <c r="E13" s="23">
        <v>6210.58</v>
      </c>
      <c r="F13" s="24">
        <v>2.24483633202302</v>
      </c>
      <c r="G13" s="22"/>
      <c r="H13" s="139"/>
      <c r="I13" s="23"/>
    </row>
    <row r="14" spans="1:9" x14ac:dyDescent="0.2">
      <c r="A14" s="22" t="s">
        <v>259</v>
      </c>
      <c r="B14" s="22" t="s">
        <v>258</v>
      </c>
      <c r="C14" s="22" t="s">
        <v>155</v>
      </c>
      <c r="D14" s="25">
        <v>124371</v>
      </c>
      <c r="E14" s="23">
        <v>5805.6382800000001</v>
      </c>
      <c r="F14" s="24">
        <v>2.0984687004317801</v>
      </c>
      <c r="G14" s="22"/>
      <c r="H14" s="139"/>
      <c r="I14" s="23"/>
    </row>
    <row r="15" spans="1:9" x14ac:dyDescent="0.2">
      <c r="A15" s="22" t="s">
        <v>163</v>
      </c>
      <c r="B15" s="22" t="s">
        <v>162</v>
      </c>
      <c r="C15" s="22" t="s">
        <v>164</v>
      </c>
      <c r="D15" s="25">
        <v>52703</v>
      </c>
      <c r="E15" s="23">
        <v>5774.1406800000004</v>
      </c>
      <c r="F15" s="24">
        <v>2.0870837803677098</v>
      </c>
      <c r="G15" s="22"/>
      <c r="H15" s="139"/>
      <c r="I15" s="23"/>
    </row>
    <row r="16" spans="1:9" x14ac:dyDescent="0.2">
      <c r="A16" s="22" t="s">
        <v>142</v>
      </c>
      <c r="B16" s="22" t="s">
        <v>141</v>
      </c>
      <c r="C16" s="22" t="s">
        <v>143</v>
      </c>
      <c r="D16" s="25">
        <v>324103</v>
      </c>
      <c r="E16" s="23">
        <v>5694.4897099999998</v>
      </c>
      <c r="F16" s="24">
        <v>2.0582936526603302</v>
      </c>
      <c r="G16" s="22"/>
      <c r="H16" s="139"/>
      <c r="I16" s="23"/>
    </row>
    <row r="17" spans="1:9" x14ac:dyDescent="0.2">
      <c r="A17" s="22" t="s">
        <v>151</v>
      </c>
      <c r="B17" s="22" t="s">
        <v>150</v>
      </c>
      <c r="C17" s="22" t="s">
        <v>152</v>
      </c>
      <c r="D17" s="25">
        <v>185448</v>
      </c>
      <c r="E17" s="23">
        <v>5470.7160000000003</v>
      </c>
      <c r="F17" s="24">
        <v>1.977409845615</v>
      </c>
      <c r="G17" s="22"/>
      <c r="H17" s="139"/>
      <c r="I17" s="23"/>
    </row>
    <row r="18" spans="1:9" x14ac:dyDescent="0.2">
      <c r="A18" s="22" t="s">
        <v>261</v>
      </c>
      <c r="B18" s="22" t="s">
        <v>1245</v>
      </c>
      <c r="C18" s="22" t="s">
        <v>149</v>
      </c>
      <c r="D18" s="25">
        <v>398001</v>
      </c>
      <c r="E18" s="23">
        <v>4895.4123</v>
      </c>
      <c r="F18" s="24">
        <v>1.76946426763239</v>
      </c>
      <c r="G18" s="22"/>
      <c r="H18" s="139"/>
      <c r="I18" s="23"/>
    </row>
    <row r="19" spans="1:9" x14ac:dyDescent="0.2">
      <c r="A19" s="22" t="s">
        <v>263</v>
      </c>
      <c r="B19" s="22" t="s">
        <v>262</v>
      </c>
      <c r="C19" s="22" t="s">
        <v>181</v>
      </c>
      <c r="D19" s="25">
        <v>59440</v>
      </c>
      <c r="E19" s="23">
        <v>4853.5731999999998</v>
      </c>
      <c r="F19" s="24">
        <v>1.7543413754421</v>
      </c>
      <c r="G19" s="22"/>
      <c r="H19" s="139"/>
      <c r="I19" s="23"/>
    </row>
    <row r="20" spans="1:9" x14ac:dyDescent="0.2">
      <c r="A20" s="22" t="s">
        <v>265</v>
      </c>
      <c r="B20" s="22" t="s">
        <v>264</v>
      </c>
      <c r="C20" s="22" t="s">
        <v>266</v>
      </c>
      <c r="D20" s="25">
        <v>269931</v>
      </c>
      <c r="E20" s="23">
        <v>4812.5997989999996</v>
      </c>
      <c r="F20" s="24">
        <v>1.7395313932486001</v>
      </c>
      <c r="G20" s="22"/>
      <c r="H20" s="139"/>
      <c r="I20" s="23"/>
    </row>
    <row r="21" spans="1:9" x14ac:dyDescent="0.2">
      <c r="A21" s="22" t="s">
        <v>186</v>
      </c>
      <c r="B21" s="22" t="s">
        <v>185</v>
      </c>
      <c r="C21" s="22" t="s">
        <v>187</v>
      </c>
      <c r="D21" s="25">
        <v>608166</v>
      </c>
      <c r="E21" s="23">
        <v>4780.1847600000001</v>
      </c>
      <c r="F21" s="24">
        <v>1.7278148615798701</v>
      </c>
      <c r="G21" s="22"/>
      <c r="H21" s="139"/>
      <c r="I21" s="23"/>
    </row>
    <row r="22" spans="1:9" x14ac:dyDescent="0.2">
      <c r="A22" s="22" t="s">
        <v>169</v>
      </c>
      <c r="B22" s="22" t="s">
        <v>168</v>
      </c>
      <c r="C22" s="22" t="s">
        <v>170</v>
      </c>
      <c r="D22" s="25">
        <v>344710</v>
      </c>
      <c r="E22" s="23">
        <v>4639.7965999999997</v>
      </c>
      <c r="F22" s="24">
        <v>1.67707105952695</v>
      </c>
      <c r="G22" s="22"/>
      <c r="H22" s="139"/>
      <c r="I22" s="23"/>
    </row>
    <row r="23" spans="1:9" x14ac:dyDescent="0.2">
      <c r="A23" s="22" t="s">
        <v>217</v>
      </c>
      <c r="B23" s="22" t="s">
        <v>216</v>
      </c>
      <c r="C23" s="22" t="s">
        <v>218</v>
      </c>
      <c r="D23" s="25">
        <v>85355</v>
      </c>
      <c r="E23" s="23">
        <v>4254.0932000000003</v>
      </c>
      <c r="F23" s="24">
        <v>1.5376571874401499</v>
      </c>
      <c r="G23" s="22"/>
      <c r="H23" s="139"/>
      <c r="I23" s="23"/>
    </row>
    <row r="24" spans="1:9" x14ac:dyDescent="0.2">
      <c r="A24" s="22" t="s">
        <v>208</v>
      </c>
      <c r="B24" s="22" t="s">
        <v>1243</v>
      </c>
      <c r="C24" s="22" t="s">
        <v>209</v>
      </c>
      <c r="D24" s="25">
        <v>2742307</v>
      </c>
      <c r="E24" s="23">
        <v>4228.363163</v>
      </c>
      <c r="F24" s="24">
        <v>1.52835697363051</v>
      </c>
      <c r="G24" s="22"/>
      <c r="H24" s="139"/>
      <c r="I24" s="23"/>
    </row>
    <row r="25" spans="1:9" x14ac:dyDescent="0.2">
      <c r="A25" s="22" t="s">
        <v>193</v>
      </c>
      <c r="B25" s="22" t="s">
        <v>192</v>
      </c>
      <c r="C25" s="22" t="s">
        <v>194</v>
      </c>
      <c r="D25" s="25">
        <v>2205848</v>
      </c>
      <c r="E25" s="23">
        <v>4065.377864</v>
      </c>
      <c r="F25" s="24">
        <v>1.4694453549441999</v>
      </c>
      <c r="G25" s="22"/>
      <c r="H25" s="139"/>
      <c r="I25" s="23"/>
    </row>
    <row r="26" spans="1:9" x14ac:dyDescent="0.2">
      <c r="A26" s="22" t="s">
        <v>268</v>
      </c>
      <c r="B26" s="22" t="s">
        <v>267</v>
      </c>
      <c r="C26" s="22" t="s">
        <v>140</v>
      </c>
      <c r="D26" s="25">
        <v>153919</v>
      </c>
      <c r="E26" s="23">
        <v>4035.140504</v>
      </c>
      <c r="F26" s="24">
        <v>1.4585159531310901</v>
      </c>
      <c r="G26" s="22"/>
      <c r="H26" s="139"/>
      <c r="I26" s="23"/>
    </row>
    <row r="27" spans="1:9" x14ac:dyDescent="0.2">
      <c r="A27" s="22" t="s">
        <v>183</v>
      </c>
      <c r="B27" s="22" t="s">
        <v>182</v>
      </c>
      <c r="C27" s="22" t="s">
        <v>184</v>
      </c>
      <c r="D27" s="25">
        <v>82369</v>
      </c>
      <c r="E27" s="23">
        <v>3978.4227000000001</v>
      </c>
      <c r="F27" s="24">
        <v>1.4380151002169099</v>
      </c>
      <c r="G27" s="22"/>
      <c r="H27" s="139"/>
      <c r="I27" s="23"/>
    </row>
    <row r="28" spans="1:9" x14ac:dyDescent="0.2">
      <c r="A28" s="22" t="s">
        <v>172</v>
      </c>
      <c r="B28" s="22" t="s">
        <v>171</v>
      </c>
      <c r="C28" s="22" t="s">
        <v>173</v>
      </c>
      <c r="D28" s="25">
        <v>1083458</v>
      </c>
      <c r="E28" s="23">
        <v>3889.6142199999999</v>
      </c>
      <c r="F28" s="24">
        <v>1.40591495779933</v>
      </c>
      <c r="G28" s="22"/>
      <c r="H28" s="139"/>
      <c r="I28" s="23"/>
    </row>
    <row r="29" spans="1:9" x14ac:dyDescent="0.2">
      <c r="A29" s="22" t="s">
        <v>232</v>
      </c>
      <c r="B29" s="22" t="s">
        <v>231</v>
      </c>
      <c r="C29" s="22" t="s">
        <v>233</v>
      </c>
      <c r="D29" s="25">
        <v>902209</v>
      </c>
      <c r="E29" s="23">
        <v>3722.514334</v>
      </c>
      <c r="F29" s="24">
        <v>1.3455161069400401</v>
      </c>
      <c r="G29" s="22"/>
      <c r="H29" s="139"/>
      <c r="I29" s="23"/>
    </row>
    <row r="30" spans="1:9" x14ac:dyDescent="0.2">
      <c r="A30" s="22" t="s">
        <v>245</v>
      </c>
      <c r="B30" s="22" t="s">
        <v>244</v>
      </c>
      <c r="C30" s="22" t="s">
        <v>155</v>
      </c>
      <c r="D30" s="25">
        <v>80643</v>
      </c>
      <c r="E30" s="23">
        <v>3457.0847669999998</v>
      </c>
      <c r="F30" s="24">
        <v>1.24957564154152</v>
      </c>
      <c r="G30" s="22"/>
      <c r="H30" s="139"/>
      <c r="I30" s="23"/>
    </row>
    <row r="31" spans="1:9" x14ac:dyDescent="0.2">
      <c r="A31" s="22" t="s">
        <v>148</v>
      </c>
      <c r="B31" s="22" t="s">
        <v>1240</v>
      </c>
      <c r="C31" s="22" t="s">
        <v>149</v>
      </c>
      <c r="D31" s="25">
        <v>339802</v>
      </c>
      <c r="E31" s="23">
        <v>3377.9716819999999</v>
      </c>
      <c r="F31" s="24">
        <v>1.22097993428931</v>
      </c>
      <c r="G31" s="22"/>
      <c r="H31" s="139"/>
      <c r="I31" s="23"/>
    </row>
    <row r="32" spans="1:9" x14ac:dyDescent="0.2">
      <c r="A32" s="22" t="s">
        <v>270</v>
      </c>
      <c r="B32" s="22" t="s">
        <v>269</v>
      </c>
      <c r="C32" s="22" t="s">
        <v>239</v>
      </c>
      <c r="D32" s="25">
        <v>1017923</v>
      </c>
      <c r="E32" s="23">
        <v>3338.2784790000001</v>
      </c>
      <c r="F32" s="24">
        <v>1.20663268423718</v>
      </c>
      <c r="G32" s="22"/>
      <c r="H32" s="139"/>
      <c r="I32" s="23"/>
    </row>
    <row r="33" spans="1:9" x14ac:dyDescent="0.2">
      <c r="A33" s="22" t="s">
        <v>175</v>
      </c>
      <c r="B33" s="22" t="s">
        <v>174</v>
      </c>
      <c r="C33" s="22" t="s">
        <v>176</v>
      </c>
      <c r="D33" s="25">
        <v>1922195</v>
      </c>
      <c r="E33" s="23">
        <v>3302.1387909999999</v>
      </c>
      <c r="F33" s="24">
        <v>1.19356986487886</v>
      </c>
      <c r="G33" s="22"/>
      <c r="H33" s="139"/>
      <c r="I33" s="23"/>
    </row>
    <row r="34" spans="1:9" x14ac:dyDescent="0.2">
      <c r="A34" s="22" t="s">
        <v>215</v>
      </c>
      <c r="B34" s="22" t="s">
        <v>214</v>
      </c>
      <c r="C34" s="22" t="s">
        <v>206</v>
      </c>
      <c r="D34" s="25">
        <v>316848</v>
      </c>
      <c r="E34" s="23">
        <v>3263.5344</v>
      </c>
      <c r="F34" s="24">
        <v>1.17961616981456</v>
      </c>
      <c r="G34" s="22"/>
      <c r="H34" s="139"/>
      <c r="I34" s="23"/>
    </row>
    <row r="35" spans="1:9" x14ac:dyDescent="0.2">
      <c r="A35" s="22" t="s">
        <v>272</v>
      </c>
      <c r="B35" s="22" t="s">
        <v>271</v>
      </c>
      <c r="C35" s="22" t="s">
        <v>167</v>
      </c>
      <c r="D35" s="25">
        <v>658960</v>
      </c>
      <c r="E35" s="23">
        <v>3251.6381200000001</v>
      </c>
      <c r="F35" s="24">
        <v>1.17531621690197</v>
      </c>
      <c r="G35" s="22"/>
      <c r="H35" s="139"/>
      <c r="I35" s="23"/>
    </row>
    <row r="36" spans="1:9" x14ac:dyDescent="0.2">
      <c r="A36" s="22" t="s">
        <v>274</v>
      </c>
      <c r="B36" s="22" t="s">
        <v>273</v>
      </c>
      <c r="C36" s="22" t="s">
        <v>275</v>
      </c>
      <c r="D36" s="25">
        <v>327059</v>
      </c>
      <c r="E36" s="23">
        <v>3080.2416619999999</v>
      </c>
      <c r="F36" s="24">
        <v>1.11336435474119</v>
      </c>
      <c r="G36" s="22"/>
      <c r="H36" s="139"/>
      <c r="I36" s="23"/>
    </row>
    <row r="37" spans="1:9" x14ac:dyDescent="0.2">
      <c r="A37" s="22" t="s">
        <v>222</v>
      </c>
      <c r="B37" s="22" t="s">
        <v>221</v>
      </c>
      <c r="C37" s="22" t="s">
        <v>170</v>
      </c>
      <c r="D37" s="25">
        <v>255352</v>
      </c>
      <c r="E37" s="23">
        <v>3043.5404880000001</v>
      </c>
      <c r="F37" s="24">
        <v>1.10009858426193</v>
      </c>
      <c r="G37" s="22"/>
      <c r="H37" s="139"/>
      <c r="I37" s="23"/>
    </row>
    <row r="38" spans="1:9" x14ac:dyDescent="0.2">
      <c r="A38" s="22" t="s">
        <v>277</v>
      </c>
      <c r="B38" s="22" t="s">
        <v>276</v>
      </c>
      <c r="C38" s="22" t="s">
        <v>233</v>
      </c>
      <c r="D38" s="25">
        <v>589970</v>
      </c>
      <c r="E38" s="23">
        <v>2998.5225249999999</v>
      </c>
      <c r="F38" s="24">
        <v>1.0838266806818999</v>
      </c>
      <c r="G38" s="22"/>
      <c r="H38" s="139"/>
      <c r="I38" s="23"/>
    </row>
    <row r="39" spans="1:9" x14ac:dyDescent="0.2">
      <c r="A39" s="22" t="s">
        <v>279</v>
      </c>
      <c r="B39" s="22" t="s">
        <v>278</v>
      </c>
      <c r="C39" s="22" t="s">
        <v>230</v>
      </c>
      <c r="D39" s="25">
        <v>319564</v>
      </c>
      <c r="E39" s="23">
        <v>2700.9549280000001</v>
      </c>
      <c r="F39" s="24">
        <v>0.97626980950748798</v>
      </c>
      <c r="G39" s="22"/>
      <c r="H39" s="139"/>
      <c r="I39" s="23"/>
    </row>
    <row r="40" spans="1:9" x14ac:dyDescent="0.2">
      <c r="A40" s="22" t="s">
        <v>281</v>
      </c>
      <c r="B40" s="22" t="s">
        <v>280</v>
      </c>
      <c r="C40" s="22" t="s">
        <v>167</v>
      </c>
      <c r="D40" s="25">
        <v>57768</v>
      </c>
      <c r="E40" s="23">
        <v>2649.8181599999998</v>
      </c>
      <c r="F40" s="24">
        <v>0.95778624199710505</v>
      </c>
      <c r="G40" s="22"/>
      <c r="H40" s="139"/>
      <c r="I40" s="23"/>
    </row>
    <row r="41" spans="1:9" x14ac:dyDescent="0.2">
      <c r="A41" s="22" t="s">
        <v>249</v>
      </c>
      <c r="B41" s="22" t="s">
        <v>248</v>
      </c>
      <c r="C41" s="22" t="s">
        <v>233</v>
      </c>
      <c r="D41" s="25">
        <v>106056</v>
      </c>
      <c r="E41" s="23">
        <v>2482.7709599999998</v>
      </c>
      <c r="F41" s="24">
        <v>0.89740643468076498</v>
      </c>
      <c r="G41" s="22"/>
      <c r="H41" s="139"/>
      <c r="I41" s="23"/>
    </row>
    <row r="42" spans="1:9" x14ac:dyDescent="0.2">
      <c r="A42" s="22" t="s">
        <v>283</v>
      </c>
      <c r="B42" s="22" t="s">
        <v>282</v>
      </c>
      <c r="C42" s="22" t="s">
        <v>173</v>
      </c>
      <c r="D42" s="25">
        <v>1847495</v>
      </c>
      <c r="E42" s="23">
        <v>2472.8720579999999</v>
      </c>
      <c r="F42" s="24">
        <v>0.89382844118309901</v>
      </c>
      <c r="G42" s="22"/>
      <c r="H42" s="139"/>
      <c r="I42" s="23"/>
    </row>
    <row r="43" spans="1:9" x14ac:dyDescent="0.2">
      <c r="A43" s="22" t="s">
        <v>285</v>
      </c>
      <c r="B43" s="22" t="s">
        <v>284</v>
      </c>
      <c r="C43" s="22" t="s">
        <v>286</v>
      </c>
      <c r="D43" s="25">
        <v>1072500</v>
      </c>
      <c r="E43" s="23">
        <v>2421.7049999999999</v>
      </c>
      <c r="F43" s="24">
        <v>0.87533392524398701</v>
      </c>
      <c r="G43" s="22"/>
      <c r="H43" s="139"/>
      <c r="I43" s="23"/>
    </row>
    <row r="44" spans="1:9" x14ac:dyDescent="0.2">
      <c r="A44" s="22" t="s">
        <v>288</v>
      </c>
      <c r="B44" s="22" t="s">
        <v>287</v>
      </c>
      <c r="C44" s="22" t="s">
        <v>161</v>
      </c>
      <c r="D44" s="25">
        <v>777512</v>
      </c>
      <c r="E44" s="23">
        <v>2357.4163840000001</v>
      </c>
      <c r="F44" s="24">
        <v>0.85209657528113703</v>
      </c>
      <c r="G44" s="22"/>
      <c r="H44" s="139"/>
      <c r="I44" s="23"/>
    </row>
    <row r="45" spans="1:9" x14ac:dyDescent="0.2">
      <c r="A45" s="22" t="s">
        <v>290</v>
      </c>
      <c r="B45" s="22" t="s">
        <v>289</v>
      </c>
      <c r="C45" s="22" t="s">
        <v>140</v>
      </c>
      <c r="D45" s="25">
        <v>335707</v>
      </c>
      <c r="E45" s="23">
        <v>2198.5451429999998</v>
      </c>
      <c r="F45" s="24">
        <v>0.79467199755886597</v>
      </c>
      <c r="G45" s="22"/>
      <c r="H45" s="139"/>
      <c r="I45" s="23"/>
    </row>
    <row r="46" spans="1:9" x14ac:dyDescent="0.2">
      <c r="A46" s="22" t="s">
        <v>292</v>
      </c>
      <c r="B46" s="22" t="s">
        <v>291</v>
      </c>
      <c r="C46" s="22" t="s">
        <v>236</v>
      </c>
      <c r="D46" s="25">
        <v>49000</v>
      </c>
      <c r="E46" s="23">
        <v>2058.4899999999998</v>
      </c>
      <c r="F46" s="24">
        <v>0.74404856569049305</v>
      </c>
      <c r="G46" s="22"/>
      <c r="H46" s="139"/>
      <c r="I46" s="23"/>
    </row>
    <row r="47" spans="1:9" x14ac:dyDescent="0.2">
      <c r="A47" s="22" t="s">
        <v>294</v>
      </c>
      <c r="B47" s="22" t="s">
        <v>293</v>
      </c>
      <c r="C47" s="22" t="s">
        <v>158</v>
      </c>
      <c r="D47" s="25">
        <v>321369</v>
      </c>
      <c r="E47" s="23">
        <v>1956.6551569999999</v>
      </c>
      <c r="F47" s="24">
        <v>0.70723999782207203</v>
      </c>
      <c r="G47" s="22"/>
      <c r="H47" s="139"/>
      <c r="I47" s="23"/>
    </row>
    <row r="48" spans="1:9" x14ac:dyDescent="0.2">
      <c r="A48" s="22" t="s">
        <v>296</v>
      </c>
      <c r="B48" s="22" t="s">
        <v>295</v>
      </c>
      <c r="C48" s="22" t="s">
        <v>203</v>
      </c>
      <c r="D48" s="25">
        <v>82023</v>
      </c>
      <c r="E48" s="23">
        <v>1215.4988370000001</v>
      </c>
      <c r="F48" s="24">
        <v>0.43934639773246997</v>
      </c>
      <c r="G48" s="22"/>
      <c r="H48" s="139"/>
      <c r="I48" s="23"/>
    </row>
    <row r="49" spans="1:9" x14ac:dyDescent="0.2">
      <c r="A49" s="22" t="s">
        <v>191</v>
      </c>
      <c r="B49" s="22" t="s">
        <v>190</v>
      </c>
      <c r="C49" s="22" t="s">
        <v>181</v>
      </c>
      <c r="D49" s="25">
        <v>216335</v>
      </c>
      <c r="E49" s="23">
        <v>1171.8866949999999</v>
      </c>
      <c r="F49" s="24">
        <v>0.42358263317602801</v>
      </c>
      <c r="G49" s="22"/>
      <c r="H49" s="139"/>
      <c r="I49" s="23"/>
    </row>
    <row r="50" spans="1:9" x14ac:dyDescent="0.2">
      <c r="A50" s="22" t="s">
        <v>298</v>
      </c>
      <c r="B50" s="22" t="s">
        <v>297</v>
      </c>
      <c r="C50" s="22" t="s">
        <v>167</v>
      </c>
      <c r="D50" s="25">
        <v>476199</v>
      </c>
      <c r="E50" s="23">
        <v>993.68445329999997</v>
      </c>
      <c r="F50" s="24">
        <v>0.35917079617914399</v>
      </c>
      <c r="G50" s="22"/>
      <c r="H50" s="139"/>
      <c r="I50" s="23"/>
    </row>
    <row r="51" spans="1:9" x14ac:dyDescent="0.2">
      <c r="A51" s="22" t="s">
        <v>300</v>
      </c>
      <c r="B51" s="22" t="s">
        <v>299</v>
      </c>
      <c r="C51" s="22" t="s">
        <v>181</v>
      </c>
      <c r="D51" s="25">
        <v>150332</v>
      </c>
      <c r="E51" s="23">
        <v>549.16279599999996</v>
      </c>
      <c r="F51" s="24">
        <v>0.19849685482775301</v>
      </c>
      <c r="G51" s="22"/>
      <c r="H51" s="139"/>
      <c r="I51" s="23"/>
    </row>
    <row r="52" spans="1:9" x14ac:dyDescent="0.2">
      <c r="A52" s="21" t="s">
        <v>33</v>
      </c>
      <c r="B52" s="21"/>
      <c r="C52" s="21"/>
      <c r="D52" s="21"/>
      <c r="E52" s="26">
        <f>SUM(E7:E51)</f>
        <v>181959.52966029994</v>
      </c>
      <c r="F52" s="27">
        <f>SUM(F7:F51)</f>
        <v>65.769922155299696</v>
      </c>
      <c r="G52" s="22"/>
      <c r="H52" s="139"/>
      <c r="I52" s="26"/>
    </row>
    <row r="53" spans="1:9" x14ac:dyDescent="0.2">
      <c r="A53" s="22"/>
      <c r="B53" s="22"/>
      <c r="C53" s="22"/>
      <c r="D53" s="22"/>
      <c r="E53" s="23"/>
      <c r="F53" s="24"/>
      <c r="G53" s="22"/>
      <c r="H53" s="139"/>
      <c r="I53" s="23"/>
    </row>
    <row r="54" spans="1:9" x14ac:dyDescent="0.2">
      <c r="A54" s="21" t="s">
        <v>301</v>
      </c>
      <c r="B54" s="22"/>
      <c r="C54" s="22"/>
      <c r="D54" s="22"/>
      <c r="E54" s="23"/>
      <c r="F54" s="24"/>
      <c r="G54" s="22"/>
      <c r="H54" s="139"/>
      <c r="I54" s="23"/>
    </row>
    <row r="55" spans="1:9" x14ac:dyDescent="0.2">
      <c r="A55" s="22" t="s">
        <v>303</v>
      </c>
      <c r="B55" s="22" t="s">
        <v>302</v>
      </c>
      <c r="C55" s="22" t="s">
        <v>203</v>
      </c>
      <c r="D55" s="25">
        <v>5169008</v>
      </c>
      <c r="E55" s="23">
        <v>5862.6888740000004</v>
      </c>
      <c r="F55" s="24">
        <v>2.1190898414805601</v>
      </c>
      <c r="G55" s="22"/>
      <c r="H55" s="139"/>
      <c r="I55" s="23"/>
    </row>
    <row r="56" spans="1:9" x14ac:dyDescent="0.2">
      <c r="A56" s="21" t="s">
        <v>33</v>
      </c>
      <c r="B56" s="21"/>
      <c r="C56" s="21"/>
      <c r="D56" s="21"/>
      <c r="E56" s="26">
        <f>SUM(E54:E55)</f>
        <v>5862.6888740000004</v>
      </c>
      <c r="F56" s="27">
        <f>SUM(F54:F55)</f>
        <v>2.1190898414805601</v>
      </c>
      <c r="G56" s="22"/>
      <c r="H56" s="139"/>
      <c r="I56" s="26"/>
    </row>
    <row r="57" spans="1:9" x14ac:dyDescent="0.2">
      <c r="A57" s="22"/>
      <c r="B57" s="22"/>
      <c r="C57" s="22"/>
      <c r="D57" s="22"/>
      <c r="E57" s="23"/>
      <c r="F57" s="24"/>
      <c r="G57" s="22"/>
      <c r="H57" s="139"/>
      <c r="I57" s="23"/>
    </row>
    <row r="58" spans="1:9" x14ac:dyDescent="0.2">
      <c r="A58" s="21" t="s">
        <v>30</v>
      </c>
      <c r="B58" s="22"/>
      <c r="C58" s="22"/>
      <c r="D58" s="22"/>
      <c r="E58" s="23"/>
      <c r="F58" s="24"/>
      <c r="G58" s="22"/>
      <c r="H58" s="139"/>
      <c r="I58" s="23"/>
    </row>
    <row r="59" spans="1:9" x14ac:dyDescent="0.2">
      <c r="A59" s="21" t="s">
        <v>31</v>
      </c>
      <c r="B59" s="22"/>
      <c r="C59" s="22"/>
      <c r="D59" s="22"/>
      <c r="E59" s="23"/>
      <c r="F59" s="24"/>
      <c r="G59" s="22"/>
      <c r="H59" s="139"/>
      <c r="I59" s="23"/>
    </row>
    <row r="60" spans="1:9" x14ac:dyDescent="0.2">
      <c r="A60" s="22" t="s">
        <v>77</v>
      </c>
      <c r="B60" s="22" t="s">
        <v>76</v>
      </c>
      <c r="C60" s="22" t="s">
        <v>32</v>
      </c>
      <c r="D60" s="25">
        <v>5500</v>
      </c>
      <c r="E60" s="23">
        <v>5703.4635342000001</v>
      </c>
      <c r="F60" s="24">
        <v>2.0615372734817901</v>
      </c>
      <c r="G60" s="22"/>
      <c r="H60" s="139"/>
      <c r="I60" s="23">
        <v>7.7450000000000001</v>
      </c>
    </row>
    <row r="61" spans="1:9" x14ac:dyDescent="0.2">
      <c r="A61" s="22" t="s">
        <v>305</v>
      </c>
      <c r="B61" s="22" t="s">
        <v>304</v>
      </c>
      <c r="C61" s="22" t="s">
        <v>32</v>
      </c>
      <c r="D61" s="25">
        <v>5000</v>
      </c>
      <c r="E61" s="23">
        <v>5309.4041096000001</v>
      </c>
      <c r="F61" s="24">
        <v>1.91910308644642</v>
      </c>
      <c r="G61" s="22"/>
      <c r="H61" s="139"/>
      <c r="I61" s="23">
        <v>8.2575000000000003</v>
      </c>
    </row>
    <row r="62" spans="1:9" x14ac:dyDescent="0.2">
      <c r="A62" s="22" t="s">
        <v>307</v>
      </c>
      <c r="B62" s="22" t="s">
        <v>306</v>
      </c>
      <c r="C62" s="22" t="s">
        <v>32</v>
      </c>
      <c r="D62" s="25">
        <v>5000</v>
      </c>
      <c r="E62" s="23">
        <v>5211.7491096000003</v>
      </c>
      <c r="F62" s="24">
        <v>1.8838053377653401</v>
      </c>
      <c r="G62" s="22"/>
      <c r="H62" s="139"/>
      <c r="I62" s="23">
        <v>7.2849000000000004</v>
      </c>
    </row>
    <row r="63" spans="1:9" x14ac:dyDescent="0.2">
      <c r="A63" s="22" t="s">
        <v>309</v>
      </c>
      <c r="B63" s="22" t="s">
        <v>308</v>
      </c>
      <c r="C63" s="22" t="s">
        <v>32</v>
      </c>
      <c r="D63" s="25">
        <v>500</v>
      </c>
      <c r="E63" s="23">
        <v>4994.0218493000002</v>
      </c>
      <c r="F63" s="24">
        <v>1.8051070415686501</v>
      </c>
      <c r="G63" s="22"/>
      <c r="H63" s="139"/>
      <c r="I63" s="23">
        <v>7.8556999999999997</v>
      </c>
    </row>
    <row r="64" spans="1:9" x14ac:dyDescent="0.2">
      <c r="A64" s="22" t="s">
        <v>311</v>
      </c>
      <c r="B64" s="22" t="s">
        <v>310</v>
      </c>
      <c r="C64" s="22" t="s">
        <v>32</v>
      </c>
      <c r="D64" s="25">
        <v>3500</v>
      </c>
      <c r="E64" s="23">
        <v>3708.4149794999998</v>
      </c>
      <c r="F64" s="24">
        <v>1.3404198448776099</v>
      </c>
      <c r="G64" s="22"/>
      <c r="H64" s="139"/>
      <c r="I64" s="23">
        <v>7.4649000000000001</v>
      </c>
    </row>
    <row r="65" spans="1:9" x14ac:dyDescent="0.2">
      <c r="A65" s="22" t="s">
        <v>313</v>
      </c>
      <c r="B65" s="22" t="s">
        <v>312</v>
      </c>
      <c r="C65" s="22" t="s">
        <v>32</v>
      </c>
      <c r="D65" s="25">
        <v>250</v>
      </c>
      <c r="E65" s="23">
        <v>2596.2343151</v>
      </c>
      <c r="F65" s="24">
        <v>0.93841816979756698</v>
      </c>
      <c r="G65" s="22"/>
      <c r="H65" s="139"/>
      <c r="I65" s="23">
        <v>7.1849999999999996</v>
      </c>
    </row>
    <row r="66" spans="1:9" x14ac:dyDescent="0.2">
      <c r="A66" s="22" t="s">
        <v>79</v>
      </c>
      <c r="B66" s="22" t="s">
        <v>78</v>
      </c>
      <c r="C66" s="22" t="s">
        <v>32</v>
      </c>
      <c r="D66" s="25">
        <v>2485</v>
      </c>
      <c r="E66" s="23">
        <v>2579.7204726999998</v>
      </c>
      <c r="F66" s="24">
        <v>0.93244918245647801</v>
      </c>
      <c r="G66" s="22"/>
      <c r="H66" s="139"/>
      <c r="I66" s="23">
        <v>8.2896000000000001</v>
      </c>
    </row>
    <row r="67" spans="1:9" x14ac:dyDescent="0.2">
      <c r="A67" s="22" t="s">
        <v>81</v>
      </c>
      <c r="B67" s="22" t="s">
        <v>80</v>
      </c>
      <c r="C67" s="22" t="s">
        <v>75</v>
      </c>
      <c r="D67" s="25">
        <v>2000</v>
      </c>
      <c r="E67" s="23">
        <v>2034.4299725999999</v>
      </c>
      <c r="F67" s="24">
        <v>0.73535198281788094</v>
      </c>
      <c r="G67" s="22"/>
      <c r="H67" s="139"/>
      <c r="I67" s="23">
        <v>7.7850000000000001</v>
      </c>
    </row>
    <row r="68" spans="1:9" x14ac:dyDescent="0.2">
      <c r="A68" s="21" t="s">
        <v>33</v>
      </c>
      <c r="B68" s="21"/>
      <c r="C68" s="21"/>
      <c r="D68" s="21"/>
      <c r="E68" s="26">
        <f>SUM(E59:E67)</f>
        <v>32137.438342599999</v>
      </c>
      <c r="F68" s="27">
        <f>SUM(F59:F67)</f>
        <v>11.616191919211737</v>
      </c>
      <c r="G68" s="22"/>
      <c r="H68" s="139"/>
      <c r="I68" s="26"/>
    </row>
    <row r="69" spans="1:9" x14ac:dyDescent="0.2">
      <c r="A69" s="22"/>
      <c r="B69" s="22"/>
      <c r="C69" s="22"/>
      <c r="D69" s="22"/>
      <c r="E69" s="23"/>
      <c r="F69" s="24"/>
      <c r="G69" s="22"/>
      <c r="H69" s="139"/>
      <c r="I69" s="23"/>
    </row>
    <row r="70" spans="1:9" x14ac:dyDescent="0.2">
      <c r="A70" s="21" t="s">
        <v>34</v>
      </c>
      <c r="B70" s="22"/>
      <c r="C70" s="22"/>
      <c r="D70" s="22"/>
      <c r="E70" s="23"/>
      <c r="F70" s="24"/>
      <c r="G70" s="22"/>
      <c r="H70" s="139"/>
      <c r="I70" s="23"/>
    </row>
    <row r="71" spans="1:9" x14ac:dyDescent="0.2">
      <c r="A71" s="21" t="s">
        <v>39</v>
      </c>
      <c r="B71" s="22"/>
      <c r="C71" s="22"/>
      <c r="D71" s="22"/>
      <c r="E71" s="23"/>
      <c r="F71" s="24"/>
      <c r="G71" s="22"/>
      <c r="H71" s="139"/>
      <c r="I71" s="23"/>
    </row>
    <row r="72" spans="1:9" x14ac:dyDescent="0.2">
      <c r="A72" s="22" t="s">
        <v>55</v>
      </c>
      <c r="B72" s="22" t="s">
        <v>1389</v>
      </c>
      <c r="C72" s="22" t="s">
        <v>40</v>
      </c>
      <c r="D72" s="25">
        <v>1500000</v>
      </c>
      <c r="E72" s="23">
        <v>1498.5060000000001</v>
      </c>
      <c r="F72" s="24">
        <v>0.54164034801169703</v>
      </c>
      <c r="G72" s="22"/>
      <c r="H72" s="139"/>
      <c r="I72" s="23">
        <v>5.1985999999999999</v>
      </c>
    </row>
    <row r="73" spans="1:9" x14ac:dyDescent="0.2">
      <c r="A73" s="21" t="s">
        <v>33</v>
      </c>
      <c r="B73" s="21"/>
      <c r="C73" s="21"/>
      <c r="D73" s="21"/>
      <c r="E73" s="26">
        <f>SUM(E71:E72)</f>
        <v>1498.5060000000001</v>
      </c>
      <c r="F73" s="27">
        <f>SUM(F71:F72)</f>
        <v>0.54164034801169703</v>
      </c>
      <c r="G73" s="22"/>
      <c r="H73" s="139"/>
      <c r="I73" s="26"/>
    </row>
    <row r="74" spans="1:9" x14ac:dyDescent="0.2">
      <c r="A74" s="22"/>
      <c r="B74" s="22"/>
      <c r="C74" s="22"/>
      <c r="D74" s="22"/>
      <c r="E74" s="23"/>
      <c r="F74" s="24"/>
      <c r="G74" s="22"/>
      <c r="H74" s="139"/>
      <c r="I74" s="23"/>
    </row>
    <row r="75" spans="1:9" x14ac:dyDescent="0.2">
      <c r="A75" s="21" t="s">
        <v>314</v>
      </c>
      <c r="B75" s="22"/>
      <c r="C75" s="22"/>
      <c r="D75" s="22"/>
      <c r="E75" s="23"/>
      <c r="F75" s="24"/>
      <c r="G75" s="22"/>
      <c r="H75" s="139"/>
      <c r="I75" s="23"/>
    </row>
    <row r="76" spans="1:9" x14ac:dyDescent="0.2">
      <c r="A76" s="22" t="s">
        <v>316</v>
      </c>
      <c r="B76" s="22" t="s">
        <v>315</v>
      </c>
      <c r="C76" s="22" t="s">
        <v>317</v>
      </c>
      <c r="D76" s="25">
        <v>32075801</v>
      </c>
      <c r="E76" s="23">
        <v>39000.966439999997</v>
      </c>
      <c r="F76" s="24">
        <v>14.0970386740888</v>
      </c>
      <c r="G76" s="22"/>
      <c r="H76" s="139"/>
      <c r="I76" s="23"/>
    </row>
    <row r="77" spans="1:9" x14ac:dyDescent="0.2">
      <c r="A77" s="22" t="s">
        <v>319</v>
      </c>
      <c r="B77" s="22" t="s">
        <v>318</v>
      </c>
      <c r="C77" s="22" t="s">
        <v>317</v>
      </c>
      <c r="D77" s="25">
        <v>4288357</v>
      </c>
      <c r="E77" s="23">
        <v>8989.2539429999997</v>
      </c>
      <c r="F77" s="24">
        <v>3.2491979572000602</v>
      </c>
      <c r="G77" s="22"/>
      <c r="H77" s="139"/>
      <c r="I77" s="23"/>
    </row>
    <row r="78" spans="1:9" x14ac:dyDescent="0.2">
      <c r="A78" s="21" t="s">
        <v>33</v>
      </c>
      <c r="B78" s="21"/>
      <c r="C78" s="21"/>
      <c r="D78" s="21"/>
      <c r="E78" s="26">
        <f>SUM(E76:E77)</f>
        <v>47990.220382999993</v>
      </c>
      <c r="F78" s="27">
        <f>SUM(F76:F77)</f>
        <v>17.346236631288861</v>
      </c>
      <c r="G78" s="22"/>
      <c r="H78" s="139"/>
      <c r="I78" s="26"/>
    </row>
    <row r="79" spans="1:9" x14ac:dyDescent="0.2">
      <c r="A79" s="22"/>
      <c r="B79" s="22"/>
      <c r="C79" s="22"/>
      <c r="D79" s="22"/>
      <c r="E79" s="23"/>
      <c r="F79" s="24"/>
      <c r="G79" s="22"/>
      <c r="H79" s="139"/>
      <c r="I79" s="23"/>
    </row>
    <row r="80" spans="1:9" x14ac:dyDescent="0.2">
      <c r="A80" s="21" t="s">
        <v>1224</v>
      </c>
      <c r="B80" s="22"/>
      <c r="C80" s="22"/>
      <c r="D80" s="22"/>
      <c r="E80" s="23"/>
      <c r="F80" s="24"/>
      <c r="G80" s="22"/>
      <c r="H80" s="139"/>
      <c r="I80" s="23"/>
    </row>
    <row r="81" spans="1:9" x14ac:dyDescent="0.2">
      <c r="A81" s="22"/>
      <c r="B81" s="22" t="s">
        <v>168</v>
      </c>
      <c r="C81" s="22"/>
      <c r="D81" s="22">
        <v>-68000</v>
      </c>
      <c r="E81" s="23">
        <v>-7.242</v>
      </c>
      <c r="F81" s="24">
        <f>E81/$E$91*100</f>
        <v>-2.6176467763897558E-3</v>
      </c>
      <c r="G81" s="144">
        <v>972.87729200000001</v>
      </c>
      <c r="H81" s="140">
        <f>+G81/$E$91*100</f>
        <v>0.35164997338119242</v>
      </c>
      <c r="I81" s="23"/>
    </row>
    <row r="82" spans="1:9" x14ac:dyDescent="0.2">
      <c r="A82" s="22"/>
      <c r="B82" s="22" t="s">
        <v>147</v>
      </c>
      <c r="C82" s="22"/>
      <c r="D82" s="22">
        <v>-90000</v>
      </c>
      <c r="E82" s="23">
        <v>-8.4149999999999991</v>
      </c>
      <c r="F82" s="24">
        <f>E82/$E$91*100</f>
        <v>-3.041631817635984E-3</v>
      </c>
      <c r="G82" s="144">
        <v>998.25281999999982</v>
      </c>
      <c r="H82" s="140">
        <f t="shared" ref="H82:H84" si="0">+G82/$E$91*100</f>
        <v>0.36082204864608991</v>
      </c>
      <c r="I82" s="23"/>
    </row>
    <row r="83" spans="1:9" x14ac:dyDescent="0.2">
      <c r="A83" s="22"/>
      <c r="B83" s="22" t="s">
        <v>138</v>
      </c>
      <c r="C83" s="22"/>
      <c r="D83" s="22">
        <v>-412250</v>
      </c>
      <c r="E83" s="23">
        <v>-8.6572499999999994</v>
      </c>
      <c r="F83" s="24">
        <f>E83/$E$91*100</f>
        <v>-3.1291939457194439E-3</v>
      </c>
      <c r="G83" s="144">
        <v>1451.78825725</v>
      </c>
      <c r="H83" s="140">
        <f t="shared" si="0"/>
        <v>0.52475405296754551</v>
      </c>
      <c r="I83" s="23"/>
    </row>
    <row r="84" spans="1:9" x14ac:dyDescent="0.2">
      <c r="A84" s="22"/>
      <c r="B84" s="22" t="s">
        <v>260</v>
      </c>
      <c r="C84" s="22"/>
      <c r="D84" s="22">
        <v>-100000</v>
      </c>
      <c r="E84" s="23">
        <v>-14.5</v>
      </c>
      <c r="F84" s="24">
        <f>E84/$E$91*100</f>
        <v>-5.2410768099491111E-3</v>
      </c>
      <c r="G84" s="144">
        <v>1334.5029999999999</v>
      </c>
      <c r="H84" s="140">
        <f t="shared" si="0"/>
        <v>0.48236087766258751</v>
      </c>
      <c r="I84" s="23"/>
    </row>
    <row r="85" spans="1:9" x14ac:dyDescent="0.2">
      <c r="A85" s="21" t="s">
        <v>33</v>
      </c>
      <c r="B85" s="22"/>
      <c r="C85" s="22"/>
      <c r="D85" s="22"/>
      <c r="E85" s="26">
        <f>SUM(E81:E84)</f>
        <v>-38.814250000000001</v>
      </c>
      <c r="F85" s="27">
        <f>SUM(F81:F84)</f>
        <v>-1.4029549349694297E-2</v>
      </c>
      <c r="G85" s="27">
        <f t="shared" ref="G85:H85" si="1">SUM(G81:G84)</f>
        <v>4757.4213692499998</v>
      </c>
      <c r="H85" s="27">
        <f t="shared" si="1"/>
        <v>1.7195869526574152</v>
      </c>
      <c r="I85" s="23"/>
    </row>
    <row r="86" spans="1:9" x14ac:dyDescent="0.2">
      <c r="A86" s="22"/>
      <c r="B86" s="22"/>
      <c r="C86" s="22"/>
      <c r="D86" s="22"/>
      <c r="E86" s="23"/>
      <c r="F86" s="24"/>
      <c r="G86" s="22"/>
      <c r="H86" s="139"/>
      <c r="I86" s="23"/>
    </row>
    <row r="87" spans="1:9" x14ac:dyDescent="0.2">
      <c r="A87" s="21" t="s">
        <v>41</v>
      </c>
      <c r="B87" s="21"/>
      <c r="C87" s="21"/>
      <c r="D87" s="21"/>
      <c r="E87" s="26">
        <f>E52+E56+E68+E73+E78+E85</f>
        <v>269409.56900989992</v>
      </c>
      <c r="F87" s="27">
        <f>F52+F56+F68+F73+F78+F85</f>
        <v>97.379051345942841</v>
      </c>
      <c r="G87" s="22"/>
      <c r="H87" s="139"/>
      <c r="I87" s="26"/>
    </row>
    <row r="88" spans="1:9" x14ac:dyDescent="0.2">
      <c r="A88" s="21"/>
      <c r="B88" s="21"/>
      <c r="C88" s="21"/>
      <c r="D88" s="21"/>
      <c r="E88" s="26"/>
      <c r="F88" s="27"/>
      <c r="G88" s="22"/>
      <c r="H88" s="139"/>
      <c r="I88" s="26"/>
    </row>
    <row r="89" spans="1:9" x14ac:dyDescent="0.2">
      <c r="A89" s="21" t="s">
        <v>43</v>
      </c>
      <c r="B89" s="21"/>
      <c r="C89" s="21"/>
      <c r="D89" s="21"/>
      <c r="E89" s="26">
        <f>E91-(E52+E56+E68+E73+E78+E85)</f>
        <v>7251.1349980001105</v>
      </c>
      <c r="F89" s="27">
        <f>F91-(F52+F56+F68+F73+F78+F85)</f>
        <v>2.6209486540571589</v>
      </c>
      <c r="G89" s="22"/>
      <c r="H89" s="139"/>
      <c r="I89" s="26"/>
    </row>
    <row r="90" spans="1:9" x14ac:dyDescent="0.2">
      <c r="A90" s="21"/>
      <c r="B90" s="21"/>
      <c r="C90" s="21"/>
      <c r="D90" s="21"/>
      <c r="E90" s="26"/>
      <c r="F90" s="27"/>
      <c r="G90" s="22"/>
      <c r="H90" s="139"/>
      <c r="I90" s="26"/>
    </row>
    <row r="91" spans="1:9" x14ac:dyDescent="0.2">
      <c r="A91" s="28" t="s">
        <v>42</v>
      </c>
      <c r="B91" s="28"/>
      <c r="C91" s="28"/>
      <c r="D91" s="28"/>
      <c r="E91" s="29">
        <v>276660.70400790003</v>
      </c>
      <c r="F91" s="30">
        <v>100</v>
      </c>
      <c r="G91" s="145"/>
      <c r="H91" s="141"/>
      <c r="I91" s="29"/>
    </row>
    <row r="92" spans="1:9" x14ac:dyDescent="0.2">
      <c r="A92" s="6" t="s">
        <v>1231</v>
      </c>
      <c r="F92" s="13" t="s">
        <v>127</v>
      </c>
    </row>
    <row r="93" spans="1:9" x14ac:dyDescent="0.2">
      <c r="A93" s="6" t="s">
        <v>1234</v>
      </c>
      <c r="F93" s="13"/>
    </row>
    <row r="94" spans="1:9" x14ac:dyDescent="0.2">
      <c r="A94" s="6" t="s">
        <v>1232</v>
      </c>
      <c r="F94" s="13"/>
    </row>
    <row r="95" spans="1:9" x14ac:dyDescent="0.2">
      <c r="A95" s="6" t="s">
        <v>1235</v>
      </c>
      <c r="F95" s="13"/>
    </row>
    <row r="96" spans="1:9" x14ac:dyDescent="0.2">
      <c r="A96" s="6" t="s">
        <v>1233</v>
      </c>
      <c r="F96" s="13"/>
    </row>
    <row r="97" spans="1:9" x14ac:dyDescent="0.2">
      <c r="A97" s="6" t="s">
        <v>1236</v>
      </c>
      <c r="F97" s="13"/>
    </row>
    <row r="98" spans="1:9" x14ac:dyDescent="0.2">
      <c r="A98" s="6" t="s">
        <v>1237</v>
      </c>
      <c r="F98" s="13"/>
    </row>
    <row r="99" spans="1:9" x14ac:dyDescent="0.2">
      <c r="A99" s="6" t="s">
        <v>1238</v>
      </c>
      <c r="F99" s="13"/>
    </row>
    <row r="100" spans="1:9" x14ac:dyDescent="0.2">
      <c r="F100" s="13"/>
    </row>
    <row r="101" spans="1:9" x14ac:dyDescent="0.2">
      <c r="A101" s="11" t="s">
        <v>44</v>
      </c>
    </row>
    <row r="103" spans="1:9" ht="23.25" customHeight="1" x14ac:dyDescent="0.2">
      <c r="A103" s="152" t="s">
        <v>1031</v>
      </c>
      <c r="B103" s="152"/>
      <c r="C103" s="152"/>
      <c r="D103" s="152"/>
      <c r="G103" s="10"/>
      <c r="H103" s="10"/>
      <c r="I103" s="9"/>
    </row>
    <row r="105" spans="1:9" x14ac:dyDescent="0.2">
      <c r="A105" s="11" t="s">
        <v>45</v>
      </c>
    </row>
    <row r="106" spans="1:9" x14ac:dyDescent="0.2">
      <c r="A106" s="11" t="s">
        <v>1010</v>
      </c>
    </row>
    <row r="107" spans="1:9" x14ac:dyDescent="0.2">
      <c r="A107" s="11" t="s">
        <v>46</v>
      </c>
      <c r="B107" s="11"/>
      <c r="C107" s="31" t="s">
        <v>48</v>
      </c>
      <c r="D107" s="31" t="s">
        <v>47</v>
      </c>
    </row>
    <row r="108" spans="1:9" x14ac:dyDescent="0.2">
      <c r="A108" s="6" t="s">
        <v>57</v>
      </c>
      <c r="C108" s="32">
        <v>11.105</v>
      </c>
      <c r="D108" s="32">
        <v>10.550800000000001</v>
      </c>
    </row>
    <row r="109" spans="1:9" x14ac:dyDescent="0.2">
      <c r="A109" s="6" t="s">
        <v>125</v>
      </c>
      <c r="C109" s="32">
        <v>11.105</v>
      </c>
      <c r="D109" s="32">
        <v>10.550800000000001</v>
      </c>
    </row>
    <row r="110" spans="1:9" x14ac:dyDescent="0.2">
      <c r="A110" s="6" t="s">
        <v>58</v>
      </c>
      <c r="C110" s="32">
        <v>11.303599999999999</v>
      </c>
      <c r="D110" s="32">
        <v>10.7532</v>
      </c>
    </row>
    <row r="111" spans="1:9" x14ac:dyDescent="0.2">
      <c r="A111" s="6" t="s">
        <v>126</v>
      </c>
      <c r="C111" s="32">
        <v>11.303599999999999</v>
      </c>
      <c r="D111" s="32">
        <v>10.7532</v>
      </c>
    </row>
    <row r="113" spans="1:8" x14ac:dyDescent="0.2">
      <c r="A113" s="6" t="s">
        <v>52</v>
      </c>
    </row>
    <row r="115" spans="1:8" x14ac:dyDescent="0.2">
      <c r="A115" s="11" t="s">
        <v>1011</v>
      </c>
      <c r="D115" s="31" t="s">
        <v>54</v>
      </c>
    </row>
    <row r="117" spans="1:8" x14ac:dyDescent="0.2">
      <c r="A117" s="11" t="s">
        <v>1014</v>
      </c>
      <c r="B117" s="11"/>
      <c r="C117" s="11"/>
      <c r="D117" s="31" t="s">
        <v>54</v>
      </c>
    </row>
    <row r="119" spans="1:8" x14ac:dyDescent="0.2">
      <c r="A119" s="11" t="s">
        <v>1320</v>
      </c>
    </row>
    <row r="121" spans="1:8" x14ac:dyDescent="0.2">
      <c r="A121" s="6" t="s">
        <v>1321</v>
      </c>
    </row>
    <row r="123" spans="1:8" ht="22.5" x14ac:dyDescent="0.2">
      <c r="A123" s="57" t="s">
        <v>1015</v>
      </c>
      <c r="B123" s="58" t="s">
        <v>1016</v>
      </c>
      <c r="C123" s="59" t="s">
        <v>1017</v>
      </c>
      <c r="D123" s="59" t="s">
        <v>1018</v>
      </c>
      <c r="E123" s="58" t="s">
        <v>1019</v>
      </c>
      <c r="F123" s="60" t="s">
        <v>1020</v>
      </c>
      <c r="G123" s="10"/>
      <c r="H123" s="9"/>
    </row>
    <row r="124" spans="1:8" x14ac:dyDescent="0.2">
      <c r="A124" s="61" t="s">
        <v>1941</v>
      </c>
      <c r="B124" s="62">
        <v>160</v>
      </c>
      <c r="C124" s="63">
        <v>0.1972672681384352</v>
      </c>
      <c r="D124" s="64">
        <v>10.7019</v>
      </c>
      <c r="E124" s="65">
        <v>10.65</v>
      </c>
      <c r="F124" s="65">
        <v>115.97976300000001</v>
      </c>
      <c r="G124" s="10"/>
      <c r="H124" s="9"/>
    </row>
    <row r="125" spans="1:8" x14ac:dyDescent="0.2">
      <c r="A125" s="61" t="s">
        <v>1942</v>
      </c>
      <c r="B125" s="62">
        <v>170</v>
      </c>
      <c r="C125" s="63">
        <v>0.20071571157310483</v>
      </c>
      <c r="D125" s="64">
        <v>2.1621000000000001</v>
      </c>
      <c r="E125" s="65">
        <v>2.1</v>
      </c>
      <c r="F125" s="65">
        <v>183.56644249999999</v>
      </c>
      <c r="G125" s="10"/>
      <c r="H125" s="9"/>
    </row>
    <row r="126" spans="1:8" x14ac:dyDescent="0.2">
      <c r="A126" s="61" t="s">
        <v>1943</v>
      </c>
      <c r="B126" s="62">
        <v>250</v>
      </c>
      <c r="C126" s="63">
        <v>0.25125565011143186</v>
      </c>
      <c r="D126" s="64">
        <v>14.503</v>
      </c>
      <c r="E126" s="65">
        <v>14.5</v>
      </c>
      <c r="F126" s="65">
        <v>154.547</v>
      </c>
      <c r="G126" s="10"/>
      <c r="H126" s="9"/>
    </row>
    <row r="127" spans="1:8" x14ac:dyDescent="0.2">
      <c r="A127" s="61" t="s">
        <v>1940</v>
      </c>
      <c r="B127" s="62">
        <v>225</v>
      </c>
      <c r="C127" s="63">
        <v>0.26486012442540069</v>
      </c>
      <c r="D127" s="64">
        <v>9.1698000000000004</v>
      </c>
      <c r="E127" s="65">
        <v>9.35</v>
      </c>
      <c r="F127" s="65">
        <v>100.78534999999999</v>
      </c>
      <c r="G127" s="10"/>
      <c r="H127" s="9"/>
    </row>
    <row r="129" spans="1:5" x14ac:dyDescent="0.2">
      <c r="A129" s="6" t="s">
        <v>1953</v>
      </c>
      <c r="C129" s="35"/>
    </row>
    <row r="130" spans="1:5" x14ac:dyDescent="0.2">
      <c r="A130" s="6" t="s">
        <v>1954</v>
      </c>
    </row>
    <row r="131" spans="1:5" x14ac:dyDescent="0.2">
      <c r="A131" s="6" t="s">
        <v>1938</v>
      </c>
    </row>
    <row r="133" spans="1:5" x14ac:dyDescent="0.2">
      <c r="A133" s="146" t="s">
        <v>1021</v>
      </c>
      <c r="B133" s="146" t="s">
        <v>1016</v>
      </c>
      <c r="C133" s="146" t="s">
        <v>1022</v>
      </c>
      <c r="D133" s="146" t="s">
        <v>1023</v>
      </c>
      <c r="E133" s="148" t="s">
        <v>1024</v>
      </c>
    </row>
    <row r="134" spans="1:5" ht="21" customHeight="1" x14ac:dyDescent="0.2">
      <c r="A134" s="147"/>
      <c r="B134" s="147"/>
      <c r="C134" s="147"/>
      <c r="D134" s="147"/>
      <c r="E134" s="149"/>
    </row>
    <row r="135" spans="1:5" x14ac:dyDescent="0.2">
      <c r="A135" s="66" t="s">
        <v>54</v>
      </c>
      <c r="B135" s="67">
        <v>718</v>
      </c>
      <c r="C135" s="66" t="s">
        <v>54</v>
      </c>
      <c r="D135" s="68">
        <v>5591.2142063000001</v>
      </c>
      <c r="E135" s="69">
        <v>35.464206300000001</v>
      </c>
    </row>
    <row r="137" spans="1:5" x14ac:dyDescent="0.2">
      <c r="A137" s="11" t="s">
        <v>1013</v>
      </c>
      <c r="D137" s="36">
        <v>0.44408855668792613</v>
      </c>
    </row>
    <row r="139" spans="1:5" x14ac:dyDescent="0.2">
      <c r="A139" s="11" t="s">
        <v>377</v>
      </c>
      <c r="D139" s="35">
        <v>0.53161553902244996</v>
      </c>
      <c r="E139" s="9" t="s">
        <v>53</v>
      </c>
    </row>
    <row r="141" spans="1:5" x14ac:dyDescent="0.2">
      <c r="A141" s="11" t="s">
        <v>378</v>
      </c>
      <c r="D141" s="31" t="s">
        <v>54</v>
      </c>
    </row>
    <row r="143" spans="1:5" x14ac:dyDescent="0.2">
      <c r="A143" s="11" t="s">
        <v>1025</v>
      </c>
      <c r="D143" s="31" t="s">
        <v>54</v>
      </c>
    </row>
    <row r="144" spans="1:5" x14ac:dyDescent="0.2">
      <c r="A144" s="11"/>
    </row>
    <row r="145" spans="1:9" x14ac:dyDescent="0.2">
      <c r="A145" s="11" t="s">
        <v>1026</v>
      </c>
      <c r="D145" s="31" t="s">
        <v>54</v>
      </c>
    </row>
    <row r="146" spans="1:9" x14ac:dyDescent="0.2">
      <c r="A146" s="11"/>
    </row>
    <row r="147" spans="1:9" x14ac:dyDescent="0.2">
      <c r="A147" s="11" t="s">
        <v>1027</v>
      </c>
      <c r="D147" s="31" t="s">
        <v>54</v>
      </c>
    </row>
    <row r="148" spans="1:9" x14ac:dyDescent="0.2">
      <c r="A148" s="11"/>
    </row>
    <row r="149" spans="1:9" x14ac:dyDescent="0.2">
      <c r="A149" s="11" t="s">
        <v>1028</v>
      </c>
      <c r="D149" s="31" t="s">
        <v>54</v>
      </c>
    </row>
    <row r="151" spans="1:9" x14ac:dyDescent="0.2">
      <c r="A151" s="11" t="s">
        <v>1029</v>
      </c>
    </row>
    <row r="153" spans="1:9" x14ac:dyDescent="0.2">
      <c r="A153" s="78" t="s">
        <v>1503</v>
      </c>
      <c r="G153" s="10"/>
      <c r="H153" s="10"/>
      <c r="I153" s="9"/>
    </row>
    <row r="154" spans="1:9" x14ac:dyDescent="0.2">
      <c r="G154" s="10"/>
      <c r="H154" s="10"/>
      <c r="I154" s="9"/>
    </row>
    <row r="155" spans="1:9" x14ac:dyDescent="0.2">
      <c r="G155" s="10"/>
      <c r="H155" s="10"/>
      <c r="I155" s="9"/>
    </row>
    <row r="156" spans="1:9" x14ac:dyDescent="0.2">
      <c r="G156" s="10"/>
      <c r="H156" s="10"/>
      <c r="I156" s="9"/>
    </row>
    <row r="157" spans="1:9" x14ac:dyDescent="0.2">
      <c r="G157" s="10"/>
      <c r="H157" s="10"/>
      <c r="I157" s="9"/>
    </row>
    <row r="158" spans="1:9" x14ac:dyDescent="0.2">
      <c r="G158" s="10"/>
      <c r="H158" s="10"/>
      <c r="I158" s="9"/>
    </row>
    <row r="159" spans="1:9" x14ac:dyDescent="0.2">
      <c r="G159" s="10"/>
      <c r="H159" s="10"/>
      <c r="I159" s="9"/>
    </row>
    <row r="160" spans="1:9" x14ac:dyDescent="0.2">
      <c r="G160" s="10"/>
      <c r="H160" s="10"/>
      <c r="I160" s="9"/>
    </row>
    <row r="161" spans="1:9" x14ac:dyDescent="0.2">
      <c r="G161" s="10"/>
      <c r="H161" s="10"/>
      <c r="I161" s="9"/>
    </row>
    <row r="162" spans="1:9" x14ac:dyDescent="0.2">
      <c r="G162" s="10"/>
      <c r="H162" s="10"/>
      <c r="I162" s="9"/>
    </row>
    <row r="163" spans="1:9" x14ac:dyDescent="0.2">
      <c r="G163" s="10"/>
      <c r="H163" s="10"/>
      <c r="I163" s="9"/>
    </row>
    <row r="164" spans="1:9" x14ac:dyDescent="0.2">
      <c r="G164" s="10"/>
      <c r="H164" s="10"/>
      <c r="I164" s="9"/>
    </row>
    <row r="165" spans="1:9" x14ac:dyDescent="0.2">
      <c r="G165" s="10"/>
      <c r="H165" s="10"/>
      <c r="I165" s="9"/>
    </row>
    <row r="166" spans="1:9" x14ac:dyDescent="0.2">
      <c r="G166" s="10"/>
      <c r="H166" s="10"/>
      <c r="I166" s="9"/>
    </row>
    <row r="167" spans="1:9" x14ac:dyDescent="0.2">
      <c r="G167" s="10"/>
      <c r="H167" s="10"/>
      <c r="I167" s="9"/>
    </row>
    <row r="168" spans="1:9" x14ac:dyDescent="0.2">
      <c r="G168" s="10"/>
      <c r="H168" s="10"/>
      <c r="I168" s="9"/>
    </row>
    <row r="169" spans="1:9" x14ac:dyDescent="0.2">
      <c r="G169" s="10"/>
      <c r="H169" s="10"/>
      <c r="I169" s="9"/>
    </row>
    <row r="170" spans="1:9" x14ac:dyDescent="0.2">
      <c r="G170" s="10"/>
      <c r="H170" s="10"/>
      <c r="I170" s="9"/>
    </row>
    <row r="171" spans="1:9" x14ac:dyDescent="0.2">
      <c r="G171" s="10"/>
      <c r="H171" s="10"/>
      <c r="I171" s="9"/>
    </row>
    <row r="172" spans="1:9" x14ac:dyDescent="0.2">
      <c r="A172" s="78" t="s">
        <v>1884</v>
      </c>
      <c r="G172" s="10"/>
      <c r="H172" s="10"/>
      <c r="I172" s="9"/>
    </row>
    <row r="173" spans="1:9" x14ac:dyDescent="0.2">
      <c r="A173" s="79"/>
      <c r="G173" s="10"/>
      <c r="H173" s="10"/>
      <c r="I173" s="9"/>
    </row>
    <row r="174" spans="1:9" x14ac:dyDescent="0.2">
      <c r="A174" s="78" t="s">
        <v>1505</v>
      </c>
      <c r="G174" s="10"/>
      <c r="H174" s="10"/>
      <c r="I174" s="9"/>
    </row>
    <row r="175" spans="1:9" x14ac:dyDescent="0.2">
      <c r="G175" s="10"/>
      <c r="H175" s="10"/>
      <c r="I175" s="9"/>
    </row>
    <row r="176" spans="1:9" x14ac:dyDescent="0.2">
      <c r="G176" s="10"/>
      <c r="H176" s="10"/>
      <c r="I176" s="9"/>
    </row>
    <row r="177" spans="1:9" x14ac:dyDescent="0.2">
      <c r="G177" s="10"/>
      <c r="H177" s="10"/>
      <c r="I177" s="9"/>
    </row>
    <row r="178" spans="1:9" x14ac:dyDescent="0.2">
      <c r="G178" s="10"/>
      <c r="H178" s="10"/>
      <c r="I178" s="9"/>
    </row>
    <row r="179" spans="1:9" x14ac:dyDescent="0.2">
      <c r="G179" s="10"/>
      <c r="H179" s="10"/>
      <c r="I179" s="9"/>
    </row>
    <row r="180" spans="1:9" x14ac:dyDescent="0.2">
      <c r="G180" s="10"/>
      <c r="H180" s="10"/>
      <c r="I180" s="9"/>
    </row>
    <row r="181" spans="1:9" x14ac:dyDescent="0.2">
      <c r="G181" s="10"/>
      <c r="H181" s="10"/>
      <c r="I181" s="9"/>
    </row>
    <row r="182" spans="1:9" x14ac:dyDescent="0.2">
      <c r="G182" s="10"/>
      <c r="H182" s="10"/>
      <c r="I182" s="9"/>
    </row>
    <row r="183" spans="1:9" x14ac:dyDescent="0.2">
      <c r="G183" s="10"/>
      <c r="H183" s="10"/>
      <c r="I183" s="9"/>
    </row>
    <row r="184" spans="1:9" x14ac:dyDescent="0.2">
      <c r="G184" s="10"/>
      <c r="H184" s="10"/>
      <c r="I184" s="9"/>
    </row>
    <row r="185" spans="1:9" x14ac:dyDescent="0.2">
      <c r="G185" s="10"/>
      <c r="H185" s="10"/>
      <c r="I185" s="9"/>
    </row>
    <row r="186" spans="1:9" x14ac:dyDescent="0.2">
      <c r="G186" s="10"/>
      <c r="H186" s="10"/>
      <c r="I186" s="9"/>
    </row>
    <row r="187" spans="1:9" x14ac:dyDescent="0.2">
      <c r="G187" s="10"/>
      <c r="H187" s="10"/>
      <c r="I187" s="9"/>
    </row>
    <row r="188" spans="1:9" x14ac:dyDescent="0.2">
      <c r="G188" s="10"/>
      <c r="H188" s="10"/>
      <c r="I188" s="9"/>
    </row>
    <row r="189" spans="1:9" x14ac:dyDescent="0.2">
      <c r="G189" s="10"/>
      <c r="H189" s="10"/>
      <c r="I189" s="9"/>
    </row>
    <row r="190" spans="1:9" x14ac:dyDescent="0.2">
      <c r="G190" s="10"/>
      <c r="H190" s="10"/>
      <c r="I190" s="9"/>
    </row>
    <row r="191" spans="1:9" x14ac:dyDescent="0.2">
      <c r="G191" s="10"/>
      <c r="H191" s="10"/>
      <c r="I191" s="9"/>
    </row>
    <row r="192" spans="1:9" x14ac:dyDescent="0.2">
      <c r="A192" s="79" t="s">
        <v>1506</v>
      </c>
      <c r="G192" s="10"/>
      <c r="H192" s="10"/>
      <c r="I192" s="9"/>
    </row>
  </sheetData>
  <mergeCells count="7">
    <mergeCell ref="A1:G1"/>
    <mergeCell ref="A103:D103"/>
    <mergeCell ref="A133:A134"/>
    <mergeCell ref="B133:B134"/>
    <mergeCell ref="C133:C134"/>
    <mergeCell ref="D133:D134"/>
    <mergeCell ref="E133:E134"/>
  </mergeCells>
  <conditionalFormatting sqref="F2:F3">
    <cfRule type="cellIs" dxfId="103" priority="9" stopIfTrue="1" operator="between">
      <formula>0.009</formula>
      <formula>-0.009</formula>
    </cfRule>
  </conditionalFormatting>
  <conditionalFormatting sqref="F5:F102">
    <cfRule type="cellIs" dxfId="102" priority="5" stopIfTrue="1" operator="between">
      <formula>0.009</formula>
      <formula>-0.009</formula>
    </cfRule>
  </conditionalFormatting>
  <conditionalFormatting sqref="F104:F122 G123:G127">
    <cfRule type="cellIs" dxfId="101" priority="7" stopIfTrue="1" operator="between">
      <formula>0.009</formula>
      <formula>-0.009</formula>
    </cfRule>
  </conditionalFormatting>
  <conditionalFormatting sqref="F128:F152">
    <cfRule type="cellIs" dxfId="100" priority="6" stopIfTrue="1" operator="between">
      <formula>0.009</formula>
      <formula>-0.009</formula>
    </cfRule>
  </conditionalFormatting>
  <conditionalFormatting sqref="F193:F65536">
    <cfRule type="cellIs" dxfId="99" priority="3" stopIfTrue="1" operator="between">
      <formula>0.009</formula>
      <formula>-0.009</formula>
    </cfRule>
  </conditionalFormatting>
  <conditionalFormatting sqref="F103:H103">
    <cfRule type="cellIs" dxfId="98" priority="8" stopIfTrue="1" operator="between">
      <formula>0.009</formula>
      <formula>-0.009</formula>
    </cfRule>
  </conditionalFormatting>
  <conditionalFormatting sqref="F153:H192">
    <cfRule type="cellIs" dxfId="97" priority="2" stopIfTrue="1" operator="between">
      <formula>0.009</formula>
      <formula>-0.009</formula>
    </cfRule>
  </conditionalFormatting>
  <conditionalFormatting sqref="G85:H85">
    <cfRule type="cellIs" dxfId="96"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A7085-8011-4630-A5F1-B91FEA6A4D36}">
  <dimension ref="A1:J226"/>
  <sheetViews>
    <sheetView workbookViewId="0">
      <selection sqref="A1:G1"/>
    </sheetView>
  </sheetViews>
  <sheetFormatPr defaultColWidth="9.28515625" defaultRowHeight="11.25" x14ac:dyDescent="0.2"/>
  <cols>
    <col min="1" max="1" width="33.85546875" style="6" bestFit="1" customWidth="1"/>
    <col min="2" max="2" width="33.7109375" style="6" bestFit="1" customWidth="1"/>
    <col min="3" max="3" width="23" style="6" bestFit="1" customWidth="1"/>
    <col min="4" max="4" width="13.7109375" style="6" bestFit="1" customWidth="1"/>
    <col min="5" max="5" width="24.7109375" style="9" customWidth="1"/>
    <col min="6" max="6" width="27.7109375" style="10" bestFit="1" customWidth="1"/>
    <col min="7" max="7" width="29.28515625" style="9" customWidth="1"/>
    <col min="8" max="8" width="28.28515625" style="6" customWidth="1"/>
    <col min="9" max="9" width="6.7109375" style="6" customWidth="1"/>
    <col min="10" max="16384" width="9.28515625" style="6"/>
  </cols>
  <sheetData>
    <row r="1" spans="1:10" s="1" customFormat="1" ht="15" x14ac:dyDescent="0.2">
      <c r="A1" s="150" t="s">
        <v>1030</v>
      </c>
      <c r="B1" s="151"/>
      <c r="C1" s="151"/>
      <c r="D1" s="151"/>
      <c r="E1" s="151"/>
      <c r="F1" s="151"/>
      <c r="G1" s="151"/>
    </row>
    <row r="2" spans="1:10" s="1" customFormat="1" ht="12" x14ac:dyDescent="0.2">
      <c r="E2" s="5"/>
      <c r="F2" s="8"/>
      <c r="G2" s="9"/>
    </row>
    <row r="3" spans="1:10" s="1" customFormat="1" ht="12" x14ac:dyDescent="0.2">
      <c r="A3" s="7" t="s">
        <v>7</v>
      </c>
      <c r="B3" s="2"/>
      <c r="C3" s="3"/>
      <c r="D3" s="3"/>
      <c r="E3" s="4"/>
      <c r="F3" s="8"/>
      <c r="G3" s="9"/>
    </row>
    <row r="4" spans="1:10" s="1" customFormat="1" ht="33.75" x14ac:dyDescent="0.2">
      <c r="A4" s="38" t="s">
        <v>2</v>
      </c>
      <c r="B4" s="38" t="s">
        <v>0</v>
      </c>
      <c r="C4" s="39" t="s">
        <v>4</v>
      </c>
      <c r="D4" s="39" t="s">
        <v>1</v>
      </c>
      <c r="E4" s="41" t="s">
        <v>6</v>
      </c>
      <c r="F4" s="40" t="s">
        <v>320</v>
      </c>
      <c r="G4" s="41" t="s">
        <v>321</v>
      </c>
      <c r="H4" s="42" t="s">
        <v>322</v>
      </c>
      <c r="I4" s="43" t="s">
        <v>5</v>
      </c>
      <c r="J4" s="37"/>
    </row>
    <row r="5" spans="1:10" x14ac:dyDescent="0.2">
      <c r="A5" s="44" t="s">
        <v>128</v>
      </c>
      <c r="B5" s="45"/>
      <c r="C5" s="45"/>
      <c r="D5" s="45"/>
      <c r="E5" s="46"/>
      <c r="F5" s="47"/>
      <c r="G5" s="46"/>
      <c r="H5" s="45"/>
      <c r="I5" s="45"/>
    </row>
    <row r="6" spans="1:10" x14ac:dyDescent="0.2">
      <c r="A6" s="44" t="s">
        <v>31</v>
      </c>
      <c r="B6" s="45"/>
      <c r="C6" s="45"/>
      <c r="D6" s="45"/>
      <c r="E6" s="46"/>
      <c r="F6" s="47"/>
      <c r="G6" s="46"/>
      <c r="H6" s="45"/>
      <c r="I6" s="45"/>
    </row>
    <row r="7" spans="1:10" x14ac:dyDescent="0.2">
      <c r="A7" s="45" t="s">
        <v>130</v>
      </c>
      <c r="B7" s="45" t="s">
        <v>1264</v>
      </c>
      <c r="C7" s="45" t="s">
        <v>131</v>
      </c>
      <c r="D7" s="48">
        <v>294750</v>
      </c>
      <c r="E7" s="46">
        <v>3613.6350000000002</v>
      </c>
      <c r="F7" s="47">
        <v>6.4529940856224801</v>
      </c>
      <c r="G7" s="46">
        <v>-3176.9324999999999</v>
      </c>
      <c r="H7" s="46">
        <v>-5.6731591964661199</v>
      </c>
      <c r="I7" s="49"/>
    </row>
    <row r="8" spans="1:10" x14ac:dyDescent="0.2">
      <c r="A8" s="45" t="s">
        <v>142</v>
      </c>
      <c r="B8" s="45" t="s">
        <v>1265</v>
      </c>
      <c r="C8" s="45" t="s">
        <v>143</v>
      </c>
      <c r="D8" s="48">
        <v>143300</v>
      </c>
      <c r="E8" s="46">
        <v>2517.7809999999999</v>
      </c>
      <c r="F8" s="47">
        <v>4.4960893676014999</v>
      </c>
      <c r="G8" s="46">
        <v>-1812.5316</v>
      </c>
      <c r="H8" s="46">
        <v>-3.23670091052468</v>
      </c>
      <c r="I8" s="49"/>
    </row>
    <row r="9" spans="1:10" x14ac:dyDescent="0.2">
      <c r="A9" s="45" t="s">
        <v>324</v>
      </c>
      <c r="B9" s="45" t="s">
        <v>1266</v>
      </c>
      <c r="C9" s="45" t="s">
        <v>173</v>
      </c>
      <c r="D9" s="48">
        <v>720000</v>
      </c>
      <c r="E9" s="46">
        <v>2323.8000000000002</v>
      </c>
      <c r="F9" s="47">
        <v>4.1496907286346101</v>
      </c>
      <c r="G9" s="46">
        <v>-1676.664</v>
      </c>
      <c r="H9" s="46">
        <v>-2.9940773972955599</v>
      </c>
      <c r="I9" s="49"/>
    </row>
    <row r="10" spans="1:10" x14ac:dyDescent="0.2">
      <c r="A10" s="45" t="s">
        <v>326</v>
      </c>
      <c r="B10" s="45" t="s">
        <v>1263</v>
      </c>
      <c r="C10" s="45" t="s">
        <v>131</v>
      </c>
      <c r="D10" s="48">
        <v>550000</v>
      </c>
      <c r="E10" s="46">
        <v>2293.5</v>
      </c>
      <c r="F10" s="47">
        <v>4.0955829615816599</v>
      </c>
      <c r="G10" s="46">
        <v>-2292.9499999999998</v>
      </c>
      <c r="H10" s="46">
        <v>-4.0946008073942304</v>
      </c>
      <c r="I10" s="49"/>
    </row>
    <row r="11" spans="1:10" x14ac:dyDescent="0.2">
      <c r="A11" s="45" t="s">
        <v>259</v>
      </c>
      <c r="B11" s="45" t="s">
        <v>258</v>
      </c>
      <c r="C11" s="45" t="s">
        <v>155</v>
      </c>
      <c r="D11" s="48">
        <v>46500</v>
      </c>
      <c r="E11" s="46">
        <v>2170.62</v>
      </c>
      <c r="F11" s="47">
        <v>3.8761518587610202</v>
      </c>
      <c r="G11" s="46">
        <v>-1975.68</v>
      </c>
      <c r="H11" s="46">
        <v>-3.5280407000382201</v>
      </c>
      <c r="I11" s="49"/>
    </row>
    <row r="12" spans="1:10" x14ac:dyDescent="0.2">
      <c r="A12" s="45" t="s">
        <v>151</v>
      </c>
      <c r="B12" s="45" t="s">
        <v>1262</v>
      </c>
      <c r="C12" s="45" t="s">
        <v>152</v>
      </c>
      <c r="D12" s="48">
        <v>68900</v>
      </c>
      <c r="E12" s="46">
        <v>2032.55</v>
      </c>
      <c r="F12" s="47">
        <v>3.6295954430184501</v>
      </c>
      <c r="G12" s="46">
        <v>-1658.7429999999999</v>
      </c>
      <c r="H12" s="46">
        <v>-2.96207524239933</v>
      </c>
      <c r="I12" s="49"/>
    </row>
    <row r="13" spans="1:10" x14ac:dyDescent="0.2">
      <c r="A13" s="45" t="s">
        <v>281</v>
      </c>
      <c r="B13" s="45" t="s">
        <v>280</v>
      </c>
      <c r="C13" s="45" t="s">
        <v>167</v>
      </c>
      <c r="D13" s="48">
        <v>41125</v>
      </c>
      <c r="E13" s="46">
        <v>1886.4037499999999</v>
      </c>
      <c r="F13" s="47">
        <v>3.3686169859009198</v>
      </c>
      <c r="G13" s="46">
        <v>-1903.059375</v>
      </c>
      <c r="H13" s="46">
        <v>-3.3983595165154799</v>
      </c>
      <c r="I13" s="49"/>
    </row>
    <row r="14" spans="1:10" x14ac:dyDescent="0.2">
      <c r="A14" s="45" t="s">
        <v>160</v>
      </c>
      <c r="B14" s="45" t="s">
        <v>1258</v>
      </c>
      <c r="C14" s="45" t="s">
        <v>161</v>
      </c>
      <c r="D14" s="48">
        <v>134500</v>
      </c>
      <c r="E14" s="46">
        <v>1596.5150000000001</v>
      </c>
      <c r="F14" s="47">
        <v>2.8509525318986499</v>
      </c>
      <c r="G14" s="46">
        <v>-1018.989</v>
      </c>
      <c r="H14" s="46">
        <v>-1.8196442059904701</v>
      </c>
      <c r="I14" s="49"/>
    </row>
    <row r="15" spans="1:10" x14ac:dyDescent="0.2">
      <c r="A15" s="45" t="s">
        <v>263</v>
      </c>
      <c r="B15" s="45" t="s">
        <v>262</v>
      </c>
      <c r="C15" s="45" t="s">
        <v>181</v>
      </c>
      <c r="D15" s="48">
        <v>15350</v>
      </c>
      <c r="E15" s="46">
        <v>1253.40425</v>
      </c>
      <c r="F15" s="47">
        <v>2.2382476957811401</v>
      </c>
      <c r="G15" s="46">
        <v>-670.56</v>
      </c>
      <c r="H15" s="46">
        <v>-1.19744238531424</v>
      </c>
      <c r="I15" s="49"/>
    </row>
    <row r="16" spans="1:10" x14ac:dyDescent="0.2">
      <c r="A16" s="45" t="s">
        <v>328</v>
      </c>
      <c r="B16" s="45" t="s">
        <v>327</v>
      </c>
      <c r="C16" s="45" t="s">
        <v>143</v>
      </c>
      <c r="D16" s="48">
        <v>9649125</v>
      </c>
      <c r="E16" s="46">
        <v>1249.561688</v>
      </c>
      <c r="F16" s="47">
        <v>2.23138589876522</v>
      </c>
      <c r="G16" s="46">
        <v>-1252.4564250000001</v>
      </c>
      <c r="H16" s="46">
        <v>-2.2365551316125898</v>
      </c>
      <c r="I16" s="49"/>
    </row>
    <row r="17" spans="1:9" x14ac:dyDescent="0.2">
      <c r="A17" s="45" t="s">
        <v>178</v>
      </c>
      <c r="B17" s="45" t="s">
        <v>177</v>
      </c>
      <c r="C17" s="45" t="s">
        <v>131</v>
      </c>
      <c r="D17" s="48">
        <v>279400</v>
      </c>
      <c r="E17" s="46">
        <v>1126.9599000000001</v>
      </c>
      <c r="F17" s="47">
        <v>2.0124516088187399</v>
      </c>
      <c r="G17" s="46">
        <v>-1139.8123000000001</v>
      </c>
      <c r="H17" s="46">
        <v>-2.0354025878705899</v>
      </c>
      <c r="I17" s="49"/>
    </row>
    <row r="18" spans="1:9" x14ac:dyDescent="0.2">
      <c r="A18" s="45" t="s">
        <v>163</v>
      </c>
      <c r="B18" s="45" t="s">
        <v>162</v>
      </c>
      <c r="C18" s="45" t="s">
        <v>164</v>
      </c>
      <c r="D18" s="48">
        <v>8000</v>
      </c>
      <c r="E18" s="46">
        <v>876.48</v>
      </c>
      <c r="F18" s="47">
        <v>1.5651609130879001</v>
      </c>
      <c r="G18" s="46">
        <v>-548.1</v>
      </c>
      <c r="H18" s="46">
        <v>-0.97876129114580801</v>
      </c>
      <c r="I18" s="49"/>
    </row>
    <row r="19" spans="1:9" x14ac:dyDescent="0.2">
      <c r="A19" s="45" t="s">
        <v>330</v>
      </c>
      <c r="B19" s="45" t="s">
        <v>329</v>
      </c>
      <c r="C19" s="45" t="s">
        <v>239</v>
      </c>
      <c r="D19" s="48">
        <v>399500</v>
      </c>
      <c r="E19" s="46">
        <v>866.43560000000002</v>
      </c>
      <c r="F19" s="47">
        <v>1.5472242775965901</v>
      </c>
      <c r="G19" s="46">
        <v>-866.43560000000002</v>
      </c>
      <c r="H19" s="46">
        <v>-1.5472242775965901</v>
      </c>
      <c r="I19" s="49"/>
    </row>
    <row r="20" spans="1:9" x14ac:dyDescent="0.2">
      <c r="A20" s="45" t="s">
        <v>135</v>
      </c>
      <c r="B20" s="45" t="s">
        <v>134</v>
      </c>
      <c r="C20" s="45" t="s">
        <v>131</v>
      </c>
      <c r="D20" s="48">
        <v>64400</v>
      </c>
      <c r="E20" s="46">
        <v>851.1748</v>
      </c>
      <c r="F20" s="47">
        <v>1.5199725346447299</v>
      </c>
      <c r="G20" s="46">
        <v>-204.666</v>
      </c>
      <c r="H20" s="46">
        <v>-0.36547921622632301</v>
      </c>
      <c r="I20" s="49"/>
    </row>
    <row r="21" spans="1:9" x14ac:dyDescent="0.2">
      <c r="A21" s="45" t="s">
        <v>332</v>
      </c>
      <c r="B21" s="45" t="s">
        <v>1267</v>
      </c>
      <c r="C21" s="45" t="s">
        <v>227</v>
      </c>
      <c r="D21" s="48">
        <v>159500</v>
      </c>
      <c r="E21" s="46">
        <v>831.31399999999996</v>
      </c>
      <c r="F21" s="47">
        <v>1.4845064112161801</v>
      </c>
      <c r="G21" s="46">
        <v>-508.54154999999997</v>
      </c>
      <c r="H21" s="46">
        <v>-0.90812038693539598</v>
      </c>
      <c r="I21" s="49"/>
    </row>
    <row r="22" spans="1:9" x14ac:dyDescent="0.2">
      <c r="A22" s="45" t="s">
        <v>172</v>
      </c>
      <c r="B22" s="45" t="s">
        <v>171</v>
      </c>
      <c r="C22" s="45" t="s">
        <v>173</v>
      </c>
      <c r="D22" s="48">
        <v>226200</v>
      </c>
      <c r="E22" s="46">
        <v>812.05799999999999</v>
      </c>
      <c r="F22" s="47">
        <v>1.4501203002468199</v>
      </c>
      <c r="G22" s="46">
        <v>-814.43309999999997</v>
      </c>
      <c r="H22" s="46">
        <v>-1.45436159917512</v>
      </c>
      <c r="I22" s="49"/>
    </row>
    <row r="23" spans="1:9" x14ac:dyDescent="0.2">
      <c r="A23" s="45" t="s">
        <v>145</v>
      </c>
      <c r="B23" s="45" t="s">
        <v>1259</v>
      </c>
      <c r="C23" s="45" t="s">
        <v>146</v>
      </c>
      <c r="D23" s="48">
        <v>21400</v>
      </c>
      <c r="E23" s="46">
        <v>804.64</v>
      </c>
      <c r="F23" s="47">
        <v>1.4368737188607199</v>
      </c>
      <c r="G23" s="46">
        <v>-579.53279999999995</v>
      </c>
      <c r="H23" s="46">
        <v>-1.0348919386778801</v>
      </c>
      <c r="I23" s="49"/>
    </row>
    <row r="24" spans="1:9" x14ac:dyDescent="0.2">
      <c r="A24" s="45" t="s">
        <v>334</v>
      </c>
      <c r="B24" s="45" t="s">
        <v>333</v>
      </c>
      <c r="C24" s="45" t="s">
        <v>140</v>
      </c>
      <c r="D24" s="48">
        <v>338290</v>
      </c>
      <c r="E24" s="46">
        <v>770.45547499999998</v>
      </c>
      <c r="F24" s="47">
        <v>1.37582921999883</v>
      </c>
      <c r="G24" s="46"/>
      <c r="H24" s="46"/>
      <c r="I24" s="49"/>
    </row>
    <row r="25" spans="1:9" x14ac:dyDescent="0.2">
      <c r="A25" s="45" t="s">
        <v>139</v>
      </c>
      <c r="B25" s="45" t="s">
        <v>138</v>
      </c>
      <c r="C25" s="45" t="s">
        <v>140</v>
      </c>
      <c r="D25" s="48">
        <v>210000</v>
      </c>
      <c r="E25" s="46">
        <v>672</v>
      </c>
      <c r="F25" s="47">
        <v>1.20001384355042</v>
      </c>
      <c r="G25" s="46"/>
      <c r="H25" s="46"/>
      <c r="I25" s="49"/>
    </row>
    <row r="26" spans="1:9" x14ac:dyDescent="0.2">
      <c r="A26" s="45" t="s">
        <v>169</v>
      </c>
      <c r="B26" s="45" t="s">
        <v>168</v>
      </c>
      <c r="C26" s="45" t="s">
        <v>170</v>
      </c>
      <c r="D26" s="48">
        <v>49750</v>
      </c>
      <c r="E26" s="46">
        <v>669.63499999999999</v>
      </c>
      <c r="F26" s="47">
        <v>1.19579058054447</v>
      </c>
      <c r="G26" s="46">
        <v>-403.767</v>
      </c>
      <c r="H26" s="46">
        <v>-0.72102081781074501</v>
      </c>
      <c r="I26" s="49"/>
    </row>
    <row r="27" spans="1:9" x14ac:dyDescent="0.2">
      <c r="A27" s="45" t="s">
        <v>336</v>
      </c>
      <c r="B27" s="45" t="s">
        <v>335</v>
      </c>
      <c r="C27" s="45" t="s">
        <v>131</v>
      </c>
      <c r="D27" s="48">
        <v>263250</v>
      </c>
      <c r="E27" s="46">
        <v>606.92287499999998</v>
      </c>
      <c r="F27" s="47">
        <v>1.08380335114199</v>
      </c>
      <c r="G27" s="46">
        <v>-612.4248</v>
      </c>
      <c r="H27" s="46">
        <v>-1.09362833055594</v>
      </c>
      <c r="I27" s="49"/>
    </row>
    <row r="28" spans="1:9" x14ac:dyDescent="0.2">
      <c r="A28" s="45" t="s">
        <v>137</v>
      </c>
      <c r="B28" s="45" t="s">
        <v>1260</v>
      </c>
      <c r="C28" s="45" t="s">
        <v>131</v>
      </c>
      <c r="D28" s="48">
        <v>79400</v>
      </c>
      <c r="E28" s="46">
        <v>562.70780000000002</v>
      </c>
      <c r="F28" s="47">
        <v>1.0048469492169601</v>
      </c>
      <c r="G28" s="46"/>
      <c r="H28" s="46"/>
      <c r="I28" s="49"/>
    </row>
    <row r="29" spans="1:9" x14ac:dyDescent="0.2">
      <c r="A29" s="45" t="s">
        <v>148</v>
      </c>
      <c r="B29" s="45" t="s">
        <v>1240</v>
      </c>
      <c r="C29" s="45" t="s">
        <v>149</v>
      </c>
      <c r="D29" s="48">
        <v>56604</v>
      </c>
      <c r="E29" s="46">
        <v>562.70036400000004</v>
      </c>
      <c r="F29" s="47">
        <v>1.00483367049235</v>
      </c>
      <c r="G29" s="46"/>
      <c r="H29" s="46"/>
      <c r="I29" s="49"/>
    </row>
    <row r="30" spans="1:9" x14ac:dyDescent="0.2">
      <c r="A30" s="45" t="s">
        <v>338</v>
      </c>
      <c r="B30" s="45" t="s">
        <v>337</v>
      </c>
      <c r="C30" s="45" t="s">
        <v>143</v>
      </c>
      <c r="D30" s="48">
        <v>149600</v>
      </c>
      <c r="E30" s="46">
        <v>558.30719999999997</v>
      </c>
      <c r="F30" s="47">
        <v>0.99698864427659295</v>
      </c>
      <c r="G30" s="46">
        <v>-559.87800000000004</v>
      </c>
      <c r="H30" s="46">
        <v>-0.99979367663589203</v>
      </c>
      <c r="I30" s="49"/>
    </row>
    <row r="31" spans="1:9" x14ac:dyDescent="0.2">
      <c r="A31" s="45" t="s">
        <v>133</v>
      </c>
      <c r="B31" s="45" t="s">
        <v>1261</v>
      </c>
      <c r="C31" s="45" t="s">
        <v>131</v>
      </c>
      <c r="D31" s="48">
        <v>45200</v>
      </c>
      <c r="E31" s="46">
        <v>433.69400000000002</v>
      </c>
      <c r="F31" s="47">
        <v>0.77446250575112197</v>
      </c>
      <c r="G31" s="46"/>
      <c r="H31" s="46"/>
      <c r="I31" s="49"/>
    </row>
    <row r="32" spans="1:9" x14ac:dyDescent="0.2">
      <c r="A32" s="45" t="s">
        <v>340</v>
      </c>
      <c r="B32" s="45" t="s">
        <v>339</v>
      </c>
      <c r="C32" s="45" t="s">
        <v>239</v>
      </c>
      <c r="D32" s="48">
        <v>23100</v>
      </c>
      <c r="E32" s="46">
        <v>399.86099999999999</v>
      </c>
      <c r="F32" s="47">
        <v>0.71404573734510801</v>
      </c>
      <c r="G32" s="46">
        <v>-400.50779999999997</v>
      </c>
      <c r="H32" s="46">
        <v>-0.71520075066952504</v>
      </c>
      <c r="I32" s="49"/>
    </row>
    <row r="33" spans="1:9" x14ac:dyDescent="0.2">
      <c r="A33" s="45" t="s">
        <v>183</v>
      </c>
      <c r="B33" s="45" t="s">
        <v>182</v>
      </c>
      <c r="C33" s="45" t="s">
        <v>184</v>
      </c>
      <c r="D33" s="48">
        <v>8000</v>
      </c>
      <c r="E33" s="46">
        <v>386.4</v>
      </c>
      <c r="F33" s="47">
        <v>0.69000796004148901</v>
      </c>
      <c r="G33" s="46"/>
      <c r="H33" s="46"/>
      <c r="I33" s="49"/>
    </row>
    <row r="34" spans="1:9" x14ac:dyDescent="0.2">
      <c r="A34" s="45" t="s">
        <v>342</v>
      </c>
      <c r="B34" s="45" t="s">
        <v>341</v>
      </c>
      <c r="C34" s="45" t="s">
        <v>131</v>
      </c>
      <c r="D34" s="48">
        <v>35000</v>
      </c>
      <c r="E34" s="46">
        <v>353.60500000000002</v>
      </c>
      <c r="F34" s="47">
        <v>0.63144478444738805</v>
      </c>
      <c r="G34" s="46">
        <v>-354.06</v>
      </c>
      <c r="H34" s="46">
        <v>-0.63225729382062501</v>
      </c>
      <c r="I34" s="49"/>
    </row>
    <row r="35" spans="1:9" x14ac:dyDescent="0.2">
      <c r="A35" s="45" t="s">
        <v>261</v>
      </c>
      <c r="B35" s="45" t="s">
        <v>260</v>
      </c>
      <c r="C35" s="45" t="s">
        <v>149</v>
      </c>
      <c r="D35" s="48">
        <v>28000</v>
      </c>
      <c r="E35" s="46">
        <v>344.4</v>
      </c>
      <c r="F35" s="47">
        <v>0.61500709481958804</v>
      </c>
      <c r="G35" s="46"/>
      <c r="H35" s="46"/>
      <c r="I35" s="49"/>
    </row>
    <row r="36" spans="1:9" x14ac:dyDescent="0.2">
      <c r="A36" s="45" t="s">
        <v>175</v>
      </c>
      <c r="B36" s="45" t="s">
        <v>174</v>
      </c>
      <c r="C36" s="45" t="s">
        <v>176</v>
      </c>
      <c r="D36" s="48">
        <v>200000</v>
      </c>
      <c r="E36" s="46">
        <v>343.58</v>
      </c>
      <c r="F36" s="47">
        <v>0.613542792212875</v>
      </c>
      <c r="G36" s="46"/>
      <c r="H36" s="46"/>
      <c r="I36" s="49"/>
    </row>
    <row r="37" spans="1:9" x14ac:dyDescent="0.2">
      <c r="A37" s="45" t="s">
        <v>344</v>
      </c>
      <c r="B37" s="45" t="s">
        <v>343</v>
      </c>
      <c r="C37" s="45" t="s">
        <v>152</v>
      </c>
      <c r="D37" s="48">
        <v>2500</v>
      </c>
      <c r="E37" s="46">
        <v>299.17500000000001</v>
      </c>
      <c r="F37" s="47">
        <v>0.53424723458957701</v>
      </c>
      <c r="G37" s="46">
        <v>-59.905000000000001</v>
      </c>
      <c r="H37" s="46">
        <v>-0.106974448359952</v>
      </c>
      <c r="I37" s="49"/>
    </row>
    <row r="38" spans="1:9" x14ac:dyDescent="0.2">
      <c r="A38" s="45" t="s">
        <v>154</v>
      </c>
      <c r="B38" s="45" t="s">
        <v>153</v>
      </c>
      <c r="C38" s="45" t="s">
        <v>155</v>
      </c>
      <c r="D38" s="48">
        <v>76000</v>
      </c>
      <c r="E38" s="46">
        <v>295.108</v>
      </c>
      <c r="F38" s="47">
        <v>0.52698465080725598</v>
      </c>
      <c r="G38" s="46"/>
      <c r="H38" s="46"/>
      <c r="I38" s="49"/>
    </row>
    <row r="39" spans="1:9" x14ac:dyDescent="0.2">
      <c r="A39" s="45" t="s">
        <v>346</v>
      </c>
      <c r="B39" s="45" t="s">
        <v>345</v>
      </c>
      <c r="C39" s="45" t="s">
        <v>347</v>
      </c>
      <c r="D39" s="48">
        <v>112125</v>
      </c>
      <c r="E39" s="46">
        <v>294.60843749999998</v>
      </c>
      <c r="F39" s="47">
        <v>0.52609256462315102</v>
      </c>
      <c r="G39" s="46">
        <v>-295.50543750000003</v>
      </c>
      <c r="H39" s="46">
        <v>-0.52769436881610399</v>
      </c>
      <c r="I39" s="49"/>
    </row>
    <row r="40" spans="1:9" x14ac:dyDescent="0.2">
      <c r="A40" s="45" t="s">
        <v>349</v>
      </c>
      <c r="B40" s="45" t="s">
        <v>348</v>
      </c>
      <c r="C40" s="45" t="s">
        <v>239</v>
      </c>
      <c r="D40" s="48">
        <v>30000</v>
      </c>
      <c r="E40" s="46">
        <v>287.82</v>
      </c>
      <c r="F40" s="47">
        <v>0.51397021495636996</v>
      </c>
      <c r="G40" s="46">
        <v>-289.74</v>
      </c>
      <c r="H40" s="46">
        <v>-0.51739882593794295</v>
      </c>
      <c r="I40" s="49"/>
    </row>
    <row r="41" spans="1:9" x14ac:dyDescent="0.2">
      <c r="A41" s="45" t="s">
        <v>351</v>
      </c>
      <c r="B41" s="45" t="s">
        <v>350</v>
      </c>
      <c r="C41" s="45" t="s">
        <v>164</v>
      </c>
      <c r="D41" s="48">
        <v>76800</v>
      </c>
      <c r="E41" s="46">
        <v>287.23200000000003</v>
      </c>
      <c r="F41" s="47">
        <v>0.51292020284326301</v>
      </c>
      <c r="G41" s="46">
        <v>-287.80799999999999</v>
      </c>
      <c r="H41" s="46">
        <v>-0.51394878613773498</v>
      </c>
      <c r="I41" s="49"/>
    </row>
    <row r="42" spans="1:9" x14ac:dyDescent="0.2">
      <c r="A42" s="45" t="s">
        <v>353</v>
      </c>
      <c r="B42" s="45" t="s">
        <v>352</v>
      </c>
      <c r="C42" s="45" t="s">
        <v>161</v>
      </c>
      <c r="D42" s="48">
        <v>81000</v>
      </c>
      <c r="E42" s="46">
        <v>283.7835</v>
      </c>
      <c r="F42" s="47">
        <v>0.50676209608807898</v>
      </c>
      <c r="G42" s="46">
        <v>-286.29450000000003</v>
      </c>
      <c r="H42" s="46">
        <v>-0.51124607638741704</v>
      </c>
      <c r="I42" s="49"/>
    </row>
    <row r="43" spans="1:9" x14ac:dyDescent="0.2">
      <c r="A43" s="45" t="s">
        <v>355</v>
      </c>
      <c r="B43" s="45" t="s">
        <v>354</v>
      </c>
      <c r="C43" s="45" t="s">
        <v>203</v>
      </c>
      <c r="D43" s="48">
        <v>17225</v>
      </c>
      <c r="E43" s="46">
        <v>280.50912499999998</v>
      </c>
      <c r="F43" s="47">
        <v>0.50091493041996105</v>
      </c>
      <c r="G43" s="46">
        <v>-282.97230000000002</v>
      </c>
      <c r="H43" s="46">
        <v>-0.50531350794836505</v>
      </c>
      <c r="I43" s="49"/>
    </row>
    <row r="44" spans="1:9" x14ac:dyDescent="0.2">
      <c r="A44" s="45" t="s">
        <v>238</v>
      </c>
      <c r="B44" s="45" t="s">
        <v>237</v>
      </c>
      <c r="C44" s="45" t="s">
        <v>239</v>
      </c>
      <c r="D44" s="48">
        <v>17000</v>
      </c>
      <c r="E44" s="46">
        <v>275.39999999999998</v>
      </c>
      <c r="F44" s="47">
        <v>0.49179138766932201</v>
      </c>
      <c r="G44" s="46"/>
      <c r="H44" s="46"/>
      <c r="I44" s="49"/>
    </row>
    <row r="45" spans="1:9" x14ac:dyDescent="0.2">
      <c r="A45" s="45" t="s">
        <v>186</v>
      </c>
      <c r="B45" s="45" t="s">
        <v>185</v>
      </c>
      <c r="C45" s="45" t="s">
        <v>187</v>
      </c>
      <c r="D45" s="48">
        <v>33000</v>
      </c>
      <c r="E45" s="46">
        <v>259.38</v>
      </c>
      <c r="F45" s="47">
        <v>0.46318391479182602</v>
      </c>
      <c r="G45" s="46"/>
      <c r="H45" s="46"/>
      <c r="I45" s="49"/>
    </row>
    <row r="46" spans="1:9" x14ac:dyDescent="0.2">
      <c r="A46" s="45" t="s">
        <v>357</v>
      </c>
      <c r="B46" s="45" t="s">
        <v>356</v>
      </c>
      <c r="C46" s="45" t="s">
        <v>170</v>
      </c>
      <c r="D46" s="48">
        <v>14000</v>
      </c>
      <c r="E46" s="46">
        <v>254.32400000000001</v>
      </c>
      <c r="F46" s="47">
        <v>0.454155239207018</v>
      </c>
      <c r="G46" s="46">
        <v>-256.46600000000001</v>
      </c>
      <c r="H46" s="46">
        <v>-0.45798028333333501</v>
      </c>
      <c r="I46" s="49"/>
    </row>
    <row r="47" spans="1:9" x14ac:dyDescent="0.2">
      <c r="A47" s="45" t="s">
        <v>359</v>
      </c>
      <c r="B47" s="45" t="s">
        <v>358</v>
      </c>
      <c r="C47" s="45" t="s">
        <v>131</v>
      </c>
      <c r="D47" s="48">
        <v>140400</v>
      </c>
      <c r="E47" s="46">
        <v>250.23491999999999</v>
      </c>
      <c r="F47" s="47">
        <v>0.44685322639840902</v>
      </c>
      <c r="G47" s="46">
        <v>-251.49852000000001</v>
      </c>
      <c r="H47" s="46">
        <v>-0.44910968100065601</v>
      </c>
      <c r="I47" s="49"/>
    </row>
    <row r="48" spans="1:9" x14ac:dyDescent="0.2">
      <c r="A48" s="45" t="s">
        <v>361</v>
      </c>
      <c r="B48" s="45" t="s">
        <v>360</v>
      </c>
      <c r="C48" s="45" t="s">
        <v>347</v>
      </c>
      <c r="D48" s="48">
        <v>13200</v>
      </c>
      <c r="E48" s="46">
        <v>248.0412</v>
      </c>
      <c r="F48" s="47">
        <v>0.44293582406377602</v>
      </c>
      <c r="G48" s="46">
        <v>-22.56</v>
      </c>
      <c r="H48" s="46">
        <v>-4.0286179033478198E-2</v>
      </c>
      <c r="I48" s="49"/>
    </row>
    <row r="49" spans="1:9" x14ac:dyDescent="0.2">
      <c r="A49" s="45" t="s">
        <v>363</v>
      </c>
      <c r="B49" s="45" t="s">
        <v>362</v>
      </c>
      <c r="C49" s="45" t="s">
        <v>227</v>
      </c>
      <c r="D49" s="48">
        <v>11625</v>
      </c>
      <c r="E49" s="46">
        <v>197.20650000000001</v>
      </c>
      <c r="F49" s="47">
        <v>0.35215852684244803</v>
      </c>
      <c r="G49" s="46">
        <v>-197.194875</v>
      </c>
      <c r="H49" s="46">
        <v>-0.35213776767439497</v>
      </c>
      <c r="I49" s="49"/>
    </row>
    <row r="50" spans="1:9" x14ac:dyDescent="0.2">
      <c r="A50" s="45" t="s">
        <v>226</v>
      </c>
      <c r="B50" s="45" t="s">
        <v>225</v>
      </c>
      <c r="C50" s="45" t="s">
        <v>227</v>
      </c>
      <c r="D50" s="48">
        <v>8000</v>
      </c>
      <c r="E50" s="46">
        <v>127.2</v>
      </c>
      <c r="F50" s="47">
        <v>0.22714547752918601</v>
      </c>
      <c r="G50" s="46"/>
      <c r="H50" s="46"/>
      <c r="I50" s="49"/>
    </row>
    <row r="51" spans="1:9" x14ac:dyDescent="0.2">
      <c r="A51" s="45" t="s">
        <v>200</v>
      </c>
      <c r="B51" s="45" t="s">
        <v>199</v>
      </c>
      <c r="C51" s="45" t="s">
        <v>167</v>
      </c>
      <c r="D51" s="48">
        <v>5000</v>
      </c>
      <c r="E51" s="46">
        <v>120.13</v>
      </c>
      <c r="F51" s="47">
        <v>0.214520331883499</v>
      </c>
      <c r="G51" s="46"/>
      <c r="H51" s="46"/>
      <c r="I51" s="49"/>
    </row>
    <row r="52" spans="1:9" x14ac:dyDescent="0.2">
      <c r="A52" s="45" t="s">
        <v>365</v>
      </c>
      <c r="B52" s="45" t="s">
        <v>364</v>
      </c>
      <c r="C52" s="45" t="s">
        <v>227</v>
      </c>
      <c r="D52" s="48">
        <v>8000</v>
      </c>
      <c r="E52" s="46">
        <v>109.872</v>
      </c>
      <c r="F52" s="47">
        <v>0.19620226342049299</v>
      </c>
      <c r="G52" s="46">
        <v>-109.928</v>
      </c>
      <c r="H52" s="46">
        <v>-0.196302264574122</v>
      </c>
      <c r="I52" s="49"/>
    </row>
    <row r="53" spans="1:9" x14ac:dyDescent="0.2">
      <c r="A53" s="45" t="s">
        <v>367</v>
      </c>
      <c r="B53" s="45" t="s">
        <v>366</v>
      </c>
      <c r="C53" s="45" t="s">
        <v>131</v>
      </c>
      <c r="D53" s="48">
        <v>248800</v>
      </c>
      <c r="E53" s="46">
        <v>52.123600000000003</v>
      </c>
      <c r="F53" s="47">
        <v>9.3078930916197095E-2</v>
      </c>
      <c r="G53" s="46">
        <v>-52.4968</v>
      </c>
      <c r="H53" s="46">
        <v>-9.3745367175740293E-2</v>
      </c>
      <c r="I53" s="49"/>
    </row>
    <row r="54" spans="1:9" x14ac:dyDescent="0.2">
      <c r="A54" s="45" t="s">
        <v>369</v>
      </c>
      <c r="B54" s="45" t="s">
        <v>368</v>
      </c>
      <c r="C54" s="45" t="s">
        <v>194</v>
      </c>
      <c r="D54" s="48">
        <v>1350</v>
      </c>
      <c r="E54" s="46">
        <v>16.9209</v>
      </c>
      <c r="F54" s="47">
        <v>3.0216241436506301E-2</v>
      </c>
      <c r="G54" s="46">
        <v>-17.0883</v>
      </c>
      <c r="H54" s="46">
        <v>-3.0515173456462201E-2</v>
      </c>
      <c r="I54" s="49"/>
    </row>
    <row r="55" spans="1:9" x14ac:dyDescent="0.2">
      <c r="A55" s="45" t="s">
        <v>253</v>
      </c>
      <c r="B55" s="45" t="s">
        <v>252</v>
      </c>
      <c r="C55" s="45" t="s">
        <v>233</v>
      </c>
      <c r="D55" s="48">
        <v>137</v>
      </c>
      <c r="E55" s="46">
        <v>4.7874650000000001</v>
      </c>
      <c r="F55" s="47">
        <v>8.5491432671325803E-3</v>
      </c>
      <c r="G55" s="46"/>
      <c r="H55" s="46"/>
      <c r="I55" s="49"/>
    </row>
    <row r="56" spans="1:9" x14ac:dyDescent="0.2">
      <c r="A56" s="44" t="s">
        <v>33</v>
      </c>
      <c r="B56" s="44"/>
      <c r="C56" s="44"/>
      <c r="D56" s="44"/>
      <c r="E56" s="50">
        <f>SUM(E7:E55)</f>
        <v>37714.958349500004</v>
      </c>
      <c r="F56" s="51">
        <f>SUM(F7:F55)</f>
        <v>67.348916857629987</v>
      </c>
      <c r="G56" s="50">
        <f>SUM(G7:G55)</f>
        <v>-26840.182582500009</v>
      </c>
      <c r="H56" s="50">
        <f>SUM(H7:H55)</f>
        <v>-47.929450390507057</v>
      </c>
      <c r="I56" s="44"/>
    </row>
    <row r="57" spans="1:9" x14ac:dyDescent="0.2">
      <c r="A57" s="45"/>
      <c r="B57" s="45"/>
      <c r="C57" s="45"/>
      <c r="D57" s="45"/>
      <c r="E57" s="46"/>
      <c r="F57" s="47"/>
      <c r="G57" s="46"/>
      <c r="H57" s="45"/>
      <c r="I57" s="45"/>
    </row>
    <row r="58" spans="1:9" x14ac:dyDescent="0.2">
      <c r="A58" s="44" t="s">
        <v>30</v>
      </c>
      <c r="B58" s="45"/>
      <c r="C58" s="45"/>
      <c r="D58" s="45"/>
      <c r="E58" s="46"/>
      <c r="F58" s="47"/>
      <c r="G58" s="46"/>
      <c r="H58" s="45"/>
      <c r="I58" s="45"/>
    </row>
    <row r="59" spans="1:9" x14ac:dyDescent="0.2">
      <c r="A59" s="44" t="s">
        <v>31</v>
      </c>
      <c r="B59" s="45"/>
      <c r="C59" s="45"/>
      <c r="D59" s="45"/>
      <c r="E59" s="46"/>
      <c r="F59" s="47"/>
      <c r="G59" s="46"/>
      <c r="H59" s="45"/>
      <c r="I59" s="45"/>
    </row>
    <row r="60" spans="1:9" x14ac:dyDescent="0.2">
      <c r="A60" s="45" t="s">
        <v>70</v>
      </c>
      <c r="B60" s="45" t="s">
        <v>69</v>
      </c>
      <c r="C60" s="45" t="s">
        <v>65</v>
      </c>
      <c r="D60" s="48">
        <v>2327</v>
      </c>
      <c r="E60" s="46">
        <v>2617.3490980000001</v>
      </c>
      <c r="F60" s="47">
        <v>4.67389159375624</v>
      </c>
      <c r="G60" s="49"/>
      <c r="H60" s="49"/>
      <c r="I60" s="49">
        <v>9.0526</v>
      </c>
    </row>
    <row r="61" spans="1:9" x14ac:dyDescent="0.2">
      <c r="A61" s="45" t="s">
        <v>88</v>
      </c>
      <c r="B61" s="45" t="s">
        <v>87</v>
      </c>
      <c r="C61" s="45" t="s">
        <v>32</v>
      </c>
      <c r="D61" s="48">
        <v>1500</v>
      </c>
      <c r="E61" s="46">
        <v>1486.5968014</v>
      </c>
      <c r="F61" s="47">
        <v>2.6546677700264398</v>
      </c>
      <c r="G61" s="49"/>
      <c r="H61" s="49"/>
      <c r="I61" s="49">
        <v>8.1157000000000004</v>
      </c>
    </row>
    <row r="62" spans="1:9" x14ac:dyDescent="0.2">
      <c r="A62" s="45" t="s">
        <v>72</v>
      </c>
      <c r="B62" s="45" t="s">
        <v>71</v>
      </c>
      <c r="C62" s="45" t="s">
        <v>32</v>
      </c>
      <c r="D62" s="48">
        <v>1000</v>
      </c>
      <c r="E62" s="46">
        <v>1025.4183014</v>
      </c>
      <c r="F62" s="47">
        <v>1.83112523379457</v>
      </c>
      <c r="G62" s="49"/>
      <c r="H62" s="49"/>
      <c r="I62" s="49">
        <v>8.2850000000000001</v>
      </c>
    </row>
    <row r="63" spans="1:9" x14ac:dyDescent="0.2">
      <c r="A63" s="45" t="s">
        <v>64</v>
      </c>
      <c r="B63" s="45" t="s">
        <v>63</v>
      </c>
      <c r="C63" s="45" t="s">
        <v>65</v>
      </c>
      <c r="D63" s="48">
        <v>800</v>
      </c>
      <c r="E63" s="46">
        <v>896.06</v>
      </c>
      <c r="F63" s="47">
        <v>1.60012560216039</v>
      </c>
      <c r="G63" s="49"/>
      <c r="H63" s="49"/>
      <c r="I63" s="49">
        <v>9.0576000000000008</v>
      </c>
    </row>
    <row r="64" spans="1:9" x14ac:dyDescent="0.2">
      <c r="A64" s="45" t="s">
        <v>90</v>
      </c>
      <c r="B64" s="45" t="s">
        <v>89</v>
      </c>
      <c r="C64" s="45" t="s">
        <v>32</v>
      </c>
      <c r="D64" s="48">
        <v>313</v>
      </c>
      <c r="E64" s="46">
        <v>177.939874</v>
      </c>
      <c r="F64" s="47">
        <v>0.31775344065419098</v>
      </c>
      <c r="G64" s="49"/>
      <c r="H64" s="49"/>
      <c r="I64" s="49">
        <v>7.23</v>
      </c>
    </row>
    <row r="65" spans="1:9" x14ac:dyDescent="0.2">
      <c r="A65" s="44" t="s">
        <v>33</v>
      </c>
      <c r="B65" s="44"/>
      <c r="C65" s="44"/>
      <c r="D65" s="44"/>
      <c r="E65" s="50">
        <f>SUM(E59:E64)</f>
        <v>6203.3640747999998</v>
      </c>
      <c r="F65" s="51">
        <f>SUM(F59:F64)</f>
        <v>11.07756364039183</v>
      </c>
      <c r="G65" s="50"/>
      <c r="H65" s="44"/>
      <c r="I65" s="44"/>
    </row>
    <row r="66" spans="1:9" x14ac:dyDescent="0.2">
      <c r="A66" s="45"/>
      <c r="B66" s="45"/>
      <c r="C66" s="45"/>
      <c r="D66" s="45"/>
      <c r="E66" s="46"/>
      <c r="F66" s="47"/>
      <c r="G66" s="46"/>
      <c r="H66" s="45"/>
      <c r="I66" s="45"/>
    </row>
    <row r="67" spans="1:9" x14ac:dyDescent="0.2">
      <c r="A67" s="44" t="s">
        <v>34</v>
      </c>
      <c r="B67" s="45"/>
      <c r="C67" s="45"/>
      <c r="D67" s="45"/>
      <c r="E67" s="46"/>
      <c r="F67" s="47"/>
      <c r="G67" s="46"/>
      <c r="H67" s="45"/>
      <c r="I67" s="45"/>
    </row>
    <row r="68" spans="1:9" x14ac:dyDescent="0.2">
      <c r="A68" s="44" t="s">
        <v>39</v>
      </c>
      <c r="B68" s="45"/>
      <c r="C68" s="45"/>
      <c r="D68" s="45"/>
      <c r="E68" s="46"/>
      <c r="F68" s="47"/>
      <c r="G68" s="46"/>
      <c r="H68" s="45"/>
      <c r="I68" s="45"/>
    </row>
    <row r="69" spans="1:9" x14ac:dyDescent="0.2">
      <c r="A69" s="45" t="s">
        <v>56</v>
      </c>
      <c r="B69" s="45" t="s">
        <v>1257</v>
      </c>
      <c r="C69" s="45" t="s">
        <v>40</v>
      </c>
      <c r="D69" s="48">
        <v>1500000</v>
      </c>
      <c r="E69" s="46">
        <v>1495.5239999999999</v>
      </c>
      <c r="F69" s="47">
        <v>2.6706093800028201</v>
      </c>
      <c r="G69" s="49"/>
      <c r="H69" s="49"/>
      <c r="I69" s="49">
        <v>5.2028999999999996</v>
      </c>
    </row>
    <row r="70" spans="1:9" x14ac:dyDescent="0.2">
      <c r="A70" s="45" t="s">
        <v>370</v>
      </c>
      <c r="B70" s="45" t="s">
        <v>1227</v>
      </c>
      <c r="C70" s="45" t="s">
        <v>40</v>
      </c>
      <c r="D70" s="48">
        <v>1000000</v>
      </c>
      <c r="E70" s="46">
        <v>994.96199999999999</v>
      </c>
      <c r="F70" s="47">
        <v>1.7767383538788799</v>
      </c>
      <c r="G70" s="49"/>
      <c r="H70" s="49"/>
      <c r="I70" s="49">
        <v>5.2805</v>
      </c>
    </row>
    <row r="71" spans="1:9" x14ac:dyDescent="0.2">
      <c r="A71" s="44" t="s">
        <v>33</v>
      </c>
      <c r="B71" s="44"/>
      <c r="C71" s="44"/>
      <c r="D71" s="44"/>
      <c r="E71" s="50">
        <f>SUM(E68:E70)</f>
        <v>2490.4859999999999</v>
      </c>
      <c r="F71" s="51">
        <f>SUM(F68:F70)</f>
        <v>4.4473477338817</v>
      </c>
      <c r="G71" s="50"/>
      <c r="H71" s="44"/>
      <c r="I71" s="44"/>
    </row>
    <row r="72" spans="1:9" x14ac:dyDescent="0.2">
      <c r="A72" s="45"/>
      <c r="B72" s="45"/>
      <c r="C72" s="45"/>
      <c r="D72" s="45"/>
      <c r="E72" s="46"/>
      <c r="F72" s="47"/>
      <c r="G72" s="46"/>
      <c r="H72" s="45"/>
      <c r="I72" s="45"/>
    </row>
    <row r="73" spans="1:9" x14ac:dyDescent="0.2">
      <c r="A73" s="44" t="s">
        <v>61</v>
      </c>
      <c r="B73" s="45"/>
      <c r="C73" s="45"/>
      <c r="D73" s="45"/>
      <c r="E73" s="46"/>
      <c r="F73" s="47"/>
      <c r="G73" s="46"/>
      <c r="H73" s="45"/>
      <c r="I73" s="45"/>
    </row>
    <row r="74" spans="1:9" x14ac:dyDescent="0.2">
      <c r="A74" s="45" t="s">
        <v>372</v>
      </c>
      <c r="B74" s="45" t="s">
        <v>371</v>
      </c>
      <c r="C74" s="45" t="s">
        <v>40</v>
      </c>
      <c r="D74" s="48">
        <v>1000000</v>
      </c>
      <c r="E74" s="46">
        <v>1012.2148889</v>
      </c>
      <c r="F74" s="47">
        <v>1.8075474394759601</v>
      </c>
      <c r="G74" s="49"/>
      <c r="H74" s="49"/>
      <c r="I74" s="49">
        <v>7.7240411849999999</v>
      </c>
    </row>
    <row r="75" spans="1:9" x14ac:dyDescent="0.2">
      <c r="A75" s="45" t="s">
        <v>374</v>
      </c>
      <c r="B75" s="45" t="s">
        <v>373</v>
      </c>
      <c r="C75" s="45" t="s">
        <v>40</v>
      </c>
      <c r="D75" s="48">
        <v>500000</v>
      </c>
      <c r="E75" s="46">
        <v>508.58449999999999</v>
      </c>
      <c r="F75" s="47">
        <v>0.90819708424876</v>
      </c>
      <c r="G75" s="49"/>
      <c r="H75" s="49"/>
      <c r="I75" s="49">
        <v>7.85707646</v>
      </c>
    </row>
    <row r="76" spans="1:9" x14ac:dyDescent="0.2">
      <c r="A76" s="45" t="s">
        <v>98</v>
      </c>
      <c r="B76" s="45" t="s">
        <v>97</v>
      </c>
      <c r="C76" s="45" t="s">
        <v>40</v>
      </c>
      <c r="D76" s="48">
        <v>83000</v>
      </c>
      <c r="E76" s="46">
        <v>81.353031000000001</v>
      </c>
      <c r="F76" s="47">
        <v>0.145274945557717</v>
      </c>
      <c r="G76" s="49"/>
      <c r="H76" s="49"/>
      <c r="I76" s="49">
        <v>8.0703106949999999</v>
      </c>
    </row>
    <row r="77" spans="1:9" x14ac:dyDescent="0.2">
      <c r="A77" s="44" t="s">
        <v>33</v>
      </c>
      <c r="B77" s="44"/>
      <c r="C77" s="44"/>
      <c r="D77" s="44"/>
      <c r="E77" s="50">
        <f>SUM(E74:E76)</f>
        <v>1602.1524199</v>
      </c>
      <c r="F77" s="51">
        <f>SUM(F74:F76)</f>
        <v>2.8610194692824371</v>
      </c>
      <c r="G77" s="50"/>
      <c r="H77" s="44"/>
      <c r="I77" s="44"/>
    </row>
    <row r="78" spans="1:9" x14ac:dyDescent="0.2">
      <c r="A78" s="45"/>
      <c r="B78" s="45"/>
      <c r="C78" s="45"/>
      <c r="D78" s="45"/>
      <c r="E78" s="46"/>
      <c r="F78" s="47"/>
      <c r="G78" s="46"/>
      <c r="H78" s="45"/>
      <c r="I78" s="45"/>
    </row>
    <row r="79" spans="1:9" x14ac:dyDescent="0.2">
      <c r="A79" s="44" t="s">
        <v>41</v>
      </c>
      <c r="B79" s="44"/>
      <c r="C79" s="44"/>
      <c r="D79" s="44"/>
      <c r="E79" s="50">
        <f>E56+E65+E71+E77</f>
        <v>48010.960844199995</v>
      </c>
      <c r="F79" s="51">
        <f>F56+F65+F71+F77</f>
        <v>85.734847701185956</v>
      </c>
      <c r="G79" s="50"/>
      <c r="H79" s="44"/>
      <c r="I79" s="44"/>
    </row>
    <row r="80" spans="1:9" x14ac:dyDescent="0.2">
      <c r="A80" s="44"/>
      <c r="B80" s="44"/>
      <c r="C80" s="44"/>
      <c r="D80" s="44"/>
      <c r="E80" s="50"/>
      <c r="F80" s="51"/>
      <c r="G80" s="50"/>
      <c r="H80" s="44"/>
      <c r="I80" s="44"/>
    </row>
    <row r="81" spans="1:9" x14ac:dyDescent="0.2">
      <c r="A81" s="44" t="s">
        <v>375</v>
      </c>
      <c r="B81" s="44"/>
      <c r="C81" s="44"/>
      <c r="D81" s="44"/>
      <c r="E81" s="70">
        <v>2685.3770030000001</v>
      </c>
      <c r="F81" s="70">
        <f>E81/E85*100</f>
        <v>4.7953713969522713</v>
      </c>
      <c r="G81" s="50"/>
      <c r="H81" s="44"/>
      <c r="I81" s="44"/>
    </row>
    <row r="82" spans="1:9" x14ac:dyDescent="0.2">
      <c r="A82" s="44"/>
      <c r="B82" s="44"/>
      <c r="C82" s="44"/>
      <c r="D82" s="44"/>
      <c r="E82" s="50"/>
      <c r="F82" s="51"/>
      <c r="G82" s="50"/>
      <c r="H82" s="44"/>
      <c r="I82" s="44"/>
    </row>
    <row r="83" spans="1:9" x14ac:dyDescent="0.2">
      <c r="A83" s="44" t="s">
        <v>43</v>
      </c>
      <c r="B83" s="44"/>
      <c r="C83" s="44"/>
      <c r="D83" s="44"/>
      <c r="E83" s="50">
        <f>E85-(E56+E65+E71+E77+E81)</f>
        <v>5303.0161279000022</v>
      </c>
      <c r="F83" s="51">
        <f>F85-(F56+F65+F71+F77+F81)</f>
        <v>9.4697809018617676</v>
      </c>
      <c r="G83" s="50"/>
      <c r="H83" s="44"/>
      <c r="I83" s="44"/>
    </row>
    <row r="84" spans="1:9" x14ac:dyDescent="0.2">
      <c r="A84" s="45"/>
      <c r="B84" s="45"/>
      <c r="C84" s="45"/>
      <c r="D84" s="45"/>
      <c r="E84" s="46"/>
      <c r="F84" s="47"/>
      <c r="G84" s="46"/>
      <c r="H84" s="45"/>
      <c r="I84" s="45"/>
    </row>
    <row r="85" spans="1:9" x14ac:dyDescent="0.2">
      <c r="A85" s="52" t="s">
        <v>42</v>
      </c>
      <c r="B85" s="52"/>
      <c r="C85" s="52"/>
      <c r="D85" s="52"/>
      <c r="E85" s="53">
        <v>55999.353975099999</v>
      </c>
      <c r="F85" s="54">
        <v>100</v>
      </c>
      <c r="G85" s="53"/>
      <c r="H85" s="52"/>
      <c r="I85" s="52"/>
    </row>
    <row r="86" spans="1:9" x14ac:dyDescent="0.2">
      <c r="A86" s="6" t="s">
        <v>1231</v>
      </c>
      <c r="B86" s="11"/>
      <c r="C86" s="11"/>
      <c r="D86" s="11"/>
      <c r="E86" s="12"/>
      <c r="F86" s="13" t="s">
        <v>127</v>
      </c>
      <c r="G86" s="12"/>
      <c r="H86" s="11"/>
      <c r="I86" s="11"/>
    </row>
    <row r="87" spans="1:9" x14ac:dyDescent="0.2">
      <c r="A87" s="6" t="s">
        <v>1246</v>
      </c>
      <c r="B87" s="11"/>
      <c r="C87" s="11"/>
      <c r="D87" s="11"/>
      <c r="E87" s="12"/>
      <c r="F87" s="13"/>
      <c r="G87" s="12"/>
      <c r="H87" s="11"/>
      <c r="I87" s="11"/>
    </row>
    <row r="88" spans="1:9" x14ac:dyDescent="0.2">
      <c r="A88" s="6" t="s">
        <v>1247</v>
      </c>
      <c r="B88" s="11"/>
      <c r="C88" s="11"/>
      <c r="D88" s="11"/>
      <c r="E88" s="12"/>
      <c r="F88" s="13"/>
      <c r="G88" s="12"/>
      <c r="H88" s="11"/>
      <c r="I88" s="11"/>
    </row>
    <row r="89" spans="1:9" x14ac:dyDescent="0.2">
      <c r="A89" s="6" t="s">
        <v>1248</v>
      </c>
      <c r="B89" s="11"/>
      <c r="C89" s="11"/>
      <c r="D89" s="11"/>
      <c r="E89" s="12"/>
      <c r="F89" s="13"/>
      <c r="G89" s="12"/>
      <c r="H89" s="11"/>
      <c r="I89" s="11"/>
    </row>
    <row r="90" spans="1:9" x14ac:dyDescent="0.2">
      <c r="A90" s="6" t="s">
        <v>1249</v>
      </c>
      <c r="B90" s="11"/>
      <c r="C90" s="11"/>
      <c r="D90" s="11"/>
      <c r="E90" s="12"/>
      <c r="F90" s="13"/>
      <c r="G90" s="12"/>
      <c r="H90" s="11"/>
      <c r="I90" s="11"/>
    </row>
    <row r="91" spans="1:9" x14ac:dyDescent="0.2">
      <c r="A91" s="6" t="s">
        <v>1250</v>
      </c>
      <c r="B91" s="11"/>
      <c r="C91" s="11"/>
      <c r="D91" s="11"/>
      <c r="E91" s="12"/>
      <c r="F91" s="13"/>
      <c r="G91" s="12"/>
      <c r="H91" s="11"/>
      <c r="I91" s="11"/>
    </row>
    <row r="92" spans="1:9" x14ac:dyDescent="0.2">
      <c r="A92" s="6" t="s">
        <v>1251</v>
      </c>
      <c r="B92" s="11"/>
      <c r="C92" s="11"/>
      <c r="D92" s="11"/>
      <c r="E92" s="12"/>
      <c r="F92" s="13"/>
      <c r="G92" s="12"/>
      <c r="H92" s="11"/>
      <c r="I92" s="11"/>
    </row>
    <row r="93" spans="1:9" x14ac:dyDescent="0.2">
      <c r="A93" s="6" t="s">
        <v>1252</v>
      </c>
      <c r="B93" s="11"/>
      <c r="C93" s="11"/>
      <c r="D93" s="11"/>
      <c r="E93" s="12"/>
      <c r="F93" s="13"/>
      <c r="G93" s="12"/>
      <c r="H93" s="11"/>
      <c r="I93" s="11"/>
    </row>
    <row r="94" spans="1:9" x14ac:dyDescent="0.2">
      <c r="A94" s="6" t="s">
        <v>1253</v>
      </c>
      <c r="B94" s="11"/>
      <c r="C94" s="11"/>
      <c r="D94" s="11"/>
      <c r="E94" s="12"/>
      <c r="F94" s="13"/>
      <c r="G94" s="12"/>
      <c r="H94" s="11"/>
      <c r="I94" s="11"/>
    </row>
    <row r="95" spans="1:9" x14ac:dyDescent="0.2">
      <c r="A95" s="6" t="s">
        <v>1254</v>
      </c>
      <c r="B95" s="11"/>
      <c r="C95" s="11"/>
      <c r="D95" s="11"/>
      <c r="E95" s="12"/>
      <c r="F95" s="13"/>
      <c r="G95" s="12"/>
      <c r="H95" s="11"/>
      <c r="I95" s="11"/>
    </row>
    <row r="96" spans="1:9" x14ac:dyDescent="0.2">
      <c r="A96" s="6" t="s">
        <v>1255</v>
      </c>
      <c r="B96" s="11"/>
      <c r="C96" s="11"/>
      <c r="D96" s="11"/>
      <c r="E96" s="12"/>
      <c r="F96" s="13"/>
      <c r="G96" s="12"/>
      <c r="H96" s="11"/>
      <c r="I96" s="11"/>
    </row>
    <row r="97" spans="1:9" x14ac:dyDescent="0.2">
      <c r="A97" s="6" t="s">
        <v>1256</v>
      </c>
    </row>
    <row r="99" spans="1:9" x14ac:dyDescent="0.2">
      <c r="A99" s="11" t="s">
        <v>44</v>
      </c>
    </row>
    <row r="101" spans="1:9" ht="23.25" customHeight="1" x14ac:dyDescent="0.2">
      <c r="A101" s="152" t="s">
        <v>1031</v>
      </c>
      <c r="B101" s="152"/>
      <c r="C101" s="152"/>
      <c r="D101" s="152"/>
      <c r="G101" s="10"/>
      <c r="H101" s="10"/>
      <c r="I101" s="9"/>
    </row>
    <row r="103" spans="1:9" x14ac:dyDescent="0.2">
      <c r="A103" s="11" t="s">
        <v>45</v>
      </c>
    </row>
    <row r="104" spans="1:9" x14ac:dyDescent="0.2">
      <c r="A104" s="11" t="s">
        <v>1010</v>
      </c>
    </row>
    <row r="105" spans="1:9" x14ac:dyDescent="0.2">
      <c r="A105" s="11" t="s">
        <v>46</v>
      </c>
      <c r="B105" s="11"/>
      <c r="C105" s="31" t="s">
        <v>48</v>
      </c>
      <c r="D105" s="31" t="s">
        <v>47</v>
      </c>
    </row>
    <row r="106" spans="1:9" x14ac:dyDescent="0.2">
      <c r="A106" s="6" t="s">
        <v>57</v>
      </c>
      <c r="C106" s="32">
        <v>17.0198</v>
      </c>
      <c r="D106" s="32">
        <v>16.883700000000001</v>
      </c>
    </row>
    <row r="107" spans="1:9" x14ac:dyDescent="0.2">
      <c r="A107" s="6" t="s">
        <v>125</v>
      </c>
      <c r="C107" s="32">
        <v>13.2014</v>
      </c>
      <c r="D107" s="32">
        <v>13.0959</v>
      </c>
    </row>
    <row r="108" spans="1:9" x14ac:dyDescent="0.2">
      <c r="A108" s="6" t="s">
        <v>115</v>
      </c>
      <c r="C108" s="32">
        <v>13.1585</v>
      </c>
      <c r="D108" s="32">
        <v>13.0036</v>
      </c>
    </row>
    <row r="109" spans="1:9" x14ac:dyDescent="0.2">
      <c r="A109" s="6" t="s">
        <v>116</v>
      </c>
      <c r="C109" s="32">
        <v>12.1943</v>
      </c>
      <c r="D109" s="32">
        <v>12.0968</v>
      </c>
    </row>
    <row r="110" spans="1:9" x14ac:dyDescent="0.2">
      <c r="A110" s="6" t="s">
        <v>58</v>
      </c>
      <c r="C110" s="32">
        <v>18.7667</v>
      </c>
      <c r="D110" s="32">
        <v>18.628699999999998</v>
      </c>
    </row>
    <row r="111" spans="1:9" x14ac:dyDescent="0.2">
      <c r="A111" s="6" t="s">
        <v>126</v>
      </c>
      <c r="C111" s="32">
        <v>14.3713</v>
      </c>
      <c r="D111" s="32">
        <v>14.265599999999999</v>
      </c>
    </row>
    <row r="112" spans="1:9" x14ac:dyDescent="0.2">
      <c r="A112" s="6" t="s">
        <v>117</v>
      </c>
      <c r="C112" s="32">
        <v>13.6518</v>
      </c>
      <c r="D112" s="32">
        <v>13.4819</v>
      </c>
    </row>
    <row r="113" spans="1:5" x14ac:dyDescent="0.2">
      <c r="A113" s="6" t="s">
        <v>118</v>
      </c>
      <c r="C113" s="32">
        <v>13.8218</v>
      </c>
      <c r="D113" s="32">
        <v>13.7201</v>
      </c>
    </row>
    <row r="115" spans="1:5" x14ac:dyDescent="0.2">
      <c r="A115" s="11" t="s">
        <v>1011</v>
      </c>
    </row>
    <row r="116" spans="1:5" x14ac:dyDescent="0.2">
      <c r="A116" s="159" t="s">
        <v>49</v>
      </c>
      <c r="B116" s="160"/>
      <c r="C116" s="33" t="s">
        <v>50</v>
      </c>
    </row>
    <row r="117" spans="1:5" x14ac:dyDescent="0.2">
      <c r="A117" s="157" t="s">
        <v>115</v>
      </c>
      <c r="B117" s="158"/>
      <c r="C117" s="34">
        <v>0.05</v>
      </c>
    </row>
    <row r="118" spans="1:5" x14ac:dyDescent="0.2">
      <c r="A118" s="157" t="s">
        <v>117</v>
      </c>
      <c r="B118" s="158"/>
      <c r="C118" s="34">
        <v>7.0000000000000007E-2</v>
      </c>
    </row>
    <row r="119" spans="1:5" x14ac:dyDescent="0.2">
      <c r="A119" s="6" t="s">
        <v>51</v>
      </c>
    </row>
    <row r="120" spans="1:5" x14ac:dyDescent="0.2">
      <c r="A120" s="6" t="s">
        <v>52</v>
      </c>
    </row>
    <row r="122" spans="1:5" x14ac:dyDescent="0.2">
      <c r="A122" s="11" t="s">
        <v>1014</v>
      </c>
      <c r="B122" s="11"/>
      <c r="C122" s="11"/>
      <c r="D122" s="31" t="s">
        <v>54</v>
      </c>
    </row>
    <row r="124" spans="1:5" x14ac:dyDescent="0.2">
      <c r="A124" s="12" t="s">
        <v>1032</v>
      </c>
    </row>
    <row r="126" spans="1:5" x14ac:dyDescent="0.2">
      <c r="A126" s="9" t="s">
        <v>1328</v>
      </c>
    </row>
    <row r="128" spans="1:5" ht="22.5" x14ac:dyDescent="0.2">
      <c r="A128" s="57" t="s">
        <v>1015</v>
      </c>
      <c r="B128" s="59" t="s">
        <v>1033</v>
      </c>
      <c r="C128" s="59" t="s">
        <v>1034</v>
      </c>
      <c r="D128" s="71" t="s">
        <v>1035</v>
      </c>
      <c r="E128" s="60" t="s">
        <v>1020</v>
      </c>
    </row>
    <row r="129" spans="1:5" x14ac:dyDescent="0.2">
      <c r="A129" s="61" t="s">
        <v>1071</v>
      </c>
      <c r="B129" s="72" t="s">
        <v>1036</v>
      </c>
      <c r="C129" s="73">
        <v>391.1336</v>
      </c>
      <c r="D129" s="65">
        <v>374.75</v>
      </c>
      <c r="E129" s="65">
        <v>97.112639999999999</v>
      </c>
    </row>
    <row r="130" spans="1:5" x14ac:dyDescent="0.2">
      <c r="A130" s="61" t="s">
        <v>1322</v>
      </c>
      <c r="B130" s="72" t="s">
        <v>1036</v>
      </c>
      <c r="C130" s="73">
        <v>9063.9545010000002</v>
      </c>
      <c r="D130" s="65">
        <v>8128</v>
      </c>
      <c r="E130" s="65">
        <v>119.30655</v>
      </c>
    </row>
    <row r="131" spans="1:5" x14ac:dyDescent="0.2">
      <c r="A131" s="61" t="s">
        <v>1073</v>
      </c>
      <c r="B131" s="72" t="s">
        <v>1036</v>
      </c>
      <c r="C131" s="73">
        <v>1059.9713999999999</v>
      </c>
      <c r="D131" s="65">
        <v>1011.6</v>
      </c>
      <c r="E131" s="65">
        <v>68.934600000000003</v>
      </c>
    </row>
    <row r="132" spans="1:5" x14ac:dyDescent="0.2">
      <c r="A132" s="61" t="s">
        <v>1075</v>
      </c>
      <c r="B132" s="72" t="s">
        <v>1036</v>
      </c>
      <c r="C132" s="73">
        <v>1223.6526409999999</v>
      </c>
      <c r="D132" s="65">
        <v>1227.8</v>
      </c>
      <c r="E132" s="65">
        <v>562.50438750000001</v>
      </c>
    </row>
    <row r="133" spans="1:5" x14ac:dyDescent="0.2">
      <c r="A133" s="61" t="s">
        <v>1077</v>
      </c>
      <c r="B133" s="72" t="s">
        <v>1036</v>
      </c>
      <c r="C133" s="73">
        <v>1867.0779</v>
      </c>
      <c r="D133" s="65">
        <v>1733.8</v>
      </c>
      <c r="E133" s="65">
        <v>70.906143</v>
      </c>
    </row>
    <row r="134" spans="1:5" x14ac:dyDescent="0.2">
      <c r="A134" s="61" t="s">
        <v>1079</v>
      </c>
      <c r="B134" s="72" t="s">
        <v>1036</v>
      </c>
      <c r="C134" s="73">
        <v>1039.72504</v>
      </c>
      <c r="D134" s="65">
        <v>965.8</v>
      </c>
      <c r="E134" s="65">
        <v>56.1999</v>
      </c>
    </row>
    <row r="135" spans="1:5" x14ac:dyDescent="0.2">
      <c r="A135" s="61" t="s">
        <v>1081</v>
      </c>
      <c r="B135" s="72" t="s">
        <v>1036</v>
      </c>
      <c r="C135" s="73">
        <v>193.04130000000001</v>
      </c>
      <c r="D135" s="65">
        <v>179.13</v>
      </c>
      <c r="E135" s="65">
        <v>102.28006619999999</v>
      </c>
    </row>
    <row r="136" spans="1:5" x14ac:dyDescent="0.2">
      <c r="A136" s="61" t="s">
        <v>1083</v>
      </c>
      <c r="B136" s="72" t="s">
        <v>1036</v>
      </c>
      <c r="C136" s="73">
        <v>235.27487199999999</v>
      </c>
      <c r="D136" s="65">
        <v>232.64</v>
      </c>
      <c r="E136" s="65">
        <v>112.440398</v>
      </c>
    </row>
    <row r="137" spans="1:5" x14ac:dyDescent="0.2">
      <c r="A137" s="61" t="s">
        <v>1089</v>
      </c>
      <c r="B137" s="72" t="s">
        <v>1036</v>
      </c>
      <c r="C137" s="73">
        <v>1836.8722230000001</v>
      </c>
      <c r="D137" s="65">
        <v>1766.6</v>
      </c>
      <c r="E137" s="65">
        <v>319.907826</v>
      </c>
    </row>
    <row r="138" spans="1:5" x14ac:dyDescent="0.2">
      <c r="A138" s="61" t="s">
        <v>1101</v>
      </c>
      <c r="B138" s="72" t="s">
        <v>1036</v>
      </c>
      <c r="C138" s="73">
        <v>1394.899999</v>
      </c>
      <c r="D138" s="65">
        <v>1357.2</v>
      </c>
      <c r="E138" s="65">
        <v>71.103094999999996</v>
      </c>
    </row>
    <row r="139" spans="1:5" x14ac:dyDescent="0.2">
      <c r="A139" s="61" t="s">
        <v>1113</v>
      </c>
      <c r="B139" s="72" t="s">
        <v>1036</v>
      </c>
      <c r="C139" s="73">
        <v>1721.2358569999999</v>
      </c>
      <c r="D139" s="65">
        <v>1642.8</v>
      </c>
      <c r="E139" s="65">
        <v>64.577900499999998</v>
      </c>
    </row>
    <row r="140" spans="1:5" x14ac:dyDescent="0.2">
      <c r="A140" s="61" t="s">
        <v>1323</v>
      </c>
      <c r="B140" s="72" t="s">
        <v>1036</v>
      </c>
      <c r="C140" s="73">
        <v>4820.4378569999999</v>
      </c>
      <c r="D140" s="65">
        <v>4704</v>
      </c>
      <c r="E140" s="65">
        <v>382.09500000000003</v>
      </c>
    </row>
    <row r="141" spans="1:5" x14ac:dyDescent="0.2">
      <c r="A141" s="61" t="s">
        <v>1119</v>
      </c>
      <c r="B141" s="72" t="s">
        <v>1036</v>
      </c>
      <c r="C141" s="73">
        <v>565.90729999999996</v>
      </c>
      <c r="D141" s="65">
        <v>519.45000000000005</v>
      </c>
      <c r="E141" s="65">
        <v>90.391804250000007</v>
      </c>
    </row>
    <row r="142" spans="1:5" ht="22.5" x14ac:dyDescent="0.2">
      <c r="A142" s="61" t="s">
        <v>1123</v>
      </c>
      <c r="B142" s="72" t="s">
        <v>1036</v>
      </c>
      <c r="C142" s="73">
        <v>355.15379999999999</v>
      </c>
      <c r="D142" s="65">
        <v>353.45</v>
      </c>
      <c r="E142" s="65">
        <v>61.746907499999999</v>
      </c>
    </row>
    <row r="143" spans="1:5" x14ac:dyDescent="0.2">
      <c r="A143" s="61" t="s">
        <v>1124</v>
      </c>
      <c r="B143" s="72" t="s">
        <v>1036</v>
      </c>
      <c r="C143" s="73">
        <v>1961</v>
      </c>
      <c r="D143" s="65">
        <v>1880</v>
      </c>
      <c r="E143" s="65">
        <v>3.9976799999999999</v>
      </c>
    </row>
    <row r="144" spans="1:5" x14ac:dyDescent="0.2">
      <c r="A144" s="61" t="s">
        <v>1037</v>
      </c>
      <c r="B144" s="72" t="s">
        <v>1036</v>
      </c>
      <c r="C144" s="73">
        <v>1435.3864000000001</v>
      </c>
      <c r="D144" s="65">
        <v>1329</v>
      </c>
      <c r="E144" s="65">
        <v>36.121470000000002</v>
      </c>
    </row>
    <row r="145" spans="1:5" x14ac:dyDescent="0.2">
      <c r="A145" s="61" t="s">
        <v>1324</v>
      </c>
      <c r="B145" s="72" t="s">
        <v>1036</v>
      </c>
      <c r="C145" s="73">
        <v>13.477600000000001</v>
      </c>
      <c r="D145" s="65">
        <v>12.98</v>
      </c>
      <c r="E145" s="65">
        <v>551.09047862499995</v>
      </c>
    </row>
    <row r="146" spans="1:5" x14ac:dyDescent="0.2">
      <c r="A146" s="61" t="s">
        <v>1137</v>
      </c>
      <c r="B146" s="72" t="s">
        <v>1036</v>
      </c>
      <c r="C146" s="73">
        <v>385.08638400000001</v>
      </c>
      <c r="D146" s="65">
        <v>374.25</v>
      </c>
      <c r="E146" s="65">
        <v>189.02895000000001</v>
      </c>
    </row>
    <row r="147" spans="1:5" x14ac:dyDescent="0.2">
      <c r="A147" s="61" t="s">
        <v>1141</v>
      </c>
      <c r="B147" s="72" t="s">
        <v>1036</v>
      </c>
      <c r="C147" s="73">
        <v>268.06692299999997</v>
      </c>
      <c r="D147" s="65">
        <v>263.55</v>
      </c>
      <c r="E147" s="65">
        <v>52.255020311999999</v>
      </c>
    </row>
    <row r="148" spans="1:5" x14ac:dyDescent="0.2">
      <c r="A148" s="61" t="s">
        <v>1143</v>
      </c>
      <c r="B148" s="72" t="s">
        <v>1036</v>
      </c>
      <c r="C148" s="73">
        <v>233.877195</v>
      </c>
      <c r="D148" s="65">
        <v>216.88</v>
      </c>
      <c r="E148" s="65">
        <v>168.03289600000002</v>
      </c>
    </row>
    <row r="149" spans="1:5" x14ac:dyDescent="0.2">
      <c r="A149" s="61" t="s">
        <v>1325</v>
      </c>
      <c r="B149" s="72" t="s">
        <v>1036</v>
      </c>
      <c r="C149" s="73">
        <v>1280.0999999999999</v>
      </c>
      <c r="D149" s="65">
        <v>1265.8</v>
      </c>
      <c r="E149" s="65">
        <v>3.0054105</v>
      </c>
    </row>
    <row r="150" spans="1:5" x14ac:dyDescent="0.2">
      <c r="A150" s="61" t="s">
        <v>1147</v>
      </c>
      <c r="B150" s="72" t="s">
        <v>1036</v>
      </c>
      <c r="C150" s="73">
        <v>407.22237200000001</v>
      </c>
      <c r="D150" s="65">
        <v>416.9</v>
      </c>
      <c r="E150" s="65">
        <v>406.56824999999998</v>
      </c>
    </row>
    <row r="151" spans="1:5" x14ac:dyDescent="0.2">
      <c r="A151" s="61" t="s">
        <v>1151</v>
      </c>
      <c r="B151" s="72" t="s">
        <v>1036</v>
      </c>
      <c r="C151" s="73">
        <v>3878.0295329999999</v>
      </c>
      <c r="D151" s="65">
        <v>3763.2</v>
      </c>
      <c r="E151" s="65">
        <v>102.662868</v>
      </c>
    </row>
    <row r="152" spans="1:5" x14ac:dyDescent="0.2">
      <c r="A152" s="61" t="s">
        <v>1154</v>
      </c>
      <c r="B152" s="72" t="s">
        <v>1036</v>
      </c>
      <c r="C152" s="73">
        <v>3022.0441179999998</v>
      </c>
      <c r="D152" s="65">
        <v>2951.5</v>
      </c>
      <c r="E152" s="65">
        <v>300.81190500000002</v>
      </c>
    </row>
    <row r="153" spans="1:5" x14ac:dyDescent="0.2">
      <c r="A153" s="61" t="s">
        <v>1156</v>
      </c>
      <c r="B153" s="72" t="s">
        <v>1036</v>
      </c>
      <c r="C153" s="73">
        <v>12110</v>
      </c>
      <c r="D153" s="65">
        <v>11981</v>
      </c>
      <c r="E153" s="65">
        <v>10.609275</v>
      </c>
    </row>
    <row r="154" spans="1:5" x14ac:dyDescent="0.2">
      <c r="A154" s="61" t="s">
        <v>1326</v>
      </c>
      <c r="B154" s="72" t="s">
        <v>1036</v>
      </c>
      <c r="C154" s="73">
        <v>1566.8249800000001</v>
      </c>
      <c r="D154" s="65">
        <v>1374.1</v>
      </c>
      <c r="E154" s="65">
        <v>21.309080000000002</v>
      </c>
    </row>
    <row r="155" spans="1:5" x14ac:dyDescent="0.2">
      <c r="A155" s="61" t="s">
        <v>1166</v>
      </c>
      <c r="B155" s="72" t="s">
        <v>1036</v>
      </c>
      <c r="C155" s="73">
        <v>324.74567000000002</v>
      </c>
      <c r="D155" s="65">
        <v>321.2</v>
      </c>
      <c r="E155" s="65">
        <v>298.38564000000002</v>
      </c>
    </row>
    <row r="156" spans="1:5" x14ac:dyDescent="0.2">
      <c r="A156" s="61" t="s">
        <v>1327</v>
      </c>
      <c r="B156" s="72" t="s">
        <v>1036</v>
      </c>
      <c r="C156" s="73">
        <v>414.64831199999998</v>
      </c>
      <c r="D156" s="65">
        <v>407.95</v>
      </c>
      <c r="E156" s="65">
        <v>242.6540105</v>
      </c>
    </row>
    <row r="157" spans="1:5" x14ac:dyDescent="0.2">
      <c r="A157" s="61" t="s">
        <v>1176</v>
      </c>
      <c r="B157" s="72" t="s">
        <v>1036</v>
      </c>
      <c r="C157" s="73">
        <v>1233.2204630000001</v>
      </c>
      <c r="D157" s="65">
        <v>1191.8</v>
      </c>
      <c r="E157" s="65">
        <v>180.04846499999999</v>
      </c>
    </row>
    <row r="158" spans="1:5" x14ac:dyDescent="0.2">
      <c r="A158" s="61" t="s">
        <v>1179</v>
      </c>
      <c r="B158" s="72" t="s">
        <v>1036</v>
      </c>
      <c r="C158" s="73">
        <v>1766.632284</v>
      </c>
      <c r="D158" s="65">
        <v>1696.3</v>
      </c>
      <c r="E158" s="65">
        <v>34.957600624999998</v>
      </c>
    </row>
    <row r="159" spans="1:5" x14ac:dyDescent="0.2">
      <c r="A159" s="61" t="s">
        <v>1186</v>
      </c>
      <c r="B159" s="72" t="s">
        <v>1036</v>
      </c>
      <c r="C159" s="73">
        <v>1866.605</v>
      </c>
      <c r="D159" s="65">
        <v>1831.9</v>
      </c>
      <c r="E159" s="65">
        <v>45.159309999999998</v>
      </c>
    </row>
    <row r="160" spans="1:5" x14ac:dyDescent="0.2">
      <c r="A160" s="61" t="s">
        <v>1190</v>
      </c>
      <c r="B160" s="72" t="s">
        <v>1036</v>
      </c>
      <c r="C160" s="73">
        <v>364.82085899999998</v>
      </c>
      <c r="D160" s="65">
        <v>360.05</v>
      </c>
      <c r="E160" s="65">
        <v>144.0254985</v>
      </c>
    </row>
    <row r="161" spans="1:5" x14ac:dyDescent="0.2">
      <c r="A161" s="61" t="s">
        <v>1038</v>
      </c>
      <c r="B161" s="72" t="s">
        <v>1036</v>
      </c>
      <c r="C161" s="73">
        <v>5109.8999999999996</v>
      </c>
      <c r="D161" s="65">
        <v>4627.5</v>
      </c>
      <c r="E161" s="65">
        <v>334.98471812499997</v>
      </c>
    </row>
    <row r="162" spans="1:5" x14ac:dyDescent="0.2">
      <c r="A162" s="61" t="s">
        <v>1039</v>
      </c>
      <c r="B162" s="72" t="s">
        <v>1036</v>
      </c>
      <c r="C162" s="73">
        <v>11603</v>
      </c>
      <c r="D162" s="65">
        <v>10962</v>
      </c>
      <c r="E162" s="65">
        <v>97.119</v>
      </c>
    </row>
    <row r="163" spans="1:5" x14ac:dyDescent="0.2">
      <c r="A163" s="61" t="s">
        <v>1204</v>
      </c>
      <c r="B163" s="72" t="s">
        <v>1036</v>
      </c>
      <c r="C163" s="73">
        <v>23.41</v>
      </c>
      <c r="D163" s="65">
        <v>21.1</v>
      </c>
      <c r="E163" s="65">
        <v>10.570268</v>
      </c>
    </row>
    <row r="165" spans="1:5" x14ac:dyDescent="0.2">
      <c r="A165" s="9" t="s">
        <v>1329</v>
      </c>
      <c r="D165" s="35"/>
    </row>
    <row r="166" spans="1:5" x14ac:dyDescent="0.2">
      <c r="A166" s="9" t="s">
        <v>1330</v>
      </c>
    </row>
    <row r="167" spans="1:5" x14ac:dyDescent="0.2">
      <c r="A167" s="9" t="s">
        <v>1939</v>
      </c>
    </row>
    <row r="168" spans="1:5" x14ac:dyDescent="0.2">
      <c r="A168" s="9"/>
    </row>
    <row r="169" spans="1:5" x14ac:dyDescent="0.2">
      <c r="A169" s="153" t="s">
        <v>1021</v>
      </c>
      <c r="B169" s="153" t="s">
        <v>1016</v>
      </c>
      <c r="C169" s="153" t="s">
        <v>1040</v>
      </c>
      <c r="D169" s="153" t="s">
        <v>1041</v>
      </c>
      <c r="E169" s="155" t="s">
        <v>1042</v>
      </c>
    </row>
    <row r="170" spans="1:5" ht="19.149999999999999" customHeight="1" x14ac:dyDescent="0.2">
      <c r="A170" s="154"/>
      <c r="B170" s="154"/>
      <c r="C170" s="154"/>
      <c r="D170" s="154"/>
      <c r="E170" s="156"/>
    </row>
    <row r="171" spans="1:5" x14ac:dyDescent="0.2">
      <c r="A171" s="74" t="s">
        <v>54</v>
      </c>
      <c r="B171" s="75">
        <v>3553</v>
      </c>
      <c r="C171" s="74" t="s">
        <v>54</v>
      </c>
      <c r="D171" s="76">
        <v>25683.152617599993</v>
      </c>
      <c r="E171" s="77">
        <v>998.49871769998549</v>
      </c>
    </row>
    <row r="173" spans="1:5" x14ac:dyDescent="0.2">
      <c r="A173" s="11" t="s">
        <v>1043</v>
      </c>
      <c r="D173" s="35">
        <f>ABS(+H56)</f>
        <v>47.929450390507057</v>
      </c>
    </row>
    <row r="175" spans="1:5" x14ac:dyDescent="0.2">
      <c r="A175" s="11" t="s">
        <v>1044</v>
      </c>
      <c r="D175" s="36">
        <v>6.3546672782089431</v>
      </c>
    </row>
    <row r="177" spans="1:9" x14ac:dyDescent="0.2">
      <c r="A177" s="11" t="s">
        <v>1045</v>
      </c>
      <c r="D177" s="35">
        <v>1.3110844772982</v>
      </c>
      <c r="E177" s="9" t="s">
        <v>53</v>
      </c>
    </row>
    <row r="179" spans="1:9" x14ac:dyDescent="0.2">
      <c r="A179" s="11" t="s">
        <v>1046</v>
      </c>
      <c r="D179" s="31" t="s">
        <v>54</v>
      </c>
    </row>
    <row r="181" spans="1:9" x14ac:dyDescent="0.2">
      <c r="A181" s="11" t="s">
        <v>1047</v>
      </c>
      <c r="D181" s="31" t="s">
        <v>54</v>
      </c>
    </row>
    <row r="182" spans="1:9" x14ac:dyDescent="0.2">
      <c r="A182" s="11"/>
    </row>
    <row r="183" spans="1:9" x14ac:dyDescent="0.2">
      <c r="A183" s="11" t="s">
        <v>1048</v>
      </c>
      <c r="D183" s="31" t="s">
        <v>54</v>
      </c>
    </row>
    <row r="184" spans="1:9" x14ac:dyDescent="0.2">
      <c r="A184" s="11"/>
    </row>
    <row r="185" spans="1:9" x14ac:dyDescent="0.2">
      <c r="A185" s="11" t="s">
        <v>1049</v>
      </c>
      <c r="D185" s="31" t="s">
        <v>54</v>
      </c>
    </row>
    <row r="186" spans="1:9" x14ac:dyDescent="0.2">
      <c r="A186" s="11"/>
    </row>
    <row r="187" spans="1:9" x14ac:dyDescent="0.2">
      <c r="A187" s="11" t="s">
        <v>1050</v>
      </c>
      <c r="D187" s="31" t="s">
        <v>54</v>
      </c>
    </row>
    <row r="189" spans="1:9" x14ac:dyDescent="0.2">
      <c r="A189" s="78" t="s">
        <v>1051</v>
      </c>
      <c r="B189" s="79"/>
      <c r="C189" s="79"/>
      <c r="D189" s="79"/>
    </row>
    <row r="191" spans="1:9" x14ac:dyDescent="0.2">
      <c r="A191" s="78" t="s">
        <v>1503</v>
      </c>
      <c r="B191" s="79"/>
      <c r="C191" s="79"/>
      <c r="D191" s="79"/>
      <c r="E191" s="10"/>
      <c r="G191" s="10"/>
      <c r="H191" s="10"/>
      <c r="I191" s="10"/>
    </row>
    <row r="192" spans="1:9" x14ac:dyDescent="0.2">
      <c r="A192" s="100"/>
      <c r="B192" s="79"/>
      <c r="C192" s="79"/>
      <c r="D192" s="79"/>
      <c r="E192" s="10"/>
      <c r="G192" s="10"/>
      <c r="H192" s="10"/>
      <c r="I192" s="10"/>
    </row>
    <row r="193" spans="1:9" x14ac:dyDescent="0.2">
      <c r="A193" s="79"/>
      <c r="B193" s="79"/>
      <c r="C193" s="79"/>
      <c r="D193" s="79"/>
      <c r="E193" s="10"/>
      <c r="G193" s="10"/>
      <c r="H193" s="10"/>
      <c r="I193" s="10"/>
    </row>
    <row r="194" spans="1:9" x14ac:dyDescent="0.2">
      <c r="A194" s="79"/>
      <c r="B194" s="79"/>
      <c r="C194" s="79"/>
      <c r="D194" s="79"/>
      <c r="E194" s="10"/>
      <c r="G194" s="10"/>
      <c r="H194" s="10"/>
      <c r="I194" s="10"/>
    </row>
    <row r="195" spans="1:9" x14ac:dyDescent="0.2">
      <c r="A195" s="79"/>
      <c r="B195" s="79"/>
      <c r="C195" s="79"/>
      <c r="D195" s="79"/>
      <c r="E195" s="10"/>
      <c r="G195" s="10"/>
      <c r="H195" s="10"/>
      <c r="I195" s="10"/>
    </row>
    <row r="196" spans="1:9" x14ac:dyDescent="0.2">
      <c r="A196" s="79"/>
      <c r="B196" s="79"/>
      <c r="C196" s="79"/>
      <c r="D196" s="79"/>
      <c r="E196" s="10"/>
      <c r="G196" s="10"/>
      <c r="H196" s="10"/>
      <c r="I196" s="10"/>
    </row>
    <row r="197" spans="1:9" x14ac:dyDescent="0.2">
      <c r="A197" s="79"/>
      <c r="B197" s="79"/>
      <c r="C197" s="79"/>
      <c r="D197" s="79"/>
      <c r="E197" s="10"/>
      <c r="G197" s="10"/>
      <c r="H197" s="10"/>
      <c r="I197" s="10"/>
    </row>
    <row r="198" spans="1:9" x14ac:dyDescent="0.2">
      <c r="A198" s="79"/>
      <c r="B198" s="79"/>
      <c r="C198" s="79"/>
      <c r="D198" s="79"/>
      <c r="E198" s="10"/>
      <c r="G198" s="10"/>
      <c r="H198" s="10"/>
      <c r="I198" s="10"/>
    </row>
    <row r="199" spans="1:9" x14ac:dyDescent="0.2">
      <c r="A199" s="79"/>
      <c r="B199" s="79"/>
      <c r="C199" s="79"/>
      <c r="D199" s="79"/>
      <c r="E199" s="10"/>
      <c r="G199" s="10"/>
      <c r="H199" s="10"/>
      <c r="I199" s="10"/>
    </row>
    <row r="200" spans="1:9" x14ac:dyDescent="0.2">
      <c r="A200" s="79"/>
      <c r="B200" s="79"/>
      <c r="C200" s="79"/>
      <c r="D200" s="79"/>
      <c r="E200" s="10"/>
      <c r="G200" s="10"/>
      <c r="H200" s="10"/>
      <c r="I200" s="10"/>
    </row>
    <row r="201" spans="1:9" x14ac:dyDescent="0.2">
      <c r="A201" s="79"/>
      <c r="B201" s="79"/>
      <c r="C201" s="79"/>
      <c r="D201" s="79"/>
      <c r="E201" s="10"/>
      <c r="G201" s="10"/>
      <c r="H201" s="10"/>
      <c r="I201" s="10"/>
    </row>
    <row r="202" spans="1:9" x14ac:dyDescent="0.2">
      <c r="A202" s="79"/>
      <c r="B202" s="79"/>
      <c r="C202" s="79"/>
      <c r="D202" s="79"/>
      <c r="E202" s="10"/>
      <c r="G202" s="10"/>
      <c r="H202" s="10"/>
      <c r="I202" s="10"/>
    </row>
    <row r="203" spans="1:9" x14ac:dyDescent="0.2">
      <c r="A203" s="79"/>
      <c r="B203" s="79"/>
      <c r="C203" s="79"/>
      <c r="D203" s="79"/>
      <c r="E203" s="10"/>
      <c r="G203" s="10"/>
      <c r="H203" s="10"/>
      <c r="I203" s="10"/>
    </row>
    <row r="204" spans="1:9" x14ac:dyDescent="0.2">
      <c r="A204" s="79"/>
      <c r="B204" s="79"/>
      <c r="C204" s="79"/>
      <c r="D204" s="79"/>
      <c r="E204" s="10"/>
      <c r="G204" s="10"/>
      <c r="H204" s="10"/>
      <c r="I204" s="10"/>
    </row>
    <row r="205" spans="1:9" x14ac:dyDescent="0.2">
      <c r="A205" s="79"/>
      <c r="B205" s="79"/>
      <c r="C205" s="79"/>
      <c r="D205" s="79"/>
      <c r="E205" s="10"/>
      <c r="G205" s="10"/>
      <c r="H205" s="10"/>
      <c r="I205" s="10"/>
    </row>
    <row r="206" spans="1:9" x14ac:dyDescent="0.2">
      <c r="A206" s="79"/>
      <c r="B206" s="79"/>
      <c r="C206" s="79"/>
      <c r="D206" s="79"/>
      <c r="E206" s="10"/>
      <c r="G206" s="10"/>
      <c r="H206" s="10"/>
      <c r="I206" s="10"/>
    </row>
    <row r="207" spans="1:9" x14ac:dyDescent="0.2">
      <c r="A207" s="79"/>
      <c r="B207" s="79"/>
      <c r="C207" s="79"/>
      <c r="D207" s="79"/>
      <c r="E207" s="10"/>
      <c r="G207" s="10"/>
      <c r="H207" s="10"/>
      <c r="I207" s="10"/>
    </row>
    <row r="208" spans="1:9" x14ac:dyDescent="0.2">
      <c r="A208" s="78" t="s">
        <v>1885</v>
      </c>
      <c r="B208" s="79"/>
      <c r="C208" s="79"/>
      <c r="D208" s="79"/>
      <c r="E208" s="10"/>
      <c r="G208" s="10"/>
      <c r="H208" s="10"/>
      <c r="I208" s="10"/>
    </row>
    <row r="209" spans="1:9" x14ac:dyDescent="0.2">
      <c r="A209" s="79"/>
      <c r="B209" s="79"/>
      <c r="C209" s="79"/>
      <c r="D209" s="79"/>
      <c r="E209" s="10"/>
      <c r="G209" s="10"/>
      <c r="H209" s="10"/>
      <c r="I209" s="10"/>
    </row>
    <row r="210" spans="1:9" x14ac:dyDescent="0.2">
      <c r="A210" s="78" t="s">
        <v>1505</v>
      </c>
      <c r="B210" s="79"/>
      <c r="C210" s="79"/>
      <c r="D210" s="79"/>
      <c r="E210" s="10"/>
      <c r="G210" s="10"/>
      <c r="H210" s="10"/>
      <c r="I210" s="10"/>
    </row>
    <row r="211" spans="1:9" x14ac:dyDescent="0.2">
      <c r="A211" s="79"/>
      <c r="B211" s="79"/>
      <c r="C211" s="79"/>
      <c r="D211" s="79"/>
      <c r="E211" s="10"/>
      <c r="G211" s="10"/>
      <c r="H211" s="10"/>
      <c r="I211" s="10"/>
    </row>
    <row r="212" spans="1:9" x14ac:dyDescent="0.2">
      <c r="A212" s="79"/>
      <c r="B212" s="79"/>
      <c r="C212" s="79"/>
      <c r="D212" s="79"/>
      <c r="E212" s="10"/>
      <c r="G212" s="10"/>
      <c r="H212" s="10"/>
      <c r="I212" s="10"/>
    </row>
    <row r="213" spans="1:9" x14ac:dyDescent="0.2">
      <c r="A213" s="79"/>
      <c r="B213" s="79"/>
      <c r="C213" s="79"/>
      <c r="D213" s="79"/>
      <c r="E213" s="10"/>
      <c r="G213" s="10"/>
      <c r="H213" s="10"/>
      <c r="I213" s="10"/>
    </row>
    <row r="214" spans="1:9" x14ac:dyDescent="0.2">
      <c r="A214" s="79"/>
      <c r="B214" s="79"/>
      <c r="C214" s="79"/>
      <c r="D214" s="79"/>
      <c r="E214" s="10"/>
      <c r="G214" s="10"/>
      <c r="H214" s="10"/>
      <c r="I214" s="10"/>
    </row>
    <row r="215" spans="1:9" x14ac:dyDescent="0.2">
      <c r="A215" s="79"/>
      <c r="B215" s="79"/>
      <c r="C215" s="79"/>
      <c r="D215" s="79"/>
      <c r="E215" s="10"/>
      <c r="G215" s="10"/>
      <c r="H215" s="10"/>
      <c r="I215" s="10"/>
    </row>
    <row r="216" spans="1:9" x14ac:dyDescent="0.2">
      <c r="A216" s="79"/>
      <c r="B216" s="79"/>
      <c r="C216" s="79"/>
      <c r="D216" s="79"/>
      <c r="E216" s="10"/>
      <c r="G216" s="10"/>
      <c r="H216" s="10"/>
      <c r="I216" s="10"/>
    </row>
    <row r="217" spans="1:9" x14ac:dyDescent="0.2">
      <c r="A217" s="79"/>
      <c r="B217" s="79"/>
      <c r="C217" s="79"/>
      <c r="D217" s="79"/>
      <c r="E217" s="10"/>
      <c r="G217" s="10"/>
      <c r="H217" s="10"/>
      <c r="I217" s="10"/>
    </row>
    <row r="218" spans="1:9" x14ac:dyDescent="0.2">
      <c r="A218" s="79"/>
      <c r="B218" s="79"/>
      <c r="C218" s="79"/>
      <c r="D218" s="79"/>
      <c r="E218" s="10"/>
      <c r="G218" s="10"/>
      <c r="H218" s="10"/>
      <c r="I218" s="10"/>
    </row>
    <row r="219" spans="1:9" x14ac:dyDescent="0.2">
      <c r="A219" s="79"/>
      <c r="B219" s="79"/>
      <c r="C219" s="79"/>
      <c r="D219" s="79"/>
      <c r="E219" s="10"/>
      <c r="G219" s="10"/>
      <c r="H219" s="10"/>
      <c r="I219" s="10"/>
    </row>
    <row r="220" spans="1:9" x14ac:dyDescent="0.2">
      <c r="A220" s="79"/>
      <c r="B220" s="79"/>
      <c r="C220" s="79"/>
      <c r="D220" s="79"/>
      <c r="E220" s="10"/>
      <c r="G220" s="10"/>
      <c r="H220" s="10"/>
      <c r="I220" s="10"/>
    </row>
    <row r="221" spans="1:9" x14ac:dyDescent="0.2">
      <c r="A221" s="79"/>
      <c r="B221" s="79"/>
      <c r="C221" s="79"/>
      <c r="D221" s="79"/>
      <c r="E221" s="10"/>
      <c r="G221" s="10"/>
      <c r="H221" s="10"/>
      <c r="I221" s="10"/>
    </row>
    <row r="222" spans="1:9" x14ac:dyDescent="0.2">
      <c r="A222" s="79"/>
      <c r="B222" s="79"/>
      <c r="C222" s="79"/>
      <c r="D222" s="79"/>
      <c r="E222" s="10"/>
      <c r="G222" s="10"/>
      <c r="H222" s="10"/>
      <c r="I222" s="10"/>
    </row>
    <row r="223" spans="1:9" x14ac:dyDescent="0.2">
      <c r="A223" s="79"/>
      <c r="B223" s="79"/>
      <c r="C223" s="79"/>
      <c r="D223" s="79"/>
      <c r="E223" s="10"/>
      <c r="G223" s="10"/>
      <c r="H223" s="10"/>
      <c r="I223" s="10"/>
    </row>
    <row r="224" spans="1:9" x14ac:dyDescent="0.2">
      <c r="A224" s="79"/>
      <c r="B224" s="79"/>
      <c r="C224" s="79"/>
      <c r="D224" s="79"/>
      <c r="E224" s="10"/>
      <c r="G224" s="10"/>
      <c r="H224" s="10"/>
      <c r="I224" s="10"/>
    </row>
    <row r="225" spans="1:9" x14ac:dyDescent="0.2">
      <c r="A225" s="79"/>
      <c r="B225" s="79"/>
      <c r="C225" s="79"/>
      <c r="D225" s="79"/>
      <c r="E225" s="10"/>
      <c r="G225" s="10"/>
      <c r="H225" s="10"/>
      <c r="I225" s="10"/>
    </row>
    <row r="226" spans="1:9" x14ac:dyDescent="0.2">
      <c r="A226" s="79" t="s">
        <v>1506</v>
      </c>
      <c r="B226" s="79"/>
      <c r="C226" s="79"/>
      <c r="D226" s="79"/>
      <c r="E226" s="10"/>
      <c r="G226" s="10"/>
      <c r="H226" s="79"/>
      <c r="I226" s="79"/>
    </row>
  </sheetData>
  <mergeCells count="10">
    <mergeCell ref="A1:G1"/>
    <mergeCell ref="A116:B116"/>
    <mergeCell ref="A117:B117"/>
    <mergeCell ref="A118:B118"/>
    <mergeCell ref="A101:D101"/>
    <mergeCell ref="A169:A170"/>
    <mergeCell ref="B169:B170"/>
    <mergeCell ref="C169:C170"/>
    <mergeCell ref="D169:D170"/>
    <mergeCell ref="E169:E170"/>
  </mergeCells>
  <conditionalFormatting sqref="F2:F3">
    <cfRule type="cellIs" dxfId="95" priority="5" stopIfTrue="1" operator="between">
      <formula>0.009</formula>
      <formula>-0.009</formula>
    </cfRule>
  </conditionalFormatting>
  <conditionalFormatting sqref="F5:F100">
    <cfRule type="cellIs" dxfId="94" priority="2" stopIfTrue="1" operator="between">
      <formula>0.009</formula>
      <formula>-0.009</formula>
    </cfRule>
  </conditionalFormatting>
  <conditionalFormatting sqref="F102:F190">
    <cfRule type="cellIs" dxfId="93" priority="3" stopIfTrue="1" operator="between">
      <formula>0.009</formula>
      <formula>-0.009</formula>
    </cfRule>
  </conditionalFormatting>
  <conditionalFormatting sqref="F227:F65536">
    <cfRule type="cellIs" dxfId="92" priority="1" stopIfTrue="1" operator="between">
      <formula>0.009</formula>
      <formula>-0.009</formula>
    </cfRule>
  </conditionalFormatting>
  <conditionalFormatting sqref="F101:H101">
    <cfRule type="cellIs" dxfId="91" priority="4"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5C3D5-F4F6-470D-93ED-6662A7142A6E}">
  <dimension ref="A1:J218"/>
  <sheetViews>
    <sheetView workbookViewId="0">
      <selection sqref="A1:G1"/>
    </sheetView>
  </sheetViews>
  <sheetFormatPr defaultColWidth="9.28515625" defaultRowHeight="11.25" x14ac:dyDescent="0.2"/>
  <cols>
    <col min="1" max="1" width="33.85546875" style="6" bestFit="1" customWidth="1"/>
    <col min="2" max="2" width="53.28515625" style="6" bestFit="1" customWidth="1"/>
    <col min="3" max="3" width="32.28515625" style="6" bestFit="1" customWidth="1"/>
    <col min="4" max="4" width="13.7109375" style="6" bestFit="1" customWidth="1"/>
    <col min="5" max="5" width="24.7109375" style="9" customWidth="1"/>
    <col min="6" max="6" width="27.7109375" style="10" bestFit="1" customWidth="1"/>
    <col min="7" max="7" width="29.7109375" style="9" customWidth="1"/>
    <col min="8" max="8" width="28" style="6" customWidth="1"/>
    <col min="9" max="9" width="6.7109375" style="6" customWidth="1"/>
    <col min="10" max="16384" width="9.28515625" style="6"/>
  </cols>
  <sheetData>
    <row r="1" spans="1:10" s="1" customFormat="1" ht="15" x14ac:dyDescent="0.2">
      <c r="A1" s="150" t="s">
        <v>10</v>
      </c>
      <c r="B1" s="151"/>
      <c r="C1" s="151"/>
      <c r="D1" s="151"/>
      <c r="E1" s="151"/>
      <c r="F1" s="151"/>
      <c r="G1" s="151"/>
    </row>
    <row r="2" spans="1:10" s="1" customFormat="1" ht="12" x14ac:dyDescent="0.2">
      <c r="E2" s="5"/>
      <c r="F2" s="8"/>
      <c r="G2" s="9"/>
    </row>
    <row r="3" spans="1:10" s="1" customFormat="1" ht="12" x14ac:dyDescent="0.2">
      <c r="A3" s="7" t="s">
        <v>7</v>
      </c>
      <c r="B3" s="2"/>
      <c r="C3" s="3"/>
      <c r="D3" s="3"/>
      <c r="E3" s="4"/>
      <c r="F3" s="8"/>
      <c r="G3" s="9"/>
    </row>
    <row r="4" spans="1:10" s="1" customFormat="1" ht="33.75" x14ac:dyDescent="0.2">
      <c r="A4" s="38" t="s">
        <v>2</v>
      </c>
      <c r="B4" s="38" t="s">
        <v>0</v>
      </c>
      <c r="C4" s="39" t="s">
        <v>4</v>
      </c>
      <c r="D4" s="39" t="s">
        <v>1</v>
      </c>
      <c r="E4" s="41" t="s">
        <v>6</v>
      </c>
      <c r="F4" s="40" t="s">
        <v>320</v>
      </c>
      <c r="G4" s="41" t="s">
        <v>321</v>
      </c>
      <c r="H4" s="42" t="s">
        <v>322</v>
      </c>
      <c r="I4" s="43" t="s">
        <v>5</v>
      </c>
      <c r="J4" s="37"/>
    </row>
    <row r="5" spans="1:10" x14ac:dyDescent="0.2">
      <c r="A5" s="44" t="s">
        <v>128</v>
      </c>
      <c r="B5" s="45"/>
      <c r="C5" s="45"/>
      <c r="D5" s="45"/>
      <c r="E5" s="46"/>
      <c r="F5" s="47"/>
      <c r="G5" s="46"/>
      <c r="H5" s="45"/>
      <c r="I5" s="45"/>
    </row>
    <row r="6" spans="1:10" x14ac:dyDescent="0.2">
      <c r="A6" s="44" t="s">
        <v>31</v>
      </c>
      <c r="B6" s="45"/>
      <c r="C6" s="45"/>
      <c r="D6" s="45"/>
      <c r="E6" s="46"/>
      <c r="F6" s="47"/>
      <c r="G6" s="46"/>
      <c r="H6" s="45"/>
      <c r="I6" s="45"/>
    </row>
    <row r="7" spans="1:10" x14ac:dyDescent="0.2">
      <c r="A7" s="45" t="s">
        <v>137</v>
      </c>
      <c r="B7" s="45" t="s">
        <v>1279</v>
      </c>
      <c r="C7" s="45" t="s">
        <v>131</v>
      </c>
      <c r="D7" s="48">
        <v>1283550</v>
      </c>
      <c r="E7" s="46">
        <v>9096.5188500000004</v>
      </c>
      <c r="F7" s="47">
        <v>3.38568733667671</v>
      </c>
      <c r="G7" s="46">
        <v>-1706.9445250000001</v>
      </c>
      <c r="H7" s="46">
        <v>-0.63531781311068602</v>
      </c>
      <c r="I7" s="49"/>
    </row>
    <row r="8" spans="1:10" x14ac:dyDescent="0.2">
      <c r="A8" s="45" t="s">
        <v>135</v>
      </c>
      <c r="B8" s="45" t="s">
        <v>1280</v>
      </c>
      <c r="C8" s="45" t="s">
        <v>131</v>
      </c>
      <c r="D8" s="48">
        <v>677500</v>
      </c>
      <c r="E8" s="46">
        <v>8954.5174999999999</v>
      </c>
      <c r="F8" s="47">
        <v>3.33283501147254</v>
      </c>
      <c r="G8" s="46">
        <v>-2325.75</v>
      </c>
      <c r="H8" s="46">
        <v>-0.86563469532917503</v>
      </c>
      <c r="I8" s="49"/>
    </row>
    <row r="9" spans="1:10" x14ac:dyDescent="0.2">
      <c r="A9" s="45" t="s">
        <v>142</v>
      </c>
      <c r="B9" s="45" t="s">
        <v>1282</v>
      </c>
      <c r="C9" s="45" t="s">
        <v>143</v>
      </c>
      <c r="D9" s="48">
        <v>465000</v>
      </c>
      <c r="E9" s="46">
        <v>8170.05</v>
      </c>
      <c r="F9" s="47">
        <v>3.0408593970005899</v>
      </c>
      <c r="G9" s="46">
        <v>-3104.7995000000001</v>
      </c>
      <c r="H9" s="46">
        <v>-1.1555937522264501</v>
      </c>
      <c r="I9" s="49"/>
    </row>
    <row r="10" spans="1:10" x14ac:dyDescent="0.2">
      <c r="A10" s="45" t="s">
        <v>130</v>
      </c>
      <c r="B10" s="45" t="s">
        <v>1281</v>
      </c>
      <c r="C10" s="45" t="s">
        <v>131</v>
      </c>
      <c r="D10" s="48">
        <v>575000</v>
      </c>
      <c r="E10" s="46">
        <v>7049.5</v>
      </c>
      <c r="F10" s="47">
        <v>2.6237952422758299</v>
      </c>
      <c r="G10" s="46"/>
      <c r="H10" s="46"/>
      <c r="I10" s="49"/>
    </row>
    <row r="11" spans="1:10" x14ac:dyDescent="0.2">
      <c r="A11" s="45" t="s">
        <v>145</v>
      </c>
      <c r="B11" s="45" t="s">
        <v>144</v>
      </c>
      <c r="C11" s="45" t="s">
        <v>146</v>
      </c>
      <c r="D11" s="48">
        <v>180375</v>
      </c>
      <c r="E11" s="46">
        <v>6782.1</v>
      </c>
      <c r="F11" s="47">
        <v>2.52427004931398</v>
      </c>
      <c r="G11" s="46">
        <v>-1712.2560000000001</v>
      </c>
      <c r="H11" s="46">
        <v>-0.63729472251340502</v>
      </c>
      <c r="I11" s="49"/>
    </row>
    <row r="12" spans="1:10" x14ac:dyDescent="0.2">
      <c r="A12" s="45" t="s">
        <v>133</v>
      </c>
      <c r="B12" s="45" t="s">
        <v>132</v>
      </c>
      <c r="C12" s="45" t="s">
        <v>131</v>
      </c>
      <c r="D12" s="48">
        <v>700000</v>
      </c>
      <c r="E12" s="46">
        <v>6716.5</v>
      </c>
      <c r="F12" s="47">
        <v>2.4998539959920101</v>
      </c>
      <c r="G12" s="46"/>
      <c r="H12" s="46"/>
      <c r="I12" s="49"/>
    </row>
    <row r="13" spans="1:10" x14ac:dyDescent="0.2">
      <c r="A13" s="45" t="s">
        <v>151</v>
      </c>
      <c r="B13" s="45" t="s">
        <v>150</v>
      </c>
      <c r="C13" s="45" t="s">
        <v>152</v>
      </c>
      <c r="D13" s="48">
        <v>190000</v>
      </c>
      <c r="E13" s="46">
        <v>5605</v>
      </c>
      <c r="F13" s="47">
        <v>2.0861582144770598</v>
      </c>
      <c r="G13" s="46"/>
      <c r="H13" s="46"/>
      <c r="I13" s="49"/>
    </row>
    <row r="14" spans="1:10" x14ac:dyDescent="0.2">
      <c r="A14" s="45" t="s">
        <v>163</v>
      </c>
      <c r="B14" s="45" t="s">
        <v>162</v>
      </c>
      <c r="C14" s="45" t="s">
        <v>164</v>
      </c>
      <c r="D14" s="48">
        <v>50000</v>
      </c>
      <c r="E14" s="46">
        <v>5478</v>
      </c>
      <c r="F14" s="47">
        <v>2.03888933075921</v>
      </c>
      <c r="G14" s="46">
        <v>-1973.16</v>
      </c>
      <c r="H14" s="46">
        <v>-0.73440213068288296</v>
      </c>
      <c r="I14" s="49"/>
    </row>
    <row r="15" spans="1:10" x14ac:dyDescent="0.2">
      <c r="A15" s="45" t="s">
        <v>139</v>
      </c>
      <c r="B15" s="45" t="s">
        <v>138</v>
      </c>
      <c r="C15" s="45" t="s">
        <v>140</v>
      </c>
      <c r="D15" s="48">
        <v>1691750</v>
      </c>
      <c r="E15" s="46">
        <v>5413.6</v>
      </c>
      <c r="F15" s="47">
        <v>2.0149199125589701</v>
      </c>
      <c r="G15" s="46"/>
      <c r="H15" s="46"/>
      <c r="I15" s="49"/>
    </row>
    <row r="16" spans="1:10" x14ac:dyDescent="0.2">
      <c r="A16" s="45" t="s">
        <v>154</v>
      </c>
      <c r="B16" s="45" t="s">
        <v>153</v>
      </c>
      <c r="C16" s="45" t="s">
        <v>155</v>
      </c>
      <c r="D16" s="48">
        <v>1350000</v>
      </c>
      <c r="E16" s="46">
        <v>5242.05</v>
      </c>
      <c r="F16" s="47">
        <v>1.9510696999463799</v>
      </c>
      <c r="G16" s="46"/>
      <c r="H16" s="46"/>
      <c r="I16" s="49"/>
    </row>
    <row r="17" spans="1:9" x14ac:dyDescent="0.2">
      <c r="A17" s="45" t="s">
        <v>160</v>
      </c>
      <c r="B17" s="45" t="s">
        <v>1277</v>
      </c>
      <c r="C17" s="45" t="s">
        <v>161</v>
      </c>
      <c r="D17" s="48">
        <v>413500</v>
      </c>
      <c r="E17" s="46">
        <v>4908.2449999999999</v>
      </c>
      <c r="F17" s="47">
        <v>1.82682883593505</v>
      </c>
      <c r="G17" s="46">
        <v>-756.79300000000001</v>
      </c>
      <c r="H17" s="46">
        <v>-0.28167527807470799</v>
      </c>
      <c r="I17" s="49"/>
    </row>
    <row r="18" spans="1:9" x14ac:dyDescent="0.2">
      <c r="A18" s="45" t="s">
        <v>157</v>
      </c>
      <c r="B18" s="45" t="s">
        <v>156</v>
      </c>
      <c r="C18" s="45" t="s">
        <v>158</v>
      </c>
      <c r="D18" s="48">
        <v>166734</v>
      </c>
      <c r="E18" s="46">
        <v>3841.8848280000002</v>
      </c>
      <c r="F18" s="47">
        <v>1.4299339148986601</v>
      </c>
      <c r="G18" s="46"/>
      <c r="H18" s="46"/>
      <c r="I18" s="49"/>
    </row>
    <row r="19" spans="1:9" x14ac:dyDescent="0.2">
      <c r="A19" s="45" t="s">
        <v>172</v>
      </c>
      <c r="B19" s="45" t="s">
        <v>171</v>
      </c>
      <c r="C19" s="45" t="s">
        <v>173</v>
      </c>
      <c r="D19" s="48">
        <v>1000000</v>
      </c>
      <c r="E19" s="46">
        <v>3590</v>
      </c>
      <c r="F19" s="47">
        <v>1.33618340588272</v>
      </c>
      <c r="G19" s="46"/>
      <c r="H19" s="46"/>
      <c r="I19" s="49"/>
    </row>
    <row r="20" spans="1:9" x14ac:dyDescent="0.2">
      <c r="A20" s="45" t="s">
        <v>217</v>
      </c>
      <c r="B20" s="45" t="s">
        <v>216</v>
      </c>
      <c r="C20" s="45" t="s">
        <v>218</v>
      </c>
      <c r="D20" s="48">
        <v>71000</v>
      </c>
      <c r="E20" s="46">
        <v>3538.64</v>
      </c>
      <c r="F20" s="47">
        <v>1.3170674226721</v>
      </c>
      <c r="G20" s="46"/>
      <c r="H20" s="46"/>
      <c r="I20" s="49"/>
    </row>
    <row r="21" spans="1:9" x14ac:dyDescent="0.2">
      <c r="A21" s="45" t="s">
        <v>238</v>
      </c>
      <c r="B21" s="45" t="s">
        <v>237</v>
      </c>
      <c r="C21" s="45" t="s">
        <v>239</v>
      </c>
      <c r="D21" s="48">
        <v>217500</v>
      </c>
      <c r="E21" s="46">
        <v>3523.5</v>
      </c>
      <c r="F21" s="47">
        <v>1.31143237621943</v>
      </c>
      <c r="G21" s="46"/>
      <c r="H21" s="46"/>
      <c r="I21" s="49"/>
    </row>
    <row r="22" spans="1:9" x14ac:dyDescent="0.2">
      <c r="A22" s="45" t="s">
        <v>380</v>
      </c>
      <c r="B22" s="45" t="s">
        <v>379</v>
      </c>
      <c r="C22" s="45" t="s">
        <v>233</v>
      </c>
      <c r="D22" s="48">
        <v>230571</v>
      </c>
      <c r="E22" s="46">
        <v>3432.7410479999999</v>
      </c>
      <c r="F22" s="47">
        <v>1.2776522632395699</v>
      </c>
      <c r="G22" s="46"/>
      <c r="H22" s="46"/>
      <c r="I22" s="49"/>
    </row>
    <row r="23" spans="1:9" x14ac:dyDescent="0.2">
      <c r="A23" s="45" t="s">
        <v>178</v>
      </c>
      <c r="B23" s="45" t="s">
        <v>177</v>
      </c>
      <c r="C23" s="45" t="s">
        <v>131</v>
      </c>
      <c r="D23" s="48">
        <v>850000</v>
      </c>
      <c r="E23" s="46">
        <v>3428.4749999999999</v>
      </c>
      <c r="F23" s="47">
        <v>1.27606445751637</v>
      </c>
      <c r="G23" s="46"/>
      <c r="H23" s="46"/>
      <c r="I23" s="49"/>
    </row>
    <row r="24" spans="1:9" x14ac:dyDescent="0.2">
      <c r="A24" s="45" t="s">
        <v>208</v>
      </c>
      <c r="B24" s="45" t="s">
        <v>207</v>
      </c>
      <c r="C24" s="45" t="s">
        <v>209</v>
      </c>
      <c r="D24" s="48">
        <v>2200000</v>
      </c>
      <c r="E24" s="46">
        <v>3392.18</v>
      </c>
      <c r="F24" s="47">
        <v>1.2625556060633001</v>
      </c>
      <c r="G24" s="46"/>
      <c r="H24" s="46"/>
      <c r="I24" s="49"/>
    </row>
    <row r="25" spans="1:9" x14ac:dyDescent="0.2">
      <c r="A25" s="45" t="s">
        <v>183</v>
      </c>
      <c r="B25" s="45" t="s">
        <v>182</v>
      </c>
      <c r="C25" s="45" t="s">
        <v>184</v>
      </c>
      <c r="D25" s="48">
        <v>70000</v>
      </c>
      <c r="E25" s="46">
        <v>3381</v>
      </c>
      <c r="F25" s="47">
        <v>1.25839445551239</v>
      </c>
      <c r="G25" s="46"/>
      <c r="H25" s="46"/>
      <c r="I25" s="49"/>
    </row>
    <row r="26" spans="1:9" x14ac:dyDescent="0.2">
      <c r="A26" s="45" t="s">
        <v>169</v>
      </c>
      <c r="B26" s="45" t="s">
        <v>168</v>
      </c>
      <c r="C26" s="45" t="s">
        <v>170</v>
      </c>
      <c r="D26" s="48">
        <v>250000</v>
      </c>
      <c r="E26" s="46">
        <v>3365</v>
      </c>
      <c r="F26" s="47">
        <v>1.25243932055581</v>
      </c>
      <c r="G26" s="46"/>
      <c r="H26" s="46"/>
      <c r="I26" s="49"/>
    </row>
    <row r="27" spans="1:9" x14ac:dyDescent="0.2">
      <c r="A27" s="45" t="s">
        <v>180</v>
      </c>
      <c r="B27" s="45" t="s">
        <v>179</v>
      </c>
      <c r="C27" s="45" t="s">
        <v>181</v>
      </c>
      <c r="D27" s="48">
        <v>240000</v>
      </c>
      <c r="E27" s="46">
        <v>3276</v>
      </c>
      <c r="F27" s="47">
        <v>1.21931388235983</v>
      </c>
      <c r="G27" s="46"/>
      <c r="H27" s="46"/>
      <c r="I27" s="49"/>
    </row>
    <row r="28" spans="1:9" x14ac:dyDescent="0.2">
      <c r="A28" s="45" t="s">
        <v>166</v>
      </c>
      <c r="B28" s="45" t="s">
        <v>165</v>
      </c>
      <c r="C28" s="45" t="s">
        <v>167</v>
      </c>
      <c r="D28" s="48">
        <v>25000</v>
      </c>
      <c r="E28" s="46">
        <v>3275</v>
      </c>
      <c r="F28" s="47">
        <v>1.21894168642505</v>
      </c>
      <c r="G28" s="46"/>
      <c r="H28" s="46"/>
      <c r="I28" s="49"/>
    </row>
    <row r="29" spans="1:9" x14ac:dyDescent="0.2">
      <c r="A29" s="45" t="s">
        <v>253</v>
      </c>
      <c r="B29" s="45" t="s">
        <v>252</v>
      </c>
      <c r="C29" s="45" t="s">
        <v>233</v>
      </c>
      <c r="D29" s="48">
        <v>90000</v>
      </c>
      <c r="E29" s="46">
        <v>3145.05</v>
      </c>
      <c r="F29" s="47">
        <v>1.17057482469957</v>
      </c>
      <c r="G29" s="46"/>
      <c r="H29" s="46"/>
      <c r="I29" s="49"/>
    </row>
    <row r="30" spans="1:9" x14ac:dyDescent="0.2">
      <c r="A30" s="45" t="s">
        <v>189</v>
      </c>
      <c r="B30" s="45" t="s">
        <v>188</v>
      </c>
      <c r="C30" s="45" t="s">
        <v>170</v>
      </c>
      <c r="D30" s="48">
        <v>250000</v>
      </c>
      <c r="E30" s="46">
        <v>3082.5</v>
      </c>
      <c r="F30" s="47">
        <v>1.1472939689786901</v>
      </c>
      <c r="G30" s="46"/>
      <c r="H30" s="46"/>
      <c r="I30" s="49"/>
    </row>
    <row r="31" spans="1:9" x14ac:dyDescent="0.2">
      <c r="A31" s="45" t="s">
        <v>186</v>
      </c>
      <c r="B31" s="45" t="s">
        <v>185</v>
      </c>
      <c r="C31" s="45" t="s">
        <v>187</v>
      </c>
      <c r="D31" s="48">
        <v>390000</v>
      </c>
      <c r="E31" s="46">
        <v>3065.4</v>
      </c>
      <c r="F31" s="47">
        <v>1.1409294184938401</v>
      </c>
      <c r="G31" s="46"/>
      <c r="H31" s="46"/>
      <c r="I31" s="49"/>
    </row>
    <row r="32" spans="1:9" x14ac:dyDescent="0.2">
      <c r="A32" s="45" t="s">
        <v>148</v>
      </c>
      <c r="B32" s="45" t="s">
        <v>1278</v>
      </c>
      <c r="C32" s="45" t="s">
        <v>149</v>
      </c>
      <c r="D32" s="48">
        <v>306000</v>
      </c>
      <c r="E32" s="46">
        <v>3041.9459999999999</v>
      </c>
      <c r="F32" s="47">
        <v>1.1321999350393701</v>
      </c>
      <c r="G32" s="46"/>
      <c r="H32" s="46"/>
      <c r="I32" s="49"/>
    </row>
    <row r="33" spans="1:9" x14ac:dyDescent="0.2">
      <c r="A33" s="45" t="s">
        <v>191</v>
      </c>
      <c r="B33" s="45" t="s">
        <v>190</v>
      </c>
      <c r="C33" s="45" t="s">
        <v>181</v>
      </c>
      <c r="D33" s="48">
        <v>552956</v>
      </c>
      <c r="E33" s="46">
        <v>2995.3626519999998</v>
      </c>
      <c r="F33" s="47">
        <v>1.1148618022850301</v>
      </c>
      <c r="G33" s="46"/>
      <c r="H33" s="46"/>
      <c r="I33" s="49"/>
    </row>
    <row r="34" spans="1:9" x14ac:dyDescent="0.2">
      <c r="A34" s="45" t="s">
        <v>175</v>
      </c>
      <c r="B34" s="45" t="s">
        <v>174</v>
      </c>
      <c r="C34" s="45" t="s">
        <v>176</v>
      </c>
      <c r="D34" s="48">
        <v>1700000</v>
      </c>
      <c r="E34" s="46">
        <v>2920.43</v>
      </c>
      <c r="F34" s="47">
        <v>1.0869721738278799</v>
      </c>
      <c r="G34" s="46"/>
      <c r="H34" s="46"/>
      <c r="I34" s="49"/>
    </row>
    <row r="35" spans="1:9" x14ac:dyDescent="0.2">
      <c r="A35" s="45" t="s">
        <v>202</v>
      </c>
      <c r="B35" s="45" t="s">
        <v>201</v>
      </c>
      <c r="C35" s="45" t="s">
        <v>203</v>
      </c>
      <c r="D35" s="48">
        <v>150000</v>
      </c>
      <c r="E35" s="46">
        <v>2902.5</v>
      </c>
      <c r="F35" s="47">
        <v>1.0802987007171601</v>
      </c>
      <c r="G35" s="46"/>
      <c r="H35" s="46"/>
      <c r="I35" s="49"/>
    </row>
    <row r="36" spans="1:9" x14ac:dyDescent="0.2">
      <c r="A36" s="45" t="s">
        <v>196</v>
      </c>
      <c r="B36" s="45" t="s">
        <v>195</v>
      </c>
      <c r="C36" s="45" t="s">
        <v>152</v>
      </c>
      <c r="D36" s="48">
        <v>70000</v>
      </c>
      <c r="E36" s="46">
        <v>2874.2</v>
      </c>
      <c r="F36" s="47">
        <v>1.0697655557627099</v>
      </c>
      <c r="G36" s="46"/>
      <c r="H36" s="46"/>
      <c r="I36" s="49"/>
    </row>
    <row r="37" spans="1:9" x14ac:dyDescent="0.2">
      <c r="A37" s="45" t="s">
        <v>198</v>
      </c>
      <c r="B37" s="45" t="s">
        <v>197</v>
      </c>
      <c r="C37" s="45" t="s">
        <v>158</v>
      </c>
      <c r="D37" s="48">
        <v>200000</v>
      </c>
      <c r="E37" s="46">
        <v>2740.8</v>
      </c>
      <c r="F37" s="47">
        <v>1.02011461806222</v>
      </c>
      <c r="G37" s="46"/>
      <c r="H37" s="46"/>
      <c r="I37" s="49"/>
    </row>
    <row r="38" spans="1:9" x14ac:dyDescent="0.2">
      <c r="A38" s="45" t="s">
        <v>213</v>
      </c>
      <c r="B38" s="45" t="s">
        <v>212</v>
      </c>
      <c r="C38" s="45" t="s">
        <v>206</v>
      </c>
      <c r="D38" s="48">
        <v>520000</v>
      </c>
      <c r="E38" s="46">
        <v>2683.46</v>
      </c>
      <c r="F38" s="47">
        <v>0.99877290316157297</v>
      </c>
      <c r="G38" s="46"/>
      <c r="H38" s="46"/>
      <c r="I38" s="49"/>
    </row>
    <row r="39" spans="1:9" x14ac:dyDescent="0.2">
      <c r="A39" s="45" t="s">
        <v>232</v>
      </c>
      <c r="B39" s="45" t="s">
        <v>231</v>
      </c>
      <c r="C39" s="45" t="s">
        <v>233</v>
      </c>
      <c r="D39" s="48">
        <v>650000</v>
      </c>
      <c r="E39" s="46">
        <v>2681.9</v>
      </c>
      <c r="F39" s="47">
        <v>0.99819227750330697</v>
      </c>
      <c r="G39" s="46"/>
      <c r="H39" s="46"/>
      <c r="I39" s="49"/>
    </row>
    <row r="40" spans="1:9" x14ac:dyDescent="0.2">
      <c r="A40" s="45" t="s">
        <v>193</v>
      </c>
      <c r="B40" s="45" t="s">
        <v>192</v>
      </c>
      <c r="C40" s="45" t="s">
        <v>194</v>
      </c>
      <c r="D40" s="48">
        <v>1432750</v>
      </c>
      <c r="E40" s="46">
        <v>2640.55825</v>
      </c>
      <c r="F40" s="47">
        <v>0.982805046216356</v>
      </c>
      <c r="G40" s="46"/>
      <c r="H40" s="46"/>
      <c r="I40" s="49"/>
    </row>
    <row r="41" spans="1:9" x14ac:dyDescent="0.2">
      <c r="A41" s="45" t="s">
        <v>229</v>
      </c>
      <c r="B41" s="45" t="s">
        <v>228</v>
      </c>
      <c r="C41" s="45" t="s">
        <v>230</v>
      </c>
      <c r="D41" s="48">
        <v>154491</v>
      </c>
      <c r="E41" s="46">
        <v>2603.482332</v>
      </c>
      <c r="F41" s="47">
        <v>0.969005540258287</v>
      </c>
      <c r="G41" s="46"/>
      <c r="H41" s="46"/>
      <c r="I41" s="49"/>
    </row>
    <row r="42" spans="1:9" x14ac:dyDescent="0.2">
      <c r="A42" s="45" t="s">
        <v>215</v>
      </c>
      <c r="B42" s="45" t="s">
        <v>214</v>
      </c>
      <c r="C42" s="45" t="s">
        <v>206</v>
      </c>
      <c r="D42" s="48">
        <v>250000</v>
      </c>
      <c r="E42" s="46">
        <v>2575</v>
      </c>
      <c r="F42" s="47">
        <v>0.95840453207465404</v>
      </c>
      <c r="G42" s="46"/>
      <c r="H42" s="46"/>
      <c r="I42" s="49"/>
    </row>
    <row r="43" spans="1:9" x14ac:dyDescent="0.2">
      <c r="A43" s="45" t="s">
        <v>220</v>
      </c>
      <c r="B43" s="45" t="s">
        <v>219</v>
      </c>
      <c r="C43" s="45" t="s">
        <v>152</v>
      </c>
      <c r="D43" s="48">
        <v>125000</v>
      </c>
      <c r="E43" s="46">
        <v>2538.75</v>
      </c>
      <c r="F43" s="47">
        <v>0.94491242943865195</v>
      </c>
      <c r="G43" s="46"/>
      <c r="H43" s="46"/>
      <c r="I43" s="49"/>
    </row>
    <row r="44" spans="1:9" x14ac:dyDescent="0.2">
      <c r="A44" s="45" t="s">
        <v>200</v>
      </c>
      <c r="B44" s="45" t="s">
        <v>199</v>
      </c>
      <c r="C44" s="45" t="s">
        <v>167</v>
      </c>
      <c r="D44" s="48">
        <v>105000</v>
      </c>
      <c r="E44" s="46">
        <v>2522.73</v>
      </c>
      <c r="F44" s="47">
        <v>0.93894985056337599</v>
      </c>
      <c r="G44" s="46"/>
      <c r="H44" s="46"/>
      <c r="I44" s="49"/>
    </row>
    <row r="45" spans="1:9" x14ac:dyDescent="0.2">
      <c r="A45" s="45" t="s">
        <v>226</v>
      </c>
      <c r="B45" s="45" t="s">
        <v>225</v>
      </c>
      <c r="C45" s="45" t="s">
        <v>227</v>
      </c>
      <c r="D45" s="48">
        <v>155000</v>
      </c>
      <c r="E45" s="46">
        <v>2464.5</v>
      </c>
      <c r="F45" s="47">
        <v>0.91727688128077101</v>
      </c>
      <c r="G45" s="46"/>
      <c r="H45" s="46"/>
      <c r="I45" s="49"/>
    </row>
    <row r="46" spans="1:9" x14ac:dyDescent="0.2">
      <c r="A46" s="45" t="s">
        <v>251</v>
      </c>
      <c r="B46" s="45" t="s">
        <v>250</v>
      </c>
      <c r="C46" s="45" t="s">
        <v>158</v>
      </c>
      <c r="D46" s="48">
        <v>76911</v>
      </c>
      <c r="E46" s="46">
        <v>2411.9289600000002</v>
      </c>
      <c r="F46" s="47">
        <v>0.89771015390528397</v>
      </c>
      <c r="G46" s="46"/>
      <c r="H46" s="46"/>
      <c r="I46" s="49"/>
    </row>
    <row r="47" spans="1:9" x14ac:dyDescent="0.2">
      <c r="A47" s="45" t="s">
        <v>224</v>
      </c>
      <c r="B47" s="45" t="s">
        <v>223</v>
      </c>
      <c r="C47" s="45" t="s">
        <v>140</v>
      </c>
      <c r="D47" s="48">
        <v>350000</v>
      </c>
      <c r="E47" s="46">
        <v>2397.6750000000002</v>
      </c>
      <c r="F47" s="47">
        <v>0.892404887938678</v>
      </c>
      <c r="G47" s="46"/>
      <c r="H47" s="46"/>
      <c r="I47" s="49"/>
    </row>
    <row r="48" spans="1:9" x14ac:dyDescent="0.2">
      <c r="A48" s="45" t="s">
        <v>205</v>
      </c>
      <c r="B48" s="45" t="s">
        <v>204</v>
      </c>
      <c r="C48" s="45" t="s">
        <v>206</v>
      </c>
      <c r="D48" s="48">
        <v>850000</v>
      </c>
      <c r="E48" s="46">
        <v>2329</v>
      </c>
      <c r="F48" s="47">
        <v>0.866844332117231</v>
      </c>
      <c r="G48" s="46"/>
      <c r="H48" s="46"/>
      <c r="I48" s="49"/>
    </row>
    <row r="49" spans="1:9" x14ac:dyDescent="0.2">
      <c r="A49" s="45" t="s">
        <v>382</v>
      </c>
      <c r="B49" s="45" t="s">
        <v>381</v>
      </c>
      <c r="C49" s="45" t="s">
        <v>206</v>
      </c>
      <c r="D49" s="48">
        <v>70000</v>
      </c>
      <c r="E49" s="46">
        <v>2310.2800000000002</v>
      </c>
      <c r="F49" s="47">
        <v>0.85987682421803202</v>
      </c>
      <c r="G49" s="46"/>
      <c r="H49" s="46"/>
      <c r="I49" s="49"/>
    </row>
    <row r="50" spans="1:9" x14ac:dyDescent="0.2">
      <c r="A50" s="45" t="s">
        <v>222</v>
      </c>
      <c r="B50" s="45" t="s">
        <v>221</v>
      </c>
      <c r="C50" s="45" t="s">
        <v>170</v>
      </c>
      <c r="D50" s="48">
        <v>188945</v>
      </c>
      <c r="E50" s="46">
        <v>2252.0354550000002</v>
      </c>
      <c r="F50" s="47">
        <v>0.83819844134555599</v>
      </c>
      <c r="G50" s="46"/>
      <c r="H50" s="46"/>
      <c r="I50" s="49"/>
    </row>
    <row r="51" spans="1:9" x14ac:dyDescent="0.2">
      <c r="A51" s="45" t="s">
        <v>245</v>
      </c>
      <c r="B51" s="45" t="s">
        <v>244</v>
      </c>
      <c r="C51" s="45" t="s">
        <v>155</v>
      </c>
      <c r="D51" s="48">
        <v>50000</v>
      </c>
      <c r="E51" s="46">
        <v>2143.4499999999998</v>
      </c>
      <c r="F51" s="47">
        <v>0.79778337641763797</v>
      </c>
      <c r="G51" s="46"/>
      <c r="H51" s="46"/>
      <c r="I51" s="49"/>
    </row>
    <row r="52" spans="1:9" x14ac:dyDescent="0.2">
      <c r="A52" s="45" t="s">
        <v>211</v>
      </c>
      <c r="B52" s="45" t="s">
        <v>210</v>
      </c>
      <c r="C52" s="45" t="s">
        <v>167</v>
      </c>
      <c r="D52" s="48">
        <v>32000</v>
      </c>
      <c r="E52" s="46">
        <v>2135.1999999999998</v>
      </c>
      <c r="F52" s="47">
        <v>0.79471275995565105</v>
      </c>
      <c r="G52" s="46"/>
      <c r="H52" s="46"/>
      <c r="I52" s="49"/>
    </row>
    <row r="53" spans="1:9" x14ac:dyDescent="0.2">
      <c r="A53" s="45" t="s">
        <v>235</v>
      </c>
      <c r="B53" s="45" t="s">
        <v>234</v>
      </c>
      <c r="C53" s="45" t="s">
        <v>236</v>
      </c>
      <c r="D53" s="48">
        <v>5150000</v>
      </c>
      <c r="E53" s="46">
        <v>2033.7349999999999</v>
      </c>
      <c r="F53" s="47">
        <v>0.75694789943256202</v>
      </c>
      <c r="G53" s="46"/>
      <c r="H53" s="46"/>
      <c r="I53" s="49"/>
    </row>
    <row r="54" spans="1:9" x14ac:dyDescent="0.2">
      <c r="A54" s="45" t="s">
        <v>243</v>
      </c>
      <c r="B54" s="45" t="s">
        <v>242</v>
      </c>
      <c r="C54" s="45" t="s">
        <v>236</v>
      </c>
      <c r="D54" s="48">
        <v>603329</v>
      </c>
      <c r="E54" s="46">
        <v>1905.916311</v>
      </c>
      <c r="F54" s="47">
        <v>0.70937430299705095</v>
      </c>
      <c r="G54" s="46"/>
      <c r="H54" s="46"/>
      <c r="I54" s="49"/>
    </row>
    <row r="55" spans="1:9" x14ac:dyDescent="0.2">
      <c r="A55" s="45" t="s">
        <v>247</v>
      </c>
      <c r="B55" s="45" t="s">
        <v>246</v>
      </c>
      <c r="C55" s="45" t="s">
        <v>239</v>
      </c>
      <c r="D55" s="48">
        <v>700000</v>
      </c>
      <c r="E55" s="46">
        <v>1627.71</v>
      </c>
      <c r="F55" s="47">
        <v>0.60582704501096496</v>
      </c>
      <c r="G55" s="46"/>
      <c r="H55" s="46"/>
      <c r="I55" s="49"/>
    </row>
    <row r="56" spans="1:9" x14ac:dyDescent="0.2">
      <c r="A56" s="45" t="s">
        <v>241</v>
      </c>
      <c r="B56" s="45" t="s">
        <v>240</v>
      </c>
      <c r="C56" s="45" t="s">
        <v>176</v>
      </c>
      <c r="D56" s="48">
        <v>150000</v>
      </c>
      <c r="E56" s="46">
        <v>1595.85</v>
      </c>
      <c r="F56" s="47">
        <v>0.59396888252867397</v>
      </c>
      <c r="G56" s="46"/>
      <c r="H56" s="46"/>
      <c r="I56" s="49"/>
    </row>
    <row r="57" spans="1:9" x14ac:dyDescent="0.2">
      <c r="A57" s="45" t="s">
        <v>249</v>
      </c>
      <c r="B57" s="45" t="s">
        <v>248</v>
      </c>
      <c r="C57" s="45" t="s">
        <v>233</v>
      </c>
      <c r="D57" s="48">
        <v>45735</v>
      </c>
      <c r="E57" s="46">
        <v>1070.65635</v>
      </c>
      <c r="F57" s="47">
        <v>0.39849394102310998</v>
      </c>
      <c r="G57" s="46"/>
      <c r="H57" s="46"/>
      <c r="I57" s="49"/>
    </row>
    <row r="58" spans="1:9" x14ac:dyDescent="0.2">
      <c r="A58" s="44" t="s">
        <v>33</v>
      </c>
      <c r="B58" s="44"/>
      <c r="C58" s="44"/>
      <c r="D58" s="44"/>
      <c r="E58" s="50">
        <f>SUM(E7:E57)</f>
        <v>183152.50853599998</v>
      </c>
      <c r="F58" s="51">
        <f>SUM(F7:F57)</f>
        <v>68.168619123007417</v>
      </c>
      <c r="G58" s="50">
        <f>SUM(G7:G57)</f>
        <v>-11579.703024999999</v>
      </c>
      <c r="H58" s="50">
        <f>SUM(H7:H57)</f>
        <v>-4.3099183919373072</v>
      </c>
      <c r="I58" s="44"/>
    </row>
    <row r="59" spans="1:9" x14ac:dyDescent="0.2">
      <c r="A59" s="45"/>
      <c r="B59" s="45"/>
      <c r="C59" s="45"/>
      <c r="D59" s="45"/>
      <c r="E59" s="46"/>
      <c r="F59" s="47"/>
      <c r="G59" s="46"/>
      <c r="H59" s="45"/>
      <c r="I59" s="45"/>
    </row>
    <row r="60" spans="1:9" x14ac:dyDescent="0.2">
      <c r="A60" s="44" t="s">
        <v>30</v>
      </c>
      <c r="B60" s="45"/>
      <c r="C60" s="45"/>
      <c r="D60" s="45"/>
      <c r="E60" s="46"/>
      <c r="F60" s="47"/>
      <c r="G60" s="46"/>
      <c r="H60" s="45"/>
      <c r="I60" s="45"/>
    </row>
    <row r="61" spans="1:9" x14ac:dyDescent="0.2">
      <c r="A61" s="44" t="s">
        <v>31</v>
      </c>
      <c r="B61" s="45"/>
      <c r="C61" s="45"/>
      <c r="D61" s="45"/>
      <c r="E61" s="46"/>
      <c r="F61" s="47"/>
      <c r="G61" s="46"/>
      <c r="H61" s="45"/>
      <c r="I61" s="45"/>
    </row>
    <row r="62" spans="1:9" x14ac:dyDescent="0.2">
      <c r="A62" s="45" t="s">
        <v>70</v>
      </c>
      <c r="B62" s="45" t="s">
        <v>69</v>
      </c>
      <c r="C62" s="45" t="s">
        <v>65</v>
      </c>
      <c r="D62" s="48">
        <v>11897</v>
      </c>
      <c r="E62" s="46">
        <v>13381.43628</v>
      </c>
      <c r="F62" s="47">
        <v>4.9805161850175503</v>
      </c>
      <c r="G62" s="49"/>
      <c r="H62" s="49"/>
      <c r="I62" s="49">
        <v>9.0526</v>
      </c>
    </row>
    <row r="63" spans="1:9" x14ac:dyDescent="0.2">
      <c r="A63" s="45" t="s">
        <v>64</v>
      </c>
      <c r="B63" s="45" t="s">
        <v>63</v>
      </c>
      <c r="C63" s="45" t="s">
        <v>65</v>
      </c>
      <c r="D63" s="48">
        <v>7420</v>
      </c>
      <c r="E63" s="46">
        <v>8310.9565000000002</v>
      </c>
      <c r="F63" s="47">
        <v>3.0933042234855601</v>
      </c>
      <c r="G63" s="49"/>
      <c r="H63" s="49"/>
      <c r="I63" s="49">
        <v>9.0576000000000008</v>
      </c>
    </row>
    <row r="64" spans="1:9" x14ac:dyDescent="0.2">
      <c r="A64" s="45" t="s">
        <v>79</v>
      </c>
      <c r="B64" s="45" t="s">
        <v>78</v>
      </c>
      <c r="C64" s="45" t="s">
        <v>32</v>
      </c>
      <c r="D64" s="48">
        <v>5367</v>
      </c>
      <c r="E64" s="46">
        <v>5571.5733508000003</v>
      </c>
      <c r="F64" s="47">
        <v>2.0737169515313001</v>
      </c>
      <c r="G64" s="49"/>
      <c r="H64" s="49"/>
      <c r="I64" s="49">
        <v>8.2896000000000001</v>
      </c>
    </row>
    <row r="65" spans="1:9" x14ac:dyDescent="0.2">
      <c r="A65" s="45" t="s">
        <v>94</v>
      </c>
      <c r="B65" s="45" t="s">
        <v>93</v>
      </c>
      <c r="C65" s="45" t="s">
        <v>32</v>
      </c>
      <c r="D65" s="48">
        <v>5000</v>
      </c>
      <c r="E65" s="46">
        <v>5156.6250685000005</v>
      </c>
      <c r="F65" s="47">
        <v>1.9192748877126899</v>
      </c>
      <c r="G65" s="49"/>
      <c r="H65" s="49"/>
      <c r="I65" s="49">
        <v>7.9149000000000003</v>
      </c>
    </row>
    <row r="66" spans="1:9" x14ac:dyDescent="0.2">
      <c r="A66" s="45" t="s">
        <v>86</v>
      </c>
      <c r="B66" s="45" t="s">
        <v>85</v>
      </c>
      <c r="C66" s="45" t="s">
        <v>32</v>
      </c>
      <c r="D66" s="48">
        <v>5000</v>
      </c>
      <c r="E66" s="46">
        <v>5088.1135616000001</v>
      </c>
      <c r="F66" s="47">
        <v>1.89377518335843</v>
      </c>
      <c r="G66" s="49"/>
      <c r="H66" s="49"/>
      <c r="I66" s="49">
        <v>8.1845999999999997</v>
      </c>
    </row>
    <row r="67" spans="1:9" x14ac:dyDescent="0.2">
      <c r="A67" s="45" t="s">
        <v>384</v>
      </c>
      <c r="B67" s="45" t="s">
        <v>383</v>
      </c>
      <c r="C67" s="45" t="s">
        <v>32</v>
      </c>
      <c r="D67" s="48">
        <v>3000</v>
      </c>
      <c r="E67" s="46">
        <v>3245.5904384</v>
      </c>
      <c r="F67" s="47">
        <v>1.2079955671536799</v>
      </c>
      <c r="G67" s="49"/>
      <c r="H67" s="49"/>
      <c r="I67" s="49">
        <v>8.2575000000000003</v>
      </c>
    </row>
    <row r="68" spans="1:9" x14ac:dyDescent="0.2">
      <c r="A68" s="45" t="s">
        <v>84</v>
      </c>
      <c r="B68" s="45" t="s">
        <v>1053</v>
      </c>
      <c r="C68" s="45" t="s">
        <v>32</v>
      </c>
      <c r="D68" s="48">
        <v>3000</v>
      </c>
      <c r="E68" s="46">
        <v>3081.2243014000001</v>
      </c>
      <c r="F68" s="47">
        <v>1.1468191591457599</v>
      </c>
      <c r="G68" s="49"/>
      <c r="H68" s="49"/>
      <c r="I68" s="49">
        <v>7.1472115084004297</v>
      </c>
    </row>
    <row r="69" spans="1:9" x14ac:dyDescent="0.2">
      <c r="A69" s="45" t="s">
        <v>96</v>
      </c>
      <c r="B69" s="45" t="s">
        <v>95</v>
      </c>
      <c r="C69" s="45" t="s">
        <v>32</v>
      </c>
      <c r="D69" s="48">
        <v>300</v>
      </c>
      <c r="E69" s="46">
        <v>3034.680863</v>
      </c>
      <c r="F69" s="47">
        <v>1.1294958805823001</v>
      </c>
      <c r="G69" s="49"/>
      <c r="H69" s="49"/>
      <c r="I69" s="49">
        <v>7.89</v>
      </c>
    </row>
    <row r="70" spans="1:9" x14ac:dyDescent="0.2">
      <c r="A70" s="45" t="s">
        <v>386</v>
      </c>
      <c r="B70" s="45" t="s">
        <v>385</v>
      </c>
      <c r="C70" s="45" t="s">
        <v>32</v>
      </c>
      <c r="D70" s="48">
        <v>2500</v>
      </c>
      <c r="E70" s="46">
        <v>2719.2164726000001</v>
      </c>
      <c r="F70" s="47">
        <v>1.01208131690559</v>
      </c>
      <c r="G70" s="49"/>
      <c r="H70" s="49"/>
      <c r="I70" s="49">
        <v>8.4121000000000006</v>
      </c>
    </row>
    <row r="71" spans="1:9" x14ac:dyDescent="0.2">
      <c r="A71" s="45" t="s">
        <v>92</v>
      </c>
      <c r="B71" s="45" t="s">
        <v>91</v>
      </c>
      <c r="C71" s="45" t="s">
        <v>68</v>
      </c>
      <c r="D71" s="48">
        <v>250</v>
      </c>
      <c r="E71" s="46">
        <v>2587.3655822000001</v>
      </c>
      <c r="F71" s="47">
        <v>0.96300695150075999</v>
      </c>
      <c r="G71" s="49"/>
      <c r="H71" s="49"/>
      <c r="I71" s="49">
        <v>7.7249999999999996</v>
      </c>
    </row>
    <row r="72" spans="1:9" x14ac:dyDescent="0.2">
      <c r="A72" s="45" t="s">
        <v>388</v>
      </c>
      <c r="B72" s="45" t="s">
        <v>387</v>
      </c>
      <c r="C72" s="45" t="s">
        <v>32</v>
      </c>
      <c r="D72" s="48">
        <v>2500</v>
      </c>
      <c r="E72" s="46">
        <v>2557.7560274000002</v>
      </c>
      <c r="F72" s="47">
        <v>0.95198639557336795</v>
      </c>
      <c r="G72" s="49"/>
      <c r="H72" s="49"/>
      <c r="I72" s="49">
        <v>8.2982999999999993</v>
      </c>
    </row>
    <row r="73" spans="1:9" x14ac:dyDescent="0.2">
      <c r="A73" s="45" t="s">
        <v>88</v>
      </c>
      <c r="B73" s="45" t="s">
        <v>87</v>
      </c>
      <c r="C73" s="45" t="s">
        <v>32</v>
      </c>
      <c r="D73" s="48">
        <v>2500</v>
      </c>
      <c r="E73" s="46">
        <v>2477.6613355999998</v>
      </c>
      <c r="F73" s="47">
        <v>0.92217547688744905</v>
      </c>
      <c r="G73" s="49"/>
      <c r="H73" s="49"/>
      <c r="I73" s="49">
        <v>8.1157000000000004</v>
      </c>
    </row>
    <row r="74" spans="1:9" x14ac:dyDescent="0.2">
      <c r="A74" s="45" t="s">
        <v>390</v>
      </c>
      <c r="B74" s="45" t="s">
        <v>389</v>
      </c>
      <c r="C74" s="45" t="s">
        <v>75</v>
      </c>
      <c r="D74" s="48">
        <v>1000</v>
      </c>
      <c r="E74" s="46">
        <v>1064.5546712</v>
      </c>
      <c r="F74" s="47">
        <v>0.39622292097837802</v>
      </c>
      <c r="G74" s="49"/>
      <c r="H74" s="49"/>
      <c r="I74" s="49">
        <v>7.7</v>
      </c>
    </row>
    <row r="75" spans="1:9" x14ac:dyDescent="0.2">
      <c r="A75" s="45" t="s">
        <v>90</v>
      </c>
      <c r="B75" s="45" t="s">
        <v>89</v>
      </c>
      <c r="C75" s="45" t="s">
        <v>32</v>
      </c>
      <c r="D75" s="48">
        <v>883</v>
      </c>
      <c r="E75" s="46">
        <v>501.98373400000003</v>
      </c>
      <c r="F75" s="47">
        <v>0.186836305123634</v>
      </c>
      <c r="G75" s="49"/>
      <c r="H75" s="49"/>
      <c r="I75" s="49">
        <v>7.23</v>
      </c>
    </row>
    <row r="76" spans="1:9" x14ac:dyDescent="0.2">
      <c r="A76" s="44" t="s">
        <v>33</v>
      </c>
      <c r="B76" s="44"/>
      <c r="C76" s="44"/>
      <c r="D76" s="44"/>
      <c r="E76" s="50">
        <f>SUM(E61:E75)</f>
        <v>58778.738186700008</v>
      </c>
      <c r="F76" s="51">
        <f>SUM(F61:F75)</f>
        <v>21.877207404956451</v>
      </c>
      <c r="G76" s="50"/>
      <c r="H76" s="44"/>
      <c r="I76" s="44"/>
    </row>
    <row r="77" spans="1:9" x14ac:dyDescent="0.2">
      <c r="A77" s="45"/>
      <c r="B77" s="45"/>
      <c r="C77" s="45"/>
      <c r="D77" s="45"/>
      <c r="E77" s="46"/>
      <c r="F77" s="47"/>
      <c r="G77" s="46"/>
      <c r="H77" s="45"/>
      <c r="I77" s="45"/>
    </row>
    <row r="78" spans="1:9" x14ac:dyDescent="0.2">
      <c r="A78" s="44" t="s">
        <v>34</v>
      </c>
      <c r="B78" s="45"/>
      <c r="C78" s="45"/>
      <c r="D78" s="45"/>
      <c r="E78" s="46"/>
      <c r="F78" s="47"/>
      <c r="G78" s="46"/>
      <c r="H78" s="45"/>
      <c r="I78" s="45"/>
    </row>
    <row r="79" spans="1:9" x14ac:dyDescent="0.2">
      <c r="A79" s="44" t="s">
        <v>39</v>
      </c>
      <c r="B79" s="45"/>
      <c r="C79" s="45"/>
      <c r="D79" s="45"/>
      <c r="E79" s="46"/>
      <c r="F79" s="47"/>
      <c r="G79" s="46"/>
      <c r="H79" s="45"/>
      <c r="I79" s="45"/>
    </row>
    <row r="80" spans="1:9" x14ac:dyDescent="0.2">
      <c r="A80" s="45" t="s">
        <v>392</v>
      </c>
      <c r="B80" s="45" t="s">
        <v>391</v>
      </c>
      <c r="C80" s="45" t="s">
        <v>40</v>
      </c>
      <c r="D80" s="48">
        <v>2500000</v>
      </c>
      <c r="E80" s="46">
        <v>2500</v>
      </c>
      <c r="F80" s="47">
        <v>0.93048983696568399</v>
      </c>
      <c r="G80" s="49"/>
      <c r="H80" s="49"/>
      <c r="I80" s="49">
        <v>5.3</v>
      </c>
    </row>
    <row r="81" spans="1:9" x14ac:dyDescent="0.2">
      <c r="A81" s="45" t="s">
        <v>393</v>
      </c>
      <c r="B81" s="45" t="s">
        <v>1276</v>
      </c>
      <c r="C81" s="45" t="s">
        <v>40</v>
      </c>
      <c r="D81" s="48">
        <v>2500000</v>
      </c>
      <c r="E81" s="46">
        <v>2468.7525000000001</v>
      </c>
      <c r="F81" s="47">
        <v>0.91885964449344903</v>
      </c>
      <c r="G81" s="49"/>
      <c r="H81" s="49"/>
      <c r="I81" s="49">
        <v>5.4999000000000002</v>
      </c>
    </row>
    <row r="82" spans="1:9" x14ac:dyDescent="0.2">
      <c r="A82" s="45" t="s">
        <v>370</v>
      </c>
      <c r="B82" s="45" t="s">
        <v>1275</v>
      </c>
      <c r="C82" s="45" t="s">
        <v>40</v>
      </c>
      <c r="D82" s="48">
        <v>2000000</v>
      </c>
      <c r="E82" s="46">
        <v>1989.924</v>
      </c>
      <c r="F82" s="47">
        <v>0.74064162333364003</v>
      </c>
      <c r="G82" s="49"/>
      <c r="H82" s="49"/>
      <c r="I82" s="49">
        <v>5.2805</v>
      </c>
    </row>
    <row r="83" spans="1:9" x14ac:dyDescent="0.2">
      <c r="A83" s="44" t="s">
        <v>33</v>
      </c>
      <c r="B83" s="44"/>
      <c r="C83" s="44"/>
      <c r="D83" s="44"/>
      <c r="E83" s="50">
        <f>SUM(E79:E82)</f>
        <v>6958.6765000000005</v>
      </c>
      <c r="F83" s="51">
        <f>SUM(F79:F82)</f>
        <v>2.5899911047927731</v>
      </c>
      <c r="G83" s="50"/>
      <c r="H83" s="44"/>
      <c r="I83" s="44"/>
    </row>
    <row r="84" spans="1:9" x14ac:dyDescent="0.2">
      <c r="A84" s="45"/>
      <c r="B84" s="45"/>
      <c r="C84" s="45"/>
      <c r="D84" s="45"/>
      <c r="E84" s="46"/>
      <c r="F84" s="47"/>
      <c r="G84" s="46"/>
      <c r="H84" s="45"/>
      <c r="I84" s="45"/>
    </row>
    <row r="85" spans="1:9" x14ac:dyDescent="0.2">
      <c r="A85" s="44" t="s">
        <v>61</v>
      </c>
      <c r="B85" s="45"/>
      <c r="C85" s="45"/>
      <c r="D85" s="45"/>
      <c r="E85" s="46"/>
      <c r="F85" s="47"/>
      <c r="G85" s="46"/>
      <c r="H85" s="45"/>
      <c r="I85" s="45"/>
    </row>
    <row r="86" spans="1:9" x14ac:dyDescent="0.2">
      <c r="A86" s="45" t="s">
        <v>102</v>
      </c>
      <c r="B86" s="45" t="s">
        <v>101</v>
      </c>
      <c r="C86" s="45" t="s">
        <v>40</v>
      </c>
      <c r="D86" s="48">
        <v>2960000</v>
      </c>
      <c r="E86" s="46">
        <v>2962.5544799999998</v>
      </c>
      <c r="F86" s="47">
        <v>1.10265073403886</v>
      </c>
      <c r="G86" s="49"/>
      <c r="H86" s="49"/>
      <c r="I86" s="49">
        <v>7.6759914250000003</v>
      </c>
    </row>
    <row r="87" spans="1:9" x14ac:dyDescent="0.2">
      <c r="A87" s="45" t="s">
        <v>100</v>
      </c>
      <c r="B87" s="45" t="s">
        <v>99</v>
      </c>
      <c r="C87" s="45" t="s">
        <v>40</v>
      </c>
      <c r="D87" s="48">
        <v>2500000</v>
      </c>
      <c r="E87" s="46">
        <v>2516.0925000000002</v>
      </c>
      <c r="F87" s="47">
        <v>0.93647940004623198</v>
      </c>
      <c r="G87" s="49"/>
      <c r="H87" s="49"/>
      <c r="I87" s="49">
        <v>7.9071655649999997</v>
      </c>
    </row>
    <row r="88" spans="1:9" x14ac:dyDescent="0.2">
      <c r="A88" s="45" t="s">
        <v>110</v>
      </c>
      <c r="B88" s="45" t="s">
        <v>109</v>
      </c>
      <c r="C88" s="45" t="s">
        <v>40</v>
      </c>
      <c r="D88" s="48">
        <v>2343370</v>
      </c>
      <c r="E88" s="46">
        <v>2383.3655973</v>
      </c>
      <c r="F88" s="47">
        <v>0.88707898642451799</v>
      </c>
      <c r="G88" s="49"/>
      <c r="H88" s="49"/>
      <c r="I88" s="49">
        <v>7.85707646</v>
      </c>
    </row>
    <row r="89" spans="1:9" x14ac:dyDescent="0.2">
      <c r="A89" s="45" t="s">
        <v>372</v>
      </c>
      <c r="B89" s="45" t="s">
        <v>371</v>
      </c>
      <c r="C89" s="45" t="s">
        <v>40</v>
      </c>
      <c r="D89" s="48">
        <v>2000000</v>
      </c>
      <c r="E89" s="46">
        <v>2024.4297778</v>
      </c>
      <c r="F89" s="47">
        <v>0.75348453355743905</v>
      </c>
      <c r="G89" s="49"/>
      <c r="H89" s="49"/>
      <c r="I89" s="49">
        <v>7.7240411849999999</v>
      </c>
    </row>
    <row r="90" spans="1:9" x14ac:dyDescent="0.2">
      <c r="A90" s="45" t="s">
        <v>104</v>
      </c>
      <c r="B90" s="45" t="s">
        <v>103</v>
      </c>
      <c r="C90" s="45" t="s">
        <v>40</v>
      </c>
      <c r="D90" s="48">
        <v>1562190</v>
      </c>
      <c r="E90" s="46">
        <v>1587.1498904</v>
      </c>
      <c r="F90" s="47">
        <v>0.59073073710335899</v>
      </c>
      <c r="G90" s="49"/>
      <c r="H90" s="49"/>
      <c r="I90" s="49">
        <v>7.8810401399999996</v>
      </c>
    </row>
    <row r="91" spans="1:9" x14ac:dyDescent="0.2">
      <c r="A91" s="45" t="s">
        <v>374</v>
      </c>
      <c r="B91" s="45" t="s">
        <v>373</v>
      </c>
      <c r="C91" s="45" t="s">
        <v>40</v>
      </c>
      <c r="D91" s="48">
        <v>1500000</v>
      </c>
      <c r="E91" s="46">
        <v>1525.7535</v>
      </c>
      <c r="F91" s="47">
        <v>0.567879250185928</v>
      </c>
      <c r="G91" s="49"/>
      <c r="H91" s="49"/>
      <c r="I91" s="49">
        <v>7.85707646</v>
      </c>
    </row>
    <row r="92" spans="1:9" x14ac:dyDescent="0.2">
      <c r="A92" s="45" t="s">
        <v>106</v>
      </c>
      <c r="B92" s="45" t="s">
        <v>105</v>
      </c>
      <c r="C92" s="45" t="s">
        <v>40</v>
      </c>
      <c r="D92" s="48">
        <v>637800</v>
      </c>
      <c r="E92" s="46">
        <v>630.41810280000004</v>
      </c>
      <c r="F92" s="47">
        <v>0.234639055077835</v>
      </c>
      <c r="G92" s="49"/>
      <c r="H92" s="49"/>
      <c r="I92" s="49">
        <v>8.07981543</v>
      </c>
    </row>
    <row r="93" spans="1:9" x14ac:dyDescent="0.2">
      <c r="A93" s="45" t="s">
        <v>395</v>
      </c>
      <c r="B93" s="45" t="s">
        <v>1230</v>
      </c>
      <c r="C93" s="45" t="s">
        <v>40</v>
      </c>
      <c r="D93" s="48">
        <v>480000</v>
      </c>
      <c r="E93" s="46">
        <v>494.01888000000002</v>
      </c>
      <c r="F93" s="47">
        <v>0.18387181884366799</v>
      </c>
      <c r="G93" s="49"/>
      <c r="H93" s="49"/>
      <c r="I93" s="49">
        <v>6.2284293780500102</v>
      </c>
    </row>
    <row r="94" spans="1:9" x14ac:dyDescent="0.2">
      <c r="A94" s="45" t="s">
        <v>108</v>
      </c>
      <c r="B94" s="45" t="s">
        <v>107</v>
      </c>
      <c r="C94" s="45" t="s">
        <v>40</v>
      </c>
      <c r="D94" s="48">
        <v>437800</v>
      </c>
      <c r="E94" s="46">
        <v>433.50255520000002</v>
      </c>
      <c r="F94" s="47">
        <v>0.161347888764902</v>
      </c>
      <c r="G94" s="49"/>
      <c r="H94" s="49"/>
      <c r="I94" s="49">
        <v>8.0564921849999998</v>
      </c>
    </row>
    <row r="95" spans="1:9" x14ac:dyDescent="0.2">
      <c r="A95" s="45" t="s">
        <v>98</v>
      </c>
      <c r="B95" s="45" t="s">
        <v>97</v>
      </c>
      <c r="C95" s="45" t="s">
        <v>40</v>
      </c>
      <c r="D95" s="48">
        <v>133000</v>
      </c>
      <c r="E95" s="46">
        <v>130.36088100000001</v>
      </c>
      <c r="F95" s="47">
        <v>4.85197899633572E-2</v>
      </c>
      <c r="G95" s="49"/>
      <c r="H95" s="49"/>
      <c r="I95" s="49">
        <v>8.0703106949999999</v>
      </c>
    </row>
    <row r="96" spans="1:9" x14ac:dyDescent="0.2">
      <c r="A96" s="45" t="s">
        <v>112</v>
      </c>
      <c r="B96" s="45" t="s">
        <v>111</v>
      </c>
      <c r="C96" s="45" t="s">
        <v>40</v>
      </c>
      <c r="D96" s="48">
        <v>52560</v>
      </c>
      <c r="E96" s="46">
        <v>50.527802600000001</v>
      </c>
      <c r="F96" s="47">
        <v>1.8806242721403299E-2</v>
      </c>
      <c r="G96" s="49"/>
      <c r="H96" s="49"/>
      <c r="I96" s="49">
        <v>8.1044398050000002</v>
      </c>
    </row>
    <row r="97" spans="1:9" x14ac:dyDescent="0.2">
      <c r="A97" s="45" t="s">
        <v>114</v>
      </c>
      <c r="B97" s="45" t="s">
        <v>113</v>
      </c>
      <c r="C97" s="45" t="s">
        <v>40</v>
      </c>
      <c r="D97" s="48">
        <v>50000</v>
      </c>
      <c r="E97" s="46">
        <v>47.904083300000003</v>
      </c>
      <c r="F97" s="47">
        <v>1.7829705063923E-2</v>
      </c>
      <c r="G97" s="49"/>
      <c r="H97" s="49"/>
      <c r="I97" s="49">
        <v>8.1135785899999995</v>
      </c>
    </row>
    <row r="98" spans="1:9" x14ac:dyDescent="0.2">
      <c r="A98" s="45" t="s">
        <v>397</v>
      </c>
      <c r="B98" s="45" t="s">
        <v>396</v>
      </c>
      <c r="C98" s="45" t="s">
        <v>40</v>
      </c>
      <c r="D98" s="48">
        <v>14900</v>
      </c>
      <c r="E98" s="46">
        <v>13.8647828</v>
      </c>
      <c r="F98" s="47">
        <v>5.1604157948546498E-3</v>
      </c>
      <c r="G98" s="49"/>
      <c r="H98" s="49"/>
      <c r="I98" s="49">
        <v>8.0980238399999998</v>
      </c>
    </row>
    <row r="99" spans="1:9" x14ac:dyDescent="0.2">
      <c r="A99" s="44" t="s">
        <v>33</v>
      </c>
      <c r="B99" s="44"/>
      <c r="C99" s="44"/>
      <c r="D99" s="44"/>
      <c r="E99" s="50">
        <f>SUM(E86:E98)</f>
        <v>14799.942833200001</v>
      </c>
      <c r="F99" s="51">
        <f>SUM(F86:F98)</f>
        <v>5.5084785575862805</v>
      </c>
      <c r="G99" s="50"/>
      <c r="H99" s="44"/>
      <c r="I99" s="44"/>
    </row>
    <row r="100" spans="1:9" x14ac:dyDescent="0.2">
      <c r="A100" s="45"/>
      <c r="B100" s="45"/>
      <c r="C100" s="45"/>
      <c r="D100" s="45"/>
      <c r="E100" s="46"/>
      <c r="F100" s="47"/>
      <c r="G100" s="46"/>
      <c r="H100" s="45"/>
      <c r="I100" s="45"/>
    </row>
    <row r="101" spans="1:9" x14ac:dyDescent="0.2">
      <c r="A101" s="44" t="s">
        <v>41</v>
      </c>
      <c r="B101" s="44"/>
      <c r="C101" s="44"/>
      <c r="D101" s="44"/>
      <c r="E101" s="50">
        <f>E58+E76+E83+E99</f>
        <v>263689.8660559</v>
      </c>
      <c r="F101" s="51">
        <f>F58+F76+F83+F99</f>
        <v>98.144296190342928</v>
      </c>
      <c r="G101" s="50"/>
      <c r="H101" s="44"/>
      <c r="I101" s="44"/>
    </row>
    <row r="102" spans="1:9" x14ac:dyDescent="0.2">
      <c r="A102" s="44"/>
      <c r="B102" s="44"/>
      <c r="C102" s="44"/>
      <c r="D102" s="44"/>
      <c r="E102" s="50"/>
      <c r="F102" s="51"/>
      <c r="G102" s="50"/>
      <c r="H102" s="44"/>
      <c r="I102" s="44"/>
    </row>
    <row r="103" spans="1:9" x14ac:dyDescent="0.2">
      <c r="A103" s="44" t="s">
        <v>375</v>
      </c>
      <c r="B103" s="44"/>
      <c r="C103" s="44"/>
      <c r="D103" s="44"/>
      <c r="E103" s="70">
        <v>2051.5989583999999</v>
      </c>
      <c r="F103" s="70">
        <f>E103/E107*100</f>
        <v>0.76359679212823284</v>
      </c>
      <c r="G103" s="50"/>
      <c r="H103" s="44"/>
      <c r="I103" s="44"/>
    </row>
    <row r="104" spans="1:9" x14ac:dyDescent="0.2">
      <c r="A104" s="44"/>
      <c r="B104" s="44"/>
      <c r="C104" s="44"/>
      <c r="D104" s="44"/>
      <c r="E104" s="50"/>
      <c r="F104" s="51"/>
      <c r="G104" s="50"/>
      <c r="H104" s="44"/>
      <c r="I104" s="44"/>
    </row>
    <row r="105" spans="1:9" x14ac:dyDescent="0.2">
      <c r="A105" s="44" t="s">
        <v>43</v>
      </c>
      <c r="B105" s="44"/>
      <c r="C105" s="44"/>
      <c r="D105" s="44"/>
      <c r="E105" s="50">
        <f>E107-(E58+E76+E83+E99+E103)</f>
        <v>2934.2260767999687</v>
      </c>
      <c r="F105" s="51">
        <f>F107-(F58+F76+F83+F99+F103)</f>
        <v>1.0921070175288463</v>
      </c>
      <c r="G105" s="50"/>
      <c r="H105" s="44"/>
      <c r="I105" s="44"/>
    </row>
    <row r="106" spans="1:9" x14ac:dyDescent="0.2">
      <c r="A106" s="45"/>
      <c r="B106" s="45"/>
      <c r="C106" s="45"/>
      <c r="D106" s="45"/>
      <c r="E106" s="46"/>
      <c r="F106" s="47"/>
      <c r="G106" s="46"/>
      <c r="H106" s="45"/>
      <c r="I106" s="45"/>
    </row>
    <row r="107" spans="1:9" x14ac:dyDescent="0.2">
      <c r="A107" s="52" t="s">
        <v>42</v>
      </c>
      <c r="B107" s="52"/>
      <c r="C107" s="52"/>
      <c r="D107" s="52"/>
      <c r="E107" s="53">
        <v>268675.69109109999</v>
      </c>
      <c r="F107" s="54">
        <v>100</v>
      </c>
      <c r="G107" s="53"/>
      <c r="H107" s="52"/>
      <c r="I107" s="52"/>
    </row>
    <row r="108" spans="1:9" x14ac:dyDescent="0.2">
      <c r="A108" s="6" t="s">
        <v>1229</v>
      </c>
      <c r="B108" s="11"/>
      <c r="C108" s="11"/>
      <c r="D108" s="11"/>
      <c r="E108" s="12"/>
      <c r="F108" s="13" t="s">
        <v>127</v>
      </c>
      <c r="G108" s="12"/>
      <c r="H108" s="11"/>
      <c r="I108" s="11"/>
    </row>
    <row r="109" spans="1:9" x14ac:dyDescent="0.2">
      <c r="A109" s="6" t="s">
        <v>1268</v>
      </c>
      <c r="B109" s="11"/>
      <c r="C109" s="11"/>
      <c r="D109" s="11"/>
      <c r="E109" s="12"/>
      <c r="F109" s="13"/>
      <c r="G109" s="12"/>
      <c r="H109" s="11"/>
      <c r="I109" s="11"/>
    </row>
    <row r="110" spans="1:9" x14ac:dyDescent="0.2">
      <c r="A110" s="6" t="s">
        <v>1269</v>
      </c>
      <c r="B110" s="11"/>
      <c r="C110" s="11"/>
      <c r="D110" s="11"/>
      <c r="E110" s="12"/>
      <c r="F110" s="13"/>
      <c r="G110" s="12"/>
      <c r="H110" s="11"/>
      <c r="I110" s="11"/>
    </row>
    <row r="111" spans="1:9" x14ac:dyDescent="0.2">
      <c r="A111" s="6" t="s">
        <v>1270</v>
      </c>
      <c r="B111" s="11"/>
      <c r="C111" s="11"/>
      <c r="D111" s="11"/>
      <c r="E111" s="12"/>
      <c r="F111" s="13"/>
      <c r="G111" s="12"/>
      <c r="H111" s="11"/>
      <c r="I111" s="11"/>
    </row>
    <row r="112" spans="1:9" x14ac:dyDescent="0.2">
      <c r="A112" s="6" t="s">
        <v>1271</v>
      </c>
      <c r="B112" s="11"/>
      <c r="C112" s="11"/>
      <c r="D112" s="11"/>
      <c r="E112" s="12"/>
      <c r="F112" s="13"/>
      <c r="G112" s="12"/>
      <c r="H112" s="11"/>
      <c r="I112" s="11"/>
    </row>
    <row r="113" spans="1:9" x14ac:dyDescent="0.2">
      <c r="A113" s="6" t="s">
        <v>1272</v>
      </c>
      <c r="B113" s="11"/>
      <c r="C113" s="11"/>
      <c r="D113" s="11"/>
      <c r="E113" s="12"/>
      <c r="F113" s="13"/>
      <c r="G113" s="12"/>
      <c r="H113" s="11"/>
      <c r="I113" s="11"/>
    </row>
    <row r="114" spans="1:9" x14ac:dyDescent="0.2">
      <c r="A114" s="6" t="s">
        <v>1273</v>
      </c>
      <c r="B114" s="11"/>
      <c r="C114" s="11"/>
      <c r="D114" s="11"/>
      <c r="E114" s="12"/>
      <c r="F114" s="13"/>
      <c r="G114" s="12"/>
      <c r="H114" s="11"/>
      <c r="I114" s="11"/>
    </row>
    <row r="115" spans="1:9" x14ac:dyDescent="0.2">
      <c r="A115" s="6" t="s">
        <v>1274</v>
      </c>
      <c r="B115" s="11"/>
      <c r="C115" s="11"/>
      <c r="D115" s="11"/>
      <c r="E115" s="12"/>
      <c r="F115" s="13"/>
      <c r="G115" s="12"/>
      <c r="H115" s="11"/>
      <c r="I115" s="11"/>
    </row>
    <row r="117" spans="1:9" x14ac:dyDescent="0.2">
      <c r="A117" s="11" t="s">
        <v>44</v>
      </c>
    </row>
    <row r="119" spans="1:9" x14ac:dyDescent="0.2">
      <c r="A119" s="11" t="s">
        <v>1052</v>
      </c>
    </row>
    <row r="121" spans="1:9" ht="34.9" customHeight="1" x14ac:dyDescent="0.2">
      <c r="A121" s="163" t="s">
        <v>1054</v>
      </c>
      <c r="B121" s="163"/>
      <c r="C121" s="163"/>
      <c r="D121" s="163"/>
      <c r="E121" s="163"/>
      <c r="F121" s="163"/>
      <c r="G121" s="163"/>
    </row>
    <row r="123" spans="1:9" ht="23.25" customHeight="1" x14ac:dyDescent="0.2">
      <c r="A123" s="152" t="s">
        <v>1031</v>
      </c>
      <c r="B123" s="152"/>
      <c r="C123" s="152"/>
      <c r="D123" s="152"/>
      <c r="G123" s="10"/>
      <c r="H123" s="10"/>
      <c r="I123" s="9"/>
    </row>
    <row r="125" spans="1:9" x14ac:dyDescent="0.2">
      <c r="A125" s="11" t="s">
        <v>45</v>
      </c>
    </row>
    <row r="126" spans="1:9" x14ac:dyDescent="0.2">
      <c r="A126" s="11" t="s">
        <v>1010</v>
      </c>
    </row>
    <row r="127" spans="1:9" x14ac:dyDescent="0.2">
      <c r="A127" s="11" t="s">
        <v>46</v>
      </c>
      <c r="B127" s="11"/>
      <c r="C127" s="31" t="s">
        <v>48</v>
      </c>
      <c r="D127" s="31" t="s">
        <v>47</v>
      </c>
    </row>
    <row r="128" spans="1:9" x14ac:dyDescent="0.2">
      <c r="A128" s="6" t="s">
        <v>57</v>
      </c>
      <c r="C128" s="32">
        <v>14.555300000000001</v>
      </c>
      <c r="D128" s="32">
        <v>14.058199999999999</v>
      </c>
    </row>
    <row r="129" spans="1:4" x14ac:dyDescent="0.2">
      <c r="A129" s="6" t="s">
        <v>125</v>
      </c>
      <c r="C129" s="32">
        <v>13.537100000000001</v>
      </c>
      <c r="D129" s="32">
        <v>12.526899999999999</v>
      </c>
    </row>
    <row r="130" spans="1:4" x14ac:dyDescent="0.2">
      <c r="A130" s="6" t="s">
        <v>58</v>
      </c>
      <c r="C130" s="32">
        <v>15.5168</v>
      </c>
      <c r="D130" s="32">
        <v>15.004200000000001</v>
      </c>
    </row>
    <row r="131" spans="1:4" x14ac:dyDescent="0.2">
      <c r="A131" s="6" t="s">
        <v>126</v>
      </c>
      <c r="C131" s="32">
        <v>13.850899999999999</v>
      </c>
      <c r="D131" s="32">
        <v>12.5467</v>
      </c>
    </row>
    <row r="133" spans="1:4" x14ac:dyDescent="0.2">
      <c r="A133" s="11" t="s">
        <v>1011</v>
      </c>
    </row>
    <row r="134" spans="1:4" x14ac:dyDescent="0.2">
      <c r="A134" s="159" t="s">
        <v>49</v>
      </c>
      <c r="B134" s="160"/>
      <c r="C134" s="33" t="s">
        <v>50</v>
      </c>
    </row>
    <row r="135" spans="1:4" x14ac:dyDescent="0.2">
      <c r="A135" s="157" t="s">
        <v>125</v>
      </c>
      <c r="B135" s="158"/>
      <c r="C135" s="34">
        <v>0.55000000000000004</v>
      </c>
    </row>
    <row r="136" spans="1:4" x14ac:dyDescent="0.2">
      <c r="A136" s="157" t="s">
        <v>126</v>
      </c>
      <c r="B136" s="158"/>
      <c r="C136" s="34">
        <v>0.85</v>
      </c>
    </row>
    <row r="137" spans="1:4" x14ac:dyDescent="0.2">
      <c r="A137" s="6" t="s">
        <v>51</v>
      </c>
    </row>
    <row r="138" spans="1:4" x14ac:dyDescent="0.2">
      <c r="A138" s="6" t="s">
        <v>52</v>
      </c>
    </row>
    <row r="140" spans="1:4" x14ac:dyDescent="0.2">
      <c r="A140" s="11" t="s">
        <v>1014</v>
      </c>
      <c r="B140" s="11"/>
      <c r="C140" s="11"/>
      <c r="D140" s="31" t="s">
        <v>54</v>
      </c>
    </row>
    <row r="142" spans="1:4" x14ac:dyDescent="0.2">
      <c r="A142" s="11" t="s">
        <v>1032</v>
      </c>
      <c r="D142" s="35"/>
    </row>
    <row r="144" spans="1:4" x14ac:dyDescent="0.2">
      <c r="A144" s="9" t="s">
        <v>1328</v>
      </c>
    </row>
    <row r="146" spans="1:5" ht="22.5" x14ac:dyDescent="0.2">
      <c r="A146" s="57" t="s">
        <v>1015</v>
      </c>
      <c r="B146" s="59" t="s">
        <v>1033</v>
      </c>
      <c r="C146" s="59" t="s">
        <v>1034</v>
      </c>
      <c r="D146" s="71" t="s">
        <v>1035</v>
      </c>
      <c r="E146" s="60" t="s">
        <v>1020</v>
      </c>
    </row>
    <row r="147" spans="1:5" x14ac:dyDescent="0.2">
      <c r="A147" s="61" t="s">
        <v>1089</v>
      </c>
      <c r="B147" s="72" t="s">
        <v>1036</v>
      </c>
      <c r="C147" s="73">
        <v>1780.1151</v>
      </c>
      <c r="D147" s="65">
        <v>1766.6</v>
      </c>
      <c r="E147" s="80">
        <v>547.99026249999997</v>
      </c>
    </row>
    <row r="148" spans="1:5" x14ac:dyDescent="0.2">
      <c r="A148" s="61" t="s">
        <v>1117</v>
      </c>
      <c r="B148" s="72" t="s">
        <v>1036</v>
      </c>
      <c r="C148" s="73">
        <v>741.03842899999995</v>
      </c>
      <c r="D148" s="65">
        <v>715.55</v>
      </c>
      <c r="E148" s="80">
        <v>300.27302837499997</v>
      </c>
    </row>
    <row r="149" spans="1:5" x14ac:dyDescent="0.2">
      <c r="A149" s="61" t="s">
        <v>1037</v>
      </c>
      <c r="B149" s="72" t="s">
        <v>1036</v>
      </c>
      <c r="C149" s="73">
        <v>1433.212753</v>
      </c>
      <c r="D149" s="65">
        <v>1329</v>
      </c>
      <c r="E149" s="80">
        <v>410.47125</v>
      </c>
    </row>
    <row r="150" spans="1:5" x14ac:dyDescent="0.2">
      <c r="A150" s="61" t="s">
        <v>1151</v>
      </c>
      <c r="B150" s="72" t="s">
        <v>1036</v>
      </c>
      <c r="C150" s="73">
        <v>3855.1319279999998</v>
      </c>
      <c r="D150" s="65">
        <v>3763.2</v>
      </c>
      <c r="E150" s="80">
        <v>303.32211000000001</v>
      </c>
    </row>
    <row r="151" spans="1:5" x14ac:dyDescent="0.2">
      <c r="A151" s="61" t="s">
        <v>1176</v>
      </c>
      <c r="B151" s="72" t="s">
        <v>1036</v>
      </c>
      <c r="C151" s="73">
        <v>1230.0259799999999</v>
      </c>
      <c r="D151" s="65">
        <v>1191.8</v>
      </c>
      <c r="E151" s="80">
        <v>133.72020499999999</v>
      </c>
    </row>
    <row r="152" spans="1:5" x14ac:dyDescent="0.2">
      <c r="A152" s="61" t="s">
        <v>1039</v>
      </c>
      <c r="B152" s="72" t="s">
        <v>1036</v>
      </c>
      <c r="C152" s="73">
        <v>11603</v>
      </c>
      <c r="D152" s="65">
        <v>10962</v>
      </c>
      <c r="E152" s="80">
        <v>349.6284</v>
      </c>
    </row>
    <row r="154" spans="1:5" x14ac:dyDescent="0.2">
      <c r="A154" s="9" t="s">
        <v>1331</v>
      </c>
      <c r="C154" s="35"/>
    </row>
    <row r="155" spans="1:5" x14ac:dyDescent="0.2">
      <c r="A155" s="9" t="s">
        <v>1332</v>
      </c>
    </row>
    <row r="156" spans="1:5" x14ac:dyDescent="0.2">
      <c r="A156" s="9" t="s">
        <v>1937</v>
      </c>
    </row>
    <row r="158" spans="1:5" x14ac:dyDescent="0.2">
      <c r="A158" s="153" t="s">
        <v>1021</v>
      </c>
      <c r="B158" s="153" t="s">
        <v>1016</v>
      </c>
      <c r="C158" s="153" t="s">
        <v>1040</v>
      </c>
      <c r="D158" s="153" t="s">
        <v>1041</v>
      </c>
      <c r="E158" s="155" t="s">
        <v>1055</v>
      </c>
    </row>
    <row r="159" spans="1:5" ht="19.5" customHeight="1" x14ac:dyDescent="0.2">
      <c r="A159" s="154"/>
      <c r="B159" s="154"/>
      <c r="C159" s="154"/>
      <c r="D159" s="154"/>
      <c r="E159" s="156"/>
    </row>
    <row r="160" spans="1:5" x14ac:dyDescent="0.2">
      <c r="A160" s="74" t="s">
        <v>54</v>
      </c>
      <c r="B160" s="75">
        <v>1504</v>
      </c>
      <c r="C160" s="74" t="s">
        <v>54</v>
      </c>
      <c r="D160" s="76">
        <v>10654.201148381069</v>
      </c>
      <c r="E160" s="77">
        <v>631.82052858106965</v>
      </c>
    </row>
    <row r="162" spans="1:5" x14ac:dyDescent="0.2">
      <c r="A162" s="11" t="s">
        <v>1043</v>
      </c>
      <c r="D162" s="35">
        <f>ABS(+H58)</f>
        <v>4.3099183919373072</v>
      </c>
    </row>
    <row r="164" spans="1:5" x14ac:dyDescent="0.2">
      <c r="A164" s="11" t="s">
        <v>1044</v>
      </c>
      <c r="D164" s="36">
        <v>1.9370378402732547</v>
      </c>
    </row>
    <row r="166" spans="1:5" x14ac:dyDescent="0.2">
      <c r="A166" s="11" t="s">
        <v>1045</v>
      </c>
      <c r="D166" s="35">
        <v>2.5402221934720202</v>
      </c>
      <c r="E166" s="9" t="s">
        <v>53</v>
      </c>
    </row>
    <row r="168" spans="1:5" x14ac:dyDescent="0.2">
      <c r="A168" s="11" t="s">
        <v>1046</v>
      </c>
      <c r="D168" s="31" t="s">
        <v>54</v>
      </c>
    </row>
    <row r="170" spans="1:5" x14ac:dyDescent="0.2">
      <c r="A170" s="11" t="s">
        <v>1047</v>
      </c>
      <c r="D170" s="31" t="s">
        <v>54</v>
      </c>
    </row>
    <row r="171" spans="1:5" x14ac:dyDescent="0.2">
      <c r="A171" s="11"/>
    </row>
    <row r="172" spans="1:5" x14ac:dyDescent="0.2">
      <c r="A172" s="11" t="s">
        <v>1048</v>
      </c>
      <c r="D172" s="31" t="s">
        <v>54</v>
      </c>
    </row>
    <row r="173" spans="1:5" x14ac:dyDescent="0.2">
      <c r="A173" s="11"/>
    </row>
    <row r="174" spans="1:5" x14ac:dyDescent="0.2">
      <c r="A174" s="11" t="s">
        <v>1049</v>
      </c>
      <c r="D174" s="31" t="s">
        <v>54</v>
      </c>
    </row>
    <row r="175" spans="1:5" x14ac:dyDescent="0.2">
      <c r="A175" s="11"/>
    </row>
    <row r="176" spans="1:5" x14ac:dyDescent="0.2">
      <c r="A176" s="11" t="s">
        <v>1050</v>
      </c>
      <c r="D176" s="31" t="s">
        <v>54</v>
      </c>
    </row>
    <row r="178" spans="1:9" x14ac:dyDescent="0.2">
      <c r="A178" s="78" t="s">
        <v>1051</v>
      </c>
      <c r="B178" s="79"/>
      <c r="C178" s="79"/>
      <c r="D178" s="79"/>
    </row>
    <row r="180" spans="1:9" x14ac:dyDescent="0.2">
      <c r="A180" s="78" t="s">
        <v>1503</v>
      </c>
      <c r="B180" s="79"/>
      <c r="C180" s="79"/>
      <c r="D180" s="79"/>
      <c r="E180" s="10"/>
      <c r="G180" s="10"/>
      <c r="H180" s="10"/>
      <c r="I180" s="10"/>
    </row>
    <row r="181" spans="1:9" x14ac:dyDescent="0.2">
      <c r="A181" s="79"/>
      <c r="B181" s="79"/>
      <c r="C181" s="79"/>
      <c r="D181" s="79"/>
      <c r="E181" s="10"/>
      <c r="G181" s="10"/>
      <c r="H181" s="10"/>
      <c r="I181" s="10"/>
    </row>
    <row r="182" spans="1:9" x14ac:dyDescent="0.2">
      <c r="A182" s="79"/>
      <c r="B182" s="79"/>
      <c r="C182" s="79"/>
      <c r="D182" s="79"/>
      <c r="E182" s="10"/>
      <c r="G182" s="10"/>
      <c r="H182" s="10"/>
      <c r="I182" s="10"/>
    </row>
    <row r="183" spans="1:9" x14ac:dyDescent="0.2">
      <c r="A183" s="79"/>
      <c r="B183" s="79"/>
      <c r="C183" s="79"/>
      <c r="D183" s="79"/>
      <c r="E183" s="10"/>
      <c r="G183" s="10"/>
      <c r="H183" s="10"/>
      <c r="I183" s="10"/>
    </row>
    <row r="184" spans="1:9" x14ac:dyDescent="0.2">
      <c r="A184" s="79"/>
      <c r="B184" s="79"/>
      <c r="C184" s="79"/>
      <c r="D184" s="79"/>
      <c r="E184" s="10"/>
      <c r="G184" s="10"/>
      <c r="H184" s="10"/>
      <c r="I184" s="10"/>
    </row>
    <row r="185" spans="1:9" x14ac:dyDescent="0.2">
      <c r="A185" s="79"/>
      <c r="B185" s="79"/>
      <c r="C185" s="79"/>
      <c r="D185" s="79"/>
      <c r="E185" s="10"/>
      <c r="G185" s="10"/>
      <c r="H185" s="10"/>
      <c r="I185" s="10"/>
    </row>
    <row r="186" spans="1:9" x14ac:dyDescent="0.2">
      <c r="A186" s="79"/>
      <c r="B186" s="79"/>
      <c r="C186" s="79"/>
      <c r="D186" s="79"/>
      <c r="E186" s="10"/>
      <c r="G186" s="10"/>
      <c r="H186" s="10"/>
      <c r="I186" s="10"/>
    </row>
    <row r="187" spans="1:9" x14ac:dyDescent="0.2">
      <c r="A187" s="79"/>
      <c r="B187" s="79"/>
      <c r="C187" s="79"/>
      <c r="D187" s="79"/>
      <c r="E187" s="10"/>
      <c r="G187" s="10"/>
      <c r="H187" s="10"/>
      <c r="I187" s="10"/>
    </row>
    <row r="188" spans="1:9" x14ac:dyDescent="0.2">
      <c r="A188" s="79"/>
      <c r="B188" s="79"/>
      <c r="C188" s="79"/>
      <c r="D188" s="79"/>
      <c r="E188" s="10"/>
      <c r="G188" s="10"/>
      <c r="H188" s="10"/>
      <c r="I188" s="10"/>
    </row>
    <row r="189" spans="1:9" x14ac:dyDescent="0.2">
      <c r="A189" s="79"/>
      <c r="B189" s="79"/>
      <c r="C189" s="79"/>
      <c r="D189" s="79"/>
      <c r="E189" s="10"/>
      <c r="G189" s="10"/>
      <c r="H189" s="10"/>
      <c r="I189" s="10"/>
    </row>
    <row r="190" spans="1:9" x14ac:dyDescent="0.2">
      <c r="A190" s="79"/>
      <c r="B190" s="79"/>
      <c r="C190" s="79"/>
      <c r="D190" s="79"/>
      <c r="E190" s="10"/>
      <c r="G190" s="10"/>
      <c r="H190" s="10"/>
      <c r="I190" s="10"/>
    </row>
    <row r="191" spans="1:9" x14ac:dyDescent="0.2">
      <c r="A191" s="79"/>
      <c r="B191" s="79"/>
      <c r="C191" s="79"/>
      <c r="D191" s="79"/>
      <c r="E191" s="10"/>
      <c r="G191" s="10"/>
      <c r="H191" s="10"/>
      <c r="I191" s="10"/>
    </row>
    <row r="192" spans="1:9" x14ac:dyDescent="0.2">
      <c r="A192" s="79"/>
      <c r="B192" s="79"/>
      <c r="C192" s="79"/>
      <c r="D192" s="79"/>
      <c r="E192" s="10"/>
      <c r="G192" s="10"/>
      <c r="H192" s="10"/>
      <c r="I192" s="10"/>
    </row>
    <row r="193" spans="1:9" x14ac:dyDescent="0.2">
      <c r="A193" s="79"/>
      <c r="B193" s="79"/>
      <c r="C193" s="79"/>
      <c r="D193" s="79"/>
      <c r="E193" s="10"/>
      <c r="G193" s="10"/>
      <c r="H193" s="10"/>
      <c r="I193" s="10"/>
    </row>
    <row r="194" spans="1:9" x14ac:dyDescent="0.2">
      <c r="A194" s="79"/>
      <c r="B194" s="79"/>
      <c r="C194" s="79"/>
      <c r="D194" s="79"/>
      <c r="E194" s="10"/>
      <c r="G194" s="10"/>
      <c r="H194" s="10"/>
      <c r="I194" s="10"/>
    </row>
    <row r="195" spans="1:9" x14ac:dyDescent="0.2">
      <c r="A195" s="79"/>
      <c r="B195" s="79"/>
      <c r="C195" s="79"/>
      <c r="D195" s="79"/>
      <c r="E195" s="10"/>
      <c r="G195" s="10"/>
      <c r="H195" s="10"/>
      <c r="I195" s="10"/>
    </row>
    <row r="196" spans="1:9" x14ac:dyDescent="0.2">
      <c r="A196" s="79"/>
      <c r="B196" s="79"/>
      <c r="C196" s="79"/>
      <c r="D196" s="79"/>
      <c r="E196" s="10"/>
      <c r="G196" s="10"/>
      <c r="H196" s="10"/>
      <c r="I196" s="10"/>
    </row>
    <row r="197" spans="1:9" x14ac:dyDescent="0.2">
      <c r="A197" s="79"/>
      <c r="B197" s="79"/>
      <c r="C197" s="79"/>
      <c r="D197" s="79"/>
      <c r="E197" s="10"/>
      <c r="G197" s="10"/>
      <c r="H197" s="10"/>
      <c r="I197" s="10"/>
    </row>
    <row r="198" spans="1:9" x14ac:dyDescent="0.2">
      <c r="A198" s="78" t="s">
        <v>1886</v>
      </c>
      <c r="B198" s="79"/>
      <c r="C198" s="79"/>
      <c r="D198" s="79"/>
      <c r="E198" s="10"/>
      <c r="G198" s="10"/>
      <c r="H198" s="10"/>
      <c r="I198" s="10"/>
    </row>
    <row r="199" spans="1:9" x14ac:dyDescent="0.2">
      <c r="A199" s="79"/>
      <c r="B199" s="79"/>
      <c r="C199" s="79"/>
      <c r="D199" s="79"/>
      <c r="E199" s="10"/>
      <c r="G199" s="10"/>
      <c r="H199" s="10"/>
      <c r="I199" s="10"/>
    </row>
    <row r="200" spans="1:9" x14ac:dyDescent="0.2">
      <c r="A200" s="78" t="s">
        <v>1505</v>
      </c>
      <c r="B200" s="79"/>
      <c r="C200" s="79"/>
      <c r="D200" s="79"/>
      <c r="E200" s="10"/>
      <c r="G200" s="10"/>
      <c r="H200" s="10"/>
      <c r="I200" s="10"/>
    </row>
    <row r="201" spans="1:9" x14ac:dyDescent="0.2">
      <c r="A201" s="79"/>
      <c r="B201" s="79"/>
      <c r="C201" s="79"/>
      <c r="D201" s="79"/>
      <c r="E201" s="10"/>
      <c r="G201" s="10"/>
      <c r="H201" s="10"/>
      <c r="I201" s="10"/>
    </row>
    <row r="202" spans="1:9" x14ac:dyDescent="0.2">
      <c r="A202" s="79"/>
      <c r="B202" s="79"/>
      <c r="C202" s="79"/>
      <c r="D202" s="79"/>
      <c r="E202" s="10"/>
      <c r="G202" s="10"/>
      <c r="H202" s="10"/>
      <c r="I202" s="10"/>
    </row>
    <row r="203" spans="1:9" x14ac:dyDescent="0.2">
      <c r="A203" s="79"/>
      <c r="B203" s="79"/>
      <c r="C203" s="79"/>
      <c r="D203" s="79"/>
      <c r="E203" s="10"/>
      <c r="G203" s="10"/>
      <c r="H203" s="10"/>
      <c r="I203" s="10"/>
    </row>
    <row r="204" spans="1:9" x14ac:dyDescent="0.2">
      <c r="A204" s="79"/>
      <c r="B204" s="79"/>
      <c r="C204" s="79"/>
      <c r="D204" s="79"/>
      <c r="E204" s="10"/>
      <c r="G204" s="10"/>
      <c r="H204" s="10"/>
      <c r="I204" s="10"/>
    </row>
    <row r="205" spans="1:9" x14ac:dyDescent="0.2">
      <c r="A205" s="79"/>
      <c r="B205" s="79"/>
      <c r="C205" s="79"/>
      <c r="D205" s="79"/>
      <c r="E205" s="10"/>
      <c r="G205" s="10"/>
      <c r="H205" s="10"/>
      <c r="I205" s="10"/>
    </row>
    <row r="206" spans="1:9" x14ac:dyDescent="0.2">
      <c r="A206" s="79"/>
      <c r="B206" s="79"/>
      <c r="C206" s="79"/>
      <c r="D206" s="79"/>
      <c r="E206" s="10"/>
      <c r="G206" s="10"/>
      <c r="H206" s="10"/>
      <c r="I206" s="10"/>
    </row>
    <row r="207" spans="1:9" x14ac:dyDescent="0.2">
      <c r="A207" s="79"/>
      <c r="B207" s="79"/>
      <c r="C207" s="79"/>
      <c r="D207" s="79"/>
      <c r="E207" s="10"/>
      <c r="G207" s="10"/>
      <c r="H207" s="10"/>
      <c r="I207" s="10"/>
    </row>
    <row r="208" spans="1:9" x14ac:dyDescent="0.2">
      <c r="A208" s="79"/>
      <c r="B208" s="79"/>
      <c r="C208" s="79"/>
      <c r="D208" s="79"/>
      <c r="E208" s="10"/>
      <c r="G208" s="10"/>
      <c r="H208" s="10"/>
      <c r="I208" s="10"/>
    </row>
    <row r="209" spans="1:9" x14ac:dyDescent="0.2">
      <c r="A209" s="79"/>
      <c r="B209" s="79"/>
      <c r="C209" s="79"/>
      <c r="D209" s="79"/>
      <c r="E209" s="10"/>
      <c r="G209" s="10"/>
      <c r="H209" s="10"/>
      <c r="I209" s="10"/>
    </row>
    <row r="210" spans="1:9" x14ac:dyDescent="0.2">
      <c r="A210" s="79"/>
      <c r="B210" s="79"/>
      <c r="C210" s="79"/>
      <c r="D210" s="79"/>
      <c r="E210" s="10"/>
      <c r="G210" s="10"/>
      <c r="H210" s="10"/>
      <c r="I210" s="10"/>
    </row>
    <row r="211" spans="1:9" x14ac:dyDescent="0.2">
      <c r="A211" s="79"/>
      <c r="B211" s="79"/>
      <c r="C211" s="79"/>
      <c r="D211" s="79"/>
      <c r="E211" s="10"/>
      <c r="G211" s="10"/>
      <c r="H211" s="10"/>
      <c r="I211" s="10"/>
    </row>
    <row r="212" spans="1:9" x14ac:dyDescent="0.2">
      <c r="A212" s="79"/>
      <c r="B212" s="79"/>
      <c r="C212" s="79"/>
      <c r="D212" s="79"/>
      <c r="E212" s="10"/>
      <c r="G212" s="10"/>
      <c r="H212" s="10"/>
      <c r="I212" s="10"/>
    </row>
    <row r="213" spans="1:9" x14ac:dyDescent="0.2">
      <c r="A213" s="79"/>
      <c r="B213" s="79"/>
      <c r="C213" s="79"/>
      <c r="D213" s="79"/>
      <c r="E213" s="10"/>
      <c r="G213" s="10"/>
      <c r="H213" s="10"/>
      <c r="I213" s="10"/>
    </row>
    <row r="214" spans="1:9" x14ac:dyDescent="0.2">
      <c r="A214" s="79"/>
      <c r="B214" s="79"/>
      <c r="C214" s="79"/>
      <c r="D214" s="79"/>
      <c r="E214" s="10"/>
      <c r="G214" s="10"/>
      <c r="H214" s="79"/>
      <c r="I214" s="79"/>
    </row>
    <row r="215" spans="1:9" x14ac:dyDescent="0.2">
      <c r="A215" s="79"/>
      <c r="B215" s="79"/>
      <c r="C215" s="79"/>
      <c r="D215" s="79"/>
      <c r="E215" s="10"/>
      <c r="G215" s="10"/>
      <c r="H215" s="79"/>
      <c r="I215" s="79"/>
    </row>
    <row r="216" spans="1:9" x14ac:dyDescent="0.2">
      <c r="A216" s="79" t="s">
        <v>1506</v>
      </c>
      <c r="B216" s="79"/>
      <c r="C216" s="79"/>
      <c r="D216" s="79"/>
      <c r="E216" s="10"/>
      <c r="G216" s="10"/>
      <c r="H216" s="79"/>
      <c r="I216" s="79"/>
    </row>
    <row r="217" spans="1:9" x14ac:dyDescent="0.2">
      <c r="A217" s="79"/>
      <c r="B217" s="79"/>
      <c r="C217" s="79"/>
      <c r="D217" s="79"/>
      <c r="E217" s="10"/>
      <c r="G217" s="10"/>
      <c r="H217" s="79"/>
      <c r="I217" s="79"/>
    </row>
    <row r="218" spans="1:9" x14ac:dyDescent="0.2">
      <c r="A218" s="79"/>
      <c r="B218" s="79"/>
      <c r="C218" s="79"/>
      <c r="D218" s="79"/>
      <c r="E218" s="10"/>
      <c r="G218" s="10"/>
      <c r="H218" s="79"/>
      <c r="I218" s="79"/>
    </row>
  </sheetData>
  <mergeCells count="11">
    <mergeCell ref="A1:G1"/>
    <mergeCell ref="A134:B134"/>
    <mergeCell ref="A135:B135"/>
    <mergeCell ref="A136:B136"/>
    <mergeCell ref="A121:G121"/>
    <mergeCell ref="A123:D123"/>
    <mergeCell ref="A158:A159"/>
    <mergeCell ref="B158:B159"/>
    <mergeCell ref="C158:C159"/>
    <mergeCell ref="D158:D159"/>
    <mergeCell ref="E158:E159"/>
  </mergeCells>
  <conditionalFormatting sqref="F2:F3 F122 F124:F179">
    <cfRule type="cellIs" dxfId="90" priority="6" stopIfTrue="1" operator="between">
      <formula>0.009</formula>
      <formula>-0.009</formula>
    </cfRule>
  </conditionalFormatting>
  <conditionalFormatting sqref="F5:F120">
    <cfRule type="cellIs" dxfId="89" priority="3" stopIfTrue="1" operator="between">
      <formula>0.009</formula>
      <formula>-0.009</formula>
    </cfRule>
  </conditionalFormatting>
  <conditionalFormatting sqref="F219:F65536">
    <cfRule type="cellIs" dxfId="88" priority="2" stopIfTrue="1" operator="between">
      <formula>0.009</formula>
      <formula>-0.009</formula>
    </cfRule>
  </conditionalFormatting>
  <conditionalFormatting sqref="F123:H123">
    <cfRule type="cellIs" dxfId="87" priority="5" stopIfTrue="1" operator="between">
      <formula>0.009</formula>
      <formula>-0.009</formula>
    </cfRule>
  </conditionalFormatting>
  <conditionalFormatting sqref="F180:I213">
    <cfRule type="cellIs" dxfId="86"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B510-CCC6-4E47-B3F0-1BB24C84BF3A}">
  <dimension ref="A1:I189"/>
  <sheetViews>
    <sheetView workbookViewId="0">
      <selection sqref="A1:G1"/>
    </sheetView>
  </sheetViews>
  <sheetFormatPr defaultColWidth="9.28515625" defaultRowHeight="11.25" x14ac:dyDescent="0.2"/>
  <cols>
    <col min="1" max="1" width="33.85546875" style="6" bestFit="1" customWidth="1"/>
    <col min="2" max="2" width="53.28515625" style="6" bestFit="1" customWidth="1"/>
    <col min="3" max="3" width="32.28515625" style="6" bestFit="1" customWidth="1"/>
    <col min="4" max="4" width="15.7109375" style="6" customWidth="1"/>
    <col min="5" max="5" width="24.7109375" style="9" customWidth="1"/>
    <col min="6" max="6" width="11.7109375" style="10" bestFit="1" customWidth="1"/>
    <col min="7" max="7" width="6.7109375" style="9" customWidth="1"/>
    <col min="8" max="16384" width="9.28515625" style="6"/>
  </cols>
  <sheetData>
    <row r="1" spans="1:7" s="1" customFormat="1" ht="15" x14ac:dyDescent="0.2">
      <c r="A1" s="150" t="s">
        <v>11</v>
      </c>
      <c r="B1" s="151"/>
      <c r="C1" s="151"/>
      <c r="D1" s="151"/>
      <c r="E1" s="151"/>
      <c r="F1" s="151"/>
      <c r="G1" s="151"/>
    </row>
    <row r="2" spans="1:7" s="1" customFormat="1" ht="12" x14ac:dyDescent="0.2">
      <c r="E2" s="5"/>
      <c r="F2" s="8"/>
      <c r="G2" s="9"/>
    </row>
    <row r="3" spans="1:7" s="1" customFormat="1" ht="12" x14ac:dyDescent="0.2">
      <c r="A3" s="7" t="s">
        <v>7</v>
      </c>
      <c r="B3" s="2"/>
      <c r="C3" s="3"/>
      <c r="D3" s="3"/>
      <c r="E3" s="4"/>
      <c r="F3" s="8"/>
      <c r="G3" s="9"/>
    </row>
    <row r="4" spans="1:7" s="1" customFormat="1" ht="23.65" customHeight="1" x14ac:dyDescent="0.2">
      <c r="A4" s="14" t="s">
        <v>2</v>
      </c>
      <c r="B4" s="14" t="s">
        <v>0</v>
      </c>
      <c r="C4" s="15" t="s">
        <v>4</v>
      </c>
      <c r="D4" s="15" t="s">
        <v>1</v>
      </c>
      <c r="E4" s="56" t="s">
        <v>6</v>
      </c>
      <c r="F4" s="16" t="s">
        <v>3</v>
      </c>
      <c r="G4" s="16" t="s">
        <v>5</v>
      </c>
    </row>
    <row r="5" spans="1:7" x14ac:dyDescent="0.2">
      <c r="A5" s="17" t="s">
        <v>128</v>
      </c>
      <c r="B5" s="18"/>
      <c r="C5" s="18"/>
      <c r="D5" s="18"/>
      <c r="E5" s="19"/>
      <c r="F5" s="20"/>
      <c r="G5" s="19"/>
    </row>
    <row r="6" spans="1:7" x14ac:dyDescent="0.2">
      <c r="A6" s="21" t="s">
        <v>31</v>
      </c>
      <c r="B6" s="22"/>
      <c r="C6" s="22"/>
      <c r="D6" s="22"/>
      <c r="E6" s="23"/>
      <c r="F6" s="24"/>
      <c r="G6" s="23"/>
    </row>
    <row r="7" spans="1:7" x14ac:dyDescent="0.2">
      <c r="A7" s="22" t="s">
        <v>137</v>
      </c>
      <c r="B7" s="22" t="s">
        <v>136</v>
      </c>
      <c r="C7" s="22" t="s">
        <v>131</v>
      </c>
      <c r="D7" s="25">
        <v>950000</v>
      </c>
      <c r="E7" s="23">
        <v>6732.65</v>
      </c>
      <c r="F7" s="24">
        <v>2.9732747306243801</v>
      </c>
      <c r="G7" s="23"/>
    </row>
    <row r="8" spans="1:7" x14ac:dyDescent="0.2">
      <c r="A8" s="22" t="s">
        <v>130</v>
      </c>
      <c r="B8" s="22" t="s">
        <v>129</v>
      </c>
      <c r="C8" s="22" t="s">
        <v>131</v>
      </c>
      <c r="D8" s="25">
        <v>530000</v>
      </c>
      <c r="E8" s="23">
        <v>6497.8</v>
      </c>
      <c r="F8" s="24">
        <v>2.8695602095238999</v>
      </c>
      <c r="G8" s="23"/>
    </row>
    <row r="9" spans="1:7" x14ac:dyDescent="0.2">
      <c r="A9" s="22" t="s">
        <v>135</v>
      </c>
      <c r="B9" s="22" t="s">
        <v>134</v>
      </c>
      <c r="C9" s="22" t="s">
        <v>131</v>
      </c>
      <c r="D9" s="25">
        <v>490000</v>
      </c>
      <c r="E9" s="23">
        <v>6476.33</v>
      </c>
      <c r="F9" s="24">
        <v>2.8600786222638299</v>
      </c>
      <c r="G9" s="23"/>
    </row>
    <row r="10" spans="1:7" x14ac:dyDescent="0.2">
      <c r="A10" s="22" t="s">
        <v>133</v>
      </c>
      <c r="B10" s="22" t="s">
        <v>132</v>
      </c>
      <c r="C10" s="22" t="s">
        <v>131</v>
      </c>
      <c r="D10" s="25">
        <v>670000</v>
      </c>
      <c r="E10" s="23">
        <v>6428.65</v>
      </c>
      <c r="F10" s="24">
        <v>2.8390221676499401</v>
      </c>
      <c r="G10" s="23"/>
    </row>
    <row r="11" spans="1:7" x14ac:dyDescent="0.2">
      <c r="A11" s="22" t="s">
        <v>139</v>
      </c>
      <c r="B11" s="22" t="s">
        <v>138</v>
      </c>
      <c r="C11" s="22" t="s">
        <v>140</v>
      </c>
      <c r="D11" s="25">
        <v>1700000</v>
      </c>
      <c r="E11" s="23">
        <v>5440</v>
      </c>
      <c r="F11" s="24">
        <v>2.40241428480563</v>
      </c>
      <c r="G11" s="23"/>
    </row>
    <row r="12" spans="1:7" x14ac:dyDescent="0.2">
      <c r="A12" s="22" t="s">
        <v>151</v>
      </c>
      <c r="B12" s="22" t="s">
        <v>150</v>
      </c>
      <c r="C12" s="22" t="s">
        <v>152</v>
      </c>
      <c r="D12" s="25">
        <v>180000</v>
      </c>
      <c r="E12" s="23">
        <v>5310</v>
      </c>
      <c r="F12" s="24">
        <v>2.3450036493231399</v>
      </c>
      <c r="G12" s="23"/>
    </row>
    <row r="13" spans="1:7" x14ac:dyDescent="0.2">
      <c r="A13" s="22" t="s">
        <v>142</v>
      </c>
      <c r="B13" s="22" t="s">
        <v>141</v>
      </c>
      <c r="C13" s="22" t="s">
        <v>143</v>
      </c>
      <c r="D13" s="25">
        <v>267000</v>
      </c>
      <c r="E13" s="23">
        <v>4691.1899999999996</v>
      </c>
      <c r="F13" s="24">
        <v>2.0717246082237701</v>
      </c>
      <c r="G13" s="23"/>
    </row>
    <row r="14" spans="1:7" x14ac:dyDescent="0.2">
      <c r="A14" s="22" t="s">
        <v>145</v>
      </c>
      <c r="B14" s="22" t="s">
        <v>144</v>
      </c>
      <c r="C14" s="22" t="s">
        <v>146</v>
      </c>
      <c r="D14" s="25">
        <v>124000</v>
      </c>
      <c r="E14" s="23">
        <v>4662.3999999999996</v>
      </c>
      <c r="F14" s="24">
        <v>2.0590103605657601</v>
      </c>
      <c r="G14" s="23"/>
    </row>
    <row r="15" spans="1:7" x14ac:dyDescent="0.2">
      <c r="A15" s="22" t="s">
        <v>154</v>
      </c>
      <c r="B15" s="22" t="s">
        <v>153</v>
      </c>
      <c r="C15" s="22" t="s">
        <v>155</v>
      </c>
      <c r="D15" s="25">
        <v>1190000</v>
      </c>
      <c r="E15" s="23">
        <v>4620.7700000000004</v>
      </c>
      <c r="F15" s="24">
        <v>2.04062570860318</v>
      </c>
      <c r="G15" s="23"/>
    </row>
    <row r="16" spans="1:7" x14ac:dyDescent="0.2">
      <c r="A16" s="22" t="s">
        <v>160</v>
      </c>
      <c r="B16" s="22" t="s">
        <v>159</v>
      </c>
      <c r="C16" s="22" t="s">
        <v>161</v>
      </c>
      <c r="D16" s="25">
        <v>330000</v>
      </c>
      <c r="E16" s="23">
        <v>3917.1</v>
      </c>
      <c r="F16" s="24">
        <v>1.7298707711419301</v>
      </c>
      <c r="G16" s="23"/>
    </row>
    <row r="17" spans="1:7" x14ac:dyDescent="0.2">
      <c r="A17" s="22" t="s">
        <v>148</v>
      </c>
      <c r="B17" s="22" t="s">
        <v>147</v>
      </c>
      <c r="C17" s="22" t="s">
        <v>149</v>
      </c>
      <c r="D17" s="25">
        <v>370000</v>
      </c>
      <c r="E17" s="23">
        <v>3678.17</v>
      </c>
      <c r="F17" s="24">
        <v>1.62435443932785</v>
      </c>
      <c r="G17" s="23"/>
    </row>
    <row r="18" spans="1:7" x14ac:dyDescent="0.2">
      <c r="A18" s="22" t="s">
        <v>157</v>
      </c>
      <c r="B18" s="22" t="s">
        <v>156</v>
      </c>
      <c r="C18" s="22" t="s">
        <v>158</v>
      </c>
      <c r="D18" s="25">
        <v>156143</v>
      </c>
      <c r="E18" s="23">
        <v>3597.847006</v>
      </c>
      <c r="F18" s="24">
        <v>1.58888217679404</v>
      </c>
      <c r="G18" s="23"/>
    </row>
    <row r="19" spans="1:7" x14ac:dyDescent="0.2">
      <c r="A19" s="22" t="s">
        <v>253</v>
      </c>
      <c r="B19" s="22" t="s">
        <v>252</v>
      </c>
      <c r="C19" s="22" t="s">
        <v>233</v>
      </c>
      <c r="D19" s="25">
        <v>100275</v>
      </c>
      <c r="E19" s="23">
        <v>3504.1098750000001</v>
      </c>
      <c r="F19" s="24">
        <v>1.5474859594170001</v>
      </c>
      <c r="G19" s="23"/>
    </row>
    <row r="20" spans="1:7" x14ac:dyDescent="0.2">
      <c r="A20" s="22" t="s">
        <v>178</v>
      </c>
      <c r="B20" s="22" t="s">
        <v>177</v>
      </c>
      <c r="C20" s="22" t="s">
        <v>131</v>
      </c>
      <c r="D20" s="25">
        <v>850000</v>
      </c>
      <c r="E20" s="23">
        <v>3428.4749999999999</v>
      </c>
      <c r="F20" s="24">
        <v>1.5140840652755501</v>
      </c>
      <c r="G20" s="23"/>
    </row>
    <row r="21" spans="1:7" x14ac:dyDescent="0.2">
      <c r="A21" s="22" t="s">
        <v>238</v>
      </c>
      <c r="B21" s="22" t="s">
        <v>237</v>
      </c>
      <c r="C21" s="22" t="s">
        <v>239</v>
      </c>
      <c r="D21" s="25">
        <v>200000</v>
      </c>
      <c r="E21" s="23">
        <v>3240</v>
      </c>
      <c r="F21" s="24">
        <v>1.4308496843327601</v>
      </c>
      <c r="G21" s="23"/>
    </row>
    <row r="22" spans="1:7" x14ac:dyDescent="0.2">
      <c r="A22" s="22" t="s">
        <v>183</v>
      </c>
      <c r="B22" s="22" t="s">
        <v>182</v>
      </c>
      <c r="C22" s="22" t="s">
        <v>184</v>
      </c>
      <c r="D22" s="25">
        <v>65000</v>
      </c>
      <c r="E22" s="23">
        <v>3139.5</v>
      </c>
      <c r="F22" s="24">
        <v>1.38646684690207</v>
      </c>
      <c r="G22" s="23"/>
    </row>
    <row r="23" spans="1:7" x14ac:dyDescent="0.2">
      <c r="A23" s="22" t="s">
        <v>189</v>
      </c>
      <c r="B23" s="22" t="s">
        <v>188</v>
      </c>
      <c r="C23" s="22" t="s">
        <v>170</v>
      </c>
      <c r="D23" s="25">
        <v>250000</v>
      </c>
      <c r="E23" s="23">
        <v>3082.5</v>
      </c>
      <c r="F23" s="24">
        <v>1.3612944913443601</v>
      </c>
      <c r="G23" s="23"/>
    </row>
    <row r="24" spans="1:7" x14ac:dyDescent="0.2">
      <c r="A24" s="22" t="s">
        <v>163</v>
      </c>
      <c r="B24" s="22" t="s">
        <v>162</v>
      </c>
      <c r="C24" s="22" t="s">
        <v>164</v>
      </c>
      <c r="D24" s="25">
        <v>28000</v>
      </c>
      <c r="E24" s="23">
        <v>3067.68</v>
      </c>
      <c r="F24" s="24">
        <v>1.35474967889936</v>
      </c>
      <c r="G24" s="23"/>
    </row>
    <row r="25" spans="1:7" x14ac:dyDescent="0.2">
      <c r="A25" s="22" t="s">
        <v>217</v>
      </c>
      <c r="B25" s="22" t="s">
        <v>216</v>
      </c>
      <c r="C25" s="22" t="s">
        <v>218</v>
      </c>
      <c r="D25" s="25">
        <v>61000</v>
      </c>
      <c r="E25" s="23">
        <v>3040.24</v>
      </c>
      <c r="F25" s="24">
        <v>1.3426316186098299</v>
      </c>
      <c r="G25" s="23"/>
    </row>
    <row r="26" spans="1:7" x14ac:dyDescent="0.2">
      <c r="A26" s="22" t="s">
        <v>169</v>
      </c>
      <c r="B26" s="22" t="s">
        <v>168</v>
      </c>
      <c r="C26" s="22" t="s">
        <v>170</v>
      </c>
      <c r="D26" s="25">
        <v>220000</v>
      </c>
      <c r="E26" s="23">
        <v>2961.2</v>
      </c>
      <c r="F26" s="24">
        <v>1.3077259522364699</v>
      </c>
      <c r="G26" s="23"/>
    </row>
    <row r="27" spans="1:7" x14ac:dyDescent="0.2">
      <c r="A27" s="22" t="s">
        <v>186</v>
      </c>
      <c r="B27" s="22" t="s">
        <v>185</v>
      </c>
      <c r="C27" s="22" t="s">
        <v>187</v>
      </c>
      <c r="D27" s="25">
        <v>375000</v>
      </c>
      <c r="E27" s="23">
        <v>2947.5</v>
      </c>
      <c r="F27" s="24">
        <v>1.30167575449717</v>
      </c>
      <c r="G27" s="23"/>
    </row>
    <row r="28" spans="1:7" x14ac:dyDescent="0.2">
      <c r="A28" s="22" t="s">
        <v>208</v>
      </c>
      <c r="B28" s="22" t="s">
        <v>207</v>
      </c>
      <c r="C28" s="22" t="s">
        <v>209</v>
      </c>
      <c r="D28" s="25">
        <v>1900000</v>
      </c>
      <c r="E28" s="23">
        <v>2929.61</v>
      </c>
      <c r="F28" s="24">
        <v>1.29377516781423</v>
      </c>
      <c r="G28" s="23"/>
    </row>
    <row r="29" spans="1:7" x14ac:dyDescent="0.2">
      <c r="A29" s="22" t="s">
        <v>166</v>
      </c>
      <c r="B29" s="22" t="s">
        <v>165</v>
      </c>
      <c r="C29" s="22" t="s">
        <v>167</v>
      </c>
      <c r="D29" s="25">
        <v>22000</v>
      </c>
      <c r="E29" s="23">
        <v>2882</v>
      </c>
      <c r="F29" s="24">
        <v>1.27274962661945</v>
      </c>
      <c r="G29" s="23"/>
    </row>
    <row r="30" spans="1:7" x14ac:dyDescent="0.2">
      <c r="A30" s="22" t="s">
        <v>196</v>
      </c>
      <c r="B30" s="22" t="s">
        <v>195</v>
      </c>
      <c r="C30" s="22" t="s">
        <v>152</v>
      </c>
      <c r="D30" s="25">
        <v>70000</v>
      </c>
      <c r="E30" s="23">
        <v>2874.2</v>
      </c>
      <c r="F30" s="24">
        <v>1.2693049884905001</v>
      </c>
      <c r="G30" s="23"/>
    </row>
    <row r="31" spans="1:7" x14ac:dyDescent="0.2">
      <c r="A31" s="22" t="s">
        <v>172</v>
      </c>
      <c r="B31" s="22" t="s">
        <v>171</v>
      </c>
      <c r="C31" s="22" t="s">
        <v>173</v>
      </c>
      <c r="D31" s="25">
        <v>800000</v>
      </c>
      <c r="E31" s="23">
        <v>2872</v>
      </c>
      <c r="F31" s="24">
        <v>1.2683334238900299</v>
      </c>
      <c r="G31" s="23"/>
    </row>
    <row r="32" spans="1:7" x14ac:dyDescent="0.2">
      <c r="A32" s="22" t="s">
        <v>180</v>
      </c>
      <c r="B32" s="22" t="s">
        <v>179</v>
      </c>
      <c r="C32" s="22" t="s">
        <v>181</v>
      </c>
      <c r="D32" s="25">
        <v>206843</v>
      </c>
      <c r="E32" s="23">
        <v>2823.4069500000001</v>
      </c>
      <c r="F32" s="24">
        <v>1.24687374788593</v>
      </c>
      <c r="G32" s="23"/>
    </row>
    <row r="33" spans="1:7" x14ac:dyDescent="0.2">
      <c r="A33" s="22" t="s">
        <v>191</v>
      </c>
      <c r="B33" s="22" t="s">
        <v>190</v>
      </c>
      <c r="C33" s="22" t="s">
        <v>181</v>
      </c>
      <c r="D33" s="25">
        <v>512956</v>
      </c>
      <c r="E33" s="23">
        <v>2778.682652</v>
      </c>
      <c r="F33" s="24">
        <v>1.22712259119603</v>
      </c>
      <c r="G33" s="23"/>
    </row>
    <row r="34" spans="1:7" x14ac:dyDescent="0.2">
      <c r="A34" s="22" t="s">
        <v>175</v>
      </c>
      <c r="B34" s="22" t="s">
        <v>174</v>
      </c>
      <c r="C34" s="22" t="s">
        <v>176</v>
      </c>
      <c r="D34" s="25">
        <v>1600000</v>
      </c>
      <c r="E34" s="23">
        <v>2748.64</v>
      </c>
      <c r="F34" s="24">
        <v>1.21385514701988</v>
      </c>
      <c r="G34" s="23"/>
    </row>
    <row r="35" spans="1:7" x14ac:dyDescent="0.2">
      <c r="A35" s="22" t="s">
        <v>202</v>
      </c>
      <c r="B35" s="22" t="s">
        <v>201</v>
      </c>
      <c r="C35" s="22" t="s">
        <v>203</v>
      </c>
      <c r="D35" s="25">
        <v>140000</v>
      </c>
      <c r="E35" s="23">
        <v>2709</v>
      </c>
      <c r="F35" s="24">
        <v>1.19634931940045</v>
      </c>
      <c r="G35" s="23"/>
    </row>
    <row r="36" spans="1:7" x14ac:dyDescent="0.2">
      <c r="A36" s="22" t="s">
        <v>213</v>
      </c>
      <c r="B36" s="22" t="s">
        <v>212</v>
      </c>
      <c r="C36" s="22" t="s">
        <v>206</v>
      </c>
      <c r="D36" s="25">
        <v>520000</v>
      </c>
      <c r="E36" s="23">
        <v>2683.46</v>
      </c>
      <c r="F36" s="24">
        <v>1.1850703376295</v>
      </c>
      <c r="G36" s="23"/>
    </row>
    <row r="37" spans="1:7" x14ac:dyDescent="0.2">
      <c r="A37" s="22" t="s">
        <v>232</v>
      </c>
      <c r="B37" s="22" t="s">
        <v>231</v>
      </c>
      <c r="C37" s="22" t="s">
        <v>233</v>
      </c>
      <c r="D37" s="25">
        <v>650000</v>
      </c>
      <c r="E37" s="23">
        <v>2681.9</v>
      </c>
      <c r="F37" s="24">
        <v>1.18438141000371</v>
      </c>
      <c r="G37" s="23"/>
    </row>
    <row r="38" spans="1:7" x14ac:dyDescent="0.2">
      <c r="A38" s="22" t="s">
        <v>198</v>
      </c>
      <c r="B38" s="22" t="s">
        <v>197</v>
      </c>
      <c r="C38" s="22" t="s">
        <v>158</v>
      </c>
      <c r="D38" s="25">
        <v>195000</v>
      </c>
      <c r="E38" s="23">
        <v>2672.28</v>
      </c>
      <c r="F38" s="24">
        <v>1.18013302297801</v>
      </c>
      <c r="G38" s="23"/>
    </row>
    <row r="39" spans="1:7" x14ac:dyDescent="0.2">
      <c r="A39" s="22" t="s">
        <v>229</v>
      </c>
      <c r="B39" s="22" t="s">
        <v>228</v>
      </c>
      <c r="C39" s="22" t="s">
        <v>230</v>
      </c>
      <c r="D39" s="25">
        <v>154491</v>
      </c>
      <c r="E39" s="23">
        <v>2603.482332</v>
      </c>
      <c r="F39" s="24">
        <v>1.1497505780580599</v>
      </c>
      <c r="G39" s="23"/>
    </row>
    <row r="40" spans="1:7" x14ac:dyDescent="0.2">
      <c r="A40" s="22" t="s">
        <v>251</v>
      </c>
      <c r="B40" s="22" t="s">
        <v>250</v>
      </c>
      <c r="C40" s="22" t="s">
        <v>158</v>
      </c>
      <c r="D40" s="25">
        <v>76910</v>
      </c>
      <c r="E40" s="23">
        <v>2411.8975999999998</v>
      </c>
      <c r="F40" s="24">
        <v>1.0651428764206601</v>
      </c>
      <c r="G40" s="23"/>
    </row>
    <row r="41" spans="1:7" x14ac:dyDescent="0.2">
      <c r="A41" s="22" t="s">
        <v>200</v>
      </c>
      <c r="B41" s="22" t="s">
        <v>199</v>
      </c>
      <c r="C41" s="22" t="s">
        <v>167</v>
      </c>
      <c r="D41" s="25">
        <v>100000</v>
      </c>
      <c r="E41" s="23">
        <v>2402.6</v>
      </c>
      <c r="F41" s="24">
        <v>1.0610368677709601</v>
      </c>
      <c r="G41" s="23"/>
    </row>
    <row r="42" spans="1:7" x14ac:dyDescent="0.2">
      <c r="A42" s="22" t="s">
        <v>224</v>
      </c>
      <c r="B42" s="22" t="s">
        <v>223</v>
      </c>
      <c r="C42" s="22" t="s">
        <v>140</v>
      </c>
      <c r="D42" s="25">
        <v>350000</v>
      </c>
      <c r="E42" s="23">
        <v>2397.6750000000002</v>
      </c>
      <c r="F42" s="24">
        <v>1.05886188792672</v>
      </c>
      <c r="G42" s="23"/>
    </row>
    <row r="43" spans="1:7" x14ac:dyDescent="0.2">
      <c r="A43" s="22" t="s">
        <v>193</v>
      </c>
      <c r="B43" s="22" t="s">
        <v>192</v>
      </c>
      <c r="C43" s="22" t="s">
        <v>194</v>
      </c>
      <c r="D43" s="25">
        <v>1300000</v>
      </c>
      <c r="E43" s="23">
        <v>2395.9</v>
      </c>
      <c r="F43" s="24">
        <v>1.0580780119422399</v>
      </c>
      <c r="G43" s="23"/>
    </row>
    <row r="44" spans="1:7" x14ac:dyDescent="0.2">
      <c r="A44" s="22" t="s">
        <v>382</v>
      </c>
      <c r="B44" s="22" t="s">
        <v>381</v>
      </c>
      <c r="C44" s="22" t="s">
        <v>206</v>
      </c>
      <c r="D44" s="25">
        <v>70000</v>
      </c>
      <c r="E44" s="23">
        <v>2310.2800000000002</v>
      </c>
      <c r="F44" s="24">
        <v>1.0202664841729301</v>
      </c>
      <c r="G44" s="23"/>
    </row>
    <row r="45" spans="1:7" x14ac:dyDescent="0.2">
      <c r="A45" s="22" t="s">
        <v>226</v>
      </c>
      <c r="B45" s="22" t="s">
        <v>225</v>
      </c>
      <c r="C45" s="22" t="s">
        <v>227</v>
      </c>
      <c r="D45" s="25">
        <v>145000</v>
      </c>
      <c r="E45" s="23">
        <v>2305.5</v>
      </c>
      <c r="F45" s="24">
        <v>1.01815553926827</v>
      </c>
      <c r="G45" s="23"/>
    </row>
    <row r="46" spans="1:7" x14ac:dyDescent="0.2">
      <c r="A46" s="22" t="s">
        <v>205</v>
      </c>
      <c r="B46" s="22" t="s">
        <v>204</v>
      </c>
      <c r="C46" s="22" t="s">
        <v>206</v>
      </c>
      <c r="D46" s="25">
        <v>830000</v>
      </c>
      <c r="E46" s="23">
        <v>2274.1999999999998</v>
      </c>
      <c r="F46" s="24">
        <v>1.0043328247251799</v>
      </c>
      <c r="G46" s="23"/>
    </row>
    <row r="47" spans="1:7" x14ac:dyDescent="0.2">
      <c r="A47" s="22" t="s">
        <v>220</v>
      </c>
      <c r="B47" s="22" t="s">
        <v>219</v>
      </c>
      <c r="C47" s="22" t="s">
        <v>152</v>
      </c>
      <c r="D47" s="25">
        <v>108000</v>
      </c>
      <c r="E47" s="23">
        <v>2193.48</v>
      </c>
      <c r="F47" s="24">
        <v>0.96868523629328096</v>
      </c>
      <c r="G47" s="23"/>
    </row>
    <row r="48" spans="1:7" x14ac:dyDescent="0.2">
      <c r="A48" s="22" t="s">
        <v>222</v>
      </c>
      <c r="B48" s="22" t="s">
        <v>221</v>
      </c>
      <c r="C48" s="22" t="s">
        <v>170</v>
      </c>
      <c r="D48" s="25">
        <v>182733</v>
      </c>
      <c r="E48" s="23">
        <v>2177.994627</v>
      </c>
      <c r="F48" s="24">
        <v>0.96184658164240799</v>
      </c>
      <c r="G48" s="23"/>
    </row>
    <row r="49" spans="1:7" x14ac:dyDescent="0.2">
      <c r="A49" s="22" t="s">
        <v>245</v>
      </c>
      <c r="B49" s="22" t="s">
        <v>244</v>
      </c>
      <c r="C49" s="22" t="s">
        <v>155</v>
      </c>
      <c r="D49" s="25">
        <v>50000</v>
      </c>
      <c r="E49" s="23">
        <v>2143.4499999999998</v>
      </c>
      <c r="F49" s="24">
        <v>0.94659097403798198</v>
      </c>
      <c r="G49" s="23"/>
    </row>
    <row r="50" spans="1:7" x14ac:dyDescent="0.2">
      <c r="A50" s="22" t="s">
        <v>211</v>
      </c>
      <c r="B50" s="22" t="s">
        <v>210</v>
      </c>
      <c r="C50" s="22" t="s">
        <v>167</v>
      </c>
      <c r="D50" s="25">
        <v>32000</v>
      </c>
      <c r="E50" s="23">
        <v>2135.1999999999998</v>
      </c>
      <c r="F50" s="24">
        <v>0.94294760678620804</v>
      </c>
      <c r="G50" s="23"/>
    </row>
    <row r="51" spans="1:7" x14ac:dyDescent="0.2">
      <c r="A51" s="22" t="s">
        <v>215</v>
      </c>
      <c r="B51" s="22" t="s">
        <v>214</v>
      </c>
      <c r="C51" s="22" t="s">
        <v>206</v>
      </c>
      <c r="D51" s="25">
        <v>200000</v>
      </c>
      <c r="E51" s="23">
        <v>2060</v>
      </c>
      <c r="F51" s="24">
        <v>0.90973776226095404</v>
      </c>
      <c r="G51" s="23"/>
    </row>
    <row r="52" spans="1:7" x14ac:dyDescent="0.2">
      <c r="A52" s="22" t="s">
        <v>235</v>
      </c>
      <c r="B52" s="22" t="s">
        <v>234</v>
      </c>
      <c r="C52" s="22" t="s">
        <v>236</v>
      </c>
      <c r="D52" s="25">
        <v>5150000</v>
      </c>
      <c r="E52" s="23">
        <v>2033.7349999999999</v>
      </c>
      <c r="F52" s="24">
        <v>0.89813860579212701</v>
      </c>
      <c r="G52" s="23"/>
    </row>
    <row r="53" spans="1:7" x14ac:dyDescent="0.2">
      <c r="A53" s="22" t="s">
        <v>243</v>
      </c>
      <c r="B53" s="22" t="s">
        <v>242</v>
      </c>
      <c r="C53" s="22" t="s">
        <v>236</v>
      </c>
      <c r="D53" s="25">
        <v>603328</v>
      </c>
      <c r="E53" s="23">
        <v>1905.9131520000001</v>
      </c>
      <c r="F53" s="24">
        <v>0.841689886390389</v>
      </c>
      <c r="G53" s="23"/>
    </row>
    <row r="54" spans="1:7" x14ac:dyDescent="0.2">
      <c r="A54" s="22" t="s">
        <v>247</v>
      </c>
      <c r="B54" s="22" t="s">
        <v>246</v>
      </c>
      <c r="C54" s="22" t="s">
        <v>239</v>
      </c>
      <c r="D54" s="25">
        <v>700000</v>
      </c>
      <c r="E54" s="23">
        <v>1627.71</v>
      </c>
      <c r="F54" s="24">
        <v>0.71882973447076604</v>
      </c>
      <c r="G54" s="23"/>
    </row>
    <row r="55" spans="1:7" x14ac:dyDescent="0.2">
      <c r="A55" s="22" t="s">
        <v>241</v>
      </c>
      <c r="B55" s="22" t="s">
        <v>240</v>
      </c>
      <c r="C55" s="22" t="s">
        <v>176</v>
      </c>
      <c r="D55" s="25">
        <v>150000</v>
      </c>
      <c r="E55" s="23">
        <v>1595.85</v>
      </c>
      <c r="F55" s="24">
        <v>0.70475971257482695</v>
      </c>
      <c r="G55" s="23"/>
    </row>
    <row r="56" spans="1:7" x14ac:dyDescent="0.2">
      <c r="A56" s="22" t="s">
        <v>249</v>
      </c>
      <c r="B56" s="22" t="s">
        <v>248</v>
      </c>
      <c r="C56" s="22" t="s">
        <v>233</v>
      </c>
      <c r="D56" s="25">
        <v>48507</v>
      </c>
      <c r="E56" s="23">
        <v>1135.5488700000001</v>
      </c>
      <c r="F56" s="24">
        <v>0.50148140190861901</v>
      </c>
      <c r="G56" s="23"/>
    </row>
    <row r="57" spans="1:7" x14ac:dyDescent="0.2">
      <c r="A57" s="21" t="s">
        <v>33</v>
      </c>
      <c r="B57" s="21"/>
      <c r="C57" s="21"/>
      <c r="D57" s="21"/>
      <c r="E57" s="26">
        <f>SUM(E7:E56)</f>
        <v>159229.70806400003</v>
      </c>
      <c r="F57" s="27">
        <f>SUM(F7:F56)</f>
        <v>70.319067135732197</v>
      </c>
      <c r="G57" s="26"/>
    </row>
    <row r="58" spans="1:7" x14ac:dyDescent="0.2">
      <c r="A58" s="22"/>
      <c r="B58" s="22"/>
      <c r="C58" s="22"/>
      <c r="D58" s="22"/>
      <c r="E58" s="23"/>
      <c r="F58" s="24"/>
      <c r="G58" s="23"/>
    </row>
    <row r="59" spans="1:7" x14ac:dyDescent="0.2">
      <c r="A59" s="21" t="s">
        <v>1056</v>
      </c>
      <c r="B59" s="22"/>
      <c r="C59" s="22"/>
      <c r="D59" s="22"/>
      <c r="E59" s="23"/>
      <c r="F59" s="24"/>
      <c r="G59" s="23"/>
    </row>
    <row r="60" spans="1:7" x14ac:dyDescent="0.2">
      <c r="A60" s="22" t="s">
        <v>399</v>
      </c>
      <c r="B60" s="22" t="s">
        <v>398</v>
      </c>
      <c r="C60" s="22" t="s">
        <v>400</v>
      </c>
      <c r="D60" s="25">
        <v>27000</v>
      </c>
      <c r="E60" s="23">
        <v>2.7000000000000001E-3</v>
      </c>
      <c r="F60" s="24">
        <v>1.19237473694397E-6</v>
      </c>
      <c r="G60" s="23"/>
    </row>
    <row r="61" spans="1:7" x14ac:dyDescent="0.2">
      <c r="A61" s="21" t="s">
        <v>33</v>
      </c>
      <c r="B61" s="21"/>
      <c r="C61" s="21"/>
      <c r="D61" s="21"/>
      <c r="E61" s="26">
        <f>SUM(E59:E60)</f>
        <v>2.7000000000000001E-3</v>
      </c>
      <c r="F61" s="27">
        <f>SUM(F59:F60)</f>
        <v>1.19237473694397E-6</v>
      </c>
      <c r="G61" s="26"/>
    </row>
    <row r="62" spans="1:7" x14ac:dyDescent="0.2">
      <c r="A62" s="22"/>
      <c r="B62" s="22"/>
      <c r="C62" s="22"/>
      <c r="D62" s="22"/>
      <c r="E62" s="23"/>
      <c r="F62" s="24"/>
      <c r="G62" s="23"/>
    </row>
    <row r="63" spans="1:7" x14ac:dyDescent="0.2">
      <c r="A63" s="21" t="s">
        <v>30</v>
      </c>
      <c r="B63" s="22"/>
      <c r="C63" s="22"/>
      <c r="D63" s="22"/>
      <c r="E63" s="23"/>
      <c r="F63" s="24"/>
      <c r="G63" s="23"/>
    </row>
    <row r="64" spans="1:7" x14ac:dyDescent="0.2">
      <c r="A64" s="21" t="s">
        <v>31</v>
      </c>
      <c r="B64" s="22"/>
      <c r="C64" s="22"/>
      <c r="D64" s="22"/>
      <c r="E64" s="23"/>
      <c r="F64" s="24"/>
      <c r="G64" s="23"/>
    </row>
    <row r="65" spans="1:7" x14ac:dyDescent="0.2">
      <c r="A65" s="22" t="s">
        <v>70</v>
      </c>
      <c r="B65" s="22" t="s">
        <v>69</v>
      </c>
      <c r="C65" s="22" t="s">
        <v>65</v>
      </c>
      <c r="D65" s="25">
        <v>9994</v>
      </c>
      <c r="E65" s="23">
        <v>11240.99136</v>
      </c>
      <c r="F65" s="24">
        <v>4.9642496725442298</v>
      </c>
      <c r="G65" s="23">
        <v>9.0526</v>
      </c>
    </row>
    <row r="66" spans="1:7" x14ac:dyDescent="0.2">
      <c r="A66" s="22" t="s">
        <v>64</v>
      </c>
      <c r="B66" s="22" t="s">
        <v>63</v>
      </c>
      <c r="C66" s="22" t="s">
        <v>65</v>
      </c>
      <c r="D66" s="25">
        <v>6130</v>
      </c>
      <c r="E66" s="23">
        <v>6866.0597500000003</v>
      </c>
      <c r="F66" s="24">
        <v>3.0321911808325299</v>
      </c>
      <c r="G66" s="23">
        <v>9.0576000000000008</v>
      </c>
    </row>
    <row r="67" spans="1:7" x14ac:dyDescent="0.2">
      <c r="A67" s="22" t="s">
        <v>94</v>
      </c>
      <c r="B67" s="22" t="s">
        <v>93</v>
      </c>
      <c r="C67" s="22" t="s">
        <v>32</v>
      </c>
      <c r="D67" s="25">
        <v>5000</v>
      </c>
      <c r="E67" s="23">
        <v>5156.6250685000005</v>
      </c>
      <c r="F67" s="24">
        <v>2.27727017021162</v>
      </c>
      <c r="G67" s="23">
        <v>7.9149000000000003</v>
      </c>
    </row>
    <row r="68" spans="1:7" x14ac:dyDescent="0.2">
      <c r="A68" s="22" t="s">
        <v>384</v>
      </c>
      <c r="B68" s="22" t="s">
        <v>383</v>
      </c>
      <c r="C68" s="22" t="s">
        <v>32</v>
      </c>
      <c r="D68" s="25">
        <v>3500</v>
      </c>
      <c r="E68" s="23">
        <v>3786.5221781</v>
      </c>
      <c r="F68" s="24">
        <v>1.6722049577942599</v>
      </c>
      <c r="G68" s="23">
        <v>8.2575000000000003</v>
      </c>
    </row>
    <row r="69" spans="1:7" x14ac:dyDescent="0.2">
      <c r="A69" s="22" t="s">
        <v>386</v>
      </c>
      <c r="B69" s="22" t="s">
        <v>385</v>
      </c>
      <c r="C69" s="22" t="s">
        <v>32</v>
      </c>
      <c r="D69" s="25">
        <v>2500</v>
      </c>
      <c r="E69" s="23">
        <v>2719.2164726000001</v>
      </c>
      <c r="F69" s="24">
        <v>1.20086112081857</v>
      </c>
      <c r="G69" s="23">
        <v>8.4121000000000006</v>
      </c>
    </row>
    <row r="70" spans="1:7" x14ac:dyDescent="0.2">
      <c r="A70" s="22" t="s">
        <v>92</v>
      </c>
      <c r="B70" s="22" t="s">
        <v>91</v>
      </c>
      <c r="C70" s="22" t="s">
        <v>68</v>
      </c>
      <c r="D70" s="25">
        <v>250</v>
      </c>
      <c r="E70" s="23">
        <v>2587.3655822000001</v>
      </c>
      <c r="F70" s="24">
        <v>1.1426330946124501</v>
      </c>
      <c r="G70" s="23">
        <v>7.7249999999999996</v>
      </c>
    </row>
    <row r="71" spans="1:7" x14ac:dyDescent="0.2">
      <c r="A71" s="22" t="s">
        <v>84</v>
      </c>
      <c r="B71" s="22" t="s">
        <v>1053</v>
      </c>
      <c r="C71" s="22" t="s">
        <v>32</v>
      </c>
      <c r="D71" s="25">
        <v>2500</v>
      </c>
      <c r="E71" s="23">
        <v>2567.6869178000002</v>
      </c>
      <c r="F71" s="24">
        <v>1.1339425974689801</v>
      </c>
      <c r="G71" s="23">
        <v>7.1472115084004297</v>
      </c>
    </row>
    <row r="72" spans="1:7" x14ac:dyDescent="0.2">
      <c r="A72" s="22" t="s">
        <v>86</v>
      </c>
      <c r="B72" s="22" t="s">
        <v>85</v>
      </c>
      <c r="C72" s="22" t="s">
        <v>32</v>
      </c>
      <c r="D72" s="25">
        <v>2500</v>
      </c>
      <c r="E72" s="23">
        <v>2544.0567808000001</v>
      </c>
      <c r="F72" s="24">
        <v>1.12350704991738</v>
      </c>
      <c r="G72" s="23">
        <v>8.1845999999999997</v>
      </c>
    </row>
    <row r="73" spans="1:7" x14ac:dyDescent="0.2">
      <c r="A73" s="22" t="s">
        <v>96</v>
      </c>
      <c r="B73" s="22" t="s">
        <v>95</v>
      </c>
      <c r="C73" s="22" t="s">
        <v>32</v>
      </c>
      <c r="D73" s="25">
        <v>250</v>
      </c>
      <c r="E73" s="23">
        <v>2528.9007191999999</v>
      </c>
      <c r="F73" s="24">
        <v>1.1168138258568601</v>
      </c>
      <c r="G73" s="23">
        <v>7.89</v>
      </c>
    </row>
    <row r="74" spans="1:7" x14ac:dyDescent="0.2">
      <c r="A74" s="22" t="s">
        <v>402</v>
      </c>
      <c r="B74" s="22" t="s">
        <v>401</v>
      </c>
      <c r="C74" s="22" t="s">
        <v>32</v>
      </c>
      <c r="D74" s="25">
        <v>2500</v>
      </c>
      <c r="E74" s="23">
        <v>2513.3051712000001</v>
      </c>
      <c r="F74" s="24">
        <v>1.1099265156924101</v>
      </c>
      <c r="G74" s="23">
        <v>8.3000000000000007</v>
      </c>
    </row>
    <row r="75" spans="1:7" x14ac:dyDescent="0.2">
      <c r="A75" s="22" t="s">
        <v>88</v>
      </c>
      <c r="B75" s="22" t="s">
        <v>87</v>
      </c>
      <c r="C75" s="22" t="s">
        <v>32</v>
      </c>
      <c r="D75" s="25">
        <v>2500</v>
      </c>
      <c r="E75" s="23">
        <v>2477.6613355999998</v>
      </c>
      <c r="F75" s="24">
        <v>1.0941854752860301</v>
      </c>
      <c r="G75" s="23">
        <v>8.1157000000000004</v>
      </c>
    </row>
    <row r="76" spans="1:7" x14ac:dyDescent="0.2">
      <c r="A76" s="22" t="s">
        <v>67</v>
      </c>
      <c r="B76" s="22" t="s">
        <v>66</v>
      </c>
      <c r="C76" s="22" t="s">
        <v>68</v>
      </c>
      <c r="D76" s="25">
        <v>500</v>
      </c>
      <c r="E76" s="23">
        <v>524.50097259999995</v>
      </c>
      <c r="F76" s="24">
        <v>0.23163026267806699</v>
      </c>
      <c r="G76" s="23">
        <v>7.8150000000000004</v>
      </c>
    </row>
    <row r="77" spans="1:7" x14ac:dyDescent="0.2">
      <c r="A77" s="22" t="s">
        <v>83</v>
      </c>
      <c r="B77" s="22" t="s">
        <v>82</v>
      </c>
      <c r="C77" s="22" t="s">
        <v>32</v>
      </c>
      <c r="D77" s="25">
        <v>500</v>
      </c>
      <c r="E77" s="23">
        <v>520.00133559999995</v>
      </c>
      <c r="F77" s="24">
        <v>0.22964313175798601</v>
      </c>
      <c r="G77" s="23">
        <v>7.6398999999999999</v>
      </c>
    </row>
    <row r="78" spans="1:7" x14ac:dyDescent="0.2">
      <c r="A78" s="21" t="s">
        <v>33</v>
      </c>
      <c r="B78" s="21"/>
      <c r="C78" s="21"/>
      <c r="D78" s="21"/>
      <c r="E78" s="26">
        <f>SUM(E64:E77)</f>
        <v>46032.893644199998</v>
      </c>
      <c r="F78" s="27">
        <f>SUM(F64:F77)</f>
        <v>20.329059055471369</v>
      </c>
      <c r="G78" s="26"/>
    </row>
    <row r="79" spans="1:7" x14ac:dyDescent="0.2">
      <c r="A79" s="22"/>
      <c r="B79" s="22"/>
      <c r="C79" s="22"/>
      <c r="D79" s="22"/>
      <c r="E79" s="23"/>
      <c r="F79" s="24"/>
      <c r="G79" s="23"/>
    </row>
    <row r="80" spans="1:7" x14ac:dyDescent="0.2">
      <c r="A80" s="21" t="s">
        <v>34</v>
      </c>
      <c r="B80" s="22"/>
      <c r="C80" s="22"/>
      <c r="D80" s="22"/>
      <c r="E80" s="23"/>
      <c r="F80" s="24"/>
      <c r="G80" s="23"/>
    </row>
    <row r="81" spans="1:7" x14ac:dyDescent="0.2">
      <c r="A81" s="21" t="s">
        <v>35</v>
      </c>
      <c r="B81" s="22"/>
      <c r="C81" s="22"/>
      <c r="D81" s="22"/>
      <c r="E81" s="23"/>
      <c r="F81" s="24"/>
      <c r="G81" s="23"/>
    </row>
    <row r="82" spans="1:7" x14ac:dyDescent="0.2">
      <c r="A82" s="22" t="s">
        <v>124</v>
      </c>
      <c r="B82" s="22" t="s">
        <v>123</v>
      </c>
      <c r="C82" s="22" t="s">
        <v>38</v>
      </c>
      <c r="D82" s="25">
        <v>100</v>
      </c>
      <c r="E82" s="23">
        <v>485.28899999999999</v>
      </c>
      <c r="F82" s="24">
        <v>0.21431346063585299</v>
      </c>
      <c r="G82" s="23">
        <v>6.83</v>
      </c>
    </row>
    <row r="83" spans="1:7" x14ac:dyDescent="0.2">
      <c r="A83" s="21" t="s">
        <v>33</v>
      </c>
      <c r="B83" s="21"/>
      <c r="C83" s="21"/>
      <c r="D83" s="21"/>
      <c r="E83" s="26">
        <f>SUM(E81:E82)</f>
        <v>485.28899999999999</v>
      </c>
      <c r="F83" s="27">
        <f>SUM(F81:F82)</f>
        <v>0.21431346063585299</v>
      </c>
      <c r="G83" s="26"/>
    </row>
    <row r="84" spans="1:7" x14ac:dyDescent="0.2">
      <c r="A84" s="22"/>
      <c r="B84" s="22"/>
      <c r="C84" s="22"/>
      <c r="D84" s="22"/>
      <c r="E84" s="23"/>
      <c r="F84" s="24"/>
      <c r="G84" s="23"/>
    </row>
    <row r="85" spans="1:7" x14ac:dyDescent="0.2">
      <c r="A85" s="21" t="s">
        <v>61</v>
      </c>
      <c r="B85" s="22"/>
      <c r="C85" s="22"/>
      <c r="D85" s="22"/>
      <c r="E85" s="23"/>
      <c r="F85" s="24"/>
      <c r="G85" s="23"/>
    </row>
    <row r="86" spans="1:7" x14ac:dyDescent="0.2">
      <c r="A86" s="22" t="s">
        <v>102</v>
      </c>
      <c r="B86" s="22" t="s">
        <v>101</v>
      </c>
      <c r="C86" s="22" t="s">
        <v>40</v>
      </c>
      <c r="D86" s="25">
        <v>2960000</v>
      </c>
      <c r="E86" s="23">
        <v>2962.5544799999998</v>
      </c>
      <c r="F86" s="24">
        <v>1.3083241180637699</v>
      </c>
      <c r="G86" s="23">
        <v>7.6759914250000003</v>
      </c>
    </row>
    <row r="87" spans="1:7" x14ac:dyDescent="0.2">
      <c r="A87" s="22" t="s">
        <v>100</v>
      </c>
      <c r="B87" s="22" t="s">
        <v>99</v>
      </c>
      <c r="C87" s="22" t="s">
        <v>40</v>
      </c>
      <c r="D87" s="25">
        <v>2500000</v>
      </c>
      <c r="E87" s="23">
        <v>2516.0925000000002</v>
      </c>
      <c r="F87" s="24">
        <v>1.1111574565978499</v>
      </c>
      <c r="G87" s="23">
        <v>7.9071655649999997</v>
      </c>
    </row>
    <row r="88" spans="1:7" x14ac:dyDescent="0.2">
      <c r="A88" s="22" t="s">
        <v>110</v>
      </c>
      <c r="B88" s="22" t="s">
        <v>109</v>
      </c>
      <c r="C88" s="22" t="s">
        <v>40</v>
      </c>
      <c r="D88" s="25">
        <v>2343370</v>
      </c>
      <c r="E88" s="23">
        <v>2383.3655973</v>
      </c>
      <c r="F88" s="24">
        <v>1.0525425656006999</v>
      </c>
      <c r="G88" s="23">
        <v>7.85707646</v>
      </c>
    </row>
    <row r="89" spans="1:7" x14ac:dyDescent="0.2">
      <c r="A89" s="22" t="s">
        <v>372</v>
      </c>
      <c r="B89" s="22" t="s">
        <v>371</v>
      </c>
      <c r="C89" s="22" t="s">
        <v>40</v>
      </c>
      <c r="D89" s="25">
        <v>2000000</v>
      </c>
      <c r="E89" s="23">
        <v>2024.4297778</v>
      </c>
      <c r="F89" s="24">
        <v>0.89402923102437504</v>
      </c>
      <c r="G89" s="23">
        <v>7.7240411849999999</v>
      </c>
    </row>
    <row r="90" spans="1:7" x14ac:dyDescent="0.2">
      <c r="A90" s="22" t="s">
        <v>104</v>
      </c>
      <c r="B90" s="22" t="s">
        <v>103</v>
      </c>
      <c r="C90" s="22" t="s">
        <v>40</v>
      </c>
      <c r="D90" s="25">
        <v>1562190</v>
      </c>
      <c r="E90" s="23">
        <v>1587.1498904</v>
      </c>
      <c r="F90" s="24">
        <v>0.700917567798648</v>
      </c>
      <c r="G90" s="23">
        <v>7.8810401399999996</v>
      </c>
    </row>
    <row r="91" spans="1:7" x14ac:dyDescent="0.2">
      <c r="A91" s="22" t="s">
        <v>374</v>
      </c>
      <c r="B91" s="22" t="s">
        <v>373</v>
      </c>
      <c r="C91" s="22" t="s">
        <v>40</v>
      </c>
      <c r="D91" s="25">
        <v>1500000</v>
      </c>
      <c r="E91" s="23">
        <v>1525.7535</v>
      </c>
      <c r="F91" s="24">
        <v>0.67380367711253297</v>
      </c>
      <c r="G91" s="23">
        <v>7.85707646</v>
      </c>
    </row>
    <row r="92" spans="1:7" x14ac:dyDescent="0.2">
      <c r="A92" s="22" t="s">
        <v>106</v>
      </c>
      <c r="B92" s="22" t="s">
        <v>105</v>
      </c>
      <c r="C92" s="22" t="s">
        <v>40</v>
      </c>
      <c r="D92" s="25">
        <v>637800</v>
      </c>
      <c r="E92" s="23">
        <v>630.41810280000004</v>
      </c>
      <c r="F92" s="24">
        <v>0.27840541462624702</v>
      </c>
      <c r="G92" s="23">
        <v>8.07981543</v>
      </c>
    </row>
    <row r="93" spans="1:7" x14ac:dyDescent="0.2">
      <c r="A93" s="22" t="s">
        <v>108</v>
      </c>
      <c r="B93" s="22" t="s">
        <v>107</v>
      </c>
      <c r="C93" s="22" t="s">
        <v>40</v>
      </c>
      <c r="D93" s="25">
        <v>437800</v>
      </c>
      <c r="E93" s="23">
        <v>433.50255520000002</v>
      </c>
      <c r="F93" s="24">
        <v>0.19144351674856999</v>
      </c>
      <c r="G93" s="23">
        <v>8.0564921849999998</v>
      </c>
    </row>
    <row r="94" spans="1:7" x14ac:dyDescent="0.2">
      <c r="A94" s="22" t="s">
        <v>98</v>
      </c>
      <c r="B94" s="22" t="s">
        <v>97</v>
      </c>
      <c r="C94" s="22" t="s">
        <v>40</v>
      </c>
      <c r="D94" s="25">
        <v>134000</v>
      </c>
      <c r="E94" s="23">
        <v>131.341038</v>
      </c>
      <c r="F94" s="24">
        <v>5.80028650500733E-2</v>
      </c>
      <c r="G94" s="23">
        <v>8.0703106949999999</v>
      </c>
    </row>
    <row r="95" spans="1:7" x14ac:dyDescent="0.2">
      <c r="A95" s="22" t="s">
        <v>112</v>
      </c>
      <c r="B95" s="22" t="s">
        <v>111</v>
      </c>
      <c r="C95" s="22" t="s">
        <v>40</v>
      </c>
      <c r="D95" s="25">
        <v>52560</v>
      </c>
      <c r="E95" s="23">
        <v>50.527802600000001</v>
      </c>
      <c r="F95" s="24">
        <v>2.2314101975382101E-2</v>
      </c>
      <c r="G95" s="23">
        <v>8.1044398050000002</v>
      </c>
    </row>
    <row r="96" spans="1:7" x14ac:dyDescent="0.2">
      <c r="A96" s="22" t="s">
        <v>114</v>
      </c>
      <c r="B96" s="22" t="s">
        <v>113</v>
      </c>
      <c r="C96" s="22" t="s">
        <v>40</v>
      </c>
      <c r="D96" s="25">
        <v>50000</v>
      </c>
      <c r="E96" s="23">
        <v>47.904083300000003</v>
      </c>
      <c r="F96" s="24">
        <v>2.1155414341992401E-2</v>
      </c>
      <c r="G96" s="23">
        <v>8.1135785899999995</v>
      </c>
    </row>
    <row r="97" spans="1:7" x14ac:dyDescent="0.2">
      <c r="A97" s="22" t="s">
        <v>395</v>
      </c>
      <c r="B97" s="22" t="s">
        <v>394</v>
      </c>
      <c r="C97" s="22" t="s">
        <v>40</v>
      </c>
      <c r="D97" s="25">
        <v>20000</v>
      </c>
      <c r="E97" s="23">
        <v>20.584119999999999</v>
      </c>
      <c r="F97" s="24">
        <v>9.0903646926752193E-3</v>
      </c>
      <c r="G97" s="23">
        <v>6.2284293780500102</v>
      </c>
    </row>
    <row r="98" spans="1:7" x14ac:dyDescent="0.2">
      <c r="A98" s="21" t="s">
        <v>33</v>
      </c>
      <c r="B98" s="21"/>
      <c r="C98" s="21"/>
      <c r="D98" s="21"/>
      <c r="E98" s="26">
        <f>SUM(E86:E97)</f>
        <v>14313.623447400001</v>
      </c>
      <c r="F98" s="27">
        <f>SUM(F86:F97)</f>
        <v>6.3211862936328158</v>
      </c>
      <c r="G98" s="26"/>
    </row>
    <row r="99" spans="1:7" x14ac:dyDescent="0.2">
      <c r="A99" s="22"/>
      <c r="B99" s="22"/>
      <c r="C99" s="22"/>
      <c r="D99" s="22"/>
      <c r="E99" s="23"/>
      <c r="F99" s="24"/>
      <c r="G99" s="23"/>
    </row>
    <row r="100" spans="1:7" x14ac:dyDescent="0.2">
      <c r="A100" s="21" t="s">
        <v>41</v>
      </c>
      <c r="B100" s="21"/>
      <c r="C100" s="21"/>
      <c r="D100" s="21"/>
      <c r="E100" s="26">
        <f>E57+E61+E78+E83+E98</f>
        <v>220061.51685560003</v>
      </c>
      <c r="F100" s="27">
        <f>F57+F61+F78+F83+F98</f>
        <v>97.183627137846969</v>
      </c>
      <c r="G100" s="26"/>
    </row>
    <row r="101" spans="1:7" x14ac:dyDescent="0.2">
      <c r="A101" s="21"/>
      <c r="B101" s="21"/>
      <c r="C101" s="21"/>
      <c r="D101" s="21"/>
      <c r="E101" s="26"/>
      <c r="F101" s="27"/>
      <c r="G101" s="26"/>
    </row>
    <row r="102" spans="1:7" x14ac:dyDescent="0.2">
      <c r="A102" s="21" t="s">
        <v>43</v>
      </c>
      <c r="B102" s="21"/>
      <c r="C102" s="21"/>
      <c r="D102" s="21"/>
      <c r="E102" s="26">
        <f>E104-(E57+E61+E78+E83+E98)</f>
        <v>6377.3631662999687</v>
      </c>
      <c r="F102" s="27">
        <f>F104-(F57+F61+F78+F83+F98)</f>
        <v>2.8163728621530311</v>
      </c>
      <c r="G102" s="26"/>
    </row>
    <row r="103" spans="1:7" x14ac:dyDescent="0.2">
      <c r="A103" s="21"/>
      <c r="B103" s="21"/>
      <c r="C103" s="21"/>
      <c r="D103" s="21"/>
      <c r="E103" s="26"/>
      <c r="F103" s="27"/>
      <c r="G103" s="26"/>
    </row>
    <row r="104" spans="1:7" x14ac:dyDescent="0.2">
      <c r="A104" s="28" t="s">
        <v>42</v>
      </c>
      <c r="B104" s="28"/>
      <c r="C104" s="28"/>
      <c r="D104" s="28"/>
      <c r="E104" s="29">
        <v>226438.8800219</v>
      </c>
      <c r="F104" s="30">
        <v>100</v>
      </c>
      <c r="G104" s="29"/>
    </row>
    <row r="105" spans="1:7" x14ac:dyDescent="0.2">
      <c r="F105" s="13" t="s">
        <v>127</v>
      </c>
    </row>
    <row r="106" spans="1:7" x14ac:dyDescent="0.2">
      <c r="A106" s="11" t="s">
        <v>44</v>
      </c>
    </row>
    <row r="107" spans="1:7" x14ac:dyDescent="0.2">
      <c r="A107" s="11" t="s">
        <v>403</v>
      </c>
    </row>
    <row r="109" spans="1:7" x14ac:dyDescent="0.2">
      <c r="A109" s="11" t="s">
        <v>1052</v>
      </c>
    </row>
    <row r="111" spans="1:7" ht="34.9" customHeight="1" x14ac:dyDescent="0.2">
      <c r="A111" s="163" t="s">
        <v>1054</v>
      </c>
      <c r="B111" s="163"/>
      <c r="C111" s="163"/>
      <c r="D111" s="163"/>
      <c r="E111" s="163"/>
      <c r="F111" s="163"/>
      <c r="G111" s="163"/>
    </row>
    <row r="113" spans="1:9" ht="23.25" customHeight="1" x14ac:dyDescent="0.2">
      <c r="A113" s="152" t="s">
        <v>1031</v>
      </c>
      <c r="B113" s="152"/>
      <c r="C113" s="152"/>
      <c r="D113" s="152"/>
      <c r="G113" s="10"/>
      <c r="H113" s="10"/>
      <c r="I113" s="9"/>
    </row>
    <row r="115" spans="1:9" x14ac:dyDescent="0.2">
      <c r="A115" s="11" t="s">
        <v>45</v>
      </c>
    </row>
    <row r="116" spans="1:9" x14ac:dyDescent="0.2">
      <c r="A116" s="11" t="s">
        <v>1010</v>
      </c>
    </row>
    <row r="117" spans="1:9" x14ac:dyDescent="0.2">
      <c r="A117" s="11" t="s">
        <v>46</v>
      </c>
      <c r="B117" s="11"/>
      <c r="C117" s="31" t="s">
        <v>48</v>
      </c>
      <c r="D117" s="31" t="s">
        <v>47</v>
      </c>
    </row>
    <row r="118" spans="1:9" x14ac:dyDescent="0.2">
      <c r="A118" s="6" t="s">
        <v>57</v>
      </c>
      <c r="C118" s="32">
        <v>268.88069999999999</v>
      </c>
      <c r="D118" s="32">
        <v>258.08600000000001</v>
      </c>
    </row>
    <row r="119" spans="1:9" x14ac:dyDescent="0.2">
      <c r="A119" s="6" t="s">
        <v>125</v>
      </c>
      <c r="C119" s="32">
        <v>28.172999999999998</v>
      </c>
      <c r="D119" s="32">
        <v>26.866499999999998</v>
      </c>
    </row>
    <row r="120" spans="1:9" x14ac:dyDescent="0.2">
      <c r="A120" s="6" t="s">
        <v>58</v>
      </c>
      <c r="C120" s="32">
        <v>311.18310000000002</v>
      </c>
      <c r="D120" s="32">
        <v>298.9581</v>
      </c>
    </row>
    <row r="121" spans="1:9" x14ac:dyDescent="0.2">
      <c r="A121" s="6" t="s">
        <v>126</v>
      </c>
      <c r="C121" s="32">
        <v>33.777700000000003</v>
      </c>
      <c r="D121" s="32">
        <v>32.226500000000001</v>
      </c>
    </row>
    <row r="123" spans="1:9" x14ac:dyDescent="0.2">
      <c r="A123" s="11" t="s">
        <v>1011</v>
      </c>
    </row>
    <row r="124" spans="1:9" x14ac:dyDescent="0.2">
      <c r="A124" s="159" t="s">
        <v>49</v>
      </c>
      <c r="B124" s="160"/>
      <c r="C124" s="33" t="s">
        <v>50</v>
      </c>
    </row>
    <row r="125" spans="1:9" x14ac:dyDescent="0.2">
      <c r="A125" s="157" t="s">
        <v>125</v>
      </c>
      <c r="B125" s="158"/>
      <c r="C125" s="34">
        <v>0.18</v>
      </c>
    </row>
    <row r="126" spans="1:9" x14ac:dyDescent="0.2">
      <c r="A126" s="157" t="s">
        <v>126</v>
      </c>
      <c r="B126" s="158"/>
      <c r="C126" s="34">
        <v>0.23</v>
      </c>
    </row>
    <row r="127" spans="1:9" x14ac:dyDescent="0.2">
      <c r="A127" s="6" t="s">
        <v>51</v>
      </c>
    </row>
    <row r="128" spans="1:9" x14ac:dyDescent="0.2">
      <c r="A128" s="6" t="s">
        <v>52</v>
      </c>
    </row>
    <row r="130" spans="1:5" x14ac:dyDescent="0.2">
      <c r="A130" s="11" t="s">
        <v>1057</v>
      </c>
      <c r="B130" s="11"/>
      <c r="C130" s="11"/>
      <c r="D130" s="31" t="s">
        <v>54</v>
      </c>
    </row>
    <row r="132" spans="1:5" x14ac:dyDescent="0.2">
      <c r="A132" s="11" t="s">
        <v>1058</v>
      </c>
      <c r="B132" s="11"/>
      <c r="C132" s="11"/>
      <c r="D132" s="31" t="s">
        <v>54</v>
      </c>
    </row>
    <row r="134" spans="1:5" x14ac:dyDescent="0.2">
      <c r="A134" s="11" t="s">
        <v>1013</v>
      </c>
      <c r="D134" s="36">
        <v>0.81884813125427913</v>
      </c>
    </row>
    <row r="136" spans="1:5" x14ac:dyDescent="0.2">
      <c r="A136" s="11" t="s">
        <v>377</v>
      </c>
      <c r="D136" s="35">
        <v>2.6493616285670698</v>
      </c>
      <c r="E136" s="9" t="s">
        <v>53</v>
      </c>
    </row>
    <row r="138" spans="1:5" x14ac:dyDescent="0.2">
      <c r="A138" s="11" t="s">
        <v>378</v>
      </c>
      <c r="D138" s="31" t="s">
        <v>54</v>
      </c>
    </row>
    <row r="140" spans="1:5" x14ac:dyDescent="0.2">
      <c r="A140" s="11" t="s">
        <v>1059</v>
      </c>
      <c r="D140" s="31"/>
    </row>
    <row r="141" spans="1:5" x14ac:dyDescent="0.2">
      <c r="A141" s="11"/>
    </row>
    <row r="142" spans="1:5" x14ac:dyDescent="0.2">
      <c r="A142" s="11" t="s">
        <v>1026</v>
      </c>
      <c r="D142" s="31" t="s">
        <v>54</v>
      </c>
    </row>
    <row r="143" spans="1:5" x14ac:dyDescent="0.2">
      <c r="A143" s="11"/>
    </row>
    <row r="144" spans="1:5" x14ac:dyDescent="0.2">
      <c r="A144" s="11" t="s">
        <v>1027</v>
      </c>
      <c r="D144" s="31" t="s">
        <v>54</v>
      </c>
    </row>
    <row r="145" spans="1:9" x14ac:dyDescent="0.2">
      <c r="A145" s="11"/>
    </row>
    <row r="146" spans="1:9" x14ac:dyDescent="0.2">
      <c r="A146" s="11" t="s">
        <v>1028</v>
      </c>
      <c r="D146" s="31" t="s">
        <v>54</v>
      </c>
    </row>
    <row r="148" spans="1:9" x14ac:dyDescent="0.2">
      <c r="A148" s="78" t="s">
        <v>1060</v>
      </c>
      <c r="B148" s="79"/>
      <c r="C148" s="79"/>
      <c r="D148" s="79"/>
    </row>
    <row r="150" spans="1:9" x14ac:dyDescent="0.2">
      <c r="A150" s="78" t="s">
        <v>1503</v>
      </c>
      <c r="B150" s="79"/>
      <c r="C150" s="79"/>
      <c r="D150" s="79"/>
      <c r="E150" s="10"/>
      <c r="G150" s="10"/>
      <c r="H150" s="79"/>
      <c r="I150" s="79"/>
    </row>
    <row r="151" spans="1:9" x14ac:dyDescent="0.2">
      <c r="A151" s="100"/>
      <c r="B151" s="79"/>
      <c r="C151" s="79"/>
      <c r="D151" s="79"/>
      <c r="E151" s="10"/>
      <c r="G151" s="10"/>
      <c r="H151" s="79"/>
      <c r="I151" s="79"/>
    </row>
    <row r="152" spans="1:9" x14ac:dyDescent="0.2">
      <c r="A152" s="79"/>
      <c r="B152" s="79"/>
      <c r="C152" s="79"/>
      <c r="D152" s="79"/>
      <c r="E152" s="10"/>
      <c r="G152" s="10"/>
      <c r="H152" s="79"/>
      <c r="I152" s="79"/>
    </row>
    <row r="153" spans="1:9" x14ac:dyDescent="0.2">
      <c r="A153" s="79"/>
      <c r="B153" s="79"/>
      <c r="C153" s="79"/>
      <c r="D153" s="79"/>
      <c r="E153" s="10"/>
      <c r="G153" s="10"/>
      <c r="H153" s="79"/>
      <c r="I153" s="79"/>
    </row>
    <row r="154" spans="1:9" x14ac:dyDescent="0.2">
      <c r="A154" s="79"/>
      <c r="B154" s="79"/>
      <c r="C154" s="79"/>
      <c r="D154" s="79"/>
      <c r="E154" s="10"/>
      <c r="G154" s="10"/>
      <c r="H154" s="79"/>
      <c r="I154" s="79"/>
    </row>
    <row r="155" spans="1:9" x14ac:dyDescent="0.2">
      <c r="A155" s="79"/>
      <c r="B155" s="79"/>
      <c r="C155" s="79"/>
      <c r="D155" s="79"/>
      <c r="E155" s="10"/>
      <c r="G155" s="10"/>
      <c r="H155" s="79"/>
      <c r="I155" s="79"/>
    </row>
    <row r="156" spans="1:9" x14ac:dyDescent="0.2">
      <c r="A156" s="79"/>
      <c r="B156" s="79"/>
      <c r="C156" s="79"/>
      <c r="D156" s="79"/>
      <c r="E156" s="10"/>
      <c r="G156" s="10"/>
      <c r="H156" s="79"/>
      <c r="I156" s="79"/>
    </row>
    <row r="157" spans="1:9" x14ac:dyDescent="0.2">
      <c r="A157" s="79"/>
      <c r="B157" s="79"/>
      <c r="C157" s="79"/>
      <c r="D157" s="79"/>
      <c r="E157" s="10"/>
      <c r="G157" s="10"/>
      <c r="H157" s="79"/>
      <c r="I157" s="79"/>
    </row>
    <row r="158" spans="1:9" x14ac:dyDescent="0.2">
      <c r="A158" s="79"/>
      <c r="B158" s="79"/>
      <c r="C158" s="79"/>
      <c r="D158" s="79"/>
      <c r="E158" s="10"/>
      <c r="G158" s="10"/>
      <c r="H158" s="79"/>
      <c r="I158" s="79"/>
    </row>
    <row r="159" spans="1:9" x14ac:dyDescent="0.2">
      <c r="A159" s="79"/>
      <c r="B159" s="79"/>
      <c r="C159" s="79"/>
      <c r="D159" s="79"/>
      <c r="E159" s="10"/>
      <c r="G159" s="10"/>
      <c r="H159" s="79"/>
      <c r="I159" s="79"/>
    </row>
    <row r="160" spans="1:9" x14ac:dyDescent="0.2">
      <c r="A160" s="79"/>
      <c r="B160" s="79"/>
      <c r="C160" s="79"/>
      <c r="D160" s="79"/>
      <c r="E160" s="10"/>
      <c r="G160" s="10"/>
      <c r="H160" s="79"/>
      <c r="I160" s="79"/>
    </row>
    <row r="161" spans="1:9" x14ac:dyDescent="0.2">
      <c r="A161" s="79"/>
      <c r="B161" s="79"/>
      <c r="C161" s="79"/>
      <c r="D161" s="79"/>
      <c r="E161" s="10"/>
      <c r="G161" s="10"/>
      <c r="H161" s="79"/>
      <c r="I161" s="79"/>
    </row>
    <row r="162" spans="1:9" x14ac:dyDescent="0.2">
      <c r="A162" s="79"/>
      <c r="B162" s="79"/>
      <c r="C162" s="79"/>
      <c r="D162" s="79"/>
      <c r="E162" s="10"/>
      <c r="G162" s="10"/>
      <c r="H162" s="79"/>
      <c r="I162" s="79"/>
    </row>
    <row r="163" spans="1:9" x14ac:dyDescent="0.2">
      <c r="A163" s="79"/>
      <c r="B163" s="79"/>
      <c r="C163" s="79"/>
      <c r="D163" s="79"/>
      <c r="E163" s="10"/>
      <c r="G163" s="10"/>
      <c r="H163" s="79"/>
      <c r="I163" s="79"/>
    </row>
    <row r="164" spans="1:9" x14ac:dyDescent="0.2">
      <c r="A164" s="79"/>
      <c r="B164" s="79"/>
      <c r="C164" s="79"/>
      <c r="D164" s="79"/>
      <c r="E164" s="10"/>
      <c r="G164" s="10"/>
      <c r="H164" s="79"/>
      <c r="I164" s="79"/>
    </row>
    <row r="165" spans="1:9" x14ac:dyDescent="0.2">
      <c r="A165" s="79"/>
      <c r="B165" s="79"/>
      <c r="C165" s="79"/>
      <c r="D165" s="79"/>
      <c r="E165" s="10"/>
      <c r="G165" s="10"/>
      <c r="H165" s="79"/>
      <c r="I165" s="79"/>
    </row>
    <row r="166" spans="1:9" x14ac:dyDescent="0.2">
      <c r="A166" s="79"/>
      <c r="B166" s="79"/>
      <c r="C166" s="79"/>
      <c r="D166" s="79"/>
      <c r="E166" s="10"/>
      <c r="G166" s="10"/>
      <c r="H166" s="79"/>
      <c r="I166" s="79"/>
    </row>
    <row r="167" spans="1:9" x14ac:dyDescent="0.2">
      <c r="A167" s="79"/>
      <c r="B167" s="79"/>
      <c r="C167" s="79"/>
      <c r="D167" s="79"/>
      <c r="E167" s="10"/>
      <c r="G167" s="10"/>
      <c r="H167" s="79"/>
      <c r="I167" s="79"/>
    </row>
    <row r="168" spans="1:9" x14ac:dyDescent="0.2">
      <c r="A168" s="78" t="s">
        <v>1887</v>
      </c>
      <c r="B168" s="79"/>
      <c r="C168" s="79"/>
      <c r="D168" s="79"/>
      <c r="E168" s="10"/>
      <c r="G168" s="10"/>
      <c r="H168" s="79"/>
      <c r="I168" s="79"/>
    </row>
    <row r="169" spans="1:9" x14ac:dyDescent="0.2">
      <c r="A169" s="79"/>
      <c r="B169" s="79"/>
      <c r="C169" s="79"/>
      <c r="D169" s="79"/>
      <c r="E169" s="10"/>
      <c r="G169" s="10"/>
      <c r="H169" s="79"/>
      <c r="I169" s="79"/>
    </row>
    <row r="170" spans="1:9" x14ac:dyDescent="0.2">
      <c r="A170" s="78" t="s">
        <v>1505</v>
      </c>
      <c r="B170" s="79"/>
      <c r="C170" s="79"/>
      <c r="D170" s="79"/>
      <c r="E170" s="10"/>
      <c r="G170" s="10"/>
      <c r="H170" s="79"/>
      <c r="I170" s="79"/>
    </row>
    <row r="171" spans="1:9" x14ac:dyDescent="0.2">
      <c r="A171" s="79"/>
      <c r="B171" s="79"/>
      <c r="C171" s="79"/>
      <c r="D171" s="79"/>
      <c r="E171" s="10"/>
      <c r="G171" s="10"/>
      <c r="H171" s="79"/>
      <c r="I171" s="79"/>
    </row>
    <row r="172" spans="1:9" x14ac:dyDescent="0.2">
      <c r="A172" s="79"/>
      <c r="B172" s="79"/>
      <c r="C172" s="79"/>
      <c r="D172" s="79"/>
      <c r="E172" s="10"/>
      <c r="G172" s="10"/>
      <c r="H172" s="79"/>
      <c r="I172" s="79"/>
    </row>
    <row r="173" spans="1:9" x14ac:dyDescent="0.2">
      <c r="A173" s="79"/>
      <c r="B173" s="79"/>
      <c r="C173" s="79"/>
      <c r="D173" s="79"/>
      <c r="E173" s="10"/>
      <c r="G173" s="10"/>
      <c r="H173" s="79"/>
      <c r="I173" s="79"/>
    </row>
    <row r="174" spans="1:9" x14ac:dyDescent="0.2">
      <c r="A174" s="79"/>
      <c r="B174" s="79"/>
      <c r="C174" s="79"/>
      <c r="D174" s="79"/>
      <c r="E174" s="10"/>
      <c r="G174" s="10"/>
      <c r="H174" s="79"/>
      <c r="I174" s="79"/>
    </row>
    <row r="175" spans="1:9" x14ac:dyDescent="0.2">
      <c r="A175" s="79"/>
      <c r="B175" s="79"/>
      <c r="C175" s="79"/>
      <c r="D175" s="79"/>
      <c r="E175" s="10"/>
      <c r="G175" s="10"/>
      <c r="H175" s="79"/>
      <c r="I175" s="79"/>
    </row>
    <row r="176" spans="1:9" x14ac:dyDescent="0.2">
      <c r="A176" s="79"/>
      <c r="B176" s="79"/>
      <c r="C176" s="79"/>
      <c r="D176" s="79"/>
      <c r="E176" s="10"/>
      <c r="G176" s="10"/>
      <c r="H176" s="79"/>
      <c r="I176" s="79"/>
    </row>
    <row r="177" spans="1:9" x14ac:dyDescent="0.2">
      <c r="A177" s="79"/>
      <c r="B177" s="79"/>
      <c r="C177" s="79"/>
      <c r="D177" s="79"/>
      <c r="E177" s="10"/>
      <c r="G177" s="10"/>
      <c r="H177" s="79"/>
      <c r="I177" s="79"/>
    </row>
    <row r="178" spans="1:9" x14ac:dyDescent="0.2">
      <c r="A178" s="79"/>
      <c r="B178" s="79"/>
      <c r="C178" s="79"/>
      <c r="D178" s="79"/>
      <c r="E178" s="10"/>
      <c r="G178" s="10"/>
      <c r="H178" s="79"/>
      <c r="I178" s="79"/>
    </row>
    <row r="179" spans="1:9" x14ac:dyDescent="0.2">
      <c r="A179" s="79"/>
      <c r="B179" s="79"/>
      <c r="C179" s="79"/>
      <c r="D179" s="79"/>
      <c r="E179" s="10"/>
      <c r="G179" s="10"/>
      <c r="H179" s="79"/>
      <c r="I179" s="79"/>
    </row>
    <row r="180" spans="1:9" x14ac:dyDescent="0.2">
      <c r="A180" s="79"/>
      <c r="B180" s="79"/>
      <c r="C180" s="79"/>
      <c r="D180" s="79"/>
      <c r="E180" s="10"/>
      <c r="G180" s="10"/>
      <c r="H180" s="79"/>
      <c r="I180" s="79"/>
    </row>
    <row r="181" spans="1:9" x14ac:dyDescent="0.2">
      <c r="A181" s="79"/>
      <c r="B181" s="79"/>
      <c r="C181" s="79"/>
      <c r="D181" s="79"/>
      <c r="E181" s="10"/>
      <c r="G181" s="10"/>
      <c r="H181" s="79"/>
      <c r="I181" s="79"/>
    </row>
    <row r="182" spans="1:9" x14ac:dyDescent="0.2">
      <c r="A182" s="79"/>
      <c r="B182" s="79"/>
      <c r="C182" s="79"/>
      <c r="D182" s="79"/>
      <c r="E182" s="10"/>
      <c r="G182" s="10"/>
      <c r="H182" s="79"/>
      <c r="I182" s="79"/>
    </row>
    <row r="183" spans="1:9" x14ac:dyDescent="0.2">
      <c r="A183" s="79"/>
      <c r="B183" s="79"/>
      <c r="C183" s="79"/>
      <c r="D183" s="79"/>
      <c r="E183" s="10"/>
      <c r="G183" s="10"/>
      <c r="H183" s="79"/>
      <c r="I183" s="79"/>
    </row>
    <row r="184" spans="1:9" x14ac:dyDescent="0.2">
      <c r="A184" s="79"/>
      <c r="B184" s="79"/>
      <c r="C184" s="79"/>
      <c r="D184" s="79"/>
      <c r="E184" s="10"/>
      <c r="G184" s="10"/>
      <c r="H184" s="79"/>
      <c r="I184" s="79"/>
    </row>
    <row r="185" spans="1:9" x14ac:dyDescent="0.2">
      <c r="A185" s="79" t="s">
        <v>1888</v>
      </c>
      <c r="B185" s="79"/>
      <c r="C185" s="79"/>
      <c r="D185" s="79"/>
      <c r="E185" s="10"/>
      <c r="G185" s="10"/>
      <c r="H185" s="79"/>
      <c r="I185" s="79"/>
    </row>
    <row r="186" spans="1:9" x14ac:dyDescent="0.2">
      <c r="A186" s="79"/>
      <c r="B186" s="79"/>
      <c r="C186" s="79"/>
      <c r="D186" s="79"/>
      <c r="E186" s="10"/>
      <c r="G186" s="10"/>
      <c r="H186" s="79"/>
      <c r="I186" s="79"/>
    </row>
    <row r="187" spans="1:9" x14ac:dyDescent="0.2">
      <c r="A187" s="79" t="s">
        <v>1506</v>
      </c>
      <c r="B187" s="79"/>
      <c r="C187" s="79"/>
      <c r="D187" s="79"/>
      <c r="E187" s="10"/>
      <c r="G187" s="10"/>
      <c r="H187" s="79"/>
      <c r="I187" s="79"/>
    </row>
    <row r="188" spans="1:9" x14ac:dyDescent="0.2">
      <c r="A188" s="79"/>
      <c r="B188" s="79"/>
      <c r="C188" s="79"/>
      <c r="D188" s="79"/>
      <c r="E188" s="10"/>
      <c r="G188" s="10"/>
      <c r="H188" s="79"/>
      <c r="I188" s="79"/>
    </row>
    <row r="189" spans="1:9" x14ac:dyDescent="0.2">
      <c r="A189" s="79"/>
      <c r="B189" s="79"/>
      <c r="C189" s="79"/>
      <c r="D189" s="79"/>
      <c r="E189" s="10"/>
      <c r="G189" s="10"/>
      <c r="H189" s="79"/>
      <c r="I189" s="79"/>
    </row>
  </sheetData>
  <mergeCells count="6">
    <mergeCell ref="A1:G1"/>
    <mergeCell ref="A124:B124"/>
    <mergeCell ref="A125:B125"/>
    <mergeCell ref="A126:B126"/>
    <mergeCell ref="A111:G111"/>
    <mergeCell ref="A113:D113"/>
  </mergeCells>
  <conditionalFormatting sqref="F2:F3">
    <cfRule type="cellIs" dxfId="85" priority="6" stopIfTrue="1" operator="between">
      <formula>0.009</formula>
      <formula>-0.009</formula>
    </cfRule>
  </conditionalFormatting>
  <conditionalFormatting sqref="F5:F110">
    <cfRule type="cellIs" dxfId="84" priority="3" stopIfTrue="1" operator="between">
      <formula>0.009</formula>
      <formula>-0.009</formula>
    </cfRule>
  </conditionalFormatting>
  <conditionalFormatting sqref="F112">
    <cfRule type="cellIs" dxfId="83" priority="5" stopIfTrue="1" operator="between">
      <formula>0.009</formula>
      <formula>-0.009</formula>
    </cfRule>
  </conditionalFormatting>
  <conditionalFormatting sqref="F114:F182">
    <cfRule type="cellIs" dxfId="82" priority="1" stopIfTrue="1" operator="between">
      <formula>0.009</formula>
      <formula>-0.009</formula>
    </cfRule>
  </conditionalFormatting>
  <conditionalFormatting sqref="F190:F65536">
    <cfRule type="cellIs" dxfId="81" priority="2" stopIfTrue="1" operator="between">
      <formula>0.009</formula>
      <formula>-0.009</formula>
    </cfRule>
  </conditionalFormatting>
  <conditionalFormatting sqref="F113:H113">
    <cfRule type="cellIs" dxfId="80" priority="4"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DCE7A-D39B-4B67-A2B3-8EF7FDE80C76}">
  <dimension ref="A1:J472"/>
  <sheetViews>
    <sheetView workbookViewId="0">
      <selection sqref="A1:G1"/>
    </sheetView>
  </sheetViews>
  <sheetFormatPr defaultColWidth="9.28515625" defaultRowHeight="11.25" x14ac:dyDescent="0.2"/>
  <cols>
    <col min="1" max="1" width="33.85546875" style="6" bestFit="1" customWidth="1"/>
    <col min="2" max="2" width="44.7109375" style="6" bestFit="1" customWidth="1"/>
    <col min="3" max="3" width="32.28515625" style="6" bestFit="1" customWidth="1"/>
    <col min="4" max="4" width="13.7109375" style="6" bestFit="1" customWidth="1"/>
    <col min="5" max="5" width="24.7109375" style="9" customWidth="1"/>
    <col min="6" max="6" width="27.7109375" style="10" bestFit="1" customWidth="1"/>
    <col min="7" max="7" width="29.28515625" style="9" customWidth="1"/>
    <col min="8" max="8" width="28.28515625" style="6" customWidth="1"/>
    <col min="9" max="9" width="6.7109375" style="6" customWidth="1"/>
    <col min="10" max="16384" width="9.28515625" style="6"/>
  </cols>
  <sheetData>
    <row r="1" spans="1:10" s="1" customFormat="1" ht="15" x14ac:dyDescent="0.2">
      <c r="A1" s="150" t="s">
        <v>12</v>
      </c>
      <c r="B1" s="151"/>
      <c r="C1" s="151"/>
      <c r="D1" s="151"/>
      <c r="E1" s="151"/>
      <c r="F1" s="151"/>
      <c r="G1" s="151"/>
    </row>
    <row r="2" spans="1:10" s="1" customFormat="1" ht="12" x14ac:dyDescent="0.2">
      <c r="E2" s="5"/>
      <c r="F2" s="8"/>
      <c r="G2" s="9"/>
    </row>
    <row r="3" spans="1:10" s="1" customFormat="1" ht="12" x14ac:dyDescent="0.2">
      <c r="A3" s="7" t="s">
        <v>7</v>
      </c>
      <c r="B3" s="2"/>
      <c r="C3" s="3"/>
      <c r="D3" s="3"/>
      <c r="E3" s="4"/>
      <c r="F3" s="8"/>
      <c r="G3" s="9"/>
    </row>
    <row r="4" spans="1:10" s="1" customFormat="1" ht="33.75" x14ac:dyDescent="0.2">
      <c r="A4" s="38" t="s">
        <v>2</v>
      </c>
      <c r="B4" s="38" t="s">
        <v>0</v>
      </c>
      <c r="C4" s="39" t="s">
        <v>4</v>
      </c>
      <c r="D4" s="39" t="s">
        <v>1</v>
      </c>
      <c r="E4" s="41" t="s">
        <v>6</v>
      </c>
      <c r="F4" s="40" t="s">
        <v>320</v>
      </c>
      <c r="G4" s="41" t="s">
        <v>321</v>
      </c>
      <c r="H4" s="42" t="s">
        <v>322</v>
      </c>
      <c r="I4" s="43" t="s">
        <v>5</v>
      </c>
      <c r="J4" s="37"/>
    </row>
    <row r="5" spans="1:10" x14ac:dyDescent="0.2">
      <c r="A5" s="44" t="s">
        <v>128</v>
      </c>
      <c r="B5" s="45"/>
      <c r="C5" s="45"/>
      <c r="D5" s="45"/>
      <c r="E5" s="46"/>
      <c r="F5" s="47"/>
      <c r="G5" s="46"/>
      <c r="H5" s="45"/>
      <c r="I5" s="45"/>
    </row>
    <row r="6" spans="1:10" x14ac:dyDescent="0.2">
      <c r="A6" s="44" t="s">
        <v>31</v>
      </c>
      <c r="B6" s="45"/>
      <c r="C6" s="45"/>
      <c r="D6" s="45"/>
      <c r="E6" s="46"/>
      <c r="F6" s="47"/>
      <c r="G6" s="46"/>
      <c r="H6" s="45"/>
      <c r="I6" s="45"/>
    </row>
    <row r="7" spans="1:10" x14ac:dyDescent="0.2">
      <c r="A7" s="45" t="s">
        <v>135</v>
      </c>
      <c r="B7" s="45" t="s">
        <v>1298</v>
      </c>
      <c r="C7" s="45" t="s">
        <v>131</v>
      </c>
      <c r="D7" s="48">
        <v>877100</v>
      </c>
      <c r="E7" s="46">
        <v>11592.6307</v>
      </c>
      <c r="F7" s="47">
        <v>6.0351076336274199</v>
      </c>
      <c r="G7" s="46">
        <v>-11657.067800000001</v>
      </c>
      <c r="H7" s="46">
        <v>-6.0686534994591304</v>
      </c>
      <c r="I7" s="49"/>
    </row>
    <row r="8" spans="1:10" x14ac:dyDescent="0.2">
      <c r="A8" s="45" t="s">
        <v>137</v>
      </c>
      <c r="B8" s="45" t="s">
        <v>1260</v>
      </c>
      <c r="C8" s="45" t="s">
        <v>131</v>
      </c>
      <c r="D8" s="48">
        <v>1569750</v>
      </c>
      <c r="E8" s="46">
        <v>11124.81825</v>
      </c>
      <c r="F8" s="47">
        <v>5.7915651141455404</v>
      </c>
      <c r="G8" s="46">
        <v>-11239.276750000001</v>
      </c>
      <c r="H8" s="46">
        <v>-5.85115205217192</v>
      </c>
      <c r="I8" s="49"/>
    </row>
    <row r="9" spans="1:10" x14ac:dyDescent="0.2">
      <c r="A9" s="45" t="s">
        <v>160</v>
      </c>
      <c r="B9" s="45" t="s">
        <v>1296</v>
      </c>
      <c r="C9" s="45" t="s">
        <v>161</v>
      </c>
      <c r="D9" s="48">
        <v>669000</v>
      </c>
      <c r="E9" s="46">
        <v>7941.03</v>
      </c>
      <c r="F9" s="47">
        <v>4.1340893203700801</v>
      </c>
      <c r="G9" s="46">
        <v>-7991.1369999999997</v>
      </c>
      <c r="H9" s="46">
        <v>-4.1601749558072703</v>
      </c>
      <c r="I9" s="49"/>
    </row>
    <row r="10" spans="1:10" x14ac:dyDescent="0.2">
      <c r="A10" s="45" t="s">
        <v>130</v>
      </c>
      <c r="B10" s="45" t="s">
        <v>1301</v>
      </c>
      <c r="C10" s="45" t="s">
        <v>131</v>
      </c>
      <c r="D10" s="48">
        <v>528750</v>
      </c>
      <c r="E10" s="46">
        <v>6482.4750000000004</v>
      </c>
      <c r="F10" s="47">
        <v>3.3747675889734801</v>
      </c>
      <c r="G10" s="46">
        <v>-6492.4724999999999</v>
      </c>
      <c r="H10" s="46">
        <v>-3.3799722737537099</v>
      </c>
      <c r="I10" s="49"/>
    </row>
    <row r="11" spans="1:10" x14ac:dyDescent="0.2">
      <c r="A11" s="45" t="s">
        <v>142</v>
      </c>
      <c r="B11" s="45" t="s">
        <v>1304</v>
      </c>
      <c r="C11" s="45" t="s">
        <v>143</v>
      </c>
      <c r="D11" s="48">
        <v>278825</v>
      </c>
      <c r="E11" s="46">
        <v>4898.95525</v>
      </c>
      <c r="F11" s="47">
        <v>2.5503893802184301</v>
      </c>
      <c r="G11" s="46">
        <v>-4927.27855</v>
      </c>
      <c r="H11" s="46">
        <v>-2.56513445132981</v>
      </c>
      <c r="I11" s="49"/>
    </row>
    <row r="12" spans="1:10" x14ac:dyDescent="0.2">
      <c r="A12" s="45" t="s">
        <v>328</v>
      </c>
      <c r="B12" s="45" t="s">
        <v>327</v>
      </c>
      <c r="C12" s="45" t="s">
        <v>143</v>
      </c>
      <c r="D12" s="48">
        <v>35737500</v>
      </c>
      <c r="E12" s="46">
        <v>4628.0062500000004</v>
      </c>
      <c r="F12" s="47">
        <v>2.4093337026470101</v>
      </c>
      <c r="G12" s="46">
        <v>-4638.8775974999999</v>
      </c>
      <c r="H12" s="46">
        <v>-2.4149933112365498</v>
      </c>
      <c r="I12" s="49"/>
    </row>
    <row r="13" spans="1:10" x14ac:dyDescent="0.2">
      <c r="A13" s="45" t="s">
        <v>405</v>
      </c>
      <c r="B13" s="45" t="s">
        <v>1299</v>
      </c>
      <c r="C13" s="45" t="s">
        <v>131</v>
      </c>
      <c r="D13" s="48">
        <v>4971400</v>
      </c>
      <c r="E13" s="46">
        <v>4048.7081600000001</v>
      </c>
      <c r="F13" s="47">
        <v>2.1077519119750501</v>
      </c>
      <c r="G13" s="46">
        <v>-4057.46747</v>
      </c>
      <c r="H13" s="46">
        <v>-2.11231199674048</v>
      </c>
      <c r="I13" s="49"/>
    </row>
    <row r="14" spans="1:10" x14ac:dyDescent="0.2">
      <c r="A14" s="45" t="s">
        <v>145</v>
      </c>
      <c r="B14" s="45" t="s">
        <v>144</v>
      </c>
      <c r="C14" s="45" t="s">
        <v>146</v>
      </c>
      <c r="D14" s="48">
        <v>95900</v>
      </c>
      <c r="E14" s="46">
        <v>3605.84</v>
      </c>
      <c r="F14" s="47">
        <v>1.87719535563564</v>
      </c>
      <c r="G14" s="46">
        <v>-3611.4078</v>
      </c>
      <c r="H14" s="46">
        <v>-1.8800939446748399</v>
      </c>
      <c r="I14" s="49"/>
    </row>
    <row r="15" spans="1:10" x14ac:dyDescent="0.2">
      <c r="A15" s="45" t="s">
        <v>332</v>
      </c>
      <c r="B15" s="45" t="s">
        <v>331</v>
      </c>
      <c r="C15" s="45" t="s">
        <v>227</v>
      </c>
      <c r="D15" s="48">
        <v>672100</v>
      </c>
      <c r="E15" s="46">
        <v>3502.9852000000001</v>
      </c>
      <c r="F15" s="47">
        <v>1.8236492879052799</v>
      </c>
      <c r="G15" s="46">
        <v>-3492.2156500000001</v>
      </c>
      <c r="H15" s="46">
        <v>-1.81804267495454</v>
      </c>
      <c r="I15" s="49"/>
    </row>
    <row r="16" spans="1:10" x14ac:dyDescent="0.2">
      <c r="A16" s="45" t="s">
        <v>274</v>
      </c>
      <c r="B16" s="45" t="s">
        <v>1297</v>
      </c>
      <c r="C16" s="45" t="s">
        <v>275</v>
      </c>
      <c r="D16" s="48">
        <v>364700</v>
      </c>
      <c r="E16" s="46">
        <v>3434.7446</v>
      </c>
      <c r="F16" s="47">
        <v>1.7881233251931801</v>
      </c>
      <c r="G16" s="46">
        <v>-3464.0088000000001</v>
      </c>
      <c r="H16" s="46">
        <v>-1.80335822755335</v>
      </c>
      <c r="I16" s="49"/>
    </row>
    <row r="17" spans="1:9" x14ac:dyDescent="0.2">
      <c r="A17" s="45" t="s">
        <v>133</v>
      </c>
      <c r="B17" s="45" t="s">
        <v>132</v>
      </c>
      <c r="C17" s="45" t="s">
        <v>131</v>
      </c>
      <c r="D17" s="48">
        <v>355500</v>
      </c>
      <c r="E17" s="46">
        <v>3411.0225</v>
      </c>
      <c r="F17" s="47">
        <v>1.77577363248748</v>
      </c>
      <c r="G17" s="46">
        <v>-3441.2835</v>
      </c>
      <c r="H17" s="46">
        <v>-1.7915274675597199</v>
      </c>
      <c r="I17" s="49"/>
    </row>
    <row r="18" spans="1:9" x14ac:dyDescent="0.2">
      <c r="A18" s="45" t="s">
        <v>407</v>
      </c>
      <c r="B18" s="45" t="s">
        <v>1305</v>
      </c>
      <c r="C18" s="45" t="s">
        <v>408</v>
      </c>
      <c r="D18" s="48">
        <v>95172</v>
      </c>
      <c r="E18" s="46">
        <v>2763.2238480000001</v>
      </c>
      <c r="F18" s="47">
        <v>1.43853054324297</v>
      </c>
      <c r="G18" s="46">
        <v>-2763.7114499999998</v>
      </c>
      <c r="H18" s="46">
        <v>-1.43878438817502</v>
      </c>
      <c r="I18" s="49"/>
    </row>
    <row r="19" spans="1:9" x14ac:dyDescent="0.2">
      <c r="A19" s="45" t="s">
        <v>344</v>
      </c>
      <c r="B19" s="45" t="s">
        <v>343</v>
      </c>
      <c r="C19" s="45" t="s">
        <v>152</v>
      </c>
      <c r="D19" s="48">
        <v>22200</v>
      </c>
      <c r="E19" s="46">
        <v>2656.674</v>
      </c>
      <c r="F19" s="47">
        <v>1.3830608385945999</v>
      </c>
      <c r="G19" s="46">
        <v>-2660.2395000000001</v>
      </c>
      <c r="H19" s="46">
        <v>-1.3849170330015901</v>
      </c>
      <c r="I19" s="49"/>
    </row>
    <row r="20" spans="1:9" x14ac:dyDescent="0.2">
      <c r="A20" s="45" t="s">
        <v>154</v>
      </c>
      <c r="B20" s="45" t="s">
        <v>153</v>
      </c>
      <c r="C20" s="45" t="s">
        <v>155</v>
      </c>
      <c r="D20" s="48">
        <v>659775</v>
      </c>
      <c r="E20" s="46">
        <v>2561.9063249999999</v>
      </c>
      <c r="F20" s="47">
        <v>1.3337249170411201</v>
      </c>
      <c r="G20" s="46">
        <v>-2569.4638125000001</v>
      </c>
      <c r="H20" s="46">
        <v>-1.33765933466234</v>
      </c>
      <c r="I20" s="49"/>
    </row>
    <row r="21" spans="1:9" x14ac:dyDescent="0.2">
      <c r="A21" s="45" t="s">
        <v>410</v>
      </c>
      <c r="B21" s="45" t="s">
        <v>409</v>
      </c>
      <c r="C21" s="45" t="s">
        <v>131</v>
      </c>
      <c r="D21" s="48">
        <v>259700</v>
      </c>
      <c r="E21" s="46">
        <v>2340.9358000000002</v>
      </c>
      <c r="F21" s="47">
        <v>1.21868796496827</v>
      </c>
      <c r="G21" s="46">
        <v>-2343.1016</v>
      </c>
      <c r="H21" s="46">
        <v>-1.2198154774761001</v>
      </c>
      <c r="I21" s="49"/>
    </row>
    <row r="22" spans="1:9" x14ac:dyDescent="0.2">
      <c r="A22" s="45" t="s">
        <v>412</v>
      </c>
      <c r="B22" s="45" t="s">
        <v>1303</v>
      </c>
      <c r="C22" s="45" t="s">
        <v>140</v>
      </c>
      <c r="D22" s="48">
        <v>696875</v>
      </c>
      <c r="E22" s="46">
        <v>2230</v>
      </c>
      <c r="F22" s="47">
        <v>1.1609349397276301</v>
      </c>
      <c r="G22" s="46">
        <v>-2246.7249999999999</v>
      </c>
      <c r="H22" s="46">
        <v>-1.1696419517755801</v>
      </c>
      <c r="I22" s="49"/>
    </row>
    <row r="23" spans="1:9" x14ac:dyDescent="0.2">
      <c r="A23" s="45" t="s">
        <v>349</v>
      </c>
      <c r="B23" s="45" t="s">
        <v>1302</v>
      </c>
      <c r="C23" s="45" t="s">
        <v>239</v>
      </c>
      <c r="D23" s="48">
        <v>207000</v>
      </c>
      <c r="E23" s="46">
        <v>1985.9580000000001</v>
      </c>
      <c r="F23" s="47">
        <v>1.03388700943121</v>
      </c>
      <c r="G23" s="46">
        <v>-1999.9110000000001</v>
      </c>
      <c r="H23" s="46">
        <v>-1.04115092208324</v>
      </c>
      <c r="I23" s="49"/>
    </row>
    <row r="24" spans="1:9" x14ac:dyDescent="0.2">
      <c r="A24" s="45" t="s">
        <v>414</v>
      </c>
      <c r="B24" s="45" t="s">
        <v>413</v>
      </c>
      <c r="C24" s="45" t="s">
        <v>415</v>
      </c>
      <c r="D24" s="48">
        <v>356365</v>
      </c>
      <c r="E24" s="46">
        <v>1923.480088</v>
      </c>
      <c r="F24" s="47">
        <v>1.0013610941836599</v>
      </c>
      <c r="G24" s="46">
        <v>-1921.63661</v>
      </c>
      <c r="H24" s="46">
        <v>-1.0004013820667099</v>
      </c>
      <c r="I24" s="49"/>
    </row>
    <row r="25" spans="1:9" x14ac:dyDescent="0.2">
      <c r="A25" s="45" t="s">
        <v>241</v>
      </c>
      <c r="B25" s="45" t="s">
        <v>240</v>
      </c>
      <c r="C25" s="45" t="s">
        <v>176</v>
      </c>
      <c r="D25" s="48">
        <v>177100</v>
      </c>
      <c r="E25" s="46">
        <v>1884.1668999999999</v>
      </c>
      <c r="F25" s="47">
        <v>0.98089470246111699</v>
      </c>
      <c r="G25" s="46">
        <v>-1891.7822000000001</v>
      </c>
      <c r="H25" s="46">
        <v>-0.98485921719049296</v>
      </c>
      <c r="I25" s="49"/>
    </row>
    <row r="26" spans="1:9" x14ac:dyDescent="0.2">
      <c r="A26" s="45" t="s">
        <v>357</v>
      </c>
      <c r="B26" s="45" t="s">
        <v>356</v>
      </c>
      <c r="C26" s="45" t="s">
        <v>170</v>
      </c>
      <c r="D26" s="48">
        <v>103600</v>
      </c>
      <c r="E26" s="46">
        <v>1881.9975999999999</v>
      </c>
      <c r="F26" s="47">
        <v>0.97976536785808999</v>
      </c>
      <c r="G26" s="46">
        <v>-1897.9848999999999</v>
      </c>
      <c r="H26" s="46">
        <v>-0.98808833429840703</v>
      </c>
      <c r="I26" s="49"/>
    </row>
    <row r="27" spans="1:9" x14ac:dyDescent="0.2">
      <c r="A27" s="45" t="s">
        <v>186</v>
      </c>
      <c r="B27" s="45" t="s">
        <v>185</v>
      </c>
      <c r="C27" s="45" t="s">
        <v>187</v>
      </c>
      <c r="D27" s="48">
        <v>232800</v>
      </c>
      <c r="E27" s="46">
        <v>1829.808</v>
      </c>
      <c r="F27" s="47">
        <v>0.95259553371889305</v>
      </c>
      <c r="G27" s="46">
        <v>-1847.9664</v>
      </c>
      <c r="H27" s="46">
        <v>-0.962048771839767</v>
      </c>
      <c r="I27" s="49"/>
    </row>
    <row r="28" spans="1:9" x14ac:dyDescent="0.2">
      <c r="A28" s="45" t="s">
        <v>151</v>
      </c>
      <c r="B28" s="45" t="s">
        <v>150</v>
      </c>
      <c r="C28" s="45" t="s">
        <v>152</v>
      </c>
      <c r="D28" s="48">
        <v>59600</v>
      </c>
      <c r="E28" s="46">
        <v>1758.2</v>
      </c>
      <c r="F28" s="47">
        <v>0.915316507187944</v>
      </c>
      <c r="G28" s="46">
        <v>-1765.1474000000001</v>
      </c>
      <c r="H28" s="46">
        <v>-0.91893331409389201</v>
      </c>
      <c r="I28" s="49"/>
    </row>
    <row r="29" spans="1:9" x14ac:dyDescent="0.2">
      <c r="A29" s="45" t="s">
        <v>417</v>
      </c>
      <c r="B29" s="45" t="s">
        <v>416</v>
      </c>
      <c r="C29" s="45" t="s">
        <v>170</v>
      </c>
      <c r="D29" s="48">
        <v>79050</v>
      </c>
      <c r="E29" s="46">
        <v>1565.19</v>
      </c>
      <c r="F29" s="47">
        <v>0.81483576605932095</v>
      </c>
      <c r="G29" s="46">
        <v>-1575.7036499999999</v>
      </c>
      <c r="H29" s="46">
        <v>-0.82030915782123404</v>
      </c>
      <c r="I29" s="49"/>
    </row>
    <row r="30" spans="1:9" x14ac:dyDescent="0.2">
      <c r="A30" s="45" t="s">
        <v>419</v>
      </c>
      <c r="B30" s="45" t="s">
        <v>418</v>
      </c>
      <c r="C30" s="45" t="s">
        <v>152</v>
      </c>
      <c r="D30" s="48">
        <v>20100</v>
      </c>
      <c r="E30" s="46">
        <v>1437.15</v>
      </c>
      <c r="F30" s="47">
        <v>0.748178317771103</v>
      </c>
      <c r="G30" s="46">
        <v>-1446.6975</v>
      </c>
      <c r="H30" s="46">
        <v>-0.75314873316888298</v>
      </c>
      <c r="I30" s="49"/>
    </row>
    <row r="31" spans="1:9" x14ac:dyDescent="0.2">
      <c r="A31" s="45" t="s">
        <v>361</v>
      </c>
      <c r="B31" s="45" t="s">
        <v>360</v>
      </c>
      <c r="C31" s="45" t="s">
        <v>347</v>
      </c>
      <c r="D31" s="48">
        <v>72600</v>
      </c>
      <c r="E31" s="46">
        <v>1364.2266</v>
      </c>
      <c r="F31" s="47">
        <v>0.71021449580530305</v>
      </c>
      <c r="G31" s="46">
        <v>-1364.88</v>
      </c>
      <c r="H31" s="46">
        <v>-0.71055465494863002</v>
      </c>
      <c r="I31" s="49"/>
    </row>
    <row r="32" spans="1:9" x14ac:dyDescent="0.2">
      <c r="A32" s="45" t="s">
        <v>421</v>
      </c>
      <c r="B32" s="45" t="s">
        <v>420</v>
      </c>
      <c r="C32" s="45" t="s">
        <v>149</v>
      </c>
      <c r="D32" s="48">
        <v>76950</v>
      </c>
      <c r="E32" s="46">
        <v>1345.93245</v>
      </c>
      <c r="F32" s="47">
        <v>0.70069058642072102</v>
      </c>
      <c r="G32" s="46">
        <v>-1359.5526</v>
      </c>
      <c r="H32" s="46">
        <v>-0.70778121781952397</v>
      </c>
      <c r="I32" s="49"/>
    </row>
    <row r="33" spans="1:9" x14ac:dyDescent="0.2">
      <c r="A33" s="45" t="s">
        <v>342</v>
      </c>
      <c r="B33" s="45" t="s">
        <v>341</v>
      </c>
      <c r="C33" s="45" t="s">
        <v>131</v>
      </c>
      <c r="D33" s="48">
        <v>133000</v>
      </c>
      <c r="E33" s="46">
        <v>1343.6990000000001</v>
      </c>
      <c r="F33" s="47">
        <v>0.69952785541572804</v>
      </c>
      <c r="G33" s="46">
        <v>-1346.8288</v>
      </c>
      <c r="H33" s="46">
        <v>-0.70115722500064304</v>
      </c>
      <c r="I33" s="49"/>
    </row>
    <row r="34" spans="1:9" x14ac:dyDescent="0.2">
      <c r="A34" s="45" t="s">
        <v>423</v>
      </c>
      <c r="B34" s="45" t="s">
        <v>422</v>
      </c>
      <c r="C34" s="45" t="s">
        <v>194</v>
      </c>
      <c r="D34" s="48">
        <v>733200</v>
      </c>
      <c r="E34" s="46">
        <v>1330.6846800000001</v>
      </c>
      <c r="F34" s="47">
        <v>0.69275261828353296</v>
      </c>
      <c r="G34" s="46">
        <v>-1304.14284</v>
      </c>
      <c r="H34" s="46">
        <v>-0.67893497280341597</v>
      </c>
      <c r="I34" s="49"/>
    </row>
    <row r="35" spans="1:9" x14ac:dyDescent="0.2">
      <c r="A35" s="45" t="s">
        <v>425</v>
      </c>
      <c r="B35" s="45" t="s">
        <v>424</v>
      </c>
      <c r="C35" s="45" t="s">
        <v>158</v>
      </c>
      <c r="D35" s="48">
        <v>57050</v>
      </c>
      <c r="E35" s="46">
        <v>1249.4520500000001</v>
      </c>
      <c r="F35" s="47">
        <v>0.65046302258265098</v>
      </c>
      <c r="G35" s="46">
        <v>-1257.6102000000001</v>
      </c>
      <c r="H35" s="46">
        <v>-0.65471014427706298</v>
      </c>
      <c r="I35" s="49"/>
    </row>
    <row r="36" spans="1:9" x14ac:dyDescent="0.2">
      <c r="A36" s="45" t="s">
        <v>326</v>
      </c>
      <c r="B36" s="45" t="s">
        <v>325</v>
      </c>
      <c r="C36" s="45" t="s">
        <v>131</v>
      </c>
      <c r="D36" s="48">
        <v>288000</v>
      </c>
      <c r="E36" s="46">
        <v>1200.96</v>
      </c>
      <c r="F36" s="47">
        <v>0.62521812789923403</v>
      </c>
      <c r="G36" s="46">
        <v>-1200.8820000000001</v>
      </c>
      <c r="H36" s="46">
        <v>-0.62517752120627501</v>
      </c>
      <c r="I36" s="49"/>
    </row>
    <row r="37" spans="1:9" x14ac:dyDescent="0.2">
      <c r="A37" s="45" t="s">
        <v>172</v>
      </c>
      <c r="B37" s="45" t="s">
        <v>171</v>
      </c>
      <c r="C37" s="45" t="s">
        <v>173</v>
      </c>
      <c r="D37" s="48">
        <v>323350</v>
      </c>
      <c r="E37" s="46">
        <v>1160.8264999999999</v>
      </c>
      <c r="F37" s="47">
        <v>0.60432468287521701</v>
      </c>
      <c r="G37" s="46">
        <v>-1164.939425</v>
      </c>
      <c r="H37" s="46">
        <v>-0.60646586598596997</v>
      </c>
      <c r="I37" s="49"/>
    </row>
    <row r="38" spans="1:9" x14ac:dyDescent="0.2">
      <c r="A38" s="45" t="s">
        <v>196</v>
      </c>
      <c r="B38" s="45" t="s">
        <v>195</v>
      </c>
      <c r="C38" s="45" t="s">
        <v>152</v>
      </c>
      <c r="D38" s="48">
        <v>28175</v>
      </c>
      <c r="E38" s="46">
        <v>1156.8655000000001</v>
      </c>
      <c r="F38" s="47">
        <v>0.60226259171097396</v>
      </c>
      <c r="G38" s="46">
        <v>-1167.85655</v>
      </c>
      <c r="H38" s="46">
        <v>-0.60798451725774205</v>
      </c>
      <c r="I38" s="49"/>
    </row>
    <row r="39" spans="1:9" x14ac:dyDescent="0.2">
      <c r="A39" s="45" t="s">
        <v>382</v>
      </c>
      <c r="B39" s="45" t="s">
        <v>381</v>
      </c>
      <c r="C39" s="45" t="s">
        <v>206</v>
      </c>
      <c r="D39" s="48">
        <v>33975</v>
      </c>
      <c r="E39" s="46">
        <v>1121.3108999999999</v>
      </c>
      <c r="F39" s="47">
        <v>0.58375291574324295</v>
      </c>
      <c r="G39" s="46">
        <v>-1133.4739500000001</v>
      </c>
      <c r="H39" s="46">
        <v>-0.59008498288165301</v>
      </c>
      <c r="I39" s="49"/>
    </row>
    <row r="40" spans="1:9" x14ac:dyDescent="0.2">
      <c r="A40" s="45" t="s">
        <v>427</v>
      </c>
      <c r="B40" s="45" t="s">
        <v>426</v>
      </c>
      <c r="C40" s="45" t="s">
        <v>428</v>
      </c>
      <c r="D40" s="48">
        <v>62225</v>
      </c>
      <c r="E40" s="46">
        <v>1118.9921750000001</v>
      </c>
      <c r="F40" s="47">
        <v>0.58254579069027401</v>
      </c>
      <c r="G40" s="46">
        <v>-1113.78665</v>
      </c>
      <c r="H40" s="46">
        <v>-0.579835801518918</v>
      </c>
      <c r="I40" s="49"/>
    </row>
    <row r="41" spans="1:9" x14ac:dyDescent="0.2">
      <c r="A41" s="45" t="s">
        <v>367</v>
      </c>
      <c r="B41" s="45" t="s">
        <v>366</v>
      </c>
      <c r="C41" s="45" t="s">
        <v>131</v>
      </c>
      <c r="D41" s="48">
        <v>5131500</v>
      </c>
      <c r="E41" s="46">
        <v>1075.04925</v>
      </c>
      <c r="F41" s="47">
        <v>0.55966916423900503</v>
      </c>
      <c r="G41" s="46">
        <v>-1085.4211</v>
      </c>
      <c r="H41" s="46">
        <v>-0.56506873511551403</v>
      </c>
      <c r="I41" s="49"/>
    </row>
    <row r="42" spans="1:9" x14ac:dyDescent="0.2">
      <c r="A42" s="45" t="s">
        <v>139</v>
      </c>
      <c r="B42" s="45" t="s">
        <v>138</v>
      </c>
      <c r="C42" s="45" t="s">
        <v>140</v>
      </c>
      <c r="D42" s="48">
        <v>324950</v>
      </c>
      <c r="E42" s="46">
        <v>1039.8399999999999</v>
      </c>
      <c r="F42" s="47">
        <v>0.54133927700734397</v>
      </c>
      <c r="G42" s="46">
        <v>-1039.1597875</v>
      </c>
      <c r="H42" s="46">
        <v>-0.54098515931331204</v>
      </c>
      <c r="I42" s="49"/>
    </row>
    <row r="43" spans="1:9" x14ac:dyDescent="0.2">
      <c r="A43" s="45" t="s">
        <v>430</v>
      </c>
      <c r="B43" s="45" t="s">
        <v>429</v>
      </c>
      <c r="C43" s="45" t="s">
        <v>140</v>
      </c>
      <c r="D43" s="48">
        <v>84150</v>
      </c>
      <c r="E43" s="46">
        <v>1026.2092500000001</v>
      </c>
      <c r="F43" s="47">
        <v>0.53424312726308698</v>
      </c>
      <c r="G43" s="46">
        <v>-1027.2190499999999</v>
      </c>
      <c r="H43" s="46">
        <v>-0.53476882775731904</v>
      </c>
      <c r="I43" s="49"/>
    </row>
    <row r="44" spans="1:9" x14ac:dyDescent="0.2">
      <c r="A44" s="45" t="s">
        <v>432</v>
      </c>
      <c r="B44" s="45" t="s">
        <v>431</v>
      </c>
      <c r="C44" s="45" t="s">
        <v>149</v>
      </c>
      <c r="D44" s="48">
        <v>46475</v>
      </c>
      <c r="E44" s="46">
        <v>1001.2574</v>
      </c>
      <c r="F44" s="47">
        <v>0.52125322839499599</v>
      </c>
      <c r="G44" s="46">
        <v>-1009.2511</v>
      </c>
      <c r="H44" s="46">
        <v>-0.52541473764508595</v>
      </c>
      <c r="I44" s="49"/>
    </row>
    <row r="45" spans="1:9" x14ac:dyDescent="0.2">
      <c r="A45" s="45" t="s">
        <v>434</v>
      </c>
      <c r="B45" s="45" t="s">
        <v>433</v>
      </c>
      <c r="C45" s="45" t="s">
        <v>176</v>
      </c>
      <c r="D45" s="48">
        <v>59450</v>
      </c>
      <c r="E45" s="46">
        <v>997.57100000000003</v>
      </c>
      <c r="F45" s="47">
        <v>0.51933409361391403</v>
      </c>
      <c r="G45" s="46">
        <v>-1000.95965</v>
      </c>
      <c r="H45" s="46">
        <v>-0.52109822015360396</v>
      </c>
      <c r="I45" s="49"/>
    </row>
    <row r="46" spans="1:9" x14ac:dyDescent="0.2">
      <c r="A46" s="45" t="s">
        <v>436</v>
      </c>
      <c r="B46" s="45" t="s">
        <v>435</v>
      </c>
      <c r="C46" s="45" t="s">
        <v>173</v>
      </c>
      <c r="D46" s="48">
        <v>482800</v>
      </c>
      <c r="E46" s="46">
        <v>984.91200000000003</v>
      </c>
      <c r="F46" s="47">
        <v>0.51274383558610603</v>
      </c>
      <c r="G46" s="46">
        <v>-987.38528499999995</v>
      </c>
      <c r="H46" s="46">
        <v>-0.514031424362969</v>
      </c>
      <c r="I46" s="49"/>
    </row>
    <row r="47" spans="1:9" x14ac:dyDescent="0.2">
      <c r="A47" s="45" t="s">
        <v>338</v>
      </c>
      <c r="B47" s="45" t="s">
        <v>337</v>
      </c>
      <c r="C47" s="45" t="s">
        <v>143</v>
      </c>
      <c r="D47" s="48">
        <v>244800</v>
      </c>
      <c r="E47" s="46">
        <v>913.59360000000004</v>
      </c>
      <c r="F47" s="47">
        <v>0.475615574417734</v>
      </c>
      <c r="G47" s="46">
        <v>-916.22519999999997</v>
      </c>
      <c r="H47" s="46">
        <v>-0.47698558176633798</v>
      </c>
      <c r="I47" s="49"/>
    </row>
    <row r="48" spans="1:9" x14ac:dyDescent="0.2">
      <c r="A48" s="45" t="s">
        <v>330</v>
      </c>
      <c r="B48" s="45" t="s">
        <v>329</v>
      </c>
      <c r="C48" s="45" t="s">
        <v>239</v>
      </c>
      <c r="D48" s="48">
        <v>392450</v>
      </c>
      <c r="E48" s="46">
        <v>851.14556000000005</v>
      </c>
      <c r="F48" s="47">
        <v>0.44310521049239399</v>
      </c>
      <c r="G48" s="46">
        <v>-852.46155999999996</v>
      </c>
      <c r="H48" s="46">
        <v>-0.44379031828642101</v>
      </c>
      <c r="I48" s="49"/>
    </row>
    <row r="49" spans="1:9" x14ac:dyDescent="0.2">
      <c r="A49" s="45" t="s">
        <v>208</v>
      </c>
      <c r="B49" s="45" t="s">
        <v>207</v>
      </c>
      <c r="C49" s="45" t="s">
        <v>209</v>
      </c>
      <c r="D49" s="48">
        <v>540000</v>
      </c>
      <c r="E49" s="46">
        <v>832.62599999999998</v>
      </c>
      <c r="F49" s="47">
        <v>0.43346395297114598</v>
      </c>
      <c r="G49" s="46">
        <v>-839.48400000000004</v>
      </c>
      <c r="H49" s="46">
        <v>-0.43703421835977901</v>
      </c>
      <c r="I49" s="49"/>
    </row>
    <row r="50" spans="1:9" x14ac:dyDescent="0.2">
      <c r="A50" s="45" t="s">
        <v>438</v>
      </c>
      <c r="B50" s="45" t="s">
        <v>437</v>
      </c>
      <c r="C50" s="45" t="s">
        <v>131</v>
      </c>
      <c r="D50" s="48">
        <v>704000</v>
      </c>
      <c r="E50" s="46">
        <v>795.94240000000002</v>
      </c>
      <c r="F50" s="47">
        <v>0.41436652115276401</v>
      </c>
      <c r="G50" s="46">
        <v>-802.32320000000004</v>
      </c>
      <c r="H50" s="46">
        <v>-0.41768835687626799</v>
      </c>
      <c r="I50" s="49"/>
    </row>
    <row r="51" spans="1:9" x14ac:dyDescent="0.2">
      <c r="A51" s="45" t="s">
        <v>355</v>
      </c>
      <c r="B51" s="45" t="s">
        <v>1306</v>
      </c>
      <c r="C51" s="45" t="s">
        <v>203</v>
      </c>
      <c r="D51" s="48">
        <v>48750</v>
      </c>
      <c r="E51" s="46">
        <v>793.89374999999995</v>
      </c>
      <c r="F51" s="47">
        <v>0.41329999677416601</v>
      </c>
      <c r="G51" s="46">
        <v>-802.38599999999997</v>
      </c>
      <c r="H51" s="46">
        <v>-0.41772105047008601</v>
      </c>
      <c r="I51" s="49"/>
    </row>
    <row r="52" spans="1:9" x14ac:dyDescent="0.2">
      <c r="A52" s="45" t="s">
        <v>440</v>
      </c>
      <c r="B52" s="45" t="s">
        <v>439</v>
      </c>
      <c r="C52" s="45" t="s">
        <v>170</v>
      </c>
      <c r="D52" s="48">
        <v>46750</v>
      </c>
      <c r="E52" s="46">
        <v>781.66</v>
      </c>
      <c r="F52" s="47">
        <v>0.40693112331277898</v>
      </c>
      <c r="G52" s="46">
        <v>-783.95074999999997</v>
      </c>
      <c r="H52" s="46">
        <v>-0.40812368461913801</v>
      </c>
      <c r="I52" s="49"/>
    </row>
    <row r="53" spans="1:9" x14ac:dyDescent="0.2">
      <c r="A53" s="45" t="s">
        <v>346</v>
      </c>
      <c r="B53" s="45" t="s">
        <v>1300</v>
      </c>
      <c r="C53" s="45" t="s">
        <v>347</v>
      </c>
      <c r="D53" s="48">
        <v>289800</v>
      </c>
      <c r="E53" s="46">
        <v>761.44949999999994</v>
      </c>
      <c r="F53" s="47">
        <v>0.39640956474804101</v>
      </c>
      <c r="G53" s="46">
        <v>-764.57002499999999</v>
      </c>
      <c r="H53" s="46">
        <v>-0.39803410578068399</v>
      </c>
      <c r="I53" s="49"/>
    </row>
    <row r="54" spans="1:9" x14ac:dyDescent="0.2">
      <c r="A54" s="45" t="s">
        <v>324</v>
      </c>
      <c r="B54" s="45" t="s">
        <v>323</v>
      </c>
      <c r="C54" s="45" t="s">
        <v>173</v>
      </c>
      <c r="D54" s="48">
        <v>235500</v>
      </c>
      <c r="E54" s="46">
        <v>760.07624999999996</v>
      </c>
      <c r="F54" s="47">
        <v>0.39569465268257897</v>
      </c>
      <c r="G54" s="46">
        <v>-756.42600000000004</v>
      </c>
      <c r="H54" s="46">
        <v>-0.39379433754188797</v>
      </c>
      <c r="I54" s="49"/>
    </row>
    <row r="55" spans="1:9" x14ac:dyDescent="0.2">
      <c r="A55" s="45" t="s">
        <v>442</v>
      </c>
      <c r="B55" s="45" t="s">
        <v>441</v>
      </c>
      <c r="C55" s="45" t="s">
        <v>131</v>
      </c>
      <c r="D55" s="48">
        <v>560250</v>
      </c>
      <c r="E55" s="46">
        <v>669.1626</v>
      </c>
      <c r="F55" s="47">
        <v>0.34836513125514901</v>
      </c>
      <c r="G55" s="46">
        <v>-676.53494999999998</v>
      </c>
      <c r="H55" s="46">
        <v>-0.35220316654792999</v>
      </c>
      <c r="I55" s="49"/>
    </row>
    <row r="56" spans="1:9" x14ac:dyDescent="0.2">
      <c r="A56" s="45" t="s">
        <v>340</v>
      </c>
      <c r="B56" s="45" t="s">
        <v>339</v>
      </c>
      <c r="C56" s="45" t="s">
        <v>239</v>
      </c>
      <c r="D56" s="48">
        <v>38100</v>
      </c>
      <c r="E56" s="46">
        <v>659.51099999999997</v>
      </c>
      <c r="F56" s="47">
        <v>0.34334052154022798</v>
      </c>
      <c r="G56" s="46">
        <v>-661.95839999999998</v>
      </c>
      <c r="H56" s="46">
        <v>-0.34461463462161301</v>
      </c>
      <c r="I56" s="49"/>
    </row>
    <row r="57" spans="1:9" x14ac:dyDescent="0.2">
      <c r="A57" s="45" t="s">
        <v>285</v>
      </c>
      <c r="B57" s="45" t="s">
        <v>284</v>
      </c>
      <c r="C57" s="45" t="s">
        <v>286</v>
      </c>
      <c r="D57" s="48">
        <v>283500</v>
      </c>
      <c r="E57" s="46">
        <v>640.14300000000003</v>
      </c>
      <c r="F57" s="47">
        <v>0.333257567319311</v>
      </c>
      <c r="G57" s="46">
        <v>-639.86962500000004</v>
      </c>
      <c r="H57" s="46">
        <v>-0.33311524866946901</v>
      </c>
      <c r="I57" s="49"/>
    </row>
    <row r="58" spans="1:9" x14ac:dyDescent="0.2">
      <c r="A58" s="45" t="s">
        <v>369</v>
      </c>
      <c r="B58" s="45" t="s">
        <v>368</v>
      </c>
      <c r="C58" s="45" t="s">
        <v>194</v>
      </c>
      <c r="D58" s="48">
        <v>50625</v>
      </c>
      <c r="E58" s="46">
        <v>634.53375000000005</v>
      </c>
      <c r="F58" s="47">
        <v>0.33033739946699298</v>
      </c>
      <c r="G58" s="46">
        <v>-641.13525000000004</v>
      </c>
      <c r="H58" s="46">
        <v>-0.33377413130762701</v>
      </c>
      <c r="I58" s="49"/>
    </row>
    <row r="59" spans="1:9" x14ac:dyDescent="0.2">
      <c r="A59" s="45" t="s">
        <v>444</v>
      </c>
      <c r="B59" s="45" t="s">
        <v>443</v>
      </c>
      <c r="C59" s="45" t="s">
        <v>275</v>
      </c>
      <c r="D59" s="48">
        <v>111475</v>
      </c>
      <c r="E59" s="46">
        <v>630.94849999999997</v>
      </c>
      <c r="F59" s="47">
        <v>0.32847092323710197</v>
      </c>
      <c r="G59" s="46">
        <v>-631.63143749999995</v>
      </c>
      <c r="H59" s="46">
        <v>-0.32882645956239298</v>
      </c>
      <c r="I59" s="49"/>
    </row>
    <row r="60" spans="1:9" x14ac:dyDescent="0.2">
      <c r="A60" s="45" t="s">
        <v>446</v>
      </c>
      <c r="B60" s="45" t="s">
        <v>445</v>
      </c>
      <c r="C60" s="45" t="s">
        <v>447</v>
      </c>
      <c r="D60" s="48">
        <v>225400</v>
      </c>
      <c r="E60" s="46">
        <v>583.78599999999994</v>
      </c>
      <c r="F60" s="47">
        <v>0.303918190459118</v>
      </c>
      <c r="G60" s="46">
        <v>-581.34799999999996</v>
      </c>
      <c r="H60" s="46">
        <v>-0.30264897100483301</v>
      </c>
      <c r="I60" s="49"/>
    </row>
    <row r="61" spans="1:9" x14ac:dyDescent="0.2">
      <c r="A61" s="45" t="s">
        <v>336</v>
      </c>
      <c r="B61" s="45" t="s">
        <v>335</v>
      </c>
      <c r="C61" s="45" t="s">
        <v>131</v>
      </c>
      <c r="D61" s="48">
        <v>239850</v>
      </c>
      <c r="E61" s="46">
        <v>552.97417499999995</v>
      </c>
      <c r="F61" s="47">
        <v>0.28787759664778501</v>
      </c>
      <c r="G61" s="46">
        <v>-558.30820500000004</v>
      </c>
      <c r="H61" s="46">
        <v>-0.29065448534579102</v>
      </c>
      <c r="I61" s="49"/>
    </row>
    <row r="62" spans="1:9" x14ac:dyDescent="0.2">
      <c r="A62" s="45" t="s">
        <v>449</v>
      </c>
      <c r="B62" s="45" t="s">
        <v>448</v>
      </c>
      <c r="C62" s="45" t="s">
        <v>450</v>
      </c>
      <c r="D62" s="48">
        <v>129600</v>
      </c>
      <c r="E62" s="46">
        <v>550.79999999999995</v>
      </c>
      <c r="F62" s="47">
        <v>0.286745724126447</v>
      </c>
      <c r="G62" s="46">
        <v>-552.25732500000004</v>
      </c>
      <c r="H62" s="46">
        <v>-0.287504405521532</v>
      </c>
      <c r="I62" s="49"/>
    </row>
    <row r="63" spans="1:9" x14ac:dyDescent="0.2">
      <c r="A63" s="45" t="s">
        <v>452</v>
      </c>
      <c r="B63" s="45" t="s">
        <v>451</v>
      </c>
      <c r="C63" s="45" t="s">
        <v>230</v>
      </c>
      <c r="D63" s="48">
        <v>75000</v>
      </c>
      <c r="E63" s="46">
        <v>546.48749999999995</v>
      </c>
      <c r="F63" s="47">
        <v>0.28450064254457502</v>
      </c>
      <c r="G63" s="46">
        <v>-550.95749999999998</v>
      </c>
      <c r="H63" s="46">
        <v>-0.28682771841030702</v>
      </c>
      <c r="I63" s="49"/>
    </row>
    <row r="64" spans="1:9" x14ac:dyDescent="0.2">
      <c r="A64" s="45" t="s">
        <v>454</v>
      </c>
      <c r="B64" s="45" t="s">
        <v>453</v>
      </c>
      <c r="C64" s="45" t="s">
        <v>239</v>
      </c>
      <c r="D64" s="48">
        <v>162000</v>
      </c>
      <c r="E64" s="46">
        <v>511.67700000000002</v>
      </c>
      <c r="F64" s="47">
        <v>0.26637834401570099</v>
      </c>
      <c r="G64" s="46">
        <v>-515.91899999999998</v>
      </c>
      <c r="H64" s="46">
        <v>-0.26858672339432199</v>
      </c>
      <c r="I64" s="49"/>
    </row>
    <row r="65" spans="1:9" x14ac:dyDescent="0.2">
      <c r="A65" s="45" t="s">
        <v>456</v>
      </c>
      <c r="B65" s="45" t="s">
        <v>455</v>
      </c>
      <c r="C65" s="45" t="s">
        <v>170</v>
      </c>
      <c r="D65" s="48">
        <v>21750</v>
      </c>
      <c r="E65" s="46">
        <v>507.79725000000002</v>
      </c>
      <c r="F65" s="47">
        <v>0.26435855148995702</v>
      </c>
      <c r="G65" s="46">
        <v>-513.16949999999997</v>
      </c>
      <c r="H65" s="46">
        <v>-0.26715533746751402</v>
      </c>
      <c r="I65" s="49"/>
    </row>
    <row r="66" spans="1:9" x14ac:dyDescent="0.2">
      <c r="A66" s="45" t="s">
        <v>458</v>
      </c>
      <c r="B66" s="45" t="s">
        <v>457</v>
      </c>
      <c r="C66" s="45" t="s">
        <v>152</v>
      </c>
      <c r="D66" s="48">
        <v>35250</v>
      </c>
      <c r="E66" s="46">
        <v>502.3125</v>
      </c>
      <c r="F66" s="47">
        <v>0.26150319816678702</v>
      </c>
      <c r="G66" s="46">
        <v>-504.53325000000001</v>
      </c>
      <c r="H66" s="46">
        <v>-0.26265931756920802</v>
      </c>
      <c r="I66" s="49"/>
    </row>
    <row r="67" spans="1:9" x14ac:dyDescent="0.2">
      <c r="A67" s="45" t="s">
        <v>169</v>
      </c>
      <c r="B67" s="45" t="s">
        <v>168</v>
      </c>
      <c r="C67" s="45" t="s">
        <v>170</v>
      </c>
      <c r="D67" s="48">
        <v>34425</v>
      </c>
      <c r="E67" s="46">
        <v>463.3605</v>
      </c>
      <c r="F67" s="47">
        <v>0.24122484042137399</v>
      </c>
      <c r="G67" s="46">
        <v>-468.47070000000002</v>
      </c>
      <c r="H67" s="46">
        <v>-0.24388520352854701</v>
      </c>
      <c r="I67" s="49"/>
    </row>
    <row r="68" spans="1:9" x14ac:dyDescent="0.2">
      <c r="A68" s="45" t="s">
        <v>163</v>
      </c>
      <c r="B68" s="45" t="s">
        <v>162</v>
      </c>
      <c r="C68" s="45" t="s">
        <v>164</v>
      </c>
      <c r="D68" s="48">
        <v>4200</v>
      </c>
      <c r="E68" s="46">
        <v>460.15199999999999</v>
      </c>
      <c r="F68" s="47">
        <v>0.239554499724461</v>
      </c>
      <c r="G68" s="46">
        <v>-460.58150000000001</v>
      </c>
      <c r="H68" s="46">
        <v>-0.239778096835049</v>
      </c>
      <c r="I68" s="49"/>
    </row>
    <row r="69" spans="1:9" x14ac:dyDescent="0.2">
      <c r="A69" s="45" t="s">
        <v>460</v>
      </c>
      <c r="B69" s="45" t="s">
        <v>459</v>
      </c>
      <c r="C69" s="45" t="s">
        <v>461</v>
      </c>
      <c r="D69" s="48">
        <v>2250</v>
      </c>
      <c r="E69" s="46">
        <v>443.25</v>
      </c>
      <c r="F69" s="47">
        <v>0.23075534171940401</v>
      </c>
      <c r="G69" s="46">
        <v>-443.46249999999998</v>
      </c>
      <c r="H69" s="46">
        <v>-0.23086596892778599</v>
      </c>
      <c r="I69" s="49"/>
    </row>
    <row r="70" spans="1:9" x14ac:dyDescent="0.2">
      <c r="A70" s="45" t="s">
        <v>463</v>
      </c>
      <c r="B70" s="45" t="s">
        <v>462</v>
      </c>
      <c r="C70" s="45" t="s">
        <v>464</v>
      </c>
      <c r="D70" s="48">
        <v>32000</v>
      </c>
      <c r="E70" s="46">
        <v>433.28</v>
      </c>
      <c r="F70" s="47">
        <v>0.225564973401429</v>
      </c>
      <c r="G70" s="46">
        <v>-432.90120000000002</v>
      </c>
      <c r="H70" s="46">
        <v>-0.22536777064126401</v>
      </c>
      <c r="I70" s="49"/>
    </row>
    <row r="71" spans="1:9" x14ac:dyDescent="0.2">
      <c r="A71" s="45" t="s">
        <v>198</v>
      </c>
      <c r="B71" s="45" t="s">
        <v>197</v>
      </c>
      <c r="C71" s="45" t="s">
        <v>158</v>
      </c>
      <c r="D71" s="48">
        <v>30600</v>
      </c>
      <c r="E71" s="46">
        <v>419.3424</v>
      </c>
      <c r="F71" s="47">
        <v>0.21830907796826801</v>
      </c>
      <c r="G71" s="46">
        <v>-419.8014</v>
      </c>
      <c r="H71" s="46">
        <v>-0.218548032738374</v>
      </c>
      <c r="I71" s="49"/>
    </row>
    <row r="72" spans="1:9" x14ac:dyDescent="0.2">
      <c r="A72" s="45" t="s">
        <v>263</v>
      </c>
      <c r="B72" s="45" t="s">
        <v>262</v>
      </c>
      <c r="C72" s="45" t="s">
        <v>181</v>
      </c>
      <c r="D72" s="48">
        <v>5125</v>
      </c>
      <c r="E72" s="46">
        <v>418.481875</v>
      </c>
      <c r="F72" s="47">
        <v>0.21786108983418401</v>
      </c>
      <c r="G72" s="46">
        <v>-416.56</v>
      </c>
      <c r="H72" s="46">
        <v>-0.21686056434661</v>
      </c>
      <c r="I72" s="49"/>
    </row>
    <row r="73" spans="1:9" x14ac:dyDescent="0.2">
      <c r="A73" s="45" t="s">
        <v>466</v>
      </c>
      <c r="B73" s="45" t="s">
        <v>465</v>
      </c>
      <c r="C73" s="45" t="s">
        <v>467</v>
      </c>
      <c r="D73" s="48">
        <v>230750</v>
      </c>
      <c r="E73" s="46">
        <v>393.54412500000001</v>
      </c>
      <c r="F73" s="47">
        <v>0.204878531406743</v>
      </c>
      <c r="G73" s="46">
        <v>-397.48995000000002</v>
      </c>
      <c r="H73" s="46">
        <v>-0.20693272248681099</v>
      </c>
      <c r="I73" s="49"/>
    </row>
    <row r="74" spans="1:9" x14ac:dyDescent="0.2">
      <c r="A74" s="45" t="s">
        <v>469</v>
      </c>
      <c r="B74" s="45" t="s">
        <v>468</v>
      </c>
      <c r="C74" s="45" t="s">
        <v>464</v>
      </c>
      <c r="D74" s="48">
        <v>89250</v>
      </c>
      <c r="E74" s="46">
        <v>385.56</v>
      </c>
      <c r="F74" s="47">
        <v>0.20072200688851299</v>
      </c>
      <c r="G74" s="46">
        <v>-386.10187500000001</v>
      </c>
      <c r="H74" s="46">
        <v>-0.20100410626988699</v>
      </c>
      <c r="I74" s="49"/>
    </row>
    <row r="75" spans="1:9" x14ac:dyDescent="0.2">
      <c r="A75" s="45" t="s">
        <v>359</v>
      </c>
      <c r="B75" s="45" t="s">
        <v>358</v>
      </c>
      <c r="C75" s="45" t="s">
        <v>131</v>
      </c>
      <c r="D75" s="48">
        <v>216000</v>
      </c>
      <c r="E75" s="46">
        <v>384.97680000000003</v>
      </c>
      <c r="F75" s="47">
        <v>0.20041839376885001</v>
      </c>
      <c r="G75" s="46">
        <v>-387.21312</v>
      </c>
      <c r="H75" s="46">
        <v>-0.20158261889190399</v>
      </c>
      <c r="I75" s="49"/>
    </row>
    <row r="76" spans="1:9" x14ac:dyDescent="0.2">
      <c r="A76" s="45" t="s">
        <v>471</v>
      </c>
      <c r="B76" s="45" t="s">
        <v>470</v>
      </c>
      <c r="C76" s="45" t="s">
        <v>152</v>
      </c>
      <c r="D76" s="48">
        <v>131200</v>
      </c>
      <c r="E76" s="46">
        <v>371.952</v>
      </c>
      <c r="F76" s="47">
        <v>0.19363770076303599</v>
      </c>
      <c r="G76" s="46">
        <v>-372.06079999999997</v>
      </c>
      <c r="H76" s="46">
        <v>-0.193694341893728</v>
      </c>
      <c r="I76" s="49"/>
    </row>
    <row r="77" spans="1:9" x14ac:dyDescent="0.2">
      <c r="A77" s="45" t="s">
        <v>148</v>
      </c>
      <c r="B77" s="45" t="s">
        <v>147</v>
      </c>
      <c r="C77" s="45" t="s">
        <v>149</v>
      </c>
      <c r="D77" s="48">
        <v>35600</v>
      </c>
      <c r="E77" s="46">
        <v>353.89960000000002</v>
      </c>
      <c r="F77" s="47">
        <v>0.18423964609669599</v>
      </c>
      <c r="G77" s="46">
        <v>-356.92559999999997</v>
      </c>
      <c r="H77" s="46">
        <v>-0.18581497754405699</v>
      </c>
      <c r="I77" s="49"/>
    </row>
    <row r="78" spans="1:9" x14ac:dyDescent="0.2">
      <c r="A78" s="45" t="s">
        <v>473</v>
      </c>
      <c r="B78" s="45" t="s">
        <v>472</v>
      </c>
      <c r="C78" s="45" t="s">
        <v>206</v>
      </c>
      <c r="D78" s="48">
        <v>51975</v>
      </c>
      <c r="E78" s="46">
        <v>348.75225</v>
      </c>
      <c r="F78" s="47">
        <v>0.18155994275050399</v>
      </c>
      <c r="G78" s="46">
        <v>-351.79278749999997</v>
      </c>
      <c r="H78" s="46">
        <v>-0.18314284240041601</v>
      </c>
      <c r="I78" s="49"/>
    </row>
    <row r="79" spans="1:9" x14ac:dyDescent="0.2">
      <c r="A79" s="45" t="s">
        <v>475</v>
      </c>
      <c r="B79" s="45" t="s">
        <v>474</v>
      </c>
      <c r="C79" s="45" t="s">
        <v>173</v>
      </c>
      <c r="D79" s="48">
        <v>26400</v>
      </c>
      <c r="E79" s="46">
        <v>337.392</v>
      </c>
      <c r="F79" s="47">
        <v>0.17564581219039599</v>
      </c>
      <c r="G79" s="46">
        <v>-337.54680000000002</v>
      </c>
      <c r="H79" s="46">
        <v>-0.17572640085796101</v>
      </c>
      <c r="I79" s="49"/>
    </row>
    <row r="80" spans="1:9" x14ac:dyDescent="0.2">
      <c r="A80" s="45" t="s">
        <v>477</v>
      </c>
      <c r="B80" s="45" t="s">
        <v>476</v>
      </c>
      <c r="C80" s="45" t="s">
        <v>227</v>
      </c>
      <c r="D80" s="48">
        <v>74000</v>
      </c>
      <c r="E80" s="46">
        <v>328.41199999999998</v>
      </c>
      <c r="F80" s="47">
        <v>0.170970836513825</v>
      </c>
      <c r="G80" s="46">
        <v>-328.90724499999999</v>
      </c>
      <c r="H80" s="46">
        <v>-0.171228660381191</v>
      </c>
      <c r="I80" s="49"/>
    </row>
    <row r="81" spans="1:9" x14ac:dyDescent="0.2">
      <c r="A81" s="45" t="s">
        <v>479</v>
      </c>
      <c r="B81" s="45" t="s">
        <v>478</v>
      </c>
      <c r="C81" s="45" t="s">
        <v>480</v>
      </c>
      <c r="D81" s="48">
        <v>90300</v>
      </c>
      <c r="E81" s="46">
        <v>327.78899999999999</v>
      </c>
      <c r="F81" s="47">
        <v>0.17064650356878</v>
      </c>
      <c r="G81" s="46">
        <v>-329.27895000000001</v>
      </c>
      <c r="H81" s="46">
        <v>-0.171422169494093</v>
      </c>
      <c r="I81" s="49"/>
    </row>
    <row r="82" spans="1:9" x14ac:dyDescent="0.2">
      <c r="A82" s="45" t="s">
        <v>482</v>
      </c>
      <c r="B82" s="45" t="s">
        <v>481</v>
      </c>
      <c r="C82" s="45" t="s">
        <v>239</v>
      </c>
      <c r="D82" s="48">
        <v>33000</v>
      </c>
      <c r="E82" s="46">
        <v>324.291</v>
      </c>
      <c r="F82" s="47">
        <v>0.16882544956915299</v>
      </c>
      <c r="G82" s="46">
        <v>-325.05</v>
      </c>
      <c r="H82" s="46">
        <v>-0.16922058392756301</v>
      </c>
      <c r="I82" s="49"/>
    </row>
    <row r="83" spans="1:9" x14ac:dyDescent="0.2">
      <c r="A83" s="45" t="s">
        <v>205</v>
      </c>
      <c r="B83" s="45" t="s">
        <v>204</v>
      </c>
      <c r="C83" s="45" t="s">
        <v>206</v>
      </c>
      <c r="D83" s="48">
        <v>117500</v>
      </c>
      <c r="E83" s="46">
        <v>321.95</v>
      </c>
      <c r="F83" s="47">
        <v>0.16760672818175301</v>
      </c>
      <c r="G83" s="46">
        <v>-324.41750000000002</v>
      </c>
      <c r="H83" s="46">
        <v>-0.16889130529555499</v>
      </c>
      <c r="I83" s="49"/>
    </row>
    <row r="84" spans="1:9" x14ac:dyDescent="0.2">
      <c r="A84" s="45" t="s">
        <v>484</v>
      </c>
      <c r="B84" s="45" t="s">
        <v>483</v>
      </c>
      <c r="C84" s="45" t="s">
        <v>485</v>
      </c>
      <c r="D84" s="48">
        <v>411750</v>
      </c>
      <c r="E84" s="46">
        <v>315.15345000000002</v>
      </c>
      <c r="F84" s="47">
        <v>0.16406845357879099</v>
      </c>
      <c r="G84" s="46">
        <v>-316.34550000000002</v>
      </c>
      <c r="H84" s="46">
        <v>-0.164689033172918</v>
      </c>
      <c r="I84" s="49"/>
    </row>
    <row r="85" spans="1:9" x14ac:dyDescent="0.2">
      <c r="A85" s="45" t="s">
        <v>487</v>
      </c>
      <c r="B85" s="45" t="s">
        <v>486</v>
      </c>
      <c r="C85" s="45" t="s">
        <v>239</v>
      </c>
      <c r="D85" s="48">
        <v>27950</v>
      </c>
      <c r="E85" s="46">
        <v>313.04000000000002</v>
      </c>
      <c r="F85" s="47">
        <v>0.16296819440912</v>
      </c>
      <c r="G85" s="46">
        <v>-314.94060000000002</v>
      </c>
      <c r="H85" s="46">
        <v>-0.16395764416088901</v>
      </c>
      <c r="I85" s="49"/>
    </row>
    <row r="86" spans="1:9" x14ac:dyDescent="0.2">
      <c r="A86" s="45" t="s">
        <v>489</v>
      </c>
      <c r="B86" s="45" t="s">
        <v>488</v>
      </c>
      <c r="C86" s="45" t="s">
        <v>218</v>
      </c>
      <c r="D86" s="48">
        <v>68750</v>
      </c>
      <c r="E86" s="46">
        <v>307.65625</v>
      </c>
      <c r="F86" s="47">
        <v>0.16016542154734401</v>
      </c>
      <c r="G86" s="46">
        <v>-310.37187499999999</v>
      </c>
      <c r="H86" s="46">
        <v>-0.161579172195639</v>
      </c>
      <c r="I86" s="49"/>
    </row>
    <row r="87" spans="1:9" x14ac:dyDescent="0.2">
      <c r="A87" s="45" t="s">
        <v>491</v>
      </c>
      <c r="B87" s="45" t="s">
        <v>490</v>
      </c>
      <c r="C87" s="45" t="s">
        <v>236</v>
      </c>
      <c r="D87" s="48">
        <v>73500</v>
      </c>
      <c r="E87" s="46">
        <v>305.39249999999998</v>
      </c>
      <c r="F87" s="47">
        <v>0.158986916403933</v>
      </c>
      <c r="G87" s="46">
        <v>-306.2115</v>
      </c>
      <c r="H87" s="46">
        <v>-0.15941328668000301</v>
      </c>
      <c r="I87" s="49"/>
    </row>
    <row r="88" spans="1:9" x14ac:dyDescent="0.2">
      <c r="A88" s="45" t="s">
        <v>493</v>
      </c>
      <c r="B88" s="45" t="s">
        <v>492</v>
      </c>
      <c r="C88" s="45" t="s">
        <v>275</v>
      </c>
      <c r="D88" s="48">
        <v>88125</v>
      </c>
      <c r="E88" s="46">
        <v>300.46218750000003</v>
      </c>
      <c r="F88" s="47">
        <v>0.15642020248239599</v>
      </c>
      <c r="G88" s="46">
        <v>-303.14999999999998</v>
      </c>
      <c r="H88" s="46">
        <v>-0.15781947398135901</v>
      </c>
      <c r="I88" s="49"/>
    </row>
    <row r="89" spans="1:9" x14ac:dyDescent="0.2">
      <c r="A89" s="45" t="s">
        <v>495</v>
      </c>
      <c r="B89" s="45" t="s">
        <v>494</v>
      </c>
      <c r="C89" s="45" t="s">
        <v>173</v>
      </c>
      <c r="D89" s="48">
        <v>19575</v>
      </c>
      <c r="E89" s="46">
        <v>257.33294999999998</v>
      </c>
      <c r="F89" s="47">
        <v>0.13396718062698801</v>
      </c>
      <c r="G89" s="46">
        <v>-259.38832500000001</v>
      </c>
      <c r="H89" s="46">
        <v>-0.13503720603135699</v>
      </c>
      <c r="I89" s="49"/>
    </row>
    <row r="90" spans="1:9" x14ac:dyDescent="0.2">
      <c r="A90" s="45" t="s">
        <v>497</v>
      </c>
      <c r="B90" s="45" t="s">
        <v>496</v>
      </c>
      <c r="C90" s="45" t="s">
        <v>184</v>
      </c>
      <c r="D90" s="48">
        <v>19500</v>
      </c>
      <c r="E90" s="46">
        <v>255.45</v>
      </c>
      <c r="F90" s="47">
        <v>0.132986919440997</v>
      </c>
      <c r="G90" s="46">
        <v>-257.04899999999998</v>
      </c>
      <c r="H90" s="46">
        <v>-0.13381935664665801</v>
      </c>
      <c r="I90" s="49"/>
    </row>
    <row r="91" spans="1:9" x14ac:dyDescent="0.2">
      <c r="A91" s="45" t="s">
        <v>499</v>
      </c>
      <c r="B91" s="45" t="s">
        <v>498</v>
      </c>
      <c r="C91" s="45" t="s">
        <v>233</v>
      </c>
      <c r="D91" s="48">
        <v>147600</v>
      </c>
      <c r="E91" s="46">
        <v>240.97175999999999</v>
      </c>
      <c r="F91" s="47">
        <v>0.125449567565767</v>
      </c>
      <c r="G91" s="46">
        <v>-241.49082000000001</v>
      </c>
      <c r="H91" s="46">
        <v>-0.12571978948945101</v>
      </c>
      <c r="I91" s="49"/>
    </row>
    <row r="92" spans="1:9" x14ac:dyDescent="0.2">
      <c r="A92" s="45" t="s">
        <v>501</v>
      </c>
      <c r="B92" s="45" t="s">
        <v>500</v>
      </c>
      <c r="C92" s="45" t="s">
        <v>146</v>
      </c>
      <c r="D92" s="48">
        <v>299000</v>
      </c>
      <c r="E92" s="46">
        <v>234.715</v>
      </c>
      <c r="F92" s="47">
        <v>0.12219230689604001</v>
      </c>
      <c r="G92" s="46">
        <v>-237.33840000000001</v>
      </c>
      <c r="H92" s="46">
        <v>-0.123558045335898</v>
      </c>
      <c r="I92" s="49"/>
    </row>
    <row r="93" spans="1:9" x14ac:dyDescent="0.2">
      <c r="A93" s="45" t="s">
        <v>503</v>
      </c>
      <c r="B93" s="45" t="s">
        <v>502</v>
      </c>
      <c r="C93" s="45" t="s">
        <v>206</v>
      </c>
      <c r="D93" s="48">
        <v>23250</v>
      </c>
      <c r="E93" s="46">
        <v>231.10499999999999</v>
      </c>
      <c r="F93" s="47">
        <v>0.120312945850114</v>
      </c>
      <c r="G93" s="46">
        <v>-233.4579</v>
      </c>
      <c r="H93" s="46">
        <v>-0.121537862361183</v>
      </c>
      <c r="I93" s="49"/>
    </row>
    <row r="94" spans="1:9" x14ac:dyDescent="0.2">
      <c r="A94" s="45" t="s">
        <v>505</v>
      </c>
      <c r="B94" s="45" t="s">
        <v>504</v>
      </c>
      <c r="C94" s="45" t="s">
        <v>230</v>
      </c>
      <c r="D94" s="48">
        <v>47500</v>
      </c>
      <c r="E94" s="46">
        <v>216.9325</v>
      </c>
      <c r="F94" s="47">
        <v>0.112934761799311</v>
      </c>
      <c r="G94" s="46">
        <v>-215.46</v>
      </c>
      <c r="H94" s="46">
        <v>-0.11216818032005101</v>
      </c>
      <c r="I94" s="49"/>
    </row>
    <row r="95" spans="1:9" x14ac:dyDescent="0.2">
      <c r="A95" s="45" t="s">
        <v>507</v>
      </c>
      <c r="B95" s="45" t="s">
        <v>506</v>
      </c>
      <c r="C95" s="45" t="s">
        <v>239</v>
      </c>
      <c r="D95" s="48">
        <v>66300</v>
      </c>
      <c r="E95" s="46">
        <v>215.8065</v>
      </c>
      <c r="F95" s="47">
        <v>0.11234856774454299</v>
      </c>
      <c r="G95" s="46">
        <v>-217.82865000000001</v>
      </c>
      <c r="H95" s="46">
        <v>-0.113401296259507</v>
      </c>
      <c r="I95" s="49"/>
    </row>
    <row r="96" spans="1:9" x14ac:dyDescent="0.2">
      <c r="A96" s="45" t="s">
        <v>351</v>
      </c>
      <c r="B96" s="45" t="s">
        <v>350</v>
      </c>
      <c r="C96" s="45" t="s">
        <v>164</v>
      </c>
      <c r="D96" s="48">
        <v>57600</v>
      </c>
      <c r="E96" s="46">
        <v>215.42400000000001</v>
      </c>
      <c r="F96" s="47">
        <v>0.112149438769455</v>
      </c>
      <c r="G96" s="46">
        <v>-215.85599999999999</v>
      </c>
      <c r="H96" s="46">
        <v>-0.112374337376613</v>
      </c>
      <c r="I96" s="49"/>
    </row>
    <row r="97" spans="1:9" x14ac:dyDescent="0.2">
      <c r="A97" s="45" t="s">
        <v>509</v>
      </c>
      <c r="B97" s="45" t="s">
        <v>508</v>
      </c>
      <c r="C97" s="45" t="s">
        <v>170</v>
      </c>
      <c r="D97" s="48">
        <v>10200</v>
      </c>
      <c r="E97" s="46">
        <v>207.0804</v>
      </c>
      <c r="F97" s="47">
        <v>0.10780577205953901</v>
      </c>
      <c r="G97" s="46">
        <v>-208.79400000000001</v>
      </c>
      <c r="H97" s="46">
        <v>-0.10869786986793301</v>
      </c>
      <c r="I97" s="49"/>
    </row>
    <row r="98" spans="1:9" x14ac:dyDescent="0.2">
      <c r="A98" s="45" t="s">
        <v>511</v>
      </c>
      <c r="B98" s="45" t="s">
        <v>510</v>
      </c>
      <c r="C98" s="45" t="s">
        <v>170</v>
      </c>
      <c r="D98" s="48">
        <v>2200</v>
      </c>
      <c r="E98" s="46">
        <v>204.41300000000001</v>
      </c>
      <c r="F98" s="47">
        <v>0.106417127280064</v>
      </c>
      <c r="G98" s="46">
        <v>-205.44200000000001</v>
      </c>
      <c r="H98" s="46">
        <v>-0.106952823267948</v>
      </c>
      <c r="I98" s="49"/>
    </row>
    <row r="99" spans="1:9" x14ac:dyDescent="0.2">
      <c r="A99" s="45" t="s">
        <v>281</v>
      </c>
      <c r="B99" s="45" t="s">
        <v>280</v>
      </c>
      <c r="C99" s="45" t="s">
        <v>167</v>
      </c>
      <c r="D99" s="48">
        <v>4375</v>
      </c>
      <c r="E99" s="46">
        <v>200.68125000000001</v>
      </c>
      <c r="F99" s="47">
        <v>0.104474383351217</v>
      </c>
      <c r="G99" s="46">
        <v>-202.453125</v>
      </c>
      <c r="H99" s="46">
        <v>-0.105396819044639</v>
      </c>
      <c r="I99" s="49"/>
    </row>
    <row r="100" spans="1:9" x14ac:dyDescent="0.2">
      <c r="A100" s="45" t="s">
        <v>513</v>
      </c>
      <c r="B100" s="45" t="s">
        <v>512</v>
      </c>
      <c r="C100" s="45" t="s">
        <v>140</v>
      </c>
      <c r="D100" s="48">
        <v>74825</v>
      </c>
      <c r="E100" s="46">
        <v>187.137325</v>
      </c>
      <c r="F100" s="47">
        <v>9.7423434582809207E-2</v>
      </c>
      <c r="G100" s="46">
        <v>-187.9229875</v>
      </c>
      <c r="H100" s="46">
        <v>-9.7832449402129207E-2</v>
      </c>
      <c r="I100" s="49"/>
    </row>
    <row r="101" spans="1:9" x14ac:dyDescent="0.2">
      <c r="A101" s="45" t="s">
        <v>363</v>
      </c>
      <c r="B101" s="45" t="s">
        <v>362</v>
      </c>
      <c r="C101" s="45" t="s">
        <v>227</v>
      </c>
      <c r="D101" s="48">
        <v>10125</v>
      </c>
      <c r="E101" s="46">
        <v>171.76050000000001</v>
      </c>
      <c r="F101" s="47">
        <v>8.9418280589725202E-2</v>
      </c>
      <c r="G101" s="46">
        <v>-171.84637499999999</v>
      </c>
      <c r="H101" s="46">
        <v>-8.9462986996877297E-2</v>
      </c>
      <c r="I101" s="49"/>
    </row>
    <row r="102" spans="1:9" x14ac:dyDescent="0.2">
      <c r="A102" s="45" t="s">
        <v>515</v>
      </c>
      <c r="B102" s="45" t="s">
        <v>514</v>
      </c>
      <c r="C102" s="45" t="s">
        <v>173</v>
      </c>
      <c r="D102" s="48">
        <v>64600</v>
      </c>
      <c r="E102" s="46">
        <v>168.28299999999999</v>
      </c>
      <c r="F102" s="47">
        <v>8.7607898861966099E-2</v>
      </c>
      <c r="G102" s="46">
        <v>-167.73390000000001</v>
      </c>
      <c r="H102" s="46">
        <v>-8.7322038155506695E-2</v>
      </c>
      <c r="I102" s="49"/>
    </row>
    <row r="103" spans="1:9" x14ac:dyDescent="0.2">
      <c r="A103" s="45" t="s">
        <v>517</v>
      </c>
      <c r="B103" s="45" t="s">
        <v>516</v>
      </c>
      <c r="C103" s="45" t="s">
        <v>167</v>
      </c>
      <c r="D103" s="48">
        <v>29700</v>
      </c>
      <c r="E103" s="46">
        <v>164.28555</v>
      </c>
      <c r="F103" s="47">
        <v>8.55268318777445E-2</v>
      </c>
      <c r="G103" s="46">
        <v>-165.23595</v>
      </c>
      <c r="H103" s="46">
        <v>-8.6021608813492106E-2</v>
      </c>
      <c r="I103" s="49"/>
    </row>
    <row r="104" spans="1:9" x14ac:dyDescent="0.2">
      <c r="A104" s="45" t="s">
        <v>519</v>
      </c>
      <c r="B104" s="45" t="s">
        <v>518</v>
      </c>
      <c r="C104" s="45" t="s">
        <v>239</v>
      </c>
      <c r="D104" s="48">
        <v>28000</v>
      </c>
      <c r="E104" s="46">
        <v>161.85400000000001</v>
      </c>
      <c r="F104" s="47">
        <v>8.42609702846078E-2</v>
      </c>
      <c r="G104" s="46">
        <v>-163.12799999999999</v>
      </c>
      <c r="H104" s="46">
        <v>-8.4924212936272794E-2</v>
      </c>
      <c r="I104" s="49"/>
    </row>
    <row r="105" spans="1:9" x14ac:dyDescent="0.2">
      <c r="A105" s="45" t="s">
        <v>292</v>
      </c>
      <c r="B105" s="45" t="s">
        <v>291</v>
      </c>
      <c r="C105" s="45" t="s">
        <v>236</v>
      </c>
      <c r="D105" s="48">
        <v>3750</v>
      </c>
      <c r="E105" s="46">
        <v>157.53749999999999</v>
      </c>
      <c r="F105" s="47">
        <v>8.2013806308224704E-2</v>
      </c>
      <c r="G105" s="46">
        <v>-159.09375</v>
      </c>
      <c r="H105" s="46">
        <v>-8.2823987922552605E-2</v>
      </c>
      <c r="I105" s="49"/>
    </row>
    <row r="106" spans="1:9" x14ac:dyDescent="0.2">
      <c r="A106" s="45" t="s">
        <v>521</v>
      </c>
      <c r="B106" s="45" t="s">
        <v>520</v>
      </c>
      <c r="C106" s="45" t="s">
        <v>522</v>
      </c>
      <c r="D106" s="48">
        <v>360000</v>
      </c>
      <c r="E106" s="46">
        <v>153.28800000000001</v>
      </c>
      <c r="F106" s="47">
        <v>7.9801522439896203E-2</v>
      </c>
      <c r="G106" s="46">
        <v>-155.0076</v>
      </c>
      <c r="H106" s="46">
        <v>-8.0696743840055707E-2</v>
      </c>
      <c r="I106" s="49"/>
    </row>
    <row r="107" spans="1:9" x14ac:dyDescent="0.2">
      <c r="A107" s="45" t="s">
        <v>524</v>
      </c>
      <c r="B107" s="45" t="s">
        <v>523</v>
      </c>
      <c r="C107" s="45" t="s">
        <v>158</v>
      </c>
      <c r="D107" s="48">
        <v>3200</v>
      </c>
      <c r="E107" s="46">
        <v>152.32</v>
      </c>
      <c r="F107" s="47">
        <v>7.9297582968301403E-2</v>
      </c>
      <c r="G107" s="46">
        <v>-153.536</v>
      </c>
      <c r="H107" s="46">
        <v>-7.9930630899560998E-2</v>
      </c>
      <c r="I107" s="49"/>
    </row>
    <row r="108" spans="1:9" x14ac:dyDescent="0.2">
      <c r="A108" s="45" t="s">
        <v>526</v>
      </c>
      <c r="B108" s="45" t="s">
        <v>525</v>
      </c>
      <c r="C108" s="45" t="s">
        <v>149</v>
      </c>
      <c r="D108" s="48">
        <v>27125</v>
      </c>
      <c r="E108" s="46">
        <v>135.380875</v>
      </c>
      <c r="F108" s="47">
        <v>7.0479097739192101E-2</v>
      </c>
      <c r="G108" s="46">
        <v>-136.2624375</v>
      </c>
      <c r="H108" s="46">
        <v>-7.09380379669068E-2</v>
      </c>
      <c r="I108" s="49"/>
    </row>
    <row r="109" spans="1:9" x14ac:dyDescent="0.2">
      <c r="A109" s="45" t="s">
        <v>528</v>
      </c>
      <c r="B109" s="45" t="s">
        <v>527</v>
      </c>
      <c r="C109" s="45" t="s">
        <v>239</v>
      </c>
      <c r="D109" s="48">
        <v>49500</v>
      </c>
      <c r="E109" s="46">
        <v>131.17500000000001</v>
      </c>
      <c r="F109" s="47">
        <v>6.8289524985996206E-2</v>
      </c>
      <c r="G109" s="46">
        <v>-132.14025000000001</v>
      </c>
      <c r="H109" s="46">
        <v>-6.8792032811364895E-2</v>
      </c>
      <c r="I109" s="49"/>
    </row>
    <row r="110" spans="1:9" x14ac:dyDescent="0.2">
      <c r="A110" s="45" t="s">
        <v>530</v>
      </c>
      <c r="B110" s="45" t="s">
        <v>529</v>
      </c>
      <c r="C110" s="45" t="s">
        <v>170</v>
      </c>
      <c r="D110" s="48">
        <v>35000</v>
      </c>
      <c r="E110" s="46">
        <v>129.60499999999999</v>
      </c>
      <c r="F110" s="47">
        <v>6.7472185140537794E-2</v>
      </c>
      <c r="G110" s="46">
        <v>-131.35749999999999</v>
      </c>
      <c r="H110" s="46">
        <v>-6.8384534235547897E-2</v>
      </c>
      <c r="I110" s="49"/>
    </row>
    <row r="111" spans="1:9" x14ac:dyDescent="0.2">
      <c r="A111" s="45" t="s">
        <v>532</v>
      </c>
      <c r="B111" s="45" t="s">
        <v>531</v>
      </c>
      <c r="C111" s="45" t="s">
        <v>239</v>
      </c>
      <c r="D111" s="48">
        <v>24000</v>
      </c>
      <c r="E111" s="46">
        <v>127.248</v>
      </c>
      <c r="F111" s="47">
        <v>6.62451341750947E-2</v>
      </c>
      <c r="G111" s="46">
        <v>-128.79599999999999</v>
      </c>
      <c r="H111" s="46">
        <v>-6.70510208507442E-2</v>
      </c>
      <c r="I111" s="49"/>
    </row>
    <row r="112" spans="1:9" x14ac:dyDescent="0.2">
      <c r="A112" s="45" t="s">
        <v>193</v>
      </c>
      <c r="B112" s="45" t="s">
        <v>192</v>
      </c>
      <c r="C112" s="45" t="s">
        <v>194</v>
      </c>
      <c r="D112" s="48">
        <v>68750</v>
      </c>
      <c r="E112" s="46">
        <v>126.70625</v>
      </c>
      <c r="F112" s="47">
        <v>6.59630998685488E-2</v>
      </c>
      <c r="G112" s="46">
        <v>-128.02542500000001</v>
      </c>
      <c r="H112" s="46">
        <v>-6.6649860563219296E-2</v>
      </c>
      <c r="I112" s="49"/>
    </row>
    <row r="113" spans="1:9" x14ac:dyDescent="0.2">
      <c r="A113" s="45" t="s">
        <v>534</v>
      </c>
      <c r="B113" s="45" t="s">
        <v>533</v>
      </c>
      <c r="C113" s="45" t="s">
        <v>535</v>
      </c>
      <c r="D113" s="48">
        <v>32500</v>
      </c>
      <c r="E113" s="46">
        <v>123.5325</v>
      </c>
      <c r="F113" s="47">
        <v>6.4310849973947606E-2</v>
      </c>
      <c r="G113" s="46">
        <v>-124.10124999999999</v>
      </c>
      <c r="H113" s="46">
        <v>-6.4606940443440897E-2</v>
      </c>
      <c r="I113" s="49"/>
    </row>
    <row r="114" spans="1:9" x14ac:dyDescent="0.2">
      <c r="A114" s="45" t="s">
        <v>298</v>
      </c>
      <c r="B114" s="45" t="s">
        <v>297</v>
      </c>
      <c r="C114" s="45" t="s">
        <v>167</v>
      </c>
      <c r="D114" s="48">
        <v>49450</v>
      </c>
      <c r="E114" s="46">
        <v>103.187315</v>
      </c>
      <c r="F114" s="47">
        <v>5.3719174583040701E-2</v>
      </c>
      <c r="G114" s="46">
        <v>-104.17932500000001</v>
      </c>
      <c r="H114" s="46">
        <v>-5.42356136276861E-2</v>
      </c>
      <c r="I114" s="49"/>
    </row>
    <row r="115" spans="1:9" x14ac:dyDescent="0.2">
      <c r="A115" s="45" t="s">
        <v>537</v>
      </c>
      <c r="B115" s="45" t="s">
        <v>536</v>
      </c>
      <c r="C115" s="45" t="s">
        <v>164</v>
      </c>
      <c r="D115" s="48">
        <v>2750</v>
      </c>
      <c r="E115" s="46">
        <v>84.202250000000006</v>
      </c>
      <c r="F115" s="47">
        <v>4.3835575797614601E-2</v>
      </c>
      <c r="G115" s="46">
        <v>-84.37</v>
      </c>
      <c r="H115" s="46">
        <v>-4.3922906217407999E-2</v>
      </c>
      <c r="I115" s="49"/>
    </row>
    <row r="116" spans="1:9" x14ac:dyDescent="0.2">
      <c r="A116" s="45" t="s">
        <v>539</v>
      </c>
      <c r="B116" s="45" t="s">
        <v>538</v>
      </c>
      <c r="C116" s="45" t="s">
        <v>161</v>
      </c>
      <c r="D116" s="48">
        <v>58500</v>
      </c>
      <c r="E116" s="46">
        <v>78.934049999999999</v>
      </c>
      <c r="F116" s="47">
        <v>4.1092958107267999E-2</v>
      </c>
      <c r="G116" s="46">
        <v>-78.6708</v>
      </c>
      <c r="H116" s="46">
        <v>-4.0955910518531098E-2</v>
      </c>
      <c r="I116" s="49"/>
    </row>
    <row r="117" spans="1:9" x14ac:dyDescent="0.2">
      <c r="A117" s="45" t="s">
        <v>238</v>
      </c>
      <c r="B117" s="45" t="s">
        <v>237</v>
      </c>
      <c r="C117" s="45" t="s">
        <v>239</v>
      </c>
      <c r="D117" s="48">
        <v>4375</v>
      </c>
      <c r="E117" s="46">
        <v>70.875</v>
      </c>
      <c r="F117" s="47">
        <v>3.6897427736859001E-2</v>
      </c>
      <c r="G117" s="46">
        <v>-71.052499999999995</v>
      </c>
      <c r="H117" s="46">
        <v>-3.6989833993272297E-2</v>
      </c>
      <c r="I117" s="49"/>
    </row>
    <row r="118" spans="1:9" x14ac:dyDescent="0.2">
      <c r="A118" s="45" t="s">
        <v>217</v>
      </c>
      <c r="B118" s="45" t="s">
        <v>216</v>
      </c>
      <c r="C118" s="45" t="s">
        <v>218</v>
      </c>
      <c r="D118" s="48">
        <v>1350</v>
      </c>
      <c r="E118" s="46">
        <v>67.284000000000006</v>
      </c>
      <c r="F118" s="47">
        <v>3.50279580648582E-2</v>
      </c>
      <c r="G118" s="46">
        <v>-67.243499999999997</v>
      </c>
      <c r="H118" s="46">
        <v>-3.5006873820437101E-2</v>
      </c>
      <c r="I118" s="49"/>
    </row>
    <row r="119" spans="1:9" x14ac:dyDescent="0.2">
      <c r="A119" s="45" t="s">
        <v>541</v>
      </c>
      <c r="B119" s="45" t="s">
        <v>540</v>
      </c>
      <c r="C119" s="45" t="s">
        <v>206</v>
      </c>
      <c r="D119" s="48">
        <v>2000</v>
      </c>
      <c r="E119" s="46">
        <v>61.84</v>
      </c>
      <c r="F119" s="47">
        <v>3.2193819135765203E-2</v>
      </c>
      <c r="G119" s="46">
        <v>-62.448</v>
      </c>
      <c r="H119" s="46">
        <v>-3.2510343101395001E-2</v>
      </c>
      <c r="I119" s="49"/>
    </row>
    <row r="120" spans="1:9" x14ac:dyDescent="0.2">
      <c r="A120" s="45" t="s">
        <v>543</v>
      </c>
      <c r="B120" s="45" t="s">
        <v>542</v>
      </c>
      <c r="C120" s="45" t="s">
        <v>131</v>
      </c>
      <c r="D120" s="48">
        <v>46800</v>
      </c>
      <c r="E120" s="46">
        <v>60.95232</v>
      </c>
      <c r="F120" s="47">
        <v>3.1731694145945802E-2</v>
      </c>
      <c r="G120" s="46">
        <v>-61.467640000000003</v>
      </c>
      <c r="H120" s="46">
        <v>-3.1999969030762097E-2</v>
      </c>
      <c r="I120" s="49"/>
    </row>
    <row r="121" spans="1:9" x14ac:dyDescent="0.2">
      <c r="A121" s="45" t="s">
        <v>545</v>
      </c>
      <c r="B121" s="45" t="s">
        <v>544</v>
      </c>
      <c r="C121" s="45" t="s">
        <v>173</v>
      </c>
      <c r="D121" s="48">
        <v>11825</v>
      </c>
      <c r="E121" s="46">
        <v>58.498275</v>
      </c>
      <c r="F121" s="47">
        <v>3.0454121686679499E-2</v>
      </c>
      <c r="G121" s="46">
        <v>-58.232212500000003</v>
      </c>
      <c r="H121" s="46">
        <v>-3.03156099143022E-2</v>
      </c>
      <c r="I121" s="49"/>
    </row>
    <row r="122" spans="1:9" x14ac:dyDescent="0.2">
      <c r="A122" s="45" t="s">
        <v>547</v>
      </c>
      <c r="B122" s="45" t="s">
        <v>546</v>
      </c>
      <c r="C122" s="45" t="s">
        <v>206</v>
      </c>
      <c r="D122" s="48">
        <v>52200</v>
      </c>
      <c r="E122" s="46">
        <v>55.853999999999999</v>
      </c>
      <c r="F122" s="47">
        <v>2.9077515750469501E-2</v>
      </c>
      <c r="G122" s="46">
        <v>-56.105429999999998</v>
      </c>
      <c r="H122" s="46">
        <v>-2.9208409863427199E-2</v>
      </c>
      <c r="I122" s="49"/>
    </row>
    <row r="123" spans="1:9" x14ac:dyDescent="0.2">
      <c r="A123" s="45" t="s">
        <v>549</v>
      </c>
      <c r="B123" s="45" t="s">
        <v>548</v>
      </c>
      <c r="C123" s="45" t="s">
        <v>461</v>
      </c>
      <c r="D123" s="48">
        <v>3500</v>
      </c>
      <c r="E123" s="46">
        <v>51.278500000000001</v>
      </c>
      <c r="F123" s="47">
        <v>2.6695516729517099E-2</v>
      </c>
      <c r="G123" s="46">
        <v>-51.890999999999998</v>
      </c>
      <c r="H123" s="46">
        <v>-2.70143833889714E-2</v>
      </c>
      <c r="I123" s="49"/>
    </row>
    <row r="124" spans="1:9" x14ac:dyDescent="0.2">
      <c r="A124" s="45" t="s">
        <v>288</v>
      </c>
      <c r="B124" s="45" t="s">
        <v>287</v>
      </c>
      <c r="C124" s="45" t="s">
        <v>161</v>
      </c>
      <c r="D124" s="48">
        <v>15800</v>
      </c>
      <c r="E124" s="46">
        <v>47.9056</v>
      </c>
      <c r="F124" s="47">
        <v>2.4939589618213399E-2</v>
      </c>
      <c r="G124" s="46">
        <v>-48.095199999999998</v>
      </c>
      <c r="H124" s="46">
        <v>-2.5038295118021602E-2</v>
      </c>
      <c r="I124" s="49"/>
    </row>
    <row r="125" spans="1:9" x14ac:dyDescent="0.2">
      <c r="A125" s="45" t="s">
        <v>551</v>
      </c>
      <c r="B125" s="45" t="s">
        <v>550</v>
      </c>
      <c r="C125" s="45" t="s">
        <v>236</v>
      </c>
      <c r="D125" s="48">
        <v>125</v>
      </c>
      <c r="E125" s="46">
        <v>38.287500000000001</v>
      </c>
      <c r="F125" s="47">
        <v>1.9932419957319099E-2</v>
      </c>
      <c r="G125" s="46">
        <v>-38.587499999999999</v>
      </c>
      <c r="H125" s="46">
        <v>-2.0088599545623202E-2</v>
      </c>
      <c r="I125" s="49"/>
    </row>
    <row r="126" spans="1:9" x14ac:dyDescent="0.2">
      <c r="A126" s="45" t="s">
        <v>215</v>
      </c>
      <c r="B126" s="45" t="s">
        <v>214</v>
      </c>
      <c r="C126" s="45" t="s">
        <v>206</v>
      </c>
      <c r="D126" s="48">
        <v>3500</v>
      </c>
      <c r="E126" s="46">
        <v>36.049999999999997</v>
      </c>
      <c r="F126" s="47">
        <v>1.8767580527883802E-2</v>
      </c>
      <c r="G126" s="46">
        <v>-36.287999999999997</v>
      </c>
      <c r="H126" s="46">
        <v>-1.8891483001271799E-2</v>
      </c>
      <c r="I126" s="49"/>
    </row>
    <row r="127" spans="1:9" x14ac:dyDescent="0.2">
      <c r="A127" s="45" t="s">
        <v>553</v>
      </c>
      <c r="B127" s="45" t="s">
        <v>552</v>
      </c>
      <c r="C127" s="45" t="s">
        <v>206</v>
      </c>
      <c r="D127" s="48">
        <v>1500</v>
      </c>
      <c r="E127" s="46">
        <v>34.210500000000003</v>
      </c>
      <c r="F127" s="47">
        <v>1.7809939352265498E-2</v>
      </c>
      <c r="G127" s="46">
        <v>-34.524000000000001</v>
      </c>
      <c r="H127" s="46">
        <v>-1.79731470220433E-2</v>
      </c>
      <c r="I127" s="49"/>
    </row>
    <row r="128" spans="1:9" x14ac:dyDescent="0.2">
      <c r="A128" s="45" t="s">
        <v>226</v>
      </c>
      <c r="B128" s="45" t="s">
        <v>225</v>
      </c>
      <c r="C128" s="45" t="s">
        <v>227</v>
      </c>
      <c r="D128" s="48">
        <v>1950</v>
      </c>
      <c r="E128" s="46">
        <v>31.004999999999999</v>
      </c>
      <c r="F128" s="47">
        <v>1.6141160451235499E-2</v>
      </c>
      <c r="G128" s="46">
        <v>-30.685199999999998</v>
      </c>
      <c r="H128" s="46">
        <v>-1.5974673010103201E-2</v>
      </c>
      <c r="I128" s="49"/>
    </row>
    <row r="129" spans="1:9" x14ac:dyDescent="0.2">
      <c r="A129" s="45" t="s">
        <v>555</v>
      </c>
      <c r="B129" s="45" t="s">
        <v>554</v>
      </c>
      <c r="C129" s="45" t="s">
        <v>187</v>
      </c>
      <c r="D129" s="48">
        <v>2750</v>
      </c>
      <c r="E129" s="46">
        <v>26.111249999999998</v>
      </c>
      <c r="F129" s="47">
        <v>1.35934809170238E-2</v>
      </c>
      <c r="G129" s="46">
        <v>-26.454999999999998</v>
      </c>
      <c r="H129" s="46">
        <v>-1.3772436695289001E-2</v>
      </c>
      <c r="I129" s="49"/>
    </row>
    <row r="130" spans="1:9" x14ac:dyDescent="0.2">
      <c r="A130" s="45" t="s">
        <v>557</v>
      </c>
      <c r="B130" s="45" t="s">
        <v>556</v>
      </c>
      <c r="C130" s="45" t="s">
        <v>535</v>
      </c>
      <c r="D130" s="48">
        <v>1100</v>
      </c>
      <c r="E130" s="46">
        <v>19.3963</v>
      </c>
      <c r="F130" s="47">
        <v>1.00976871620803E-2</v>
      </c>
      <c r="G130" s="46">
        <v>-19.579999999999998</v>
      </c>
      <c r="H130" s="46">
        <v>-1.01933211299852E-2</v>
      </c>
      <c r="I130" s="49"/>
    </row>
    <row r="131" spans="1:9" x14ac:dyDescent="0.2">
      <c r="A131" s="45" t="s">
        <v>559</v>
      </c>
      <c r="B131" s="45" t="s">
        <v>558</v>
      </c>
      <c r="C131" s="45" t="s">
        <v>131</v>
      </c>
      <c r="D131" s="48">
        <v>5000</v>
      </c>
      <c r="E131" s="46">
        <v>15.87</v>
      </c>
      <c r="F131" s="47">
        <v>8.2619002212903393E-3</v>
      </c>
      <c r="G131" s="46">
        <v>-16.015000000000001</v>
      </c>
      <c r="H131" s="46">
        <v>-8.3373870223040197E-3</v>
      </c>
      <c r="I131" s="49"/>
    </row>
    <row r="132" spans="1:9" x14ac:dyDescent="0.2">
      <c r="A132" s="45" t="s">
        <v>259</v>
      </c>
      <c r="B132" s="45" t="s">
        <v>258</v>
      </c>
      <c r="C132" s="45" t="s">
        <v>155</v>
      </c>
      <c r="D132" s="48">
        <v>300</v>
      </c>
      <c r="E132" s="46">
        <v>14.004</v>
      </c>
      <c r="F132" s="47">
        <v>7.29046318203843E-3</v>
      </c>
      <c r="G132" s="46">
        <v>-14.1876</v>
      </c>
      <c r="H132" s="46">
        <v>-7.3860450900805801E-3</v>
      </c>
      <c r="I132" s="49"/>
    </row>
    <row r="133" spans="1:9" x14ac:dyDescent="0.2">
      <c r="A133" s="45" t="s">
        <v>561</v>
      </c>
      <c r="B133" s="45" t="s">
        <v>560</v>
      </c>
      <c r="C133" s="45" t="s">
        <v>464</v>
      </c>
      <c r="D133" s="48">
        <v>300</v>
      </c>
      <c r="E133" s="46">
        <v>13.098000000000001</v>
      </c>
      <c r="F133" s="47">
        <v>6.8188008253598498E-3</v>
      </c>
      <c r="G133" s="46">
        <v>-13.230600000000001</v>
      </c>
      <c r="H133" s="46">
        <v>-6.8878322033902898E-3</v>
      </c>
      <c r="I133" s="49"/>
    </row>
    <row r="134" spans="1:9" x14ac:dyDescent="0.2">
      <c r="A134" s="45" t="s">
        <v>563</v>
      </c>
      <c r="B134" s="45" t="s">
        <v>562</v>
      </c>
      <c r="C134" s="45" t="s">
        <v>181</v>
      </c>
      <c r="D134" s="48">
        <v>1050</v>
      </c>
      <c r="E134" s="46">
        <v>9.7629000000000001</v>
      </c>
      <c r="F134" s="47">
        <v>5.0825523421824496E-3</v>
      </c>
      <c r="G134" s="46">
        <v>-9.6589500000000008</v>
      </c>
      <c r="H134" s="46">
        <v>-5.0284361148350502E-3</v>
      </c>
      <c r="I134" s="49"/>
    </row>
    <row r="135" spans="1:9" x14ac:dyDescent="0.2">
      <c r="A135" s="45" t="s">
        <v>565</v>
      </c>
      <c r="B135" s="45" t="s">
        <v>564</v>
      </c>
      <c r="C135" s="45" t="s">
        <v>152</v>
      </c>
      <c r="D135" s="48">
        <v>75</v>
      </c>
      <c r="E135" s="46">
        <v>8.1555</v>
      </c>
      <c r="F135" s="47">
        <v>4.24574210804873E-3</v>
      </c>
      <c r="G135" s="46">
        <v>-8.1892499999999995</v>
      </c>
      <c r="H135" s="46">
        <v>-4.2633123117329502E-3</v>
      </c>
      <c r="I135" s="49"/>
    </row>
    <row r="136" spans="1:9" x14ac:dyDescent="0.2">
      <c r="A136" s="45" t="s">
        <v>353</v>
      </c>
      <c r="B136" s="45" t="s">
        <v>352</v>
      </c>
      <c r="C136" s="45" t="s">
        <v>161</v>
      </c>
      <c r="D136" s="48">
        <v>2025</v>
      </c>
      <c r="E136" s="46">
        <v>7.0945875000000003</v>
      </c>
      <c r="F136" s="47">
        <v>3.6934325164595899E-3</v>
      </c>
      <c r="G136" s="46">
        <v>-7.1573624999999996</v>
      </c>
      <c r="H136" s="46">
        <v>-3.72611309531223E-3</v>
      </c>
      <c r="I136" s="49"/>
    </row>
    <row r="137" spans="1:9" x14ac:dyDescent="0.2">
      <c r="A137" s="45" t="s">
        <v>211</v>
      </c>
      <c r="B137" s="45" t="s">
        <v>210</v>
      </c>
      <c r="C137" s="45" t="s">
        <v>167</v>
      </c>
      <c r="D137" s="48">
        <v>100</v>
      </c>
      <c r="E137" s="46">
        <v>6.6725000000000003</v>
      </c>
      <c r="F137" s="47">
        <v>3.4736943431984699E-3</v>
      </c>
      <c r="G137" s="46">
        <v>-6.7134999999999998</v>
      </c>
      <c r="H137" s="46">
        <v>-3.4950388869333798E-3</v>
      </c>
      <c r="I137" s="49"/>
    </row>
    <row r="138" spans="1:9" x14ac:dyDescent="0.2">
      <c r="A138" s="45" t="s">
        <v>567</v>
      </c>
      <c r="B138" s="45" t="s">
        <v>566</v>
      </c>
      <c r="C138" s="45" t="s">
        <v>181</v>
      </c>
      <c r="D138" s="48">
        <v>775</v>
      </c>
      <c r="E138" s="46">
        <v>5.9675000000000002</v>
      </c>
      <c r="F138" s="47">
        <v>3.1066723106836802E-3</v>
      </c>
      <c r="G138" s="46">
        <v>-5.9264250000000001</v>
      </c>
      <c r="H138" s="46">
        <v>-3.0852887220517099E-3</v>
      </c>
      <c r="I138" s="49"/>
    </row>
    <row r="139" spans="1:9" x14ac:dyDescent="0.2">
      <c r="A139" s="45" t="s">
        <v>569</v>
      </c>
      <c r="B139" s="45" t="s">
        <v>568</v>
      </c>
      <c r="C139" s="45" t="s">
        <v>227</v>
      </c>
      <c r="D139" s="48">
        <v>1400</v>
      </c>
      <c r="E139" s="46">
        <v>5.5327999999999999</v>
      </c>
      <c r="F139" s="47">
        <v>2.8803680872309498E-3</v>
      </c>
      <c r="G139" s="46">
        <v>-5.5944000000000003</v>
      </c>
      <c r="H139" s="46">
        <v>-2.91243696269607E-3</v>
      </c>
      <c r="I139" s="49"/>
    </row>
    <row r="140" spans="1:9" x14ac:dyDescent="0.2">
      <c r="A140" s="44" t="s">
        <v>33</v>
      </c>
      <c r="B140" s="44"/>
      <c r="C140" s="44"/>
      <c r="D140" s="44"/>
      <c r="E140" s="50">
        <f>SUM(E7:E139)</f>
        <v>137128.36100599988</v>
      </c>
      <c r="F140" s="51">
        <f>SUM(F7:F139)</f>
        <v>71.388836555806705</v>
      </c>
      <c r="G140" s="50">
        <f>SUM(G7:G139)</f>
        <v>-137756.23804750008</v>
      </c>
      <c r="H140" s="50">
        <f>SUM(H7:H139)</f>
        <v>-71.715708481963787</v>
      </c>
      <c r="I140" s="44"/>
    </row>
    <row r="141" spans="1:9" x14ac:dyDescent="0.2">
      <c r="A141" s="45"/>
      <c r="B141" s="45"/>
      <c r="C141" s="45"/>
      <c r="D141" s="45"/>
      <c r="E141" s="46"/>
      <c r="F141" s="47"/>
      <c r="G141" s="46"/>
      <c r="H141" s="45"/>
      <c r="I141" s="45"/>
    </row>
    <row r="142" spans="1:9" x14ac:dyDescent="0.2">
      <c r="A142" s="44" t="s">
        <v>34</v>
      </c>
      <c r="B142" s="45"/>
      <c r="C142" s="45"/>
      <c r="D142" s="45"/>
      <c r="E142" s="46"/>
      <c r="F142" s="47"/>
      <c r="G142" s="46"/>
      <c r="H142" s="45"/>
      <c r="I142" s="45"/>
    </row>
    <row r="143" spans="1:9" x14ac:dyDescent="0.2">
      <c r="A143" s="44" t="s">
        <v>35</v>
      </c>
      <c r="B143" s="45"/>
      <c r="C143" s="45"/>
      <c r="D143" s="45"/>
      <c r="E143" s="46"/>
      <c r="F143" s="47"/>
      <c r="G143" s="46"/>
      <c r="H143" s="45"/>
      <c r="I143" s="45"/>
    </row>
    <row r="144" spans="1:9" x14ac:dyDescent="0.2">
      <c r="A144" s="45" t="s">
        <v>255</v>
      </c>
      <c r="B144" s="45" t="s">
        <v>254</v>
      </c>
      <c r="C144" s="45" t="s">
        <v>37</v>
      </c>
      <c r="D144" s="48">
        <v>1000</v>
      </c>
      <c r="E144" s="46">
        <v>4949.1149999999998</v>
      </c>
      <c r="F144" s="47">
        <v>2.5765024772332299</v>
      </c>
      <c r="G144" s="49"/>
      <c r="H144" s="49"/>
      <c r="I144" s="49">
        <v>6.2549999999999999</v>
      </c>
    </row>
    <row r="145" spans="1:9" x14ac:dyDescent="0.2">
      <c r="A145" s="45" t="s">
        <v>571</v>
      </c>
      <c r="B145" s="45" t="s">
        <v>570</v>
      </c>
      <c r="C145" s="45" t="s">
        <v>38</v>
      </c>
      <c r="D145" s="48">
        <v>1000</v>
      </c>
      <c r="E145" s="46">
        <v>4849.3649999999998</v>
      </c>
      <c r="F145" s="47">
        <v>2.5245727641220901</v>
      </c>
      <c r="G145" s="49"/>
      <c r="H145" s="49"/>
      <c r="I145" s="49">
        <v>6.8300999999999998</v>
      </c>
    </row>
    <row r="146" spans="1:9" x14ac:dyDescent="0.2">
      <c r="A146" s="45" t="s">
        <v>74</v>
      </c>
      <c r="B146" s="45" t="s">
        <v>73</v>
      </c>
      <c r="C146" s="45" t="s">
        <v>37</v>
      </c>
      <c r="D146" s="48">
        <v>1000</v>
      </c>
      <c r="E146" s="46">
        <v>4844.4049999999997</v>
      </c>
      <c r="F146" s="47">
        <v>2.5219905949288002</v>
      </c>
      <c r="G146" s="49"/>
      <c r="H146" s="49"/>
      <c r="I146" s="49">
        <v>7.0198999999999998</v>
      </c>
    </row>
    <row r="147" spans="1:9" x14ac:dyDescent="0.2">
      <c r="A147" s="45" t="s">
        <v>120</v>
      </c>
      <c r="B147" s="45" t="s">
        <v>119</v>
      </c>
      <c r="C147" s="45" t="s">
        <v>37</v>
      </c>
      <c r="D147" s="48">
        <v>500</v>
      </c>
      <c r="E147" s="46">
        <v>2472.8575000000001</v>
      </c>
      <c r="F147" s="47">
        <v>1.28736622094956</v>
      </c>
      <c r="G147" s="49"/>
      <c r="H147" s="49"/>
      <c r="I147" s="49">
        <v>6.2598000000000003</v>
      </c>
    </row>
    <row r="148" spans="1:9" x14ac:dyDescent="0.2">
      <c r="A148" s="45" t="s">
        <v>573</v>
      </c>
      <c r="B148" s="45" t="s">
        <v>572</v>
      </c>
      <c r="C148" s="45" t="s">
        <v>37</v>
      </c>
      <c r="D148" s="48">
        <v>500</v>
      </c>
      <c r="E148" s="46">
        <v>2470.3425000000002</v>
      </c>
      <c r="F148" s="47">
        <v>1.28605691540094</v>
      </c>
      <c r="G148" s="49"/>
      <c r="H148" s="49"/>
      <c r="I148" s="49">
        <v>6.26</v>
      </c>
    </row>
    <row r="149" spans="1:9" x14ac:dyDescent="0.2">
      <c r="A149" s="45" t="s">
        <v>575</v>
      </c>
      <c r="B149" s="45" t="s">
        <v>574</v>
      </c>
      <c r="C149" s="45" t="s">
        <v>36</v>
      </c>
      <c r="D149" s="48">
        <v>500</v>
      </c>
      <c r="E149" s="46">
        <v>2468.3649999999998</v>
      </c>
      <c r="F149" s="47">
        <v>1.2850274316146999</v>
      </c>
      <c r="G149" s="49"/>
      <c r="H149" s="49"/>
      <c r="I149" s="49">
        <v>6.3216999999999999</v>
      </c>
    </row>
    <row r="150" spans="1:9" x14ac:dyDescent="0.2">
      <c r="A150" s="45" t="s">
        <v>60</v>
      </c>
      <c r="B150" s="45" t="s">
        <v>59</v>
      </c>
      <c r="C150" s="45" t="s">
        <v>36</v>
      </c>
      <c r="D150" s="48">
        <v>500</v>
      </c>
      <c r="E150" s="46">
        <v>2433.9425000000001</v>
      </c>
      <c r="F150" s="47">
        <v>1.2671071253533699</v>
      </c>
      <c r="G150" s="49"/>
      <c r="H150" s="49"/>
      <c r="I150" s="49">
        <v>6.7850000000000001</v>
      </c>
    </row>
    <row r="151" spans="1:9" x14ac:dyDescent="0.2">
      <c r="A151" s="45" t="s">
        <v>122</v>
      </c>
      <c r="B151" s="45" t="s">
        <v>121</v>
      </c>
      <c r="C151" s="45" t="s">
        <v>36</v>
      </c>
      <c r="D151" s="48">
        <v>500</v>
      </c>
      <c r="E151" s="46">
        <v>2377.2375000000002</v>
      </c>
      <c r="F151" s="47">
        <v>1.23758658017074</v>
      </c>
      <c r="G151" s="49"/>
      <c r="H151" s="49"/>
      <c r="I151" s="49">
        <v>7.4501999999999997</v>
      </c>
    </row>
    <row r="152" spans="1:9" x14ac:dyDescent="0.2">
      <c r="A152" s="45" t="s">
        <v>124</v>
      </c>
      <c r="B152" s="45" t="s">
        <v>123</v>
      </c>
      <c r="C152" s="45" t="s">
        <v>38</v>
      </c>
      <c r="D152" s="48">
        <v>200</v>
      </c>
      <c r="E152" s="46">
        <v>970.57799999999997</v>
      </c>
      <c r="F152" s="47">
        <v>0.50528157485693304</v>
      </c>
      <c r="G152" s="49"/>
      <c r="H152" s="49"/>
      <c r="I152" s="49">
        <v>6.83</v>
      </c>
    </row>
    <row r="153" spans="1:9" x14ac:dyDescent="0.2">
      <c r="A153" s="44" t="s">
        <v>33</v>
      </c>
      <c r="B153" s="44"/>
      <c r="C153" s="44"/>
      <c r="D153" s="44"/>
      <c r="E153" s="50">
        <f>SUM(E143:E152)</f>
        <v>27836.207999999999</v>
      </c>
      <c r="F153" s="51">
        <f>SUM(F143:F152)</f>
        <v>14.491491684630363</v>
      </c>
      <c r="G153" s="50"/>
      <c r="H153" s="44"/>
      <c r="I153" s="44"/>
    </row>
    <row r="154" spans="1:9" x14ac:dyDescent="0.2">
      <c r="A154" s="45"/>
      <c r="B154" s="45"/>
      <c r="C154" s="45"/>
      <c r="D154" s="45"/>
      <c r="E154" s="46"/>
      <c r="F154" s="47"/>
      <c r="G154" s="46"/>
      <c r="H154" s="45"/>
      <c r="I154" s="45"/>
    </row>
    <row r="155" spans="1:9" x14ac:dyDescent="0.2">
      <c r="A155" s="44" t="s">
        <v>256</v>
      </c>
      <c r="B155" s="45"/>
      <c r="C155" s="45"/>
      <c r="D155" s="45"/>
      <c r="E155" s="46"/>
      <c r="F155" s="47"/>
      <c r="G155" s="46"/>
      <c r="H155" s="45"/>
      <c r="I155" s="45"/>
    </row>
    <row r="156" spans="1:9" x14ac:dyDescent="0.2">
      <c r="A156" s="45" t="s">
        <v>576</v>
      </c>
      <c r="B156" s="45" t="s">
        <v>1061</v>
      </c>
      <c r="C156" s="45" t="s">
        <v>257</v>
      </c>
      <c r="D156" s="48">
        <v>41074699.501999997</v>
      </c>
      <c r="E156" s="46">
        <v>23091.128120000001</v>
      </c>
      <c r="F156" s="47">
        <v>12.0212096108678</v>
      </c>
      <c r="G156" s="49"/>
      <c r="H156" s="49"/>
      <c r="I156" s="49"/>
    </row>
    <row r="157" spans="1:9" x14ac:dyDescent="0.2">
      <c r="A157" s="45" t="s">
        <v>577</v>
      </c>
      <c r="B157" s="45" t="s">
        <v>1307</v>
      </c>
      <c r="C157" s="45" t="s">
        <v>257</v>
      </c>
      <c r="D157" s="48">
        <v>8933.8320000000003</v>
      </c>
      <c r="E157" s="46">
        <v>382.70822779999997</v>
      </c>
      <c r="F157" s="47">
        <v>0.199237378194735</v>
      </c>
      <c r="G157" s="49"/>
      <c r="H157" s="49"/>
      <c r="I157" s="49"/>
    </row>
    <row r="158" spans="1:9" x14ac:dyDescent="0.2">
      <c r="A158" s="44" t="s">
        <v>33</v>
      </c>
      <c r="B158" s="44"/>
      <c r="C158" s="44"/>
      <c r="D158" s="44"/>
      <c r="E158" s="50">
        <f>SUM(E156:E157)</f>
        <v>23473.836347800003</v>
      </c>
      <c r="F158" s="51">
        <f>SUM(F156:F157)</f>
        <v>12.220446989062534</v>
      </c>
      <c r="G158" s="50"/>
      <c r="H158" s="44"/>
      <c r="I158" s="44"/>
    </row>
    <row r="159" spans="1:9" x14ac:dyDescent="0.2">
      <c r="A159" s="45"/>
      <c r="B159" s="45"/>
      <c r="C159" s="45"/>
      <c r="D159" s="45"/>
      <c r="E159" s="46"/>
      <c r="F159" s="47"/>
      <c r="G159" s="46"/>
      <c r="H159" s="45"/>
      <c r="I159" s="45"/>
    </row>
    <row r="160" spans="1:9" x14ac:dyDescent="0.2">
      <c r="A160" s="44" t="s">
        <v>41</v>
      </c>
      <c r="B160" s="44"/>
      <c r="C160" s="44"/>
      <c r="D160" s="44"/>
      <c r="E160" s="50">
        <f>E140+E153+E158</f>
        <v>188438.4053537999</v>
      </c>
      <c r="F160" s="51">
        <f>F140+F153+F158</f>
        <v>98.100775229499604</v>
      </c>
      <c r="G160" s="50"/>
      <c r="H160" s="44"/>
      <c r="I160" s="44"/>
    </row>
    <row r="161" spans="1:9" x14ac:dyDescent="0.2">
      <c r="A161" s="44"/>
      <c r="B161" s="44"/>
      <c r="C161" s="44"/>
      <c r="D161" s="44"/>
      <c r="E161" s="50"/>
      <c r="F161" s="51"/>
      <c r="G161" s="50"/>
      <c r="H161" s="44"/>
      <c r="I161" s="44"/>
    </row>
    <row r="162" spans="1:9" x14ac:dyDescent="0.2">
      <c r="A162" s="44" t="s">
        <v>375</v>
      </c>
      <c r="B162" s="44"/>
      <c r="C162" s="44"/>
      <c r="D162" s="44"/>
      <c r="E162" s="70">
        <v>1002.3759855</v>
      </c>
      <c r="F162" s="70">
        <f>E162/E166*100</f>
        <v>0.5218355624712393</v>
      </c>
      <c r="G162" s="50"/>
      <c r="H162" s="44"/>
      <c r="I162" s="44"/>
    </row>
    <row r="163" spans="1:9" x14ac:dyDescent="0.2">
      <c r="A163" s="44"/>
      <c r="B163" s="44"/>
      <c r="C163" s="44"/>
      <c r="D163" s="44"/>
      <c r="E163" s="50"/>
      <c r="F163" s="51"/>
      <c r="G163" s="50"/>
      <c r="H163" s="44"/>
      <c r="I163" s="44"/>
    </row>
    <row r="164" spans="1:9" x14ac:dyDescent="0.2">
      <c r="A164" s="44" t="s">
        <v>43</v>
      </c>
      <c r="B164" s="44"/>
      <c r="C164" s="44"/>
      <c r="D164" s="44"/>
      <c r="E164" s="50">
        <f>E166-(E140+E153+E158+E162)</f>
        <v>2645.7795599001111</v>
      </c>
      <c r="F164" s="51">
        <f>F166-(F140+F153+F158+F162)</f>
        <v>1.3773892080291574</v>
      </c>
      <c r="G164" s="50"/>
      <c r="H164" s="44"/>
      <c r="I164" s="44"/>
    </row>
    <row r="165" spans="1:9" x14ac:dyDescent="0.2">
      <c r="A165" s="45"/>
      <c r="B165" s="45"/>
      <c r="C165" s="45"/>
      <c r="D165" s="45"/>
      <c r="E165" s="46"/>
      <c r="F165" s="47"/>
      <c r="G165" s="46"/>
      <c r="H165" s="45"/>
      <c r="I165" s="45"/>
    </row>
    <row r="166" spans="1:9" x14ac:dyDescent="0.2">
      <c r="A166" s="52" t="s">
        <v>42</v>
      </c>
      <c r="B166" s="52"/>
      <c r="C166" s="52"/>
      <c r="D166" s="52"/>
      <c r="E166" s="53">
        <v>192086.56089920001</v>
      </c>
      <c r="F166" s="54">
        <v>100</v>
      </c>
      <c r="G166" s="53"/>
      <c r="H166" s="52"/>
      <c r="I166" s="52"/>
    </row>
    <row r="167" spans="1:9" x14ac:dyDescent="0.2">
      <c r="A167" s="6" t="s">
        <v>1283</v>
      </c>
      <c r="B167" s="11"/>
      <c r="C167" s="11"/>
      <c r="D167" s="11"/>
      <c r="E167" s="12"/>
      <c r="F167" s="13" t="s">
        <v>127</v>
      </c>
      <c r="G167" s="12"/>
      <c r="H167" s="11"/>
      <c r="I167" s="11"/>
    </row>
    <row r="168" spans="1:9" x14ac:dyDescent="0.2">
      <c r="A168" s="6" t="s">
        <v>1284</v>
      </c>
      <c r="B168" s="11"/>
      <c r="C168" s="11"/>
      <c r="D168" s="11"/>
      <c r="E168" s="12"/>
      <c r="F168" s="13"/>
      <c r="G168" s="12"/>
      <c r="H168" s="11"/>
      <c r="I168" s="11"/>
    </row>
    <row r="169" spans="1:9" x14ac:dyDescent="0.2">
      <c r="A169" s="6" t="s">
        <v>1285</v>
      </c>
      <c r="B169" s="11"/>
      <c r="C169" s="11"/>
      <c r="D169" s="11"/>
      <c r="E169" s="12"/>
      <c r="F169" s="13"/>
      <c r="G169" s="12"/>
      <c r="H169" s="11"/>
      <c r="I169" s="11"/>
    </row>
    <row r="170" spans="1:9" x14ac:dyDescent="0.2">
      <c r="A170" s="6" t="s">
        <v>1286</v>
      </c>
      <c r="B170" s="11"/>
      <c r="C170" s="11"/>
      <c r="D170" s="11"/>
      <c r="E170" s="12"/>
      <c r="F170" s="13"/>
      <c r="G170" s="12"/>
      <c r="H170" s="11"/>
      <c r="I170" s="11"/>
    </row>
    <row r="171" spans="1:9" x14ac:dyDescent="0.2">
      <c r="A171" s="6" t="s">
        <v>1287</v>
      </c>
      <c r="B171" s="11"/>
      <c r="C171" s="11"/>
      <c r="D171" s="11"/>
      <c r="E171" s="12"/>
      <c r="F171" s="13"/>
      <c r="G171" s="12"/>
      <c r="H171" s="11"/>
      <c r="I171" s="11"/>
    </row>
    <row r="172" spans="1:9" x14ac:dyDescent="0.2">
      <c r="A172" s="6" t="s">
        <v>1288</v>
      </c>
      <c r="B172" s="11"/>
      <c r="C172" s="11"/>
      <c r="D172" s="11"/>
      <c r="E172" s="12"/>
      <c r="F172" s="13"/>
      <c r="G172" s="12"/>
      <c r="H172" s="11"/>
      <c r="I172" s="11"/>
    </row>
    <row r="173" spans="1:9" x14ac:dyDescent="0.2">
      <c r="A173" s="6" t="s">
        <v>1289</v>
      </c>
      <c r="B173" s="11"/>
      <c r="C173" s="11"/>
      <c r="D173" s="11"/>
      <c r="E173" s="12"/>
      <c r="F173" s="13"/>
      <c r="G173" s="12"/>
      <c r="H173" s="11"/>
      <c r="I173" s="11"/>
    </row>
    <row r="174" spans="1:9" x14ac:dyDescent="0.2">
      <c r="A174" s="6" t="s">
        <v>1290</v>
      </c>
      <c r="B174" s="11"/>
      <c r="C174" s="11"/>
      <c r="D174" s="11"/>
      <c r="E174" s="12"/>
      <c r="F174" s="13"/>
      <c r="G174" s="12"/>
      <c r="H174" s="11"/>
      <c r="I174" s="11"/>
    </row>
    <row r="175" spans="1:9" x14ac:dyDescent="0.2">
      <c r="A175" s="6" t="s">
        <v>1291</v>
      </c>
      <c r="B175" s="11"/>
      <c r="C175" s="11"/>
      <c r="D175" s="11"/>
      <c r="E175" s="12"/>
      <c r="F175" s="13"/>
      <c r="G175" s="12"/>
      <c r="H175" s="11"/>
      <c r="I175" s="11"/>
    </row>
    <row r="176" spans="1:9" x14ac:dyDescent="0.2">
      <c r="A176" s="6" t="s">
        <v>1292</v>
      </c>
      <c r="B176" s="11"/>
      <c r="C176" s="11"/>
      <c r="D176" s="11"/>
      <c r="E176" s="12"/>
      <c r="F176" s="13"/>
      <c r="G176" s="12"/>
      <c r="H176" s="11"/>
      <c r="I176" s="11"/>
    </row>
    <row r="177" spans="1:9" x14ac:dyDescent="0.2">
      <c r="A177" s="6" t="s">
        <v>1293</v>
      </c>
      <c r="B177" s="11"/>
      <c r="C177" s="11"/>
      <c r="D177" s="11"/>
      <c r="E177" s="12"/>
      <c r="F177" s="13"/>
      <c r="G177" s="12"/>
      <c r="H177" s="11"/>
      <c r="I177" s="11"/>
    </row>
    <row r="178" spans="1:9" x14ac:dyDescent="0.2">
      <c r="A178" s="6" t="s">
        <v>1294</v>
      </c>
      <c r="B178" s="11"/>
      <c r="C178" s="11"/>
      <c r="D178" s="11"/>
      <c r="E178" s="12"/>
      <c r="F178" s="13"/>
      <c r="G178" s="12"/>
      <c r="H178" s="11"/>
      <c r="I178" s="11"/>
    </row>
    <row r="179" spans="1:9" x14ac:dyDescent="0.2">
      <c r="A179" s="6" t="s">
        <v>1295</v>
      </c>
      <c r="B179" s="11"/>
      <c r="C179" s="11"/>
      <c r="D179" s="11"/>
      <c r="E179" s="12"/>
      <c r="F179" s="13"/>
      <c r="G179" s="12"/>
      <c r="H179" s="11"/>
      <c r="I179" s="11"/>
    </row>
    <row r="181" spans="1:9" x14ac:dyDescent="0.2">
      <c r="A181" s="11" t="s">
        <v>44</v>
      </c>
    </row>
    <row r="183" spans="1:9" ht="23.25" customHeight="1" x14ac:dyDescent="0.2">
      <c r="A183" s="152" t="s">
        <v>1031</v>
      </c>
      <c r="B183" s="152"/>
      <c r="C183" s="152"/>
      <c r="D183" s="152"/>
      <c r="G183" s="10"/>
      <c r="H183" s="10"/>
      <c r="I183" s="9"/>
    </row>
    <row r="185" spans="1:9" x14ac:dyDescent="0.2">
      <c r="A185" s="11" t="s">
        <v>45</v>
      </c>
    </row>
    <row r="186" spans="1:9" x14ac:dyDescent="0.2">
      <c r="A186" s="11" t="s">
        <v>1010</v>
      </c>
    </row>
    <row r="187" spans="1:9" x14ac:dyDescent="0.2">
      <c r="A187" s="11" t="s">
        <v>46</v>
      </c>
      <c r="B187" s="11"/>
      <c r="C187" s="31" t="s">
        <v>48</v>
      </c>
      <c r="D187" s="31" t="s">
        <v>47</v>
      </c>
    </row>
    <row r="188" spans="1:9" x14ac:dyDescent="0.2">
      <c r="A188" s="6" t="s">
        <v>57</v>
      </c>
      <c r="C188" s="32">
        <v>11.147399999999999</v>
      </c>
      <c r="D188" s="32">
        <v>11.206</v>
      </c>
    </row>
    <row r="189" spans="1:9" x14ac:dyDescent="0.2">
      <c r="A189" s="6" t="s">
        <v>125</v>
      </c>
      <c r="C189" s="32">
        <v>11.147399999999999</v>
      </c>
      <c r="D189" s="32">
        <v>11.206</v>
      </c>
    </row>
    <row r="190" spans="1:9" x14ac:dyDescent="0.2">
      <c r="A190" s="6" t="s">
        <v>58</v>
      </c>
      <c r="C190" s="32">
        <v>11.2912</v>
      </c>
      <c r="D190" s="32">
        <v>11.3573</v>
      </c>
    </row>
    <row r="191" spans="1:9" x14ac:dyDescent="0.2">
      <c r="A191" s="6" t="s">
        <v>126</v>
      </c>
      <c r="C191" s="32">
        <v>11.2912</v>
      </c>
      <c r="D191" s="32">
        <v>11.3573</v>
      </c>
    </row>
    <row r="193" spans="1:5" x14ac:dyDescent="0.2">
      <c r="A193" s="6" t="s">
        <v>52</v>
      </c>
    </row>
    <row r="195" spans="1:5" x14ac:dyDescent="0.2">
      <c r="A195" s="11" t="s">
        <v>1011</v>
      </c>
      <c r="D195" s="31" t="s">
        <v>54</v>
      </c>
    </row>
    <row r="197" spans="1:5" x14ac:dyDescent="0.2">
      <c r="A197" s="11" t="s">
        <v>1014</v>
      </c>
      <c r="B197" s="11"/>
      <c r="C197" s="11"/>
      <c r="D197" s="31" t="s">
        <v>54</v>
      </c>
    </row>
    <row r="199" spans="1:5" x14ac:dyDescent="0.2">
      <c r="A199" s="12" t="s">
        <v>1032</v>
      </c>
      <c r="D199" s="35"/>
    </row>
    <row r="201" spans="1:5" x14ac:dyDescent="0.2">
      <c r="A201" s="9" t="s">
        <v>1385</v>
      </c>
    </row>
    <row r="203" spans="1:5" ht="22.5" x14ac:dyDescent="0.2">
      <c r="A203" s="57" t="s">
        <v>1015</v>
      </c>
      <c r="B203" s="59" t="s">
        <v>1033</v>
      </c>
      <c r="C203" s="59" t="s">
        <v>1034</v>
      </c>
      <c r="D203" s="71" t="s">
        <v>1035</v>
      </c>
      <c r="E203" s="60" t="s">
        <v>1020</v>
      </c>
    </row>
    <row r="204" spans="1:5" x14ac:dyDescent="0.2">
      <c r="A204" s="61" t="s">
        <v>1333</v>
      </c>
      <c r="B204" s="72" t="s">
        <v>1036</v>
      </c>
      <c r="C204" s="73">
        <v>1118.7714000000001</v>
      </c>
      <c r="D204" s="65">
        <v>1036.8</v>
      </c>
      <c r="E204" s="64">
        <v>7.4020799999999998</v>
      </c>
    </row>
    <row r="205" spans="1:5" x14ac:dyDescent="0.2">
      <c r="A205" s="61" t="s">
        <v>1062</v>
      </c>
      <c r="B205" s="72" t="s">
        <v>1036</v>
      </c>
      <c r="C205" s="73">
        <v>1407.6679999999999</v>
      </c>
      <c r="D205" s="65">
        <v>1324.3</v>
      </c>
      <c r="E205" s="165">
        <v>106.46385012499999</v>
      </c>
    </row>
    <row r="206" spans="1:5" x14ac:dyDescent="0.2">
      <c r="A206" s="61" t="s">
        <v>1334</v>
      </c>
      <c r="B206" s="72" t="s">
        <v>1036</v>
      </c>
      <c r="C206" s="73">
        <v>1405.35</v>
      </c>
      <c r="D206" s="65">
        <v>1330.1</v>
      </c>
      <c r="E206" s="166"/>
    </row>
    <row r="207" spans="1:5" x14ac:dyDescent="0.2">
      <c r="A207" s="61" t="s">
        <v>1063</v>
      </c>
      <c r="B207" s="72" t="s">
        <v>1036</v>
      </c>
      <c r="C207" s="73">
        <v>2950.3121980000001</v>
      </c>
      <c r="D207" s="65">
        <v>2902.5</v>
      </c>
      <c r="E207" s="165">
        <v>663.79758075000007</v>
      </c>
    </row>
    <row r="208" spans="1:5" x14ac:dyDescent="0.2">
      <c r="A208" s="61" t="s">
        <v>1064</v>
      </c>
      <c r="B208" s="72" t="s">
        <v>1036</v>
      </c>
      <c r="C208" s="73">
        <v>3064.6620790000002</v>
      </c>
      <c r="D208" s="65">
        <v>2917.5</v>
      </c>
      <c r="E208" s="166"/>
    </row>
    <row r="209" spans="1:5" x14ac:dyDescent="0.2">
      <c r="A209" s="61" t="s">
        <v>1065</v>
      </c>
      <c r="B209" s="72" t="s">
        <v>1036</v>
      </c>
      <c r="C209" s="73">
        <v>1330.5413759999999</v>
      </c>
      <c r="D209" s="65">
        <v>1277.7</v>
      </c>
      <c r="E209" s="165">
        <v>91.474578000000008</v>
      </c>
    </row>
    <row r="210" spans="1:5" x14ac:dyDescent="0.2">
      <c r="A210" s="61" t="s">
        <v>1066</v>
      </c>
      <c r="B210" s="72" t="s">
        <v>1036</v>
      </c>
      <c r="C210" s="73">
        <v>1311.1266599999999</v>
      </c>
      <c r="D210" s="65">
        <v>1280.3</v>
      </c>
      <c r="E210" s="166"/>
    </row>
    <row r="211" spans="1:5" ht="22.5" x14ac:dyDescent="0.2">
      <c r="A211" s="61" t="s">
        <v>1067</v>
      </c>
      <c r="B211" s="72" t="s">
        <v>1036</v>
      </c>
      <c r="C211" s="73">
        <v>1766.341823</v>
      </c>
      <c r="D211" s="65">
        <v>1788.7</v>
      </c>
      <c r="E211" s="165">
        <v>226.09686274999999</v>
      </c>
    </row>
    <row r="212" spans="1:5" ht="22.5" x14ac:dyDescent="0.2">
      <c r="A212" s="61" t="s">
        <v>1068</v>
      </c>
      <c r="B212" s="72" t="s">
        <v>1036</v>
      </c>
      <c r="C212" s="73">
        <v>1740.0762010000001</v>
      </c>
      <c r="D212" s="65">
        <v>1796.4</v>
      </c>
      <c r="E212" s="166"/>
    </row>
    <row r="213" spans="1:5" x14ac:dyDescent="0.2">
      <c r="A213" s="61" t="s">
        <v>1070</v>
      </c>
      <c r="B213" s="72" t="s">
        <v>1036</v>
      </c>
      <c r="C213" s="73">
        <v>210.524529</v>
      </c>
      <c r="D213" s="65">
        <v>204.1</v>
      </c>
      <c r="E213" s="165">
        <v>244.637544975</v>
      </c>
    </row>
    <row r="214" spans="1:5" x14ac:dyDescent="0.2">
      <c r="A214" s="61" t="s">
        <v>1069</v>
      </c>
      <c r="B214" s="72" t="s">
        <v>1036</v>
      </c>
      <c r="C214" s="73">
        <v>213.415863</v>
      </c>
      <c r="D214" s="65">
        <v>204.99</v>
      </c>
      <c r="E214" s="166"/>
    </row>
    <row r="215" spans="1:5" x14ac:dyDescent="0.2">
      <c r="A215" s="61" t="s">
        <v>1335</v>
      </c>
      <c r="B215" s="72" t="s">
        <v>1036</v>
      </c>
      <c r="C215" s="73">
        <v>6914.5</v>
      </c>
      <c r="D215" s="65">
        <v>6713.5</v>
      </c>
      <c r="E215" s="64">
        <v>1.7501225</v>
      </c>
    </row>
    <row r="216" spans="1:5" x14ac:dyDescent="0.2">
      <c r="A216" s="61" t="s">
        <v>1071</v>
      </c>
      <c r="B216" s="72" t="s">
        <v>1036</v>
      </c>
      <c r="C216" s="73">
        <v>424.03022499999997</v>
      </c>
      <c r="D216" s="65">
        <v>374.75</v>
      </c>
      <c r="E216" s="64">
        <v>72.834479999999999</v>
      </c>
    </row>
    <row r="217" spans="1:5" x14ac:dyDescent="0.2">
      <c r="A217" s="61" t="s">
        <v>1336</v>
      </c>
      <c r="B217" s="72" t="s">
        <v>1036</v>
      </c>
      <c r="C217" s="73">
        <v>278.45319999999998</v>
      </c>
      <c r="D217" s="65">
        <v>276.10000000000002</v>
      </c>
      <c r="E217" s="64">
        <v>83.699362500000007</v>
      </c>
    </row>
    <row r="218" spans="1:5" x14ac:dyDescent="0.2">
      <c r="A218" s="61" t="s">
        <v>1337</v>
      </c>
      <c r="B218" s="72" t="s">
        <v>1036</v>
      </c>
      <c r="C218" s="73">
        <v>2204.356456</v>
      </c>
      <c r="D218" s="65">
        <v>2204.4</v>
      </c>
      <c r="E218" s="64">
        <v>237.19336699999999</v>
      </c>
    </row>
    <row r="219" spans="1:5" x14ac:dyDescent="0.2">
      <c r="A219" s="61" t="s">
        <v>1322</v>
      </c>
      <c r="B219" s="72" t="s">
        <v>1036</v>
      </c>
      <c r="C219" s="73">
        <v>9019.8658539999997</v>
      </c>
      <c r="D219" s="65">
        <v>8128</v>
      </c>
      <c r="E219" s="64">
        <v>74.114680000000007</v>
      </c>
    </row>
    <row r="220" spans="1:5" x14ac:dyDescent="0.2">
      <c r="A220" s="61" t="s">
        <v>1072</v>
      </c>
      <c r="B220" s="72" t="s">
        <v>1036</v>
      </c>
      <c r="C220" s="73">
        <v>158.971981</v>
      </c>
      <c r="D220" s="65">
        <v>155.46</v>
      </c>
      <c r="E220" s="64">
        <v>185.27994000000001</v>
      </c>
    </row>
    <row r="221" spans="1:5" x14ac:dyDescent="0.2">
      <c r="A221" s="61" t="s">
        <v>1338</v>
      </c>
      <c r="B221" s="72" t="s">
        <v>1036</v>
      </c>
      <c r="C221" s="73">
        <v>1379.8819040000001</v>
      </c>
      <c r="D221" s="65">
        <v>1371.9</v>
      </c>
      <c r="E221" s="64">
        <v>82.098729000000006</v>
      </c>
    </row>
    <row r="222" spans="1:5" x14ac:dyDescent="0.2">
      <c r="A222" s="61" t="s">
        <v>1339</v>
      </c>
      <c r="B222" s="72" t="s">
        <v>1036</v>
      </c>
      <c r="C222" s="73">
        <v>1436.8542600000001</v>
      </c>
      <c r="D222" s="65">
        <v>1431.3</v>
      </c>
      <c r="E222" s="64">
        <v>136.19031375</v>
      </c>
    </row>
    <row r="223" spans="1:5" x14ac:dyDescent="0.2">
      <c r="A223" s="61" t="s">
        <v>1073</v>
      </c>
      <c r="B223" s="72" t="s">
        <v>1036</v>
      </c>
      <c r="C223" s="73">
        <v>1017.781862</v>
      </c>
      <c r="D223" s="65">
        <v>1011.6</v>
      </c>
      <c r="E223" s="165">
        <v>262.12970799999999</v>
      </c>
    </row>
    <row r="224" spans="1:5" x14ac:dyDescent="0.2">
      <c r="A224" s="61" t="s">
        <v>1074</v>
      </c>
      <c r="B224" s="72" t="s">
        <v>1036</v>
      </c>
      <c r="C224" s="73">
        <v>1060.200006</v>
      </c>
      <c r="D224" s="65">
        <v>1019.84</v>
      </c>
      <c r="E224" s="166"/>
    </row>
    <row r="225" spans="1:5" x14ac:dyDescent="0.2">
      <c r="A225" s="61" t="s">
        <v>1340</v>
      </c>
      <c r="B225" s="72" t="s">
        <v>1036</v>
      </c>
      <c r="C225" s="73">
        <v>1723.808248</v>
      </c>
      <c r="D225" s="65">
        <v>1676.9</v>
      </c>
      <c r="E225" s="64">
        <v>139.75982625</v>
      </c>
    </row>
    <row r="226" spans="1:5" x14ac:dyDescent="0.2">
      <c r="A226" s="61" t="s">
        <v>1075</v>
      </c>
      <c r="B226" s="72" t="s">
        <v>1036</v>
      </c>
      <c r="C226" s="73">
        <v>1210.632376</v>
      </c>
      <c r="D226" s="65">
        <v>1227.8</v>
      </c>
      <c r="E226" s="165">
        <v>1149.5437875</v>
      </c>
    </row>
    <row r="227" spans="1:5" x14ac:dyDescent="0.2">
      <c r="A227" s="61" t="s">
        <v>1076</v>
      </c>
      <c r="B227" s="72" t="s">
        <v>1036</v>
      </c>
      <c r="C227" s="73">
        <v>1271.041667</v>
      </c>
      <c r="D227" s="65">
        <v>1234.2</v>
      </c>
      <c r="E227" s="166"/>
    </row>
    <row r="228" spans="1:5" x14ac:dyDescent="0.2">
      <c r="A228" s="61" t="s">
        <v>1341</v>
      </c>
      <c r="B228" s="72" t="s">
        <v>1036</v>
      </c>
      <c r="C228" s="73">
        <v>11522</v>
      </c>
      <c r="D228" s="65">
        <v>10919</v>
      </c>
      <c r="E228" s="64">
        <v>1.4468937500000001</v>
      </c>
    </row>
    <row r="229" spans="1:5" x14ac:dyDescent="0.2">
      <c r="A229" s="61" t="s">
        <v>1077</v>
      </c>
      <c r="B229" s="72" t="s">
        <v>1036</v>
      </c>
      <c r="C229" s="73">
        <v>1951.2573500000001</v>
      </c>
      <c r="D229" s="65">
        <v>1733.8</v>
      </c>
      <c r="E229" s="165">
        <v>117.20273400000001</v>
      </c>
    </row>
    <row r="230" spans="1:5" x14ac:dyDescent="0.2">
      <c r="A230" s="61" t="s">
        <v>1078</v>
      </c>
      <c r="B230" s="72" t="s">
        <v>1036</v>
      </c>
      <c r="C230" s="73">
        <v>1893.084732</v>
      </c>
      <c r="D230" s="65">
        <v>1741.6</v>
      </c>
      <c r="E230" s="166"/>
    </row>
    <row r="231" spans="1:5" x14ac:dyDescent="0.2">
      <c r="A231" s="61" t="s">
        <v>1079</v>
      </c>
      <c r="B231" s="72" t="s">
        <v>1036</v>
      </c>
      <c r="C231" s="73">
        <v>1034.7566409999999</v>
      </c>
      <c r="D231" s="65">
        <v>965.8</v>
      </c>
      <c r="E231" s="165">
        <v>387.91348499999998</v>
      </c>
    </row>
    <row r="232" spans="1:5" x14ac:dyDescent="0.2">
      <c r="A232" s="61" t="s">
        <v>1080</v>
      </c>
      <c r="B232" s="72" t="s">
        <v>1036</v>
      </c>
      <c r="C232" s="73">
        <v>1073.575</v>
      </c>
      <c r="D232" s="65">
        <v>970.5</v>
      </c>
      <c r="E232" s="166"/>
    </row>
    <row r="233" spans="1:5" x14ac:dyDescent="0.2">
      <c r="A233" s="61" t="s">
        <v>1081</v>
      </c>
      <c r="B233" s="72" t="s">
        <v>1036</v>
      </c>
      <c r="C233" s="73">
        <v>170.68020000000001</v>
      </c>
      <c r="D233" s="65">
        <v>179.13</v>
      </c>
      <c r="E233" s="165">
        <v>157.45590720000001</v>
      </c>
    </row>
    <row r="234" spans="1:5" x14ac:dyDescent="0.2">
      <c r="A234" s="61" t="s">
        <v>1082</v>
      </c>
      <c r="B234" s="72" t="s">
        <v>1036</v>
      </c>
      <c r="C234" s="73">
        <v>172.754257</v>
      </c>
      <c r="D234" s="65">
        <v>180.29</v>
      </c>
      <c r="E234" s="166"/>
    </row>
    <row r="235" spans="1:5" x14ac:dyDescent="0.2">
      <c r="A235" s="61" t="s">
        <v>1083</v>
      </c>
      <c r="B235" s="72" t="s">
        <v>1036</v>
      </c>
      <c r="C235" s="73">
        <v>237.93714</v>
      </c>
      <c r="D235" s="65">
        <v>232.64</v>
      </c>
      <c r="E235" s="165">
        <v>102.49905717499999</v>
      </c>
    </row>
    <row r="236" spans="1:5" x14ac:dyDescent="0.2">
      <c r="A236" s="61" t="s">
        <v>1084</v>
      </c>
      <c r="B236" s="72" t="s">
        <v>1036</v>
      </c>
      <c r="C236" s="73">
        <v>242.25</v>
      </c>
      <c r="D236" s="65">
        <v>233.86</v>
      </c>
      <c r="E236" s="166"/>
    </row>
    <row r="237" spans="1:5" x14ac:dyDescent="0.2">
      <c r="A237" s="61" t="s">
        <v>1085</v>
      </c>
      <c r="B237" s="72" t="s">
        <v>1036</v>
      </c>
      <c r="C237" s="73">
        <v>138.92247499999999</v>
      </c>
      <c r="D237" s="65">
        <v>131.18</v>
      </c>
      <c r="E237" s="165">
        <v>22.093913399999998</v>
      </c>
    </row>
    <row r="238" spans="1:5" x14ac:dyDescent="0.2">
      <c r="A238" s="61" t="s">
        <v>1086</v>
      </c>
      <c r="B238" s="72" t="s">
        <v>1036</v>
      </c>
      <c r="C238" s="73">
        <v>141.62198000000001</v>
      </c>
      <c r="D238" s="65">
        <v>131.47</v>
      </c>
      <c r="E238" s="166"/>
    </row>
    <row r="239" spans="1:5" x14ac:dyDescent="0.2">
      <c r="A239" s="61" t="s">
        <v>1087</v>
      </c>
      <c r="B239" s="72" t="s">
        <v>1036</v>
      </c>
      <c r="C239" s="73">
        <v>389.469561</v>
      </c>
      <c r="D239" s="65">
        <v>388.75</v>
      </c>
      <c r="E239" s="165">
        <v>463.38953343700001</v>
      </c>
    </row>
    <row r="240" spans="1:5" x14ac:dyDescent="0.2">
      <c r="A240" s="61" t="s">
        <v>1088</v>
      </c>
      <c r="B240" s="72" t="s">
        <v>1036</v>
      </c>
      <c r="C240" s="73">
        <v>392.62672500000002</v>
      </c>
      <c r="D240" s="65">
        <v>390.75</v>
      </c>
      <c r="E240" s="166"/>
    </row>
    <row r="241" spans="1:5" x14ac:dyDescent="0.2">
      <c r="A241" s="61" t="s">
        <v>1089</v>
      </c>
      <c r="B241" s="72" t="s">
        <v>1036</v>
      </c>
      <c r="C241" s="73">
        <v>1874.8086969999999</v>
      </c>
      <c r="D241" s="65">
        <v>1766.6</v>
      </c>
      <c r="E241" s="165">
        <v>869.63366925000003</v>
      </c>
    </row>
    <row r="242" spans="1:5" x14ac:dyDescent="0.2">
      <c r="A242" s="61" t="s">
        <v>1090</v>
      </c>
      <c r="B242" s="72" t="s">
        <v>1036</v>
      </c>
      <c r="C242" s="73">
        <v>1915.805533</v>
      </c>
      <c r="D242" s="65">
        <v>1775.7</v>
      </c>
      <c r="E242" s="166"/>
    </row>
    <row r="243" spans="1:5" x14ac:dyDescent="0.2">
      <c r="A243" s="61" t="s">
        <v>1091</v>
      </c>
      <c r="B243" s="72" t="s">
        <v>1036</v>
      </c>
      <c r="C243" s="73">
        <v>429.986693</v>
      </c>
      <c r="D243" s="65">
        <v>415.5</v>
      </c>
      <c r="E243" s="165">
        <v>71.870192500000002</v>
      </c>
    </row>
    <row r="244" spans="1:5" x14ac:dyDescent="0.2">
      <c r="A244" s="61" t="s">
        <v>1092</v>
      </c>
      <c r="B244" s="72" t="s">
        <v>1036</v>
      </c>
      <c r="C244" s="73">
        <v>425.65772299999998</v>
      </c>
      <c r="D244" s="65">
        <v>417.9</v>
      </c>
      <c r="E244" s="166"/>
    </row>
    <row r="245" spans="1:5" x14ac:dyDescent="0.2">
      <c r="A245" s="61" t="s">
        <v>1093</v>
      </c>
      <c r="B245" s="72" t="s">
        <v>1036</v>
      </c>
      <c r="C245" s="73">
        <v>413.5</v>
      </c>
      <c r="D245" s="65">
        <v>374.15</v>
      </c>
      <c r="E245" s="165">
        <v>23.944512499999998</v>
      </c>
    </row>
    <row r="246" spans="1:5" x14ac:dyDescent="0.2">
      <c r="A246" s="61" t="s">
        <v>1094</v>
      </c>
      <c r="B246" s="72" t="s">
        <v>1036</v>
      </c>
      <c r="C246" s="73">
        <v>395.43889999999999</v>
      </c>
      <c r="D246" s="65">
        <v>375.95</v>
      </c>
      <c r="E246" s="166"/>
    </row>
    <row r="247" spans="1:5" x14ac:dyDescent="0.2">
      <c r="A247" s="61" t="s">
        <v>1095</v>
      </c>
      <c r="B247" s="72" t="s">
        <v>1036</v>
      </c>
      <c r="C247" s="73">
        <v>319.21249999999998</v>
      </c>
      <c r="D247" s="65">
        <v>304.39999999999998</v>
      </c>
      <c r="E247" s="64">
        <v>9.1093320000000002</v>
      </c>
    </row>
    <row r="248" spans="1:5" x14ac:dyDescent="0.2">
      <c r="A248" s="61" t="s">
        <v>1096</v>
      </c>
      <c r="B248" s="72" t="s">
        <v>1036</v>
      </c>
      <c r="C248" s="73">
        <v>3378.88</v>
      </c>
      <c r="D248" s="65">
        <v>3122.4</v>
      </c>
      <c r="E248" s="64">
        <v>16.422280000000001</v>
      </c>
    </row>
    <row r="249" spans="1:5" ht="22.5" x14ac:dyDescent="0.2">
      <c r="A249" s="61" t="s">
        <v>1097</v>
      </c>
      <c r="B249" s="72" t="s">
        <v>1036</v>
      </c>
      <c r="C249" s="73">
        <v>707.10319100000004</v>
      </c>
      <c r="D249" s="65">
        <v>676.85</v>
      </c>
      <c r="E249" s="64">
        <v>73.003957561999997</v>
      </c>
    </row>
    <row r="250" spans="1:5" x14ac:dyDescent="0.2">
      <c r="A250" s="61" t="s">
        <v>1098</v>
      </c>
      <c r="B250" s="72" t="s">
        <v>1036</v>
      </c>
      <c r="C250" s="73">
        <v>127.780638</v>
      </c>
      <c r="D250" s="65">
        <v>120.5</v>
      </c>
      <c r="E250" s="165">
        <v>231.48901574999999</v>
      </c>
    </row>
    <row r="251" spans="1:5" x14ac:dyDescent="0.2">
      <c r="A251" s="61" t="s">
        <v>1099</v>
      </c>
      <c r="B251" s="72" t="s">
        <v>1036</v>
      </c>
      <c r="C251" s="73">
        <v>126.108903</v>
      </c>
      <c r="D251" s="65">
        <v>121.09</v>
      </c>
      <c r="E251" s="166"/>
    </row>
    <row r="252" spans="1:5" ht="22.5" x14ac:dyDescent="0.2">
      <c r="A252" s="61" t="s">
        <v>1100</v>
      </c>
      <c r="B252" s="72" t="s">
        <v>1036</v>
      </c>
      <c r="C252" s="73">
        <v>1748.224976</v>
      </c>
      <c r="D252" s="65">
        <v>1621.1</v>
      </c>
      <c r="E252" s="165">
        <v>15.0235875</v>
      </c>
    </row>
    <row r="253" spans="1:5" ht="22.5" x14ac:dyDescent="0.2">
      <c r="A253" s="61" t="s">
        <v>1342</v>
      </c>
      <c r="B253" s="72" t="s">
        <v>1036</v>
      </c>
      <c r="C253" s="73">
        <v>1820.8</v>
      </c>
      <c r="D253" s="65">
        <v>1628</v>
      </c>
      <c r="E253" s="166"/>
    </row>
    <row r="254" spans="1:5" x14ac:dyDescent="0.2">
      <c r="A254" s="61" t="s">
        <v>1101</v>
      </c>
      <c r="B254" s="72" t="s">
        <v>1036</v>
      </c>
      <c r="C254" s="73">
        <v>1406.6875</v>
      </c>
      <c r="D254" s="65">
        <v>1357.2</v>
      </c>
      <c r="E254" s="165">
        <v>82.477174500000004</v>
      </c>
    </row>
    <row r="255" spans="1:5" x14ac:dyDescent="0.2">
      <c r="A255" s="61" t="s">
        <v>1102</v>
      </c>
      <c r="B255" s="72" t="s">
        <v>1036</v>
      </c>
      <c r="C255" s="73">
        <v>1397.114624</v>
      </c>
      <c r="D255" s="65">
        <v>1364.4</v>
      </c>
      <c r="E255" s="166"/>
    </row>
    <row r="256" spans="1:5" x14ac:dyDescent="0.2">
      <c r="A256" s="61" t="s">
        <v>1103</v>
      </c>
      <c r="B256" s="72" t="s">
        <v>1036</v>
      </c>
      <c r="C256" s="73">
        <v>427.47736800000001</v>
      </c>
      <c r="D256" s="65">
        <v>426.1</v>
      </c>
      <c r="E256" s="165">
        <v>97.689086374999988</v>
      </c>
    </row>
    <row r="257" spans="1:5" x14ac:dyDescent="0.2">
      <c r="A257" s="61" t="s">
        <v>1104</v>
      </c>
      <c r="B257" s="72" t="s">
        <v>1036</v>
      </c>
      <c r="C257" s="73">
        <v>401.85</v>
      </c>
      <c r="D257" s="65">
        <v>428.45</v>
      </c>
      <c r="E257" s="166"/>
    </row>
    <row r="258" spans="1:5" x14ac:dyDescent="0.2">
      <c r="A258" s="61" t="s">
        <v>1343</v>
      </c>
      <c r="B258" s="72" t="s">
        <v>1036</v>
      </c>
      <c r="C258" s="73">
        <v>1790.8364300000001</v>
      </c>
      <c r="D258" s="65">
        <v>1766.8</v>
      </c>
      <c r="E258" s="64">
        <v>325.112211</v>
      </c>
    </row>
    <row r="259" spans="1:5" x14ac:dyDescent="0.2">
      <c r="A259" s="61" t="s">
        <v>1105</v>
      </c>
      <c r="B259" s="72" t="s">
        <v>1036</v>
      </c>
      <c r="C259" s="73">
        <v>1857.125</v>
      </c>
      <c r="D259" s="65">
        <v>1780</v>
      </c>
      <c r="E259" s="64">
        <v>3.4449800000000002</v>
      </c>
    </row>
    <row r="260" spans="1:5" x14ac:dyDescent="0.2">
      <c r="A260" s="61" t="s">
        <v>1106</v>
      </c>
      <c r="B260" s="72" t="s">
        <v>1036</v>
      </c>
      <c r="C260" s="73">
        <v>472.38094699999999</v>
      </c>
      <c r="D260" s="65">
        <v>451.45</v>
      </c>
      <c r="E260" s="64">
        <v>59.503645624999997</v>
      </c>
    </row>
    <row r="261" spans="1:5" ht="22.5" x14ac:dyDescent="0.2">
      <c r="A261" s="61" t="s">
        <v>1107</v>
      </c>
      <c r="B261" s="72" t="s">
        <v>1036</v>
      </c>
      <c r="C261" s="73">
        <v>256.21250600000002</v>
      </c>
      <c r="D261" s="65">
        <v>210.53</v>
      </c>
      <c r="E261" s="165">
        <v>35.600925125000003</v>
      </c>
    </row>
    <row r="262" spans="1:5" ht="22.5" x14ac:dyDescent="0.2">
      <c r="A262" s="61" t="s">
        <v>1108</v>
      </c>
      <c r="B262" s="72" t="s">
        <v>1036</v>
      </c>
      <c r="C262" s="73">
        <v>245.65</v>
      </c>
      <c r="D262" s="65">
        <v>211.01</v>
      </c>
      <c r="E262" s="166"/>
    </row>
    <row r="263" spans="1:5" x14ac:dyDescent="0.2">
      <c r="A263" s="61" t="s">
        <v>1344</v>
      </c>
      <c r="B263" s="72" t="s">
        <v>1036</v>
      </c>
      <c r="C263" s="73">
        <v>4855.75</v>
      </c>
      <c r="D263" s="65">
        <v>4798</v>
      </c>
      <c r="E263" s="64">
        <v>28.817599999999999</v>
      </c>
    </row>
    <row r="264" spans="1:5" x14ac:dyDescent="0.2">
      <c r="A264" s="61" t="s">
        <v>1109</v>
      </c>
      <c r="B264" s="72" t="s">
        <v>1036</v>
      </c>
      <c r="C264" s="73">
        <v>423.33657299999999</v>
      </c>
      <c r="D264" s="65">
        <v>381.85</v>
      </c>
      <c r="E264" s="64">
        <v>21.919543749999999</v>
      </c>
    </row>
    <row r="265" spans="1:5" x14ac:dyDescent="0.2">
      <c r="A265" s="61" t="s">
        <v>1110</v>
      </c>
      <c r="B265" s="72" t="s">
        <v>1036</v>
      </c>
      <c r="C265" s="73">
        <v>9623.2857139999996</v>
      </c>
      <c r="D265" s="65">
        <v>9336</v>
      </c>
      <c r="E265" s="165">
        <v>36.278280000000002</v>
      </c>
    </row>
    <row r="266" spans="1:5" x14ac:dyDescent="0.2">
      <c r="A266" s="61" t="s">
        <v>1345</v>
      </c>
      <c r="B266" s="72" t="s">
        <v>1036</v>
      </c>
      <c r="C266" s="73">
        <v>9474</v>
      </c>
      <c r="D266" s="65">
        <v>9386</v>
      </c>
      <c r="E266" s="166"/>
    </row>
    <row r="267" spans="1:5" x14ac:dyDescent="0.2">
      <c r="A267" s="61" t="s">
        <v>1346</v>
      </c>
      <c r="B267" s="72" t="s">
        <v>1036</v>
      </c>
      <c r="C267" s="73">
        <v>7421.2860870000004</v>
      </c>
      <c r="D267" s="65">
        <v>7197.5</v>
      </c>
      <c r="E267" s="64">
        <v>255.09563249999999</v>
      </c>
    </row>
    <row r="268" spans="1:5" x14ac:dyDescent="0.2">
      <c r="A268" s="61" t="s">
        <v>1347</v>
      </c>
      <c r="B268" s="72" t="s">
        <v>1036</v>
      </c>
      <c r="C268" s="73">
        <v>320.68054799999999</v>
      </c>
      <c r="D268" s="65">
        <v>319.64999999999998</v>
      </c>
      <c r="E268" s="165">
        <v>227.98439256200001</v>
      </c>
    </row>
    <row r="269" spans="1:5" x14ac:dyDescent="0.2">
      <c r="A269" s="61" t="s">
        <v>1348</v>
      </c>
      <c r="B269" s="72" t="s">
        <v>1036</v>
      </c>
      <c r="C269" s="73">
        <v>323.134615</v>
      </c>
      <c r="D269" s="65">
        <v>321.10000000000002</v>
      </c>
      <c r="E269" s="166"/>
    </row>
    <row r="270" spans="1:5" x14ac:dyDescent="0.2">
      <c r="A270" s="61" t="s">
        <v>1111</v>
      </c>
      <c r="B270" s="72" t="s">
        <v>1036</v>
      </c>
      <c r="C270" s="73">
        <v>360.02499999999998</v>
      </c>
      <c r="D270" s="65">
        <v>320.3</v>
      </c>
      <c r="E270" s="64">
        <v>2.8185250000000002</v>
      </c>
    </row>
    <row r="271" spans="1:5" x14ac:dyDescent="0.2">
      <c r="A271" s="61" t="s">
        <v>1112</v>
      </c>
      <c r="B271" s="72" t="s">
        <v>1036</v>
      </c>
      <c r="C271" s="73">
        <v>918.05</v>
      </c>
      <c r="D271" s="65">
        <v>764.7</v>
      </c>
      <c r="E271" s="64">
        <v>1.102784875</v>
      </c>
    </row>
    <row r="272" spans="1:5" x14ac:dyDescent="0.2">
      <c r="A272" s="61" t="s">
        <v>1349</v>
      </c>
      <c r="B272" s="72" t="s">
        <v>1036</v>
      </c>
      <c r="C272" s="73">
        <v>173.86259999999999</v>
      </c>
      <c r="D272" s="65">
        <v>172.26</v>
      </c>
      <c r="E272" s="64">
        <v>70.09977825</v>
      </c>
    </row>
    <row r="273" spans="1:5" x14ac:dyDescent="0.2">
      <c r="A273" s="61" t="s">
        <v>1350</v>
      </c>
      <c r="B273" s="72" t="s">
        <v>1036</v>
      </c>
      <c r="C273" s="73">
        <v>2400.1327999999999</v>
      </c>
      <c r="D273" s="65">
        <v>2359.4</v>
      </c>
      <c r="E273" s="64">
        <v>174.1650875</v>
      </c>
    </row>
    <row r="274" spans="1:5" x14ac:dyDescent="0.2">
      <c r="A274" s="61" t="s">
        <v>1113</v>
      </c>
      <c r="B274" s="72" t="s">
        <v>1036</v>
      </c>
      <c r="C274" s="73">
        <v>1706.014312</v>
      </c>
      <c r="D274" s="65">
        <v>1642.8</v>
      </c>
      <c r="E274" s="165">
        <v>183.07438999999999</v>
      </c>
    </row>
    <row r="275" spans="1:5" x14ac:dyDescent="0.2">
      <c r="A275" s="61" t="s">
        <v>1114</v>
      </c>
      <c r="B275" s="72" t="s">
        <v>1036</v>
      </c>
      <c r="C275" s="73">
        <v>1838.267308</v>
      </c>
      <c r="D275" s="65">
        <v>1651.8</v>
      </c>
      <c r="E275" s="166"/>
    </row>
    <row r="276" spans="1:5" x14ac:dyDescent="0.2">
      <c r="A276" s="61" t="s">
        <v>1115</v>
      </c>
      <c r="B276" s="72" t="s">
        <v>1036</v>
      </c>
      <c r="C276" s="73">
        <v>3302.1455019999999</v>
      </c>
      <c r="D276" s="65">
        <v>3068</v>
      </c>
      <c r="E276" s="64">
        <v>14.932230000000001</v>
      </c>
    </row>
    <row r="277" spans="1:5" x14ac:dyDescent="0.2">
      <c r="A277" s="61" t="s">
        <v>1351</v>
      </c>
      <c r="B277" s="72" t="s">
        <v>1036</v>
      </c>
      <c r="C277" s="73">
        <v>4166.45</v>
      </c>
      <c r="D277" s="65">
        <v>4242.5</v>
      </c>
      <c r="E277" s="64">
        <v>43.206661250000003</v>
      </c>
    </row>
    <row r="278" spans="1:5" x14ac:dyDescent="0.2">
      <c r="A278" s="61" t="s">
        <v>1352</v>
      </c>
      <c r="B278" s="72" t="s">
        <v>1036</v>
      </c>
      <c r="C278" s="73">
        <v>4893.6000000000004</v>
      </c>
      <c r="D278" s="65">
        <v>4729.2</v>
      </c>
      <c r="E278" s="64">
        <v>2.7424259999999996</v>
      </c>
    </row>
    <row r="279" spans="1:5" x14ac:dyDescent="0.2">
      <c r="A279" s="61" t="s">
        <v>1116</v>
      </c>
      <c r="B279" s="72" t="s">
        <v>1036</v>
      </c>
      <c r="C279" s="73">
        <v>2515.12</v>
      </c>
      <c r="D279" s="65">
        <v>2301.6</v>
      </c>
      <c r="E279" s="64">
        <v>6.9678899999999997</v>
      </c>
    </row>
    <row r="280" spans="1:5" x14ac:dyDescent="0.2">
      <c r="A280" s="61" t="s">
        <v>1353</v>
      </c>
      <c r="B280" s="72" t="s">
        <v>1036</v>
      </c>
      <c r="C280" s="73">
        <v>727.80740000000003</v>
      </c>
      <c r="D280" s="65">
        <v>723.8</v>
      </c>
      <c r="E280" s="165">
        <v>1977.12672625</v>
      </c>
    </row>
    <row r="281" spans="1:5" x14ac:dyDescent="0.2">
      <c r="A281" s="61" t="s">
        <v>1117</v>
      </c>
      <c r="B281" s="72" t="s">
        <v>1036</v>
      </c>
      <c r="C281" s="73">
        <v>739.73541599999999</v>
      </c>
      <c r="D281" s="65">
        <v>715.55</v>
      </c>
      <c r="E281" s="167"/>
    </row>
    <row r="282" spans="1:5" x14ac:dyDescent="0.2">
      <c r="A282" s="61" t="s">
        <v>1118</v>
      </c>
      <c r="B282" s="72" t="s">
        <v>1036</v>
      </c>
      <c r="C282" s="73">
        <v>707.92668400000002</v>
      </c>
      <c r="D282" s="65">
        <v>718.8</v>
      </c>
      <c r="E282" s="166"/>
    </row>
    <row r="283" spans="1:5" x14ac:dyDescent="0.2">
      <c r="A283" s="61" t="s">
        <v>1119</v>
      </c>
      <c r="B283" s="72" t="s">
        <v>1036</v>
      </c>
      <c r="C283" s="73">
        <v>536.87345000000005</v>
      </c>
      <c r="D283" s="65">
        <v>519.45000000000005</v>
      </c>
      <c r="E283" s="165">
        <v>620.74754774999997</v>
      </c>
    </row>
    <row r="284" spans="1:5" x14ac:dyDescent="0.2">
      <c r="A284" s="61" t="s">
        <v>1120</v>
      </c>
      <c r="B284" s="72" t="s">
        <v>1036</v>
      </c>
      <c r="C284" s="73">
        <v>535.93534899999997</v>
      </c>
      <c r="D284" s="65">
        <v>521.65</v>
      </c>
      <c r="E284" s="166"/>
    </row>
    <row r="285" spans="1:5" x14ac:dyDescent="0.2">
      <c r="A285" s="61" t="s">
        <v>1121</v>
      </c>
      <c r="B285" s="72" t="s">
        <v>1036</v>
      </c>
      <c r="C285" s="73">
        <v>986.582852</v>
      </c>
      <c r="D285" s="65">
        <v>949.8</v>
      </c>
      <c r="E285" s="165">
        <v>650.06482799999992</v>
      </c>
    </row>
    <row r="286" spans="1:5" x14ac:dyDescent="0.2">
      <c r="A286" s="61" t="s">
        <v>1122</v>
      </c>
      <c r="B286" s="72" t="s">
        <v>1036</v>
      </c>
      <c r="C286" s="73">
        <v>1017.5</v>
      </c>
      <c r="D286" s="65">
        <v>956.1</v>
      </c>
      <c r="E286" s="166"/>
    </row>
    <row r="287" spans="1:5" ht="22.5" x14ac:dyDescent="0.2">
      <c r="A287" s="61" t="s">
        <v>1123</v>
      </c>
      <c r="B287" s="72" t="s">
        <v>1036</v>
      </c>
      <c r="C287" s="73">
        <v>397</v>
      </c>
      <c r="D287" s="65">
        <v>353.45</v>
      </c>
      <c r="E287" s="64">
        <v>1.543677687</v>
      </c>
    </row>
    <row r="288" spans="1:5" x14ac:dyDescent="0.2">
      <c r="A288" s="61" t="s">
        <v>1124</v>
      </c>
      <c r="B288" s="72" t="s">
        <v>1036</v>
      </c>
      <c r="C288" s="73">
        <v>1980.6904709999999</v>
      </c>
      <c r="D288" s="65">
        <v>1880</v>
      </c>
      <c r="E288" s="64">
        <v>241.85964000000001</v>
      </c>
    </row>
    <row r="289" spans="1:5" x14ac:dyDescent="0.2">
      <c r="A289" s="61" t="s">
        <v>1125</v>
      </c>
      <c r="B289" s="72" t="s">
        <v>1036</v>
      </c>
      <c r="C289" s="73">
        <v>572.11189899999999</v>
      </c>
      <c r="D289" s="65">
        <v>566.25</v>
      </c>
      <c r="E289" s="165">
        <v>152.06074031199998</v>
      </c>
    </row>
    <row r="290" spans="1:5" x14ac:dyDescent="0.2">
      <c r="A290" s="61" t="s">
        <v>1126</v>
      </c>
      <c r="B290" s="72" t="s">
        <v>1036</v>
      </c>
      <c r="C290" s="73">
        <v>604.69089099999997</v>
      </c>
      <c r="D290" s="65">
        <v>569.25</v>
      </c>
      <c r="E290" s="166"/>
    </row>
    <row r="291" spans="1:5" x14ac:dyDescent="0.2">
      <c r="A291" s="61" t="s">
        <v>1037</v>
      </c>
      <c r="B291" s="72" t="s">
        <v>1036</v>
      </c>
      <c r="C291" s="73">
        <v>1366.973831</v>
      </c>
      <c r="D291" s="65">
        <v>1329</v>
      </c>
      <c r="E291" s="165">
        <v>2057.3454930000003</v>
      </c>
    </row>
    <row r="292" spans="1:5" x14ac:dyDescent="0.2">
      <c r="A292" s="61" t="s">
        <v>1127</v>
      </c>
      <c r="B292" s="72" t="s">
        <v>1036</v>
      </c>
      <c r="C292" s="73">
        <v>1410.125</v>
      </c>
      <c r="D292" s="65">
        <v>1336.3</v>
      </c>
      <c r="E292" s="166"/>
    </row>
    <row r="293" spans="1:5" ht="22.5" x14ac:dyDescent="0.2">
      <c r="A293" s="61" t="s">
        <v>1128</v>
      </c>
      <c r="B293" s="72" t="s">
        <v>1036</v>
      </c>
      <c r="C293" s="73">
        <v>1567.7167030000001</v>
      </c>
      <c r="D293" s="65">
        <v>1573.6</v>
      </c>
      <c r="E293" s="64">
        <v>5.4850819999999993</v>
      </c>
    </row>
    <row r="294" spans="1:5" x14ac:dyDescent="0.2">
      <c r="A294" s="61" t="s">
        <v>1129</v>
      </c>
      <c r="B294" s="72" t="s">
        <v>1036</v>
      </c>
      <c r="C294" s="73">
        <v>507.73791299999999</v>
      </c>
      <c r="D294" s="65">
        <v>443.45</v>
      </c>
      <c r="E294" s="165">
        <v>59.086173574999997</v>
      </c>
    </row>
    <row r="295" spans="1:5" x14ac:dyDescent="0.2">
      <c r="A295" s="61" t="s">
        <v>1130</v>
      </c>
      <c r="B295" s="72" t="s">
        <v>1036</v>
      </c>
      <c r="C295" s="73">
        <v>487.13331699999998</v>
      </c>
      <c r="D295" s="65">
        <v>447.98</v>
      </c>
      <c r="E295" s="166"/>
    </row>
    <row r="296" spans="1:5" x14ac:dyDescent="0.2">
      <c r="A296" s="61" t="s">
        <v>1324</v>
      </c>
      <c r="B296" s="72" t="s">
        <v>1036</v>
      </c>
      <c r="C296" s="73">
        <v>13.629101</v>
      </c>
      <c r="D296" s="65">
        <v>12.98</v>
      </c>
      <c r="E296" s="165">
        <v>2041.146495537</v>
      </c>
    </row>
    <row r="297" spans="1:5" x14ac:dyDescent="0.2">
      <c r="A297" s="61" t="s">
        <v>1354</v>
      </c>
      <c r="B297" s="72" t="s">
        <v>1036</v>
      </c>
      <c r="C297" s="73">
        <v>15.32</v>
      </c>
      <c r="D297" s="65">
        <v>13.05</v>
      </c>
      <c r="E297" s="166"/>
    </row>
    <row r="298" spans="1:5" x14ac:dyDescent="0.2">
      <c r="A298" s="61" t="s">
        <v>1131</v>
      </c>
      <c r="B298" s="72" t="s">
        <v>1036</v>
      </c>
      <c r="C298" s="73">
        <v>82.861766000000003</v>
      </c>
      <c r="D298" s="65">
        <v>81.59</v>
      </c>
      <c r="E298" s="165">
        <v>814.84212144999992</v>
      </c>
    </row>
    <row r="299" spans="1:5" x14ac:dyDescent="0.2">
      <c r="A299" s="61" t="s">
        <v>1132</v>
      </c>
      <c r="B299" s="72" t="s">
        <v>1036</v>
      </c>
      <c r="C299" s="73">
        <v>85.443331000000001</v>
      </c>
      <c r="D299" s="65">
        <v>81.98</v>
      </c>
      <c r="E299" s="166"/>
    </row>
    <row r="300" spans="1:5" x14ac:dyDescent="0.2">
      <c r="A300" s="61" t="s">
        <v>1133</v>
      </c>
      <c r="B300" s="72" t="s">
        <v>1036</v>
      </c>
      <c r="C300" s="73">
        <v>125.376364</v>
      </c>
      <c r="D300" s="65">
        <v>107.44</v>
      </c>
      <c r="E300" s="165">
        <v>21.481574550000001</v>
      </c>
    </row>
    <row r="301" spans="1:5" x14ac:dyDescent="0.2">
      <c r="A301" s="61" t="s">
        <v>1355</v>
      </c>
      <c r="B301" s="72" t="s">
        <v>1036</v>
      </c>
      <c r="C301" s="73">
        <v>114.88</v>
      </c>
      <c r="D301" s="65">
        <v>107.94</v>
      </c>
      <c r="E301" s="166"/>
    </row>
    <row r="302" spans="1:5" x14ac:dyDescent="0.2">
      <c r="A302" s="61" t="s">
        <v>1356</v>
      </c>
      <c r="B302" s="72" t="s">
        <v>1036</v>
      </c>
      <c r="C302" s="73">
        <v>730.18309999999997</v>
      </c>
      <c r="D302" s="65">
        <v>734.55</v>
      </c>
      <c r="E302" s="165">
        <v>97.033412499999997</v>
      </c>
    </row>
    <row r="303" spans="1:5" x14ac:dyDescent="0.2">
      <c r="A303" s="61" t="s">
        <v>1357</v>
      </c>
      <c r="B303" s="72" t="s">
        <v>1036</v>
      </c>
      <c r="C303" s="73">
        <v>727.9</v>
      </c>
      <c r="D303" s="65">
        <v>739.05</v>
      </c>
      <c r="E303" s="166"/>
    </row>
    <row r="304" spans="1:5" x14ac:dyDescent="0.2">
      <c r="A304" s="61" t="s">
        <v>1134</v>
      </c>
      <c r="B304" s="72" t="s">
        <v>1036</v>
      </c>
      <c r="C304" s="73">
        <v>5370.2222000000002</v>
      </c>
      <c r="D304" s="65">
        <v>4981</v>
      </c>
      <c r="E304" s="64">
        <v>13.955422499999999</v>
      </c>
    </row>
    <row r="305" spans="1:5" x14ac:dyDescent="0.2">
      <c r="A305" s="61" t="s">
        <v>1135</v>
      </c>
      <c r="B305" s="72" t="s">
        <v>1036</v>
      </c>
      <c r="C305" s="73">
        <v>966.288678</v>
      </c>
      <c r="D305" s="65">
        <v>901.8</v>
      </c>
      <c r="E305" s="165">
        <v>494.25829600000003</v>
      </c>
    </row>
    <row r="306" spans="1:5" x14ac:dyDescent="0.2">
      <c r="A306" s="61" t="s">
        <v>1136</v>
      </c>
      <c r="B306" s="72" t="s">
        <v>1036</v>
      </c>
      <c r="C306" s="73">
        <v>970.94571399999995</v>
      </c>
      <c r="D306" s="65">
        <v>906.4</v>
      </c>
      <c r="E306" s="166"/>
    </row>
    <row r="307" spans="1:5" x14ac:dyDescent="0.2">
      <c r="A307" s="61" t="s">
        <v>1137</v>
      </c>
      <c r="B307" s="72" t="s">
        <v>1036</v>
      </c>
      <c r="C307" s="73">
        <v>376.55035600000002</v>
      </c>
      <c r="D307" s="65">
        <v>374.25</v>
      </c>
      <c r="E307" s="165">
        <v>309.345192</v>
      </c>
    </row>
    <row r="308" spans="1:5" x14ac:dyDescent="0.2">
      <c r="A308" s="61" t="s">
        <v>1358</v>
      </c>
      <c r="B308" s="72" t="s">
        <v>1036</v>
      </c>
      <c r="C308" s="73">
        <v>374.5</v>
      </c>
      <c r="D308" s="65">
        <v>375.45</v>
      </c>
      <c r="E308" s="166"/>
    </row>
    <row r="309" spans="1:5" x14ac:dyDescent="0.2">
      <c r="A309" s="61" t="s">
        <v>1138</v>
      </c>
      <c r="B309" s="72" t="s">
        <v>1036</v>
      </c>
      <c r="C309" s="73">
        <v>1024.105622</v>
      </c>
      <c r="D309" s="65">
        <v>1002.6</v>
      </c>
      <c r="E309" s="64">
        <v>68.288275999999996</v>
      </c>
    </row>
    <row r="310" spans="1:5" x14ac:dyDescent="0.2">
      <c r="A310" s="61" t="s">
        <v>1139</v>
      </c>
      <c r="B310" s="72" t="s">
        <v>1036</v>
      </c>
      <c r="C310" s="73">
        <v>140.61000000000001</v>
      </c>
      <c r="D310" s="65">
        <v>134.12</v>
      </c>
      <c r="E310" s="165">
        <v>14.024968000000001</v>
      </c>
    </row>
    <row r="311" spans="1:5" x14ac:dyDescent="0.2">
      <c r="A311" s="61" t="s">
        <v>1140</v>
      </c>
      <c r="B311" s="72" t="s">
        <v>1036</v>
      </c>
      <c r="C311" s="73">
        <v>141.2278</v>
      </c>
      <c r="D311" s="65">
        <v>134.6</v>
      </c>
      <c r="E311" s="166"/>
    </row>
    <row r="312" spans="1:5" x14ac:dyDescent="0.2">
      <c r="A312" s="61" t="s">
        <v>1141</v>
      </c>
      <c r="B312" s="72" t="s">
        <v>1036</v>
      </c>
      <c r="C312" s="73">
        <v>277.93868099999997</v>
      </c>
      <c r="D312" s="65">
        <v>263.55</v>
      </c>
      <c r="E312" s="165">
        <v>135.18345087400002</v>
      </c>
    </row>
    <row r="313" spans="1:5" x14ac:dyDescent="0.2">
      <c r="A313" s="61" t="s">
        <v>1142</v>
      </c>
      <c r="B313" s="72" t="s">
        <v>1036</v>
      </c>
      <c r="C313" s="73">
        <v>268.18547699999999</v>
      </c>
      <c r="D313" s="65">
        <v>265.05</v>
      </c>
      <c r="E313" s="166"/>
    </row>
    <row r="314" spans="1:5" x14ac:dyDescent="0.2">
      <c r="A314" s="61" t="s">
        <v>1143</v>
      </c>
      <c r="B314" s="72" t="s">
        <v>1036</v>
      </c>
      <c r="C314" s="73">
        <v>252.872499</v>
      </c>
      <c r="D314" s="65">
        <v>216.88</v>
      </c>
      <c r="E314" s="165">
        <v>165.31342460000002</v>
      </c>
    </row>
    <row r="315" spans="1:5" x14ac:dyDescent="0.2">
      <c r="A315" s="61" t="s">
        <v>1144</v>
      </c>
      <c r="B315" s="72" t="s">
        <v>1036</v>
      </c>
      <c r="C315" s="73">
        <v>239.01279</v>
      </c>
      <c r="D315" s="65">
        <v>218</v>
      </c>
      <c r="E315" s="166"/>
    </row>
    <row r="316" spans="1:5" x14ac:dyDescent="0.2">
      <c r="A316" s="61" t="s">
        <v>1145</v>
      </c>
      <c r="B316" s="72" t="s">
        <v>1036</v>
      </c>
      <c r="C316" s="73">
        <v>538.36820899999998</v>
      </c>
      <c r="D316" s="65">
        <v>492.45</v>
      </c>
      <c r="E316" s="64">
        <v>12.231277436999999</v>
      </c>
    </row>
    <row r="317" spans="1:5" x14ac:dyDescent="0.2">
      <c r="A317" s="61" t="s">
        <v>1325</v>
      </c>
      <c r="B317" s="72" t="s">
        <v>1036</v>
      </c>
      <c r="C317" s="73">
        <v>1293.697019</v>
      </c>
      <c r="D317" s="65">
        <v>1265.8</v>
      </c>
      <c r="E317" s="165">
        <v>112.75959374999999</v>
      </c>
    </row>
    <row r="318" spans="1:5" x14ac:dyDescent="0.2">
      <c r="A318" s="61" t="s">
        <v>1146</v>
      </c>
      <c r="B318" s="72" t="s">
        <v>1036</v>
      </c>
      <c r="C318" s="73">
        <v>1314.0125</v>
      </c>
      <c r="D318" s="65">
        <v>1271.8</v>
      </c>
      <c r="E318" s="166"/>
    </row>
    <row r="319" spans="1:5" x14ac:dyDescent="0.2">
      <c r="A319" s="61" t="s">
        <v>1359</v>
      </c>
      <c r="B319" s="72" t="s">
        <v>1036</v>
      </c>
      <c r="C319" s="73">
        <v>468.95</v>
      </c>
      <c r="D319" s="65">
        <v>453.6</v>
      </c>
      <c r="E319" s="64">
        <v>44.866599999999998</v>
      </c>
    </row>
    <row r="320" spans="1:5" x14ac:dyDescent="0.2">
      <c r="A320" s="61" t="s">
        <v>1360</v>
      </c>
      <c r="B320" s="72" t="s">
        <v>1036</v>
      </c>
      <c r="C320" s="73">
        <v>582.67499999999995</v>
      </c>
      <c r="D320" s="65">
        <v>556.35</v>
      </c>
      <c r="E320" s="64">
        <v>47.369198250000004</v>
      </c>
    </row>
    <row r="321" spans="1:5" x14ac:dyDescent="0.2">
      <c r="A321" s="61" t="s">
        <v>1147</v>
      </c>
      <c r="B321" s="72" t="s">
        <v>1036</v>
      </c>
      <c r="C321" s="73">
        <v>406.00683299999997</v>
      </c>
      <c r="D321" s="65">
        <v>416.9</v>
      </c>
      <c r="E321" s="165">
        <v>212.92927</v>
      </c>
    </row>
    <row r="322" spans="1:5" x14ac:dyDescent="0.2">
      <c r="A322" s="61" t="s">
        <v>1148</v>
      </c>
      <c r="B322" s="72" t="s">
        <v>1036</v>
      </c>
      <c r="C322" s="73">
        <v>427.74002000000002</v>
      </c>
      <c r="D322" s="65">
        <v>419</v>
      </c>
      <c r="E322" s="166"/>
    </row>
    <row r="323" spans="1:5" x14ac:dyDescent="0.2">
      <c r="A323" s="61" t="s">
        <v>1361</v>
      </c>
      <c r="B323" s="72" t="s">
        <v>1036</v>
      </c>
      <c r="C323" s="73">
        <v>542.47139400000003</v>
      </c>
      <c r="D323" s="65">
        <v>502.35</v>
      </c>
      <c r="E323" s="64">
        <v>34.172685311999999</v>
      </c>
    </row>
    <row r="324" spans="1:5" x14ac:dyDescent="0.2">
      <c r="A324" s="61" t="s">
        <v>1362</v>
      </c>
      <c r="B324" s="72" t="s">
        <v>1036</v>
      </c>
      <c r="C324" s="73">
        <v>2017.8634</v>
      </c>
      <c r="D324" s="65">
        <v>1993.3</v>
      </c>
      <c r="E324" s="64">
        <v>315.73004774999998</v>
      </c>
    </row>
    <row r="325" spans="1:5" x14ac:dyDescent="0.2">
      <c r="A325" s="61" t="s">
        <v>1363</v>
      </c>
      <c r="B325" s="72" t="s">
        <v>1036</v>
      </c>
      <c r="C325" s="73">
        <v>571.35829999999999</v>
      </c>
      <c r="D325" s="65">
        <v>536.65</v>
      </c>
      <c r="E325" s="64">
        <v>28.182120000000001</v>
      </c>
    </row>
    <row r="326" spans="1:5" x14ac:dyDescent="0.2">
      <c r="A326" s="61" t="s">
        <v>1149</v>
      </c>
      <c r="B326" s="72" t="s">
        <v>1036</v>
      </c>
      <c r="C326" s="73">
        <v>422.3</v>
      </c>
      <c r="D326" s="65">
        <v>399.6</v>
      </c>
      <c r="E326" s="64">
        <v>1.0960460000000001</v>
      </c>
    </row>
    <row r="327" spans="1:5" x14ac:dyDescent="0.2">
      <c r="A327" s="61" t="s">
        <v>1151</v>
      </c>
      <c r="B327" s="72" t="s">
        <v>1036</v>
      </c>
      <c r="C327" s="73">
        <v>3926.4966220000001</v>
      </c>
      <c r="D327" s="65">
        <v>3763.2</v>
      </c>
      <c r="E327" s="165">
        <v>639.86019299999998</v>
      </c>
    </row>
    <row r="328" spans="1:5" x14ac:dyDescent="0.2">
      <c r="A328" s="61" t="s">
        <v>1150</v>
      </c>
      <c r="B328" s="72" t="s">
        <v>1036</v>
      </c>
      <c r="C328" s="73">
        <v>3953.1295180000002</v>
      </c>
      <c r="D328" s="65">
        <v>3776.8</v>
      </c>
      <c r="E328" s="166"/>
    </row>
    <row r="329" spans="1:5" x14ac:dyDescent="0.2">
      <c r="A329" s="61" t="s">
        <v>1364</v>
      </c>
      <c r="B329" s="72" t="s">
        <v>1036</v>
      </c>
      <c r="C329" s="73">
        <v>272.3227</v>
      </c>
      <c r="D329" s="65">
        <v>266.95</v>
      </c>
      <c r="E329" s="64">
        <v>29.488758749999999</v>
      </c>
    </row>
    <row r="330" spans="1:5" x14ac:dyDescent="0.2">
      <c r="A330" s="61" t="s">
        <v>1152</v>
      </c>
      <c r="B330" s="72" t="s">
        <v>1036</v>
      </c>
      <c r="C330" s="73">
        <v>2184.999992</v>
      </c>
      <c r="D330" s="65">
        <v>2047</v>
      </c>
      <c r="E330" s="64">
        <v>36.769469999999998</v>
      </c>
    </row>
    <row r="331" spans="1:5" x14ac:dyDescent="0.2">
      <c r="A331" s="61" t="s">
        <v>1154</v>
      </c>
      <c r="B331" s="72" t="s">
        <v>1036</v>
      </c>
      <c r="C331" s="73">
        <v>3297.159506</v>
      </c>
      <c r="D331" s="65">
        <v>2951.5</v>
      </c>
      <c r="E331" s="165">
        <v>319.94097899999997</v>
      </c>
    </row>
    <row r="332" spans="1:5" x14ac:dyDescent="0.2">
      <c r="A332" s="61" t="s">
        <v>1153</v>
      </c>
      <c r="B332" s="72" t="s">
        <v>1036</v>
      </c>
      <c r="C332" s="73">
        <v>3107.5841799999998</v>
      </c>
      <c r="D332" s="65">
        <v>2968.6</v>
      </c>
      <c r="E332" s="166"/>
    </row>
    <row r="333" spans="1:5" x14ac:dyDescent="0.2">
      <c r="A333" s="61" t="s">
        <v>1365</v>
      </c>
      <c r="B333" s="72" t="s">
        <v>1036</v>
      </c>
      <c r="C333" s="73">
        <v>313.11059999999998</v>
      </c>
      <c r="D333" s="65">
        <v>318.39999999999998</v>
      </c>
      <c r="E333" s="165">
        <v>191.93281500000001</v>
      </c>
    </row>
    <row r="334" spans="1:5" x14ac:dyDescent="0.2">
      <c r="A334" s="61" t="s">
        <v>1155</v>
      </c>
      <c r="B334" s="72" t="s">
        <v>1036</v>
      </c>
      <c r="C334" s="73">
        <v>342.52499999999998</v>
      </c>
      <c r="D334" s="65">
        <v>320.25</v>
      </c>
      <c r="E334" s="166"/>
    </row>
    <row r="335" spans="1:5" x14ac:dyDescent="0.2">
      <c r="A335" s="61" t="s">
        <v>1366</v>
      </c>
      <c r="B335" s="72" t="s">
        <v>1036</v>
      </c>
      <c r="C335" s="73">
        <v>815.05334100000005</v>
      </c>
      <c r="D335" s="65">
        <v>793.8</v>
      </c>
      <c r="E335" s="64">
        <v>324.99578399999996</v>
      </c>
    </row>
    <row r="336" spans="1:5" x14ac:dyDescent="0.2">
      <c r="A336" s="61" t="s">
        <v>1156</v>
      </c>
      <c r="B336" s="72" t="s">
        <v>1036</v>
      </c>
      <c r="C336" s="73">
        <v>13313.356657</v>
      </c>
      <c r="D336" s="65">
        <v>11981</v>
      </c>
      <c r="E336" s="165">
        <v>471.1279025</v>
      </c>
    </row>
    <row r="337" spans="1:5" x14ac:dyDescent="0.2">
      <c r="A337" s="61" t="s">
        <v>1157</v>
      </c>
      <c r="B337" s="72" t="s">
        <v>1036</v>
      </c>
      <c r="C337" s="73">
        <v>12835.466640000001</v>
      </c>
      <c r="D337" s="65">
        <v>12042</v>
      </c>
      <c r="E337" s="166"/>
    </row>
    <row r="338" spans="1:5" x14ac:dyDescent="0.2">
      <c r="A338" s="61" t="s">
        <v>1158</v>
      </c>
      <c r="B338" s="72" t="s">
        <v>1036</v>
      </c>
      <c r="C338" s="73">
        <v>1003.15</v>
      </c>
      <c r="D338" s="65">
        <v>919.9</v>
      </c>
      <c r="E338" s="64">
        <v>1.8785232500000002</v>
      </c>
    </row>
    <row r="339" spans="1:5" ht="22.5" x14ac:dyDescent="0.2">
      <c r="A339" s="61" t="s">
        <v>1159</v>
      </c>
      <c r="B339" s="72" t="s">
        <v>1036</v>
      </c>
      <c r="C339" s="73">
        <v>3415.7735379999999</v>
      </c>
      <c r="D339" s="65">
        <v>3336.2</v>
      </c>
      <c r="E339" s="64">
        <v>274.59172825000002</v>
      </c>
    </row>
    <row r="340" spans="1:5" ht="22.5" x14ac:dyDescent="0.2">
      <c r="A340" s="61" t="s">
        <v>1160</v>
      </c>
      <c r="B340" s="72" t="s">
        <v>1036</v>
      </c>
      <c r="C340" s="73">
        <v>169.24741700000001</v>
      </c>
      <c r="D340" s="65">
        <v>163.57</v>
      </c>
      <c r="E340" s="165">
        <v>52.548908699999998</v>
      </c>
    </row>
    <row r="341" spans="1:5" ht="22.5" x14ac:dyDescent="0.2">
      <c r="A341" s="61" t="s">
        <v>1161</v>
      </c>
      <c r="B341" s="72" t="s">
        <v>1036</v>
      </c>
      <c r="C341" s="73">
        <v>168</v>
      </c>
      <c r="D341" s="65">
        <v>164.57</v>
      </c>
      <c r="E341" s="166"/>
    </row>
    <row r="342" spans="1:5" x14ac:dyDescent="0.2">
      <c r="A342" s="61" t="s">
        <v>1367</v>
      </c>
      <c r="B342" s="72" t="s">
        <v>1036</v>
      </c>
      <c r="C342" s="73">
        <v>1057.7518520000001</v>
      </c>
      <c r="D342" s="65">
        <v>1003.9</v>
      </c>
      <c r="E342" s="165">
        <v>59.112706500000002</v>
      </c>
    </row>
    <row r="343" spans="1:5" x14ac:dyDescent="0.2">
      <c r="A343" s="61" t="s">
        <v>1368</v>
      </c>
      <c r="B343" s="72" t="s">
        <v>1036</v>
      </c>
      <c r="C343" s="73">
        <v>1027.5333330000001</v>
      </c>
      <c r="D343" s="65">
        <v>1006.1</v>
      </c>
      <c r="E343" s="166"/>
    </row>
    <row r="344" spans="1:5" x14ac:dyDescent="0.2">
      <c r="A344" s="61" t="s">
        <v>1369</v>
      </c>
      <c r="B344" s="72" t="s">
        <v>1036</v>
      </c>
      <c r="C344" s="73">
        <v>2213.7372700000001</v>
      </c>
      <c r="D344" s="65">
        <v>2171.6</v>
      </c>
      <c r="E344" s="64">
        <v>197.6470185</v>
      </c>
    </row>
    <row r="345" spans="1:5" x14ac:dyDescent="0.2">
      <c r="A345" s="61" t="s">
        <v>1162</v>
      </c>
      <c r="B345" s="72" t="s">
        <v>1036</v>
      </c>
      <c r="C345" s="73">
        <v>356.02876600000002</v>
      </c>
      <c r="D345" s="65">
        <v>344</v>
      </c>
      <c r="E345" s="64">
        <v>77.505939999999995</v>
      </c>
    </row>
    <row r="346" spans="1:5" x14ac:dyDescent="0.2">
      <c r="A346" s="61" t="s">
        <v>1370</v>
      </c>
      <c r="B346" s="72" t="s">
        <v>1036</v>
      </c>
      <c r="C346" s="73">
        <v>1252.2830220000001</v>
      </c>
      <c r="D346" s="65">
        <v>1220.7</v>
      </c>
      <c r="E346" s="64">
        <v>212.32265675000002</v>
      </c>
    </row>
    <row r="347" spans="1:5" x14ac:dyDescent="0.2">
      <c r="A347" s="61" t="s">
        <v>1163</v>
      </c>
      <c r="B347" s="72" t="s">
        <v>1036</v>
      </c>
      <c r="C347" s="73">
        <v>90.020555999999999</v>
      </c>
      <c r="D347" s="65">
        <v>79.14</v>
      </c>
      <c r="E347" s="165">
        <v>91.71380400000001</v>
      </c>
    </row>
    <row r="348" spans="1:5" x14ac:dyDescent="0.2">
      <c r="A348" s="61" t="s">
        <v>1164</v>
      </c>
      <c r="B348" s="72" t="s">
        <v>1036</v>
      </c>
      <c r="C348" s="73">
        <v>83.215356999999997</v>
      </c>
      <c r="D348" s="65">
        <v>79.53</v>
      </c>
      <c r="E348" s="166"/>
    </row>
    <row r="349" spans="1:5" x14ac:dyDescent="0.2">
      <c r="A349" s="61" t="s">
        <v>1165</v>
      </c>
      <c r="B349" s="72" t="s">
        <v>1036</v>
      </c>
      <c r="C349" s="73">
        <v>1481.461528</v>
      </c>
      <c r="D349" s="65">
        <v>1318.2</v>
      </c>
      <c r="E349" s="64">
        <v>45.338864999999998</v>
      </c>
    </row>
    <row r="350" spans="1:5" x14ac:dyDescent="0.2">
      <c r="A350" s="61" t="s">
        <v>1371</v>
      </c>
      <c r="B350" s="72" t="s">
        <v>1036</v>
      </c>
      <c r="C350" s="73">
        <v>77.838888999999995</v>
      </c>
      <c r="D350" s="65">
        <v>76.47</v>
      </c>
      <c r="E350" s="165">
        <v>108.2025675</v>
      </c>
    </row>
    <row r="351" spans="1:5" x14ac:dyDescent="0.2">
      <c r="A351" s="61" t="s">
        <v>1372</v>
      </c>
      <c r="B351" s="72" t="s">
        <v>1036</v>
      </c>
      <c r="C351" s="73">
        <v>80.843044000000006</v>
      </c>
      <c r="D351" s="65">
        <v>76.98</v>
      </c>
      <c r="E351" s="166"/>
    </row>
    <row r="352" spans="1:5" x14ac:dyDescent="0.2">
      <c r="A352" s="61" t="s">
        <v>1166</v>
      </c>
      <c r="B352" s="72" t="s">
        <v>1036</v>
      </c>
      <c r="C352" s="73">
        <v>323.32737300000002</v>
      </c>
      <c r="D352" s="65">
        <v>321.2</v>
      </c>
      <c r="E352" s="64">
        <v>134.61651000000001</v>
      </c>
    </row>
    <row r="353" spans="1:5" x14ac:dyDescent="0.2">
      <c r="A353" s="61" t="s">
        <v>1373</v>
      </c>
      <c r="B353" s="72" t="s">
        <v>1036</v>
      </c>
      <c r="C353" s="73">
        <v>328.7</v>
      </c>
      <c r="D353" s="65">
        <v>322.39999999999998</v>
      </c>
      <c r="E353" s="64">
        <v>419.40725500000002</v>
      </c>
    </row>
    <row r="354" spans="1:5" x14ac:dyDescent="0.2">
      <c r="A354" s="61" t="s">
        <v>1167</v>
      </c>
      <c r="B354" s="72" t="s">
        <v>1036</v>
      </c>
      <c r="C354" s="73">
        <v>238.32292200000001</v>
      </c>
      <c r="D354" s="65">
        <v>225.49</v>
      </c>
      <c r="E354" s="165">
        <v>113.533266875</v>
      </c>
    </row>
    <row r="355" spans="1:5" x14ac:dyDescent="0.2">
      <c r="A355" s="61" t="s">
        <v>1168</v>
      </c>
      <c r="B355" s="72" t="s">
        <v>1036</v>
      </c>
      <c r="C355" s="73">
        <v>236.962613</v>
      </c>
      <c r="D355" s="65">
        <v>226.66</v>
      </c>
      <c r="E355" s="166"/>
    </row>
    <row r="356" spans="1:5" x14ac:dyDescent="0.2">
      <c r="A356" s="61" t="s">
        <v>1169</v>
      </c>
      <c r="B356" s="72" t="s">
        <v>1036</v>
      </c>
      <c r="C356" s="73">
        <v>403.28929299999999</v>
      </c>
      <c r="D356" s="65">
        <v>364.65</v>
      </c>
      <c r="E356" s="64">
        <v>115.1194065</v>
      </c>
    </row>
    <row r="357" spans="1:5" x14ac:dyDescent="0.2">
      <c r="A357" s="61" t="s">
        <v>1170</v>
      </c>
      <c r="B357" s="72" t="s">
        <v>1036</v>
      </c>
      <c r="C357" s="73">
        <v>1674.15</v>
      </c>
      <c r="D357" s="65">
        <v>1683.7</v>
      </c>
      <c r="E357" s="64">
        <v>264.02904774999996</v>
      </c>
    </row>
    <row r="358" spans="1:5" x14ac:dyDescent="0.2">
      <c r="A358" s="61" t="s">
        <v>1171</v>
      </c>
      <c r="B358" s="72" t="s">
        <v>1036</v>
      </c>
      <c r="C358" s="73">
        <v>387.89212700000002</v>
      </c>
      <c r="D358" s="65">
        <v>328.55</v>
      </c>
      <c r="E358" s="64">
        <v>43.903362750000007</v>
      </c>
    </row>
    <row r="359" spans="1:5" x14ac:dyDescent="0.2">
      <c r="A359" s="61" t="s">
        <v>1172</v>
      </c>
      <c r="B359" s="72" t="s">
        <v>1036</v>
      </c>
      <c r="C359" s="73">
        <v>1655.7714289999999</v>
      </c>
      <c r="D359" s="65">
        <v>1482.6</v>
      </c>
      <c r="E359" s="64">
        <v>9.1458849999999998</v>
      </c>
    </row>
    <row r="360" spans="1:5" x14ac:dyDescent="0.2">
      <c r="A360" s="61" t="s">
        <v>1173</v>
      </c>
      <c r="B360" s="72" t="s">
        <v>1036</v>
      </c>
      <c r="C360" s="73">
        <v>116.21918700000001</v>
      </c>
      <c r="D360" s="65">
        <v>113.77</v>
      </c>
      <c r="E360" s="165">
        <v>268.49379199999998</v>
      </c>
    </row>
    <row r="361" spans="1:5" x14ac:dyDescent="0.2">
      <c r="A361" s="61" t="s">
        <v>1174</v>
      </c>
      <c r="B361" s="72" t="s">
        <v>1036</v>
      </c>
      <c r="C361" s="73">
        <v>118.66148099999999</v>
      </c>
      <c r="D361" s="65">
        <v>114.41</v>
      </c>
      <c r="E361" s="166"/>
    </row>
    <row r="362" spans="1:5" x14ac:dyDescent="0.2">
      <c r="A362" s="61" t="s">
        <v>1374</v>
      </c>
      <c r="B362" s="72" t="s">
        <v>1036</v>
      </c>
      <c r="C362" s="73">
        <v>1147.3814</v>
      </c>
      <c r="D362" s="65">
        <v>1126.8</v>
      </c>
      <c r="E362" s="64">
        <v>69.723511000000002</v>
      </c>
    </row>
    <row r="363" spans="1:5" x14ac:dyDescent="0.2">
      <c r="A363" s="61" t="s">
        <v>1375</v>
      </c>
      <c r="B363" s="72" t="s">
        <v>1036</v>
      </c>
      <c r="C363" s="73">
        <v>1105.4486039999999</v>
      </c>
      <c r="D363" s="65">
        <v>1068.2</v>
      </c>
      <c r="E363" s="64">
        <v>945.53158700000006</v>
      </c>
    </row>
    <row r="364" spans="1:5" x14ac:dyDescent="0.2">
      <c r="A364" s="61" t="s">
        <v>1175</v>
      </c>
      <c r="B364" s="72" t="s">
        <v>1036</v>
      </c>
      <c r="C364" s="73">
        <v>272.84412600000002</v>
      </c>
      <c r="D364" s="65">
        <v>259.64999999999998</v>
      </c>
      <c r="E364" s="64">
        <v>29.811446499999999</v>
      </c>
    </row>
    <row r="365" spans="1:5" x14ac:dyDescent="0.2">
      <c r="A365" s="61" t="s">
        <v>1376</v>
      </c>
      <c r="B365" s="72" t="s">
        <v>1036</v>
      </c>
      <c r="C365" s="73">
        <v>31461</v>
      </c>
      <c r="D365" s="65">
        <v>30870</v>
      </c>
      <c r="E365" s="64">
        <v>10.6306925</v>
      </c>
    </row>
    <row r="366" spans="1:5" x14ac:dyDescent="0.2">
      <c r="A366" s="61" t="s">
        <v>1377</v>
      </c>
      <c r="B366" s="72" t="s">
        <v>1036</v>
      </c>
      <c r="C366" s="73">
        <v>4514.1000000000004</v>
      </c>
      <c r="D366" s="65">
        <v>4410.2</v>
      </c>
      <c r="E366" s="64">
        <v>2.6951009999999997</v>
      </c>
    </row>
    <row r="367" spans="1:5" x14ac:dyDescent="0.2">
      <c r="A367" s="61" t="s">
        <v>1176</v>
      </c>
      <c r="B367" s="72" t="s">
        <v>1036</v>
      </c>
      <c r="C367" s="73">
        <v>1281.173225</v>
      </c>
      <c r="D367" s="65">
        <v>1191.8</v>
      </c>
      <c r="E367" s="165">
        <v>1411.870095</v>
      </c>
    </row>
    <row r="368" spans="1:5" x14ac:dyDescent="0.2">
      <c r="A368" s="61" t="s">
        <v>1177</v>
      </c>
      <c r="B368" s="72" t="s">
        <v>1036</v>
      </c>
      <c r="C368" s="73">
        <v>1266.63147</v>
      </c>
      <c r="D368" s="65">
        <v>1197.7</v>
      </c>
      <c r="E368" s="166"/>
    </row>
    <row r="369" spans="1:5" x14ac:dyDescent="0.2">
      <c r="A369" s="61" t="s">
        <v>1378</v>
      </c>
      <c r="B369" s="72" t="s">
        <v>1036</v>
      </c>
      <c r="C369" s="73">
        <v>44.468276000000003</v>
      </c>
      <c r="D369" s="65">
        <v>43.06</v>
      </c>
      <c r="E369" s="165">
        <v>33.942066000000004</v>
      </c>
    </row>
    <row r="370" spans="1:5" x14ac:dyDescent="0.2">
      <c r="A370" s="61" t="s">
        <v>1379</v>
      </c>
      <c r="B370" s="72" t="s">
        <v>1036</v>
      </c>
      <c r="C370" s="73">
        <v>46.47</v>
      </c>
      <c r="D370" s="65">
        <v>42.99</v>
      </c>
      <c r="E370" s="166"/>
    </row>
    <row r="371" spans="1:5" x14ac:dyDescent="0.2">
      <c r="A371" s="61" t="s">
        <v>1178</v>
      </c>
      <c r="B371" s="72" t="s">
        <v>1036</v>
      </c>
      <c r="C371" s="73">
        <v>180.394308</v>
      </c>
      <c r="D371" s="65">
        <v>177.87</v>
      </c>
      <c r="E371" s="64">
        <v>502.9455054</v>
      </c>
    </row>
    <row r="372" spans="1:5" x14ac:dyDescent="0.2">
      <c r="A372" s="61" t="s">
        <v>1380</v>
      </c>
      <c r="B372" s="72" t="s">
        <v>1036</v>
      </c>
      <c r="C372" s="73">
        <v>593.55287699999997</v>
      </c>
      <c r="D372" s="65">
        <v>582.6</v>
      </c>
      <c r="E372" s="64">
        <v>29.865079999999999</v>
      </c>
    </row>
    <row r="373" spans="1:5" x14ac:dyDescent="0.2">
      <c r="A373" s="61" t="s">
        <v>1179</v>
      </c>
      <c r="B373" s="72" t="s">
        <v>1036</v>
      </c>
      <c r="C373" s="73">
        <v>1874.5391259999999</v>
      </c>
      <c r="D373" s="65">
        <v>1696.3</v>
      </c>
      <c r="E373" s="165">
        <v>30.467403125000001</v>
      </c>
    </row>
    <row r="374" spans="1:5" x14ac:dyDescent="0.2">
      <c r="A374" s="61" t="s">
        <v>1180</v>
      </c>
      <c r="B374" s="72" t="s">
        <v>1036</v>
      </c>
      <c r="C374" s="73">
        <v>1741.925</v>
      </c>
      <c r="D374" s="65">
        <v>1702.7</v>
      </c>
      <c r="E374" s="166"/>
    </row>
    <row r="375" spans="1:5" x14ac:dyDescent="0.2">
      <c r="A375" s="61" t="s">
        <v>1181</v>
      </c>
      <c r="B375" s="72" t="s">
        <v>1036</v>
      </c>
      <c r="C375" s="73">
        <v>1025.1750709999999</v>
      </c>
      <c r="D375" s="65">
        <v>967.2</v>
      </c>
      <c r="E375" s="165">
        <v>606.10757249999995</v>
      </c>
    </row>
    <row r="376" spans="1:5" x14ac:dyDescent="0.2">
      <c r="A376" s="61" t="s">
        <v>1182</v>
      </c>
      <c r="B376" s="72" t="s">
        <v>1036</v>
      </c>
      <c r="C376" s="73">
        <v>1026.6077889999999</v>
      </c>
      <c r="D376" s="65">
        <v>972.2</v>
      </c>
      <c r="E376" s="166"/>
    </row>
    <row r="377" spans="1:5" x14ac:dyDescent="0.2">
      <c r="A377" s="61" t="s">
        <v>1183</v>
      </c>
      <c r="B377" s="72" t="s">
        <v>1036</v>
      </c>
      <c r="C377" s="73">
        <v>1096.6850099999999</v>
      </c>
      <c r="D377" s="65">
        <v>985</v>
      </c>
      <c r="E377" s="64">
        <v>71.816249999999997</v>
      </c>
    </row>
    <row r="378" spans="1:5" x14ac:dyDescent="0.2">
      <c r="A378" s="61" t="s">
        <v>1184</v>
      </c>
      <c r="B378" s="72" t="s">
        <v>1036</v>
      </c>
      <c r="C378" s="73">
        <v>19925.142856999999</v>
      </c>
      <c r="D378" s="65">
        <v>19625</v>
      </c>
      <c r="E378" s="165">
        <v>105.21659750000001</v>
      </c>
    </row>
    <row r="379" spans="1:5" x14ac:dyDescent="0.2">
      <c r="A379" s="61" t="s">
        <v>1185</v>
      </c>
      <c r="B379" s="72" t="s">
        <v>1036</v>
      </c>
      <c r="C379" s="73">
        <v>20998.999994999998</v>
      </c>
      <c r="D379" s="65">
        <v>19725</v>
      </c>
      <c r="E379" s="166"/>
    </row>
    <row r="380" spans="1:5" x14ac:dyDescent="0.2">
      <c r="A380" s="61" t="s">
        <v>1186</v>
      </c>
      <c r="B380" s="72" t="s">
        <v>1036</v>
      </c>
      <c r="C380" s="73">
        <v>1877.11169</v>
      </c>
      <c r="D380" s="65">
        <v>1831.9</v>
      </c>
      <c r="E380" s="165">
        <v>334.20485149999996</v>
      </c>
    </row>
    <row r="381" spans="1:5" x14ac:dyDescent="0.2">
      <c r="A381" s="61" t="s">
        <v>1187</v>
      </c>
      <c r="B381" s="72" t="s">
        <v>1036</v>
      </c>
      <c r="C381" s="73">
        <v>1895.02</v>
      </c>
      <c r="D381" s="65">
        <v>1839.7</v>
      </c>
      <c r="E381" s="166"/>
    </row>
    <row r="382" spans="1:5" x14ac:dyDescent="0.2">
      <c r="A382" s="61" t="s">
        <v>1381</v>
      </c>
      <c r="B382" s="72" t="s">
        <v>1036</v>
      </c>
      <c r="C382" s="73">
        <v>259.40120000000002</v>
      </c>
      <c r="D382" s="65">
        <v>251.15</v>
      </c>
      <c r="E382" s="64">
        <v>44.610854562</v>
      </c>
    </row>
    <row r="383" spans="1:5" x14ac:dyDescent="0.2">
      <c r="A383" s="61" t="s">
        <v>1189</v>
      </c>
      <c r="B383" s="72" t="s">
        <v>1036</v>
      </c>
      <c r="C383" s="73">
        <v>1080</v>
      </c>
      <c r="D383" s="65">
        <v>957.6</v>
      </c>
      <c r="E383" s="165">
        <v>4.6547650000000003</v>
      </c>
    </row>
    <row r="384" spans="1:5" x14ac:dyDescent="0.2">
      <c r="A384" s="61" t="s">
        <v>1188</v>
      </c>
      <c r="B384" s="72" t="s">
        <v>1036</v>
      </c>
      <c r="C384" s="73">
        <v>1049.4000000000001</v>
      </c>
      <c r="D384" s="65">
        <v>963.1</v>
      </c>
      <c r="E384" s="166"/>
    </row>
    <row r="385" spans="1:5" x14ac:dyDescent="0.2">
      <c r="A385" s="61" t="s">
        <v>1190</v>
      </c>
      <c r="B385" s="72" t="s">
        <v>1036</v>
      </c>
      <c r="C385" s="73">
        <v>366.45774999999998</v>
      </c>
      <c r="D385" s="65">
        <v>360.05</v>
      </c>
      <c r="E385" s="165">
        <v>205.98747987500002</v>
      </c>
    </row>
    <row r="386" spans="1:5" x14ac:dyDescent="0.2">
      <c r="A386" s="61" t="s">
        <v>1191</v>
      </c>
      <c r="B386" s="72" t="s">
        <v>1036</v>
      </c>
      <c r="C386" s="73">
        <v>368.81819999999999</v>
      </c>
      <c r="D386" s="65">
        <v>362.3</v>
      </c>
      <c r="E386" s="166"/>
    </row>
    <row r="387" spans="1:5" x14ac:dyDescent="0.2">
      <c r="A387" s="61" t="s">
        <v>1382</v>
      </c>
      <c r="B387" s="72" t="s">
        <v>1036</v>
      </c>
      <c r="C387" s="73">
        <v>187.20089999999999</v>
      </c>
      <c r="D387" s="65">
        <v>186.07</v>
      </c>
      <c r="E387" s="165">
        <v>22.537669874999999</v>
      </c>
    </row>
    <row r="388" spans="1:5" x14ac:dyDescent="0.2">
      <c r="A388" s="61" t="s">
        <v>1383</v>
      </c>
      <c r="B388" s="72" t="s">
        <v>1036</v>
      </c>
      <c r="C388" s="73">
        <v>185.03670099999999</v>
      </c>
      <c r="D388" s="65">
        <v>187.31</v>
      </c>
      <c r="E388" s="166"/>
    </row>
    <row r="389" spans="1:5" x14ac:dyDescent="0.2">
      <c r="A389" s="61" t="s">
        <v>1038</v>
      </c>
      <c r="B389" s="72" t="s">
        <v>1036</v>
      </c>
      <c r="C389" s="73">
        <v>4864.78</v>
      </c>
      <c r="D389" s="65">
        <v>4627.5</v>
      </c>
      <c r="E389" s="64">
        <v>35.636669374999997</v>
      </c>
    </row>
    <row r="390" spans="1:5" x14ac:dyDescent="0.2">
      <c r="A390" s="61" t="s">
        <v>1192</v>
      </c>
      <c r="B390" s="72" t="s">
        <v>1036</v>
      </c>
      <c r="C390" s="73">
        <v>330.45000499999998</v>
      </c>
      <c r="D390" s="65">
        <v>283.55</v>
      </c>
      <c r="E390" s="165">
        <v>75.887087999999991</v>
      </c>
    </row>
    <row r="391" spans="1:5" x14ac:dyDescent="0.2">
      <c r="A391" s="61" t="s">
        <v>1193</v>
      </c>
      <c r="B391" s="72" t="s">
        <v>1036</v>
      </c>
      <c r="C391" s="73">
        <v>314.75</v>
      </c>
      <c r="D391" s="65">
        <v>284.89999999999998</v>
      </c>
      <c r="E391" s="166"/>
    </row>
    <row r="392" spans="1:5" x14ac:dyDescent="0.2">
      <c r="A392" s="61" t="s">
        <v>1194</v>
      </c>
      <c r="B392" s="72" t="s">
        <v>1036</v>
      </c>
      <c r="C392" s="73">
        <v>4186.8233440000004</v>
      </c>
      <c r="D392" s="65">
        <v>4143.5</v>
      </c>
      <c r="E392" s="165">
        <v>209.80175925</v>
      </c>
    </row>
    <row r="393" spans="1:5" x14ac:dyDescent="0.2">
      <c r="A393" s="61" t="s">
        <v>1195</v>
      </c>
      <c r="B393" s="72" t="s">
        <v>1036</v>
      </c>
      <c r="C393" s="73">
        <v>4168.7545659999996</v>
      </c>
      <c r="D393" s="65">
        <v>4165.6000000000004</v>
      </c>
      <c r="E393" s="166"/>
    </row>
    <row r="394" spans="1:5" x14ac:dyDescent="0.2">
      <c r="A394" s="61" t="s">
        <v>1039</v>
      </c>
      <c r="B394" s="72" t="s">
        <v>1036</v>
      </c>
      <c r="C394" s="73">
        <v>11638.873417999999</v>
      </c>
      <c r="D394" s="65">
        <v>10962</v>
      </c>
      <c r="E394" s="165">
        <v>81.604502499999995</v>
      </c>
    </row>
    <row r="395" spans="1:5" x14ac:dyDescent="0.2">
      <c r="A395" s="61" t="s">
        <v>1196</v>
      </c>
      <c r="B395" s="72" t="s">
        <v>1036</v>
      </c>
      <c r="C395" s="73">
        <v>11365</v>
      </c>
      <c r="D395" s="65">
        <v>11033</v>
      </c>
      <c r="E395" s="166"/>
    </row>
    <row r="396" spans="1:5" x14ac:dyDescent="0.2">
      <c r="A396" s="61" t="s">
        <v>1197</v>
      </c>
      <c r="B396" s="72" t="s">
        <v>1036</v>
      </c>
      <c r="C396" s="73">
        <v>1420.9531850000001</v>
      </c>
      <c r="D396" s="65">
        <v>1352.7</v>
      </c>
      <c r="E396" s="165">
        <v>76.796782000000007</v>
      </c>
    </row>
    <row r="397" spans="1:5" x14ac:dyDescent="0.2">
      <c r="A397" s="61" t="s">
        <v>1384</v>
      </c>
      <c r="B397" s="72" t="s">
        <v>1036</v>
      </c>
      <c r="C397" s="73">
        <v>1416.3</v>
      </c>
      <c r="D397" s="65">
        <v>1362</v>
      </c>
      <c r="E397" s="166"/>
    </row>
    <row r="398" spans="1:5" x14ac:dyDescent="0.2">
      <c r="A398" s="61" t="s">
        <v>1198</v>
      </c>
      <c r="B398" s="72" t="s">
        <v>1036</v>
      </c>
      <c r="C398" s="73">
        <v>553.59399900000005</v>
      </c>
      <c r="D398" s="65">
        <v>539.20000000000005</v>
      </c>
      <c r="E398" s="165">
        <v>394.10293135000001</v>
      </c>
    </row>
    <row r="399" spans="1:5" x14ac:dyDescent="0.2">
      <c r="A399" s="61" t="s">
        <v>1199</v>
      </c>
      <c r="B399" s="72" t="s">
        <v>1036</v>
      </c>
      <c r="C399" s="73">
        <v>578.15</v>
      </c>
      <c r="D399" s="65">
        <v>541.35</v>
      </c>
      <c r="E399" s="166"/>
    </row>
    <row r="400" spans="1:5" x14ac:dyDescent="0.2">
      <c r="A400" s="61" t="s">
        <v>1200</v>
      </c>
      <c r="B400" s="72" t="s">
        <v>1036</v>
      </c>
      <c r="C400" s="73">
        <v>441.81832500000002</v>
      </c>
      <c r="D400" s="65">
        <v>432.25</v>
      </c>
      <c r="E400" s="165">
        <v>75.896765625</v>
      </c>
    </row>
    <row r="401" spans="1:5" x14ac:dyDescent="0.2">
      <c r="A401" s="61" t="s">
        <v>1201</v>
      </c>
      <c r="B401" s="72" t="s">
        <v>1036</v>
      </c>
      <c r="C401" s="73">
        <v>420.44997999999998</v>
      </c>
      <c r="D401" s="65">
        <v>434.75</v>
      </c>
      <c r="E401" s="166"/>
    </row>
    <row r="402" spans="1:5" x14ac:dyDescent="0.2">
      <c r="A402" s="61" t="s">
        <v>1202</v>
      </c>
      <c r="B402" s="72" t="s">
        <v>1036</v>
      </c>
      <c r="C402" s="73">
        <v>266.26901500000002</v>
      </c>
      <c r="D402" s="65">
        <v>257.75</v>
      </c>
      <c r="E402" s="165">
        <v>204.98509000000001</v>
      </c>
    </row>
    <row r="403" spans="1:5" x14ac:dyDescent="0.2">
      <c r="A403" s="61" t="s">
        <v>1203</v>
      </c>
      <c r="B403" s="72" t="s">
        <v>1036</v>
      </c>
      <c r="C403" s="73">
        <v>273.60757000000001</v>
      </c>
      <c r="D403" s="65">
        <v>258.75</v>
      </c>
      <c r="E403" s="166"/>
    </row>
    <row r="404" spans="1:5" x14ac:dyDescent="0.2">
      <c r="A404" s="61" t="s">
        <v>1204</v>
      </c>
      <c r="B404" s="72" t="s">
        <v>1036</v>
      </c>
      <c r="C404" s="73">
        <v>22.736711</v>
      </c>
      <c r="D404" s="65">
        <v>21.1</v>
      </c>
      <c r="E404" s="165">
        <v>218.3728485</v>
      </c>
    </row>
    <row r="405" spans="1:5" x14ac:dyDescent="0.2">
      <c r="A405" s="61" t="s">
        <v>1205</v>
      </c>
      <c r="B405" s="72" t="s">
        <v>1036</v>
      </c>
      <c r="C405" s="73">
        <v>23.336288</v>
      </c>
      <c r="D405" s="65">
        <v>21.2</v>
      </c>
      <c r="E405" s="166"/>
    </row>
    <row r="407" spans="1:5" x14ac:dyDescent="0.2">
      <c r="A407" s="10" t="s">
        <v>1386</v>
      </c>
      <c r="C407" s="35"/>
      <c r="D407" s="35"/>
    </row>
    <row r="408" spans="1:5" x14ac:dyDescent="0.2">
      <c r="A408" s="10" t="s">
        <v>1387</v>
      </c>
    </row>
    <row r="409" spans="1:5" x14ac:dyDescent="0.2">
      <c r="A409" s="10" t="s">
        <v>1937</v>
      </c>
    </row>
    <row r="411" spans="1:5" x14ac:dyDescent="0.2">
      <c r="A411" s="153" t="s">
        <v>1021</v>
      </c>
      <c r="B411" s="153" t="s">
        <v>1016</v>
      </c>
      <c r="C411" s="153" t="s">
        <v>1040</v>
      </c>
      <c r="D411" s="153" t="s">
        <v>1041</v>
      </c>
      <c r="E411" s="155" t="s">
        <v>1055</v>
      </c>
    </row>
    <row r="412" spans="1:5" ht="31.9" customHeight="1" x14ac:dyDescent="0.2">
      <c r="A412" s="154"/>
      <c r="B412" s="154"/>
      <c r="C412" s="154"/>
      <c r="D412" s="154"/>
      <c r="E412" s="156"/>
    </row>
    <row r="413" spans="1:5" x14ac:dyDescent="0.2">
      <c r="A413" s="74">
        <v>544</v>
      </c>
      <c r="B413" s="81">
        <v>14313</v>
      </c>
      <c r="C413" s="82">
        <v>2684.5610576999998</v>
      </c>
      <c r="D413" s="82">
        <v>105161.71609023096</v>
      </c>
      <c r="E413" s="77">
        <v>4069.8049236309671</v>
      </c>
    </row>
    <row r="415" spans="1:5" x14ac:dyDescent="0.2">
      <c r="A415" s="11" t="s">
        <v>1043</v>
      </c>
      <c r="D415" s="35">
        <f>ABS(+H140)</f>
        <v>71.715708481963787</v>
      </c>
    </row>
    <row r="417" spans="1:5" x14ac:dyDescent="0.2">
      <c r="A417" s="11" t="s">
        <v>1044</v>
      </c>
      <c r="D417" s="36">
        <v>9.4052283604999989</v>
      </c>
    </row>
    <row r="419" spans="1:5" x14ac:dyDescent="0.2">
      <c r="A419" s="11" t="s">
        <v>1045</v>
      </c>
      <c r="D419" s="35">
        <v>0.32671872757345199</v>
      </c>
      <c r="E419" s="9" t="s">
        <v>53</v>
      </c>
    </row>
    <row r="421" spans="1:5" x14ac:dyDescent="0.2">
      <c r="A421" s="11" t="s">
        <v>1046</v>
      </c>
      <c r="D421" s="31" t="s">
        <v>54</v>
      </c>
    </row>
    <row r="423" spans="1:5" x14ac:dyDescent="0.2">
      <c r="A423" s="11" t="s">
        <v>1047</v>
      </c>
      <c r="D423" s="31" t="s">
        <v>54</v>
      </c>
    </row>
    <row r="424" spans="1:5" x14ac:dyDescent="0.2">
      <c r="A424" s="11"/>
    </row>
    <row r="425" spans="1:5" x14ac:dyDescent="0.2">
      <c r="A425" s="11" t="s">
        <v>1048</v>
      </c>
      <c r="D425" s="31" t="s">
        <v>54</v>
      </c>
    </row>
    <row r="426" spans="1:5" x14ac:dyDescent="0.2">
      <c r="A426" s="11"/>
    </row>
    <row r="427" spans="1:5" x14ac:dyDescent="0.2">
      <c r="A427" s="11" t="s">
        <v>1049</v>
      </c>
      <c r="D427" s="31" t="s">
        <v>54</v>
      </c>
    </row>
    <row r="428" spans="1:5" x14ac:dyDescent="0.2">
      <c r="A428" s="11"/>
    </row>
    <row r="429" spans="1:5" x14ac:dyDescent="0.2">
      <c r="A429" s="11" t="s">
        <v>1050</v>
      </c>
      <c r="D429" s="31" t="s">
        <v>54</v>
      </c>
    </row>
    <row r="431" spans="1:5" x14ac:dyDescent="0.2">
      <c r="A431" s="78" t="s">
        <v>1051</v>
      </c>
      <c r="B431" s="79"/>
      <c r="C431" s="79"/>
      <c r="D431" s="79"/>
    </row>
    <row r="433" spans="1:9" x14ac:dyDescent="0.2">
      <c r="A433" s="78" t="s">
        <v>1503</v>
      </c>
      <c r="B433" s="79"/>
      <c r="C433" s="79"/>
      <c r="D433" s="79"/>
      <c r="E433" s="10"/>
      <c r="G433" s="10"/>
      <c r="H433" s="79"/>
      <c r="I433" s="79"/>
    </row>
    <row r="434" spans="1:9" x14ac:dyDescent="0.2">
      <c r="A434" s="100"/>
      <c r="B434" s="79"/>
      <c r="C434" s="79"/>
      <c r="D434" s="79"/>
      <c r="E434" s="10"/>
      <c r="G434" s="10"/>
      <c r="H434" s="79"/>
      <c r="I434" s="79"/>
    </row>
    <row r="435" spans="1:9" x14ac:dyDescent="0.2">
      <c r="A435" s="79"/>
      <c r="B435" s="79"/>
      <c r="C435" s="79"/>
      <c r="D435" s="79"/>
      <c r="E435" s="10"/>
      <c r="G435" s="10"/>
      <c r="H435" s="79"/>
      <c r="I435" s="79"/>
    </row>
    <row r="436" spans="1:9" x14ac:dyDescent="0.2">
      <c r="A436" s="79"/>
      <c r="B436" s="79"/>
      <c r="C436" s="79"/>
      <c r="D436" s="79"/>
      <c r="E436" s="10"/>
      <c r="G436" s="10"/>
      <c r="H436" s="79"/>
      <c r="I436" s="79"/>
    </row>
    <row r="437" spans="1:9" x14ac:dyDescent="0.2">
      <c r="A437" s="79"/>
      <c r="B437" s="79"/>
      <c r="C437" s="79"/>
      <c r="D437" s="79"/>
      <c r="E437" s="10"/>
      <c r="G437" s="10"/>
      <c r="H437" s="79"/>
      <c r="I437" s="79"/>
    </row>
    <row r="438" spans="1:9" x14ac:dyDescent="0.2">
      <c r="A438" s="79"/>
      <c r="B438" s="79"/>
      <c r="C438" s="79"/>
      <c r="D438" s="79"/>
      <c r="E438" s="10"/>
      <c r="G438" s="10"/>
      <c r="H438" s="79"/>
      <c r="I438" s="79"/>
    </row>
    <row r="439" spans="1:9" x14ac:dyDescent="0.2">
      <c r="A439" s="79"/>
      <c r="B439" s="79"/>
      <c r="C439" s="79"/>
      <c r="D439" s="79"/>
      <c r="E439" s="10"/>
      <c r="G439" s="10"/>
      <c r="H439" s="79"/>
      <c r="I439" s="79"/>
    </row>
    <row r="440" spans="1:9" x14ac:dyDescent="0.2">
      <c r="A440" s="79"/>
      <c r="B440" s="79"/>
      <c r="C440" s="79"/>
      <c r="D440" s="79"/>
      <c r="E440" s="10"/>
      <c r="G440" s="10"/>
      <c r="H440" s="79"/>
      <c r="I440" s="79"/>
    </row>
    <row r="441" spans="1:9" x14ac:dyDescent="0.2">
      <c r="A441" s="79"/>
      <c r="B441" s="79"/>
      <c r="C441" s="79"/>
      <c r="D441" s="79"/>
      <c r="E441" s="10"/>
      <c r="G441" s="10"/>
      <c r="H441" s="79"/>
      <c r="I441" s="79"/>
    </row>
    <row r="442" spans="1:9" x14ac:dyDescent="0.2">
      <c r="A442" s="79"/>
      <c r="B442" s="79"/>
      <c r="C442" s="79"/>
      <c r="D442" s="79"/>
      <c r="E442" s="10"/>
      <c r="G442" s="10"/>
      <c r="H442" s="79"/>
      <c r="I442" s="79"/>
    </row>
    <row r="443" spans="1:9" x14ac:dyDescent="0.2">
      <c r="A443" s="79"/>
      <c r="B443" s="79"/>
      <c r="C443" s="79"/>
      <c r="D443" s="79"/>
      <c r="E443" s="10"/>
      <c r="G443" s="10"/>
      <c r="H443" s="79"/>
      <c r="I443" s="79"/>
    </row>
    <row r="444" spans="1:9" x14ac:dyDescent="0.2">
      <c r="A444" s="79"/>
      <c r="B444" s="79"/>
      <c r="C444" s="79"/>
      <c r="D444" s="79"/>
      <c r="E444" s="10"/>
      <c r="G444" s="10"/>
      <c r="H444" s="79"/>
      <c r="I444" s="79"/>
    </row>
    <row r="445" spans="1:9" x14ac:dyDescent="0.2">
      <c r="A445" s="79"/>
      <c r="B445" s="79"/>
      <c r="C445" s="79"/>
      <c r="D445" s="79"/>
      <c r="E445" s="10"/>
      <c r="G445" s="10"/>
      <c r="H445" s="79"/>
      <c r="I445" s="79"/>
    </row>
    <row r="446" spans="1:9" x14ac:dyDescent="0.2">
      <c r="A446" s="79"/>
      <c r="B446" s="79"/>
      <c r="C446" s="79"/>
      <c r="D446" s="79"/>
      <c r="E446" s="10"/>
      <c r="G446" s="10"/>
      <c r="H446" s="79"/>
      <c r="I446" s="79"/>
    </row>
    <row r="447" spans="1:9" x14ac:dyDescent="0.2">
      <c r="A447" s="79"/>
      <c r="B447" s="79"/>
      <c r="C447" s="79"/>
      <c r="D447" s="79"/>
      <c r="E447" s="10"/>
      <c r="G447" s="10"/>
      <c r="H447" s="79"/>
      <c r="I447" s="79"/>
    </row>
    <row r="448" spans="1:9" x14ac:dyDescent="0.2">
      <c r="A448" s="79"/>
      <c r="B448" s="79"/>
      <c r="C448" s="79"/>
      <c r="D448" s="79"/>
      <c r="E448" s="10"/>
      <c r="G448" s="10"/>
      <c r="H448" s="79"/>
      <c r="I448" s="79"/>
    </row>
    <row r="449" spans="1:9" x14ac:dyDescent="0.2">
      <c r="A449" s="79"/>
      <c r="B449" s="79"/>
      <c r="C449" s="79"/>
      <c r="D449" s="79"/>
      <c r="E449" s="10"/>
      <c r="G449" s="10"/>
      <c r="H449" s="79"/>
      <c r="I449" s="79"/>
    </row>
    <row r="450" spans="1:9" x14ac:dyDescent="0.2">
      <c r="A450" s="79"/>
      <c r="B450" s="79"/>
      <c r="C450" s="79"/>
      <c r="D450" s="79"/>
      <c r="E450" s="10"/>
      <c r="G450" s="10"/>
      <c r="H450" s="79"/>
      <c r="I450" s="79"/>
    </row>
    <row r="451" spans="1:9" x14ac:dyDescent="0.2">
      <c r="A451" s="78" t="s">
        <v>1889</v>
      </c>
      <c r="B451" s="79"/>
      <c r="C451" s="79"/>
      <c r="D451" s="79"/>
      <c r="E451" s="10"/>
      <c r="G451" s="10"/>
      <c r="H451" s="79"/>
      <c r="I451" s="79"/>
    </row>
    <row r="452" spans="1:9" x14ac:dyDescent="0.2">
      <c r="A452" s="79"/>
      <c r="B452" s="79"/>
      <c r="C452" s="79"/>
      <c r="D452" s="79"/>
      <c r="E452" s="10"/>
      <c r="G452" s="10"/>
      <c r="H452" s="79"/>
      <c r="I452" s="79"/>
    </row>
    <row r="453" spans="1:9" x14ac:dyDescent="0.2">
      <c r="A453" s="78" t="s">
        <v>1505</v>
      </c>
      <c r="B453" s="79"/>
      <c r="C453" s="79"/>
      <c r="D453" s="79"/>
      <c r="E453" s="10"/>
      <c r="G453" s="10"/>
      <c r="H453" s="79"/>
      <c r="I453" s="79"/>
    </row>
    <row r="454" spans="1:9" x14ac:dyDescent="0.2">
      <c r="A454" s="79"/>
      <c r="B454" s="79"/>
      <c r="C454" s="79"/>
      <c r="D454" s="79"/>
      <c r="E454" s="10"/>
      <c r="G454" s="10"/>
      <c r="H454" s="79"/>
      <c r="I454" s="79"/>
    </row>
    <row r="455" spans="1:9" x14ac:dyDescent="0.2">
      <c r="A455" s="79"/>
      <c r="B455" s="79"/>
      <c r="C455" s="79"/>
      <c r="D455" s="79"/>
      <c r="E455" s="10"/>
      <c r="G455" s="10"/>
      <c r="H455" s="79"/>
      <c r="I455" s="79"/>
    </row>
    <row r="456" spans="1:9" x14ac:dyDescent="0.2">
      <c r="A456" s="79"/>
      <c r="B456" s="79"/>
      <c r="C456" s="79"/>
      <c r="D456" s="79"/>
      <c r="E456" s="10"/>
      <c r="G456" s="10"/>
      <c r="H456" s="79"/>
      <c r="I456" s="79"/>
    </row>
    <row r="457" spans="1:9" x14ac:dyDescent="0.2">
      <c r="A457" s="79"/>
      <c r="B457" s="79"/>
      <c r="C457" s="79"/>
      <c r="D457" s="79"/>
      <c r="E457" s="10"/>
      <c r="G457" s="10"/>
      <c r="H457" s="79"/>
      <c r="I457" s="79"/>
    </row>
    <row r="458" spans="1:9" x14ac:dyDescent="0.2">
      <c r="A458" s="79"/>
      <c r="B458" s="79"/>
      <c r="C458" s="79"/>
      <c r="D458" s="79"/>
      <c r="E458" s="10"/>
      <c r="G458" s="10"/>
      <c r="H458" s="79"/>
      <c r="I458" s="79"/>
    </row>
    <row r="459" spans="1:9" x14ac:dyDescent="0.2">
      <c r="A459" s="79"/>
      <c r="B459" s="79"/>
      <c r="C459" s="79"/>
      <c r="D459" s="79"/>
      <c r="E459" s="10"/>
      <c r="G459" s="10"/>
      <c r="H459" s="79"/>
      <c r="I459" s="79"/>
    </row>
    <row r="460" spans="1:9" x14ac:dyDescent="0.2">
      <c r="A460" s="79"/>
      <c r="B460" s="79"/>
      <c r="C460" s="79"/>
      <c r="D460" s="79"/>
      <c r="E460" s="10"/>
      <c r="G460" s="10"/>
      <c r="H460" s="79"/>
      <c r="I460" s="79"/>
    </row>
    <row r="461" spans="1:9" x14ac:dyDescent="0.2">
      <c r="A461" s="79"/>
      <c r="B461" s="79"/>
      <c r="C461" s="79"/>
      <c r="D461" s="79"/>
      <c r="E461" s="10"/>
      <c r="G461" s="10"/>
      <c r="H461" s="79"/>
      <c r="I461" s="79"/>
    </row>
    <row r="462" spans="1:9" x14ac:dyDescent="0.2">
      <c r="A462" s="79"/>
      <c r="B462" s="79"/>
      <c r="C462" s="79"/>
      <c r="D462" s="79"/>
      <c r="E462" s="10"/>
      <c r="G462" s="10"/>
      <c r="H462" s="79"/>
      <c r="I462" s="79"/>
    </row>
    <row r="463" spans="1:9" x14ac:dyDescent="0.2">
      <c r="A463" s="79"/>
      <c r="B463" s="79"/>
      <c r="C463" s="79"/>
      <c r="D463" s="79"/>
      <c r="E463" s="10"/>
      <c r="G463" s="10"/>
      <c r="H463" s="79"/>
      <c r="I463" s="79"/>
    </row>
    <row r="464" spans="1:9" x14ac:dyDescent="0.2">
      <c r="A464" s="79"/>
      <c r="B464" s="79"/>
      <c r="C464" s="79"/>
      <c r="D464" s="79"/>
      <c r="E464" s="10"/>
      <c r="G464" s="10"/>
      <c r="H464" s="79"/>
      <c r="I464" s="79"/>
    </row>
    <row r="465" spans="1:9" x14ac:dyDescent="0.2">
      <c r="A465" s="79"/>
      <c r="B465" s="79"/>
      <c r="C465" s="79"/>
      <c r="D465" s="79"/>
      <c r="E465" s="10"/>
      <c r="G465" s="10"/>
      <c r="H465" s="79"/>
      <c r="I465" s="79"/>
    </row>
    <row r="466" spans="1:9" x14ac:dyDescent="0.2">
      <c r="A466" s="79"/>
      <c r="B466" s="79"/>
      <c r="C466" s="79"/>
      <c r="D466" s="79"/>
      <c r="E466" s="10"/>
      <c r="G466" s="10"/>
      <c r="H466" s="79"/>
      <c r="I466" s="79"/>
    </row>
    <row r="467" spans="1:9" x14ac:dyDescent="0.2">
      <c r="B467" s="79"/>
      <c r="C467" s="79"/>
      <c r="D467" s="79"/>
      <c r="E467" s="10"/>
      <c r="G467" s="10"/>
      <c r="H467" s="79"/>
      <c r="I467" s="79"/>
    </row>
    <row r="468" spans="1:9" x14ac:dyDescent="0.2">
      <c r="A468" s="79"/>
      <c r="B468" s="79"/>
      <c r="C468" s="79"/>
      <c r="D468" s="79"/>
      <c r="E468" s="10"/>
      <c r="G468" s="10"/>
      <c r="H468" s="79"/>
      <c r="I468" s="79"/>
    </row>
    <row r="469" spans="1:9" x14ac:dyDescent="0.2">
      <c r="A469" s="79" t="s">
        <v>1506</v>
      </c>
      <c r="B469" s="79"/>
      <c r="C469" s="79"/>
      <c r="D469" s="79"/>
      <c r="E469" s="10"/>
      <c r="G469" s="10"/>
      <c r="H469" s="79"/>
      <c r="I469" s="79"/>
    </row>
    <row r="470" spans="1:9" x14ac:dyDescent="0.2">
      <c r="A470" s="79"/>
      <c r="B470" s="79"/>
      <c r="C470" s="79"/>
      <c r="D470" s="79"/>
      <c r="E470" s="10"/>
      <c r="G470" s="10"/>
      <c r="H470" s="79"/>
      <c r="I470" s="79"/>
    </row>
    <row r="471" spans="1:9" x14ac:dyDescent="0.2">
      <c r="A471" s="79"/>
      <c r="B471" s="79"/>
      <c r="C471" s="79"/>
      <c r="D471" s="79"/>
      <c r="E471" s="10"/>
      <c r="G471" s="10"/>
      <c r="H471" s="79"/>
      <c r="I471" s="79"/>
    </row>
    <row r="472" spans="1:9" x14ac:dyDescent="0.2">
      <c r="A472" s="79"/>
      <c r="B472" s="79"/>
      <c r="C472" s="79"/>
      <c r="D472" s="79"/>
      <c r="E472" s="10"/>
      <c r="G472" s="10"/>
      <c r="H472" s="79"/>
      <c r="I472" s="79"/>
    </row>
  </sheetData>
  <mergeCells count="75">
    <mergeCell ref="A411:A412"/>
    <mergeCell ref="B411:B412"/>
    <mergeCell ref="C411:C412"/>
    <mergeCell ref="D411:D412"/>
    <mergeCell ref="E411:E412"/>
    <mergeCell ref="E375:E376"/>
    <mergeCell ref="E378:E379"/>
    <mergeCell ref="E404:E405"/>
    <mergeCell ref="E396:E397"/>
    <mergeCell ref="E398:E399"/>
    <mergeCell ref="E400:E401"/>
    <mergeCell ref="E402:E403"/>
    <mergeCell ref="E390:E391"/>
    <mergeCell ref="E392:E393"/>
    <mergeCell ref="E394:E395"/>
    <mergeCell ref="E347:E348"/>
    <mergeCell ref="E354:E355"/>
    <mergeCell ref="E360:E361"/>
    <mergeCell ref="E369:E370"/>
    <mergeCell ref="E373:E374"/>
    <mergeCell ref="E280:E282"/>
    <mergeCell ref="E252:E253"/>
    <mergeCell ref="E254:E255"/>
    <mergeCell ref="E256:E257"/>
    <mergeCell ref="E261:E262"/>
    <mergeCell ref="E265:E266"/>
    <mergeCell ref="E268:E269"/>
    <mergeCell ref="E241:E242"/>
    <mergeCell ref="E243:E244"/>
    <mergeCell ref="E310:E311"/>
    <mergeCell ref="E289:E290"/>
    <mergeCell ref="E291:E292"/>
    <mergeCell ref="E294:E295"/>
    <mergeCell ref="E296:E297"/>
    <mergeCell ref="E298:E299"/>
    <mergeCell ref="E300:E301"/>
    <mergeCell ref="E302:E303"/>
    <mergeCell ref="E305:E306"/>
    <mergeCell ref="E307:E308"/>
    <mergeCell ref="E250:E251"/>
    <mergeCell ref="E283:E284"/>
    <mergeCell ref="E285:E286"/>
    <mergeCell ref="E274:E275"/>
    <mergeCell ref="E245:E246"/>
    <mergeCell ref="A1:G1"/>
    <mergeCell ref="A183:D183"/>
    <mergeCell ref="E205:E206"/>
    <mergeCell ref="E207:E208"/>
    <mergeCell ref="E209:E210"/>
    <mergeCell ref="E211:E212"/>
    <mergeCell ref="E213:E214"/>
    <mergeCell ref="E223:E224"/>
    <mergeCell ref="E226:E227"/>
    <mergeCell ref="E229:E230"/>
    <mergeCell ref="E231:E232"/>
    <mergeCell ref="E233:E234"/>
    <mergeCell ref="E235:E236"/>
    <mergeCell ref="E237:E238"/>
    <mergeCell ref="E239:E240"/>
    <mergeCell ref="E314:E315"/>
    <mergeCell ref="E312:E313"/>
    <mergeCell ref="E380:E381"/>
    <mergeCell ref="E383:E384"/>
    <mergeCell ref="E387:E388"/>
    <mergeCell ref="E385:E386"/>
    <mergeCell ref="E367:E368"/>
    <mergeCell ref="E317:E318"/>
    <mergeCell ref="E321:E322"/>
    <mergeCell ref="E327:E328"/>
    <mergeCell ref="E336:E337"/>
    <mergeCell ref="E340:E341"/>
    <mergeCell ref="E331:E332"/>
    <mergeCell ref="E333:E334"/>
    <mergeCell ref="E342:E343"/>
    <mergeCell ref="E350:E351"/>
  </mergeCells>
  <conditionalFormatting sqref="A407:A409">
    <cfRule type="cellIs" dxfId="79" priority="4" stopIfTrue="1" operator="between">
      <formula>0.009</formula>
      <formula>-0.009</formula>
    </cfRule>
  </conditionalFormatting>
  <conditionalFormatting sqref="F2:F3">
    <cfRule type="cellIs" dxfId="78" priority="6" stopIfTrue="1" operator="between">
      <formula>0.009</formula>
      <formula>-0.009</formula>
    </cfRule>
  </conditionalFormatting>
  <conditionalFormatting sqref="F5:F182">
    <cfRule type="cellIs" dxfId="77" priority="2" stopIfTrue="1" operator="between">
      <formula>0.009</formula>
      <formula>-0.009</formula>
    </cfRule>
  </conditionalFormatting>
  <conditionalFormatting sqref="F184:F65536">
    <cfRule type="cellIs" dxfId="76" priority="1" stopIfTrue="1" operator="between">
      <formula>0.009</formula>
      <formula>-0.009</formula>
    </cfRule>
  </conditionalFormatting>
  <conditionalFormatting sqref="F183:H183">
    <cfRule type="cellIs" dxfId="75" priority="5"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C9308-9B41-4D0B-8F90-5A4CBF5EDBCC}">
  <dimension ref="A1:I163"/>
  <sheetViews>
    <sheetView workbookViewId="0">
      <selection sqref="A1:F1"/>
    </sheetView>
  </sheetViews>
  <sheetFormatPr defaultColWidth="9.28515625" defaultRowHeight="11.25" x14ac:dyDescent="0.2"/>
  <cols>
    <col min="1" max="1" width="35.28515625" style="6" bestFit="1" customWidth="1"/>
    <col min="2" max="2" width="26.7109375" style="6" bestFit="1" customWidth="1"/>
    <col min="3" max="3" width="22.28515625" style="6" bestFit="1" customWidth="1"/>
    <col min="4" max="4" width="15.7109375" style="6" customWidth="1"/>
    <col min="5" max="5" width="24.7109375" style="9" customWidth="1"/>
    <col min="6" max="6" width="11.7109375" style="10" bestFit="1" customWidth="1"/>
    <col min="7" max="16384" width="9.28515625" style="6"/>
  </cols>
  <sheetData>
    <row r="1" spans="1:6" s="1" customFormat="1" ht="15" x14ac:dyDescent="0.2">
      <c r="A1" s="150" t="s">
        <v>13</v>
      </c>
      <c r="B1" s="151"/>
      <c r="C1" s="151"/>
      <c r="D1" s="151"/>
      <c r="E1" s="151"/>
      <c r="F1" s="151"/>
    </row>
    <row r="2" spans="1:6" s="1" customFormat="1" ht="12" x14ac:dyDescent="0.2">
      <c r="E2" s="5"/>
      <c r="F2" s="8"/>
    </row>
    <row r="3" spans="1:6" s="1" customFormat="1" ht="12" x14ac:dyDescent="0.2">
      <c r="A3" s="7" t="s">
        <v>7</v>
      </c>
      <c r="B3" s="2"/>
      <c r="C3" s="3"/>
      <c r="D3" s="3"/>
      <c r="E3" s="4"/>
      <c r="F3" s="8"/>
    </row>
    <row r="4" spans="1:6" s="1" customFormat="1" ht="22.9" customHeight="1" x14ac:dyDescent="0.2">
      <c r="A4" s="14" t="s">
        <v>2</v>
      </c>
      <c r="B4" s="14" t="s">
        <v>0</v>
      </c>
      <c r="C4" s="15" t="s">
        <v>625</v>
      </c>
      <c r="D4" s="15" t="s">
        <v>1</v>
      </c>
      <c r="E4" s="56" t="s">
        <v>6</v>
      </c>
      <c r="F4" s="16" t="s">
        <v>3</v>
      </c>
    </row>
    <row r="5" spans="1:6" x14ac:dyDescent="0.2">
      <c r="A5" s="17" t="s">
        <v>128</v>
      </c>
      <c r="B5" s="18"/>
      <c r="C5" s="18"/>
      <c r="D5" s="18"/>
      <c r="E5" s="19"/>
      <c r="F5" s="20"/>
    </row>
    <row r="6" spans="1:6" x14ac:dyDescent="0.2">
      <c r="A6" s="21" t="s">
        <v>31</v>
      </c>
      <c r="B6" s="22"/>
      <c r="C6" s="22"/>
      <c r="D6" s="22"/>
      <c r="E6" s="23"/>
      <c r="F6" s="24"/>
    </row>
    <row r="7" spans="1:6" x14ac:dyDescent="0.2">
      <c r="A7" s="22" t="s">
        <v>137</v>
      </c>
      <c r="B7" s="22" t="s">
        <v>136</v>
      </c>
      <c r="C7" s="22" t="s">
        <v>131</v>
      </c>
      <c r="D7" s="25">
        <v>2000000</v>
      </c>
      <c r="E7" s="23">
        <v>14174</v>
      </c>
      <c r="F7" s="24">
        <v>7.8434508840256401</v>
      </c>
    </row>
    <row r="8" spans="1:6" x14ac:dyDescent="0.2">
      <c r="A8" s="22" t="s">
        <v>130</v>
      </c>
      <c r="B8" s="22" t="s">
        <v>129</v>
      </c>
      <c r="C8" s="22" t="s">
        <v>131</v>
      </c>
      <c r="D8" s="25">
        <v>1035000</v>
      </c>
      <c r="E8" s="23">
        <v>12689.1</v>
      </c>
      <c r="F8" s="24">
        <v>7.0217533944186403</v>
      </c>
    </row>
    <row r="9" spans="1:6" x14ac:dyDescent="0.2">
      <c r="A9" s="22" t="s">
        <v>135</v>
      </c>
      <c r="B9" s="22" t="s">
        <v>134</v>
      </c>
      <c r="C9" s="22" t="s">
        <v>131</v>
      </c>
      <c r="D9" s="25">
        <v>775000</v>
      </c>
      <c r="E9" s="23">
        <v>10243.174999999999</v>
      </c>
      <c r="F9" s="24">
        <v>5.6682545512190901</v>
      </c>
    </row>
    <row r="10" spans="1:6" x14ac:dyDescent="0.2">
      <c r="A10" s="22" t="s">
        <v>160</v>
      </c>
      <c r="B10" s="22" t="s">
        <v>159</v>
      </c>
      <c r="C10" s="22" t="s">
        <v>161</v>
      </c>
      <c r="D10" s="25">
        <v>750000</v>
      </c>
      <c r="E10" s="23">
        <v>8902.5</v>
      </c>
      <c r="F10" s="24">
        <v>4.92636669218557</v>
      </c>
    </row>
    <row r="11" spans="1:6" x14ac:dyDescent="0.2">
      <c r="A11" s="22" t="s">
        <v>169</v>
      </c>
      <c r="B11" s="22" t="s">
        <v>168</v>
      </c>
      <c r="C11" s="22" t="s">
        <v>170</v>
      </c>
      <c r="D11" s="25">
        <v>500000</v>
      </c>
      <c r="E11" s="23">
        <v>6730</v>
      </c>
      <c r="F11" s="24">
        <v>3.72417274230934</v>
      </c>
    </row>
    <row r="12" spans="1:6" x14ac:dyDescent="0.2">
      <c r="A12" s="22" t="s">
        <v>579</v>
      </c>
      <c r="B12" s="22" t="s">
        <v>578</v>
      </c>
      <c r="C12" s="22" t="s">
        <v>149</v>
      </c>
      <c r="D12" s="25">
        <v>320000</v>
      </c>
      <c r="E12" s="23">
        <v>6561.92</v>
      </c>
      <c r="F12" s="24">
        <v>3.6311624964657501</v>
      </c>
    </row>
    <row r="13" spans="1:6" x14ac:dyDescent="0.2">
      <c r="A13" s="22" t="s">
        <v>148</v>
      </c>
      <c r="B13" s="22" t="s">
        <v>147</v>
      </c>
      <c r="C13" s="22" t="s">
        <v>149</v>
      </c>
      <c r="D13" s="25">
        <v>535000</v>
      </c>
      <c r="E13" s="23">
        <v>5318.4350000000004</v>
      </c>
      <c r="F13" s="24">
        <v>2.9430565614775599</v>
      </c>
    </row>
    <row r="14" spans="1:6" x14ac:dyDescent="0.2">
      <c r="A14" s="22" t="s">
        <v>178</v>
      </c>
      <c r="B14" s="22" t="s">
        <v>177</v>
      </c>
      <c r="C14" s="22" t="s">
        <v>131</v>
      </c>
      <c r="D14" s="25">
        <v>1300000</v>
      </c>
      <c r="E14" s="23">
        <v>5243.55</v>
      </c>
      <c r="F14" s="24">
        <v>2.9016175308969001</v>
      </c>
    </row>
    <row r="15" spans="1:6" x14ac:dyDescent="0.2">
      <c r="A15" s="22" t="s">
        <v>344</v>
      </c>
      <c r="B15" s="22" t="s">
        <v>343</v>
      </c>
      <c r="C15" s="22" t="s">
        <v>152</v>
      </c>
      <c r="D15" s="25">
        <v>42000</v>
      </c>
      <c r="E15" s="23">
        <v>5026.1400000000003</v>
      </c>
      <c r="F15" s="24">
        <v>2.7813095968842001</v>
      </c>
    </row>
    <row r="16" spans="1:6" x14ac:dyDescent="0.2">
      <c r="A16" s="22" t="s">
        <v>346</v>
      </c>
      <c r="B16" s="22" t="s">
        <v>345</v>
      </c>
      <c r="C16" s="22" t="s">
        <v>347</v>
      </c>
      <c r="D16" s="25">
        <v>1775000</v>
      </c>
      <c r="E16" s="23">
        <v>4663.8125</v>
      </c>
      <c r="F16" s="24">
        <v>2.5808088243300999</v>
      </c>
    </row>
    <row r="17" spans="1:6" x14ac:dyDescent="0.2">
      <c r="A17" s="22" t="s">
        <v>581</v>
      </c>
      <c r="B17" s="22" t="s">
        <v>580</v>
      </c>
      <c r="C17" s="22" t="s">
        <v>239</v>
      </c>
      <c r="D17" s="25">
        <v>1365233</v>
      </c>
      <c r="E17" s="23">
        <v>4082.0466700000002</v>
      </c>
      <c r="F17" s="24">
        <v>2.2588777030087099</v>
      </c>
    </row>
    <row r="18" spans="1:6" x14ac:dyDescent="0.2">
      <c r="A18" s="22" t="s">
        <v>285</v>
      </c>
      <c r="B18" s="22" t="s">
        <v>284</v>
      </c>
      <c r="C18" s="22" t="s">
        <v>286</v>
      </c>
      <c r="D18" s="25">
        <v>1800000</v>
      </c>
      <c r="E18" s="23">
        <v>4064.4</v>
      </c>
      <c r="F18" s="24">
        <v>2.2491125845233402</v>
      </c>
    </row>
    <row r="19" spans="1:6" x14ac:dyDescent="0.2">
      <c r="A19" s="22" t="s">
        <v>583</v>
      </c>
      <c r="B19" s="22" t="s">
        <v>582</v>
      </c>
      <c r="C19" s="22" t="s">
        <v>239</v>
      </c>
      <c r="D19" s="25">
        <v>606447</v>
      </c>
      <c r="E19" s="23">
        <v>3767.8552110000001</v>
      </c>
      <c r="F19" s="24">
        <v>2.0850139188372099</v>
      </c>
    </row>
    <row r="20" spans="1:6" x14ac:dyDescent="0.2">
      <c r="A20" s="22" t="s">
        <v>585</v>
      </c>
      <c r="B20" s="22" t="s">
        <v>584</v>
      </c>
      <c r="C20" s="22" t="s">
        <v>170</v>
      </c>
      <c r="D20" s="25">
        <v>450000</v>
      </c>
      <c r="E20" s="23">
        <v>3683.25</v>
      </c>
      <c r="F20" s="24">
        <v>2.0381960257222702</v>
      </c>
    </row>
    <row r="21" spans="1:6" x14ac:dyDescent="0.2">
      <c r="A21" s="22" t="s">
        <v>405</v>
      </c>
      <c r="B21" s="22" t="s">
        <v>404</v>
      </c>
      <c r="C21" s="22" t="s">
        <v>131</v>
      </c>
      <c r="D21" s="25">
        <v>4329206</v>
      </c>
      <c r="E21" s="23">
        <v>3525.7053660000001</v>
      </c>
      <c r="F21" s="24">
        <v>1.9510157238441299</v>
      </c>
    </row>
    <row r="22" spans="1:6" x14ac:dyDescent="0.2">
      <c r="A22" s="22" t="s">
        <v>259</v>
      </c>
      <c r="B22" s="22" t="s">
        <v>258</v>
      </c>
      <c r="C22" s="22" t="s">
        <v>155</v>
      </c>
      <c r="D22" s="25">
        <v>75000</v>
      </c>
      <c r="E22" s="23">
        <v>3501</v>
      </c>
      <c r="F22" s="24">
        <v>1.93734454247028</v>
      </c>
    </row>
    <row r="23" spans="1:6" x14ac:dyDescent="0.2">
      <c r="A23" s="22" t="s">
        <v>587</v>
      </c>
      <c r="B23" s="22" t="s">
        <v>586</v>
      </c>
      <c r="C23" s="22" t="s">
        <v>173</v>
      </c>
      <c r="D23" s="25">
        <v>4400000</v>
      </c>
      <c r="E23" s="23">
        <v>3203.64</v>
      </c>
      <c r="F23" s="24">
        <v>1.77279476436432</v>
      </c>
    </row>
    <row r="24" spans="1:6" x14ac:dyDescent="0.2">
      <c r="A24" s="22" t="s">
        <v>589</v>
      </c>
      <c r="B24" s="22" t="s">
        <v>588</v>
      </c>
      <c r="C24" s="22" t="s">
        <v>233</v>
      </c>
      <c r="D24" s="25">
        <v>135000</v>
      </c>
      <c r="E24" s="23">
        <v>2857.95</v>
      </c>
      <c r="F24" s="24">
        <v>1.5815006669959799</v>
      </c>
    </row>
    <row r="25" spans="1:6" x14ac:dyDescent="0.2">
      <c r="A25" s="22" t="s">
        <v>157</v>
      </c>
      <c r="B25" s="22" t="s">
        <v>156</v>
      </c>
      <c r="C25" s="22" t="s">
        <v>158</v>
      </c>
      <c r="D25" s="25">
        <v>120000</v>
      </c>
      <c r="E25" s="23">
        <v>2765.04</v>
      </c>
      <c r="F25" s="24">
        <v>1.53008716187147</v>
      </c>
    </row>
    <row r="26" spans="1:6" x14ac:dyDescent="0.2">
      <c r="A26" s="22" t="s">
        <v>537</v>
      </c>
      <c r="B26" s="22" t="s">
        <v>536</v>
      </c>
      <c r="C26" s="22" t="s">
        <v>164</v>
      </c>
      <c r="D26" s="25">
        <v>90000</v>
      </c>
      <c r="E26" s="23">
        <v>2755.71</v>
      </c>
      <c r="F26" s="24">
        <v>1.5249242299716601</v>
      </c>
    </row>
    <row r="27" spans="1:6" x14ac:dyDescent="0.2">
      <c r="A27" s="22" t="s">
        <v>513</v>
      </c>
      <c r="B27" s="22" t="s">
        <v>512</v>
      </c>
      <c r="C27" s="22" t="s">
        <v>140</v>
      </c>
      <c r="D27" s="25">
        <v>1100000</v>
      </c>
      <c r="E27" s="23">
        <v>2751.1</v>
      </c>
      <c r="F27" s="24">
        <v>1.5223731993116201</v>
      </c>
    </row>
    <row r="28" spans="1:6" x14ac:dyDescent="0.2">
      <c r="A28" s="22" t="s">
        <v>591</v>
      </c>
      <c r="B28" s="22" t="s">
        <v>590</v>
      </c>
      <c r="C28" s="22" t="s">
        <v>535</v>
      </c>
      <c r="D28" s="25">
        <v>700000</v>
      </c>
      <c r="E28" s="23">
        <v>2653.35</v>
      </c>
      <c r="F28" s="24">
        <v>1.46828138867853</v>
      </c>
    </row>
    <row r="29" spans="1:6" x14ac:dyDescent="0.2">
      <c r="A29" s="22" t="s">
        <v>519</v>
      </c>
      <c r="B29" s="22" t="s">
        <v>518</v>
      </c>
      <c r="C29" s="22" t="s">
        <v>239</v>
      </c>
      <c r="D29" s="25">
        <v>450000</v>
      </c>
      <c r="E29" s="23">
        <v>2601.2249999999999</v>
      </c>
      <c r="F29" s="24">
        <v>1.4394370344151</v>
      </c>
    </row>
    <row r="30" spans="1:6" x14ac:dyDescent="0.2">
      <c r="A30" s="22" t="s">
        <v>205</v>
      </c>
      <c r="B30" s="22" t="s">
        <v>204</v>
      </c>
      <c r="C30" s="22" t="s">
        <v>206</v>
      </c>
      <c r="D30" s="25">
        <v>940000</v>
      </c>
      <c r="E30" s="23">
        <v>2575.6</v>
      </c>
      <c r="F30" s="24">
        <v>1.4252569561800801</v>
      </c>
    </row>
    <row r="31" spans="1:6" x14ac:dyDescent="0.2">
      <c r="A31" s="22" t="s">
        <v>226</v>
      </c>
      <c r="B31" s="22" t="s">
        <v>225</v>
      </c>
      <c r="C31" s="22" t="s">
        <v>227</v>
      </c>
      <c r="D31" s="25">
        <v>155000</v>
      </c>
      <c r="E31" s="23">
        <v>2464.5</v>
      </c>
      <c r="F31" s="24">
        <v>1.3637776706421001</v>
      </c>
    </row>
    <row r="32" spans="1:6" x14ac:dyDescent="0.2">
      <c r="A32" s="22" t="s">
        <v>466</v>
      </c>
      <c r="B32" s="22" t="s">
        <v>465</v>
      </c>
      <c r="C32" s="22" t="s">
        <v>467</v>
      </c>
      <c r="D32" s="25">
        <v>1400000</v>
      </c>
      <c r="E32" s="23">
        <v>2387.6999999999998</v>
      </c>
      <c r="F32" s="24">
        <v>1.3212789386050501</v>
      </c>
    </row>
    <row r="33" spans="1:6" x14ac:dyDescent="0.2">
      <c r="A33" s="22" t="s">
        <v>283</v>
      </c>
      <c r="B33" s="22" t="s">
        <v>282</v>
      </c>
      <c r="C33" s="22" t="s">
        <v>173</v>
      </c>
      <c r="D33" s="25">
        <v>1777017</v>
      </c>
      <c r="E33" s="23">
        <v>2378.5372550000002</v>
      </c>
      <c r="F33" s="24">
        <v>1.31620856042173</v>
      </c>
    </row>
    <row r="34" spans="1:6" x14ac:dyDescent="0.2">
      <c r="A34" s="22" t="s">
        <v>569</v>
      </c>
      <c r="B34" s="22" t="s">
        <v>568</v>
      </c>
      <c r="C34" s="22" t="s">
        <v>227</v>
      </c>
      <c r="D34" s="25">
        <v>600000</v>
      </c>
      <c r="E34" s="23">
        <v>2371.1999999999998</v>
      </c>
      <c r="F34" s="24">
        <v>1.31214835164397</v>
      </c>
    </row>
    <row r="35" spans="1:6" x14ac:dyDescent="0.2">
      <c r="A35" s="22" t="s">
        <v>515</v>
      </c>
      <c r="B35" s="22" t="s">
        <v>514</v>
      </c>
      <c r="C35" s="22" t="s">
        <v>173</v>
      </c>
      <c r="D35" s="25">
        <v>900000</v>
      </c>
      <c r="E35" s="23">
        <v>2344.5</v>
      </c>
      <c r="F35" s="24">
        <v>1.29737340183421</v>
      </c>
    </row>
    <row r="36" spans="1:6" x14ac:dyDescent="0.2">
      <c r="A36" s="22" t="s">
        <v>324</v>
      </c>
      <c r="B36" s="22" t="s">
        <v>323</v>
      </c>
      <c r="C36" s="22" t="s">
        <v>173</v>
      </c>
      <c r="D36" s="25">
        <v>720000</v>
      </c>
      <c r="E36" s="23">
        <v>2323.8000000000002</v>
      </c>
      <c r="F36" s="24">
        <v>1.28591866546485</v>
      </c>
    </row>
    <row r="37" spans="1:6" x14ac:dyDescent="0.2">
      <c r="A37" s="22" t="s">
        <v>288</v>
      </c>
      <c r="B37" s="22" t="s">
        <v>287</v>
      </c>
      <c r="C37" s="22" t="s">
        <v>161</v>
      </c>
      <c r="D37" s="25">
        <v>750000</v>
      </c>
      <c r="E37" s="23">
        <v>2274</v>
      </c>
      <c r="F37" s="24">
        <v>1.2583608939095701</v>
      </c>
    </row>
    <row r="38" spans="1:6" x14ac:dyDescent="0.2">
      <c r="A38" s="22" t="s">
        <v>593</v>
      </c>
      <c r="B38" s="22" t="s">
        <v>592</v>
      </c>
      <c r="C38" s="22" t="s">
        <v>140</v>
      </c>
      <c r="D38" s="25">
        <v>290128</v>
      </c>
      <c r="E38" s="23">
        <v>2186.6947359999999</v>
      </c>
      <c r="F38" s="24">
        <v>1.21004887541791</v>
      </c>
    </row>
    <row r="39" spans="1:6" x14ac:dyDescent="0.2">
      <c r="A39" s="22" t="s">
        <v>595</v>
      </c>
      <c r="B39" s="22" t="s">
        <v>594</v>
      </c>
      <c r="C39" s="22" t="s">
        <v>203</v>
      </c>
      <c r="D39" s="25">
        <v>300000</v>
      </c>
      <c r="E39" s="23">
        <v>2022</v>
      </c>
      <c r="F39" s="24">
        <v>1.1189119294130001</v>
      </c>
    </row>
    <row r="40" spans="1:6" x14ac:dyDescent="0.2">
      <c r="A40" s="22" t="s">
        <v>597</v>
      </c>
      <c r="B40" s="22" t="s">
        <v>596</v>
      </c>
      <c r="C40" s="22" t="s">
        <v>158</v>
      </c>
      <c r="D40" s="25">
        <v>1300000</v>
      </c>
      <c r="E40" s="23">
        <v>1969.24</v>
      </c>
      <c r="F40" s="24">
        <v>1.0897161858938</v>
      </c>
    </row>
    <row r="41" spans="1:6" x14ac:dyDescent="0.2">
      <c r="A41" s="22" t="s">
        <v>359</v>
      </c>
      <c r="B41" s="22" t="s">
        <v>358</v>
      </c>
      <c r="C41" s="22" t="s">
        <v>131</v>
      </c>
      <c r="D41" s="25">
        <v>1100000</v>
      </c>
      <c r="E41" s="23">
        <v>1960.53</v>
      </c>
      <c r="F41" s="24">
        <v>1.08489634271616</v>
      </c>
    </row>
    <row r="42" spans="1:6" x14ac:dyDescent="0.2">
      <c r="A42" s="22" t="s">
        <v>599</v>
      </c>
      <c r="B42" s="22" t="s">
        <v>598</v>
      </c>
      <c r="C42" s="22" t="s">
        <v>230</v>
      </c>
      <c r="D42" s="25">
        <v>2100000</v>
      </c>
      <c r="E42" s="23">
        <v>1923.18</v>
      </c>
      <c r="F42" s="24">
        <v>1.0642280140497</v>
      </c>
    </row>
    <row r="43" spans="1:6" x14ac:dyDescent="0.2">
      <c r="A43" s="22" t="s">
        <v>601</v>
      </c>
      <c r="B43" s="22" t="s">
        <v>600</v>
      </c>
      <c r="C43" s="22" t="s">
        <v>140</v>
      </c>
      <c r="D43" s="25">
        <v>103000</v>
      </c>
      <c r="E43" s="23">
        <v>1677.87</v>
      </c>
      <c r="F43" s="24">
        <v>0.92848108753916303</v>
      </c>
    </row>
    <row r="44" spans="1:6" x14ac:dyDescent="0.2">
      <c r="A44" s="22" t="s">
        <v>603</v>
      </c>
      <c r="B44" s="22" t="s">
        <v>602</v>
      </c>
      <c r="C44" s="22" t="s">
        <v>149</v>
      </c>
      <c r="D44" s="25">
        <v>375000</v>
      </c>
      <c r="E44" s="23">
        <v>1582.875</v>
      </c>
      <c r="F44" s="24">
        <v>0.87591380824411502</v>
      </c>
    </row>
    <row r="45" spans="1:6" x14ac:dyDescent="0.2">
      <c r="A45" s="22" t="s">
        <v>605</v>
      </c>
      <c r="B45" s="22" t="s">
        <v>604</v>
      </c>
      <c r="C45" s="22" t="s">
        <v>146</v>
      </c>
      <c r="D45" s="25">
        <v>1216192</v>
      </c>
      <c r="E45" s="23">
        <v>1567.4282499999999</v>
      </c>
      <c r="F45" s="24">
        <v>0.86736605708404502</v>
      </c>
    </row>
    <row r="46" spans="1:6" x14ac:dyDescent="0.2">
      <c r="A46" s="22" t="s">
        <v>607</v>
      </c>
      <c r="B46" s="22" t="s">
        <v>606</v>
      </c>
      <c r="C46" s="22" t="s">
        <v>167</v>
      </c>
      <c r="D46" s="25">
        <v>50000</v>
      </c>
      <c r="E46" s="23">
        <v>1539.5</v>
      </c>
      <c r="F46" s="24">
        <v>0.85191143191459495</v>
      </c>
    </row>
    <row r="47" spans="1:6" x14ac:dyDescent="0.2">
      <c r="A47" s="22" t="s">
        <v>609</v>
      </c>
      <c r="B47" s="22" t="s">
        <v>608</v>
      </c>
      <c r="C47" s="22" t="s">
        <v>236</v>
      </c>
      <c r="D47" s="25">
        <v>326951</v>
      </c>
      <c r="E47" s="23">
        <v>1509.8597179999999</v>
      </c>
      <c r="F47" s="24">
        <v>0.83550942146901397</v>
      </c>
    </row>
    <row r="48" spans="1:6" x14ac:dyDescent="0.2">
      <c r="A48" s="22" t="s">
        <v>611</v>
      </c>
      <c r="B48" s="22" t="s">
        <v>610</v>
      </c>
      <c r="C48" s="22" t="s">
        <v>146</v>
      </c>
      <c r="D48" s="25">
        <v>400000</v>
      </c>
      <c r="E48" s="23">
        <v>1509</v>
      </c>
      <c r="F48" s="24">
        <v>0.83503368025925595</v>
      </c>
    </row>
    <row r="49" spans="1:7" x14ac:dyDescent="0.2">
      <c r="A49" s="22" t="s">
        <v>613</v>
      </c>
      <c r="B49" s="22" t="s">
        <v>612</v>
      </c>
      <c r="C49" s="22" t="s">
        <v>140</v>
      </c>
      <c r="D49" s="25">
        <v>200000</v>
      </c>
      <c r="E49" s="23">
        <v>1332.3</v>
      </c>
      <c r="F49" s="24">
        <v>0.737253394439633</v>
      </c>
    </row>
    <row r="50" spans="1:7" x14ac:dyDescent="0.2">
      <c r="A50" s="22" t="s">
        <v>615</v>
      </c>
      <c r="B50" s="22" t="s">
        <v>614</v>
      </c>
      <c r="C50" s="22" t="s">
        <v>239</v>
      </c>
      <c r="D50" s="25">
        <v>10000</v>
      </c>
      <c r="E50" s="23">
        <v>1210.7</v>
      </c>
      <c r="F50" s="24">
        <v>0.66996373538096798</v>
      </c>
    </row>
    <row r="51" spans="1:7" x14ac:dyDescent="0.2">
      <c r="A51" s="22" t="s">
        <v>617</v>
      </c>
      <c r="B51" s="22" t="s">
        <v>616</v>
      </c>
      <c r="C51" s="22" t="s">
        <v>400</v>
      </c>
      <c r="D51" s="25">
        <v>95304</v>
      </c>
      <c r="E51" s="23">
        <v>1094.661744</v>
      </c>
      <c r="F51" s="24">
        <v>0.60575177251910906</v>
      </c>
    </row>
    <row r="52" spans="1:7" x14ac:dyDescent="0.2">
      <c r="A52" s="22" t="s">
        <v>619</v>
      </c>
      <c r="B52" s="22" t="s">
        <v>618</v>
      </c>
      <c r="C52" s="22" t="s">
        <v>164</v>
      </c>
      <c r="D52" s="25">
        <v>220122</v>
      </c>
      <c r="E52" s="23">
        <v>1083.6606059999999</v>
      </c>
      <c r="F52" s="24">
        <v>0.59966408481123601</v>
      </c>
    </row>
    <row r="53" spans="1:7" x14ac:dyDescent="0.2">
      <c r="A53" s="22" t="s">
        <v>621</v>
      </c>
      <c r="B53" s="22" t="s">
        <v>620</v>
      </c>
      <c r="C53" s="22" t="s">
        <v>218</v>
      </c>
      <c r="D53" s="25">
        <v>845551</v>
      </c>
      <c r="E53" s="23">
        <v>440.02474039999998</v>
      </c>
      <c r="F53" s="24">
        <v>0.24349600953037501</v>
      </c>
    </row>
    <row r="54" spans="1:7" x14ac:dyDescent="0.2">
      <c r="A54" s="22" t="s">
        <v>622</v>
      </c>
      <c r="B54" s="22" t="s">
        <v>1388</v>
      </c>
      <c r="C54" s="22" t="s">
        <v>239</v>
      </c>
      <c r="D54" s="25">
        <v>460000</v>
      </c>
      <c r="E54" s="23">
        <v>46.059800000000003</v>
      </c>
      <c r="F54" s="24">
        <v>2.5488061170315001E-2</v>
      </c>
    </row>
    <row r="55" spans="1:7" x14ac:dyDescent="0.2">
      <c r="A55" s="21" t="s">
        <v>33</v>
      </c>
      <c r="B55" s="21"/>
      <c r="C55" s="21"/>
      <c r="D55" s="21"/>
      <c r="E55" s="26">
        <f>SUM(E7:E54)</f>
        <v>165540.32659639994</v>
      </c>
      <c r="F55" s="27">
        <f>SUM(F7:F54)</f>
        <v>91.604869548781409</v>
      </c>
      <c r="G55" s="11"/>
    </row>
    <row r="56" spans="1:7" x14ac:dyDescent="0.2">
      <c r="A56" s="22"/>
      <c r="B56" s="22"/>
      <c r="C56" s="22"/>
      <c r="D56" s="22"/>
      <c r="E56" s="23"/>
      <c r="F56" s="24"/>
    </row>
    <row r="57" spans="1:7" x14ac:dyDescent="0.2">
      <c r="A57" s="21" t="s">
        <v>301</v>
      </c>
      <c r="B57" s="22"/>
      <c r="C57" s="22"/>
      <c r="D57" s="22"/>
      <c r="E57" s="23"/>
      <c r="F57" s="24"/>
    </row>
    <row r="58" spans="1:7" x14ac:dyDescent="0.2">
      <c r="A58" s="22" t="s">
        <v>624</v>
      </c>
      <c r="B58" s="22" t="s">
        <v>623</v>
      </c>
      <c r="C58" s="22" t="s">
        <v>203</v>
      </c>
      <c r="D58" s="25">
        <v>1479310</v>
      </c>
      <c r="E58" s="23">
        <v>4970.9253930000004</v>
      </c>
      <c r="F58" s="24">
        <v>2.7507555501729501</v>
      </c>
    </row>
    <row r="59" spans="1:7" x14ac:dyDescent="0.2">
      <c r="A59" s="21" t="s">
        <v>33</v>
      </c>
      <c r="B59" s="21"/>
      <c r="C59" s="21"/>
      <c r="D59" s="21"/>
      <c r="E59" s="26">
        <f>SUM(E57:E58)</f>
        <v>4970.9253930000004</v>
      </c>
      <c r="F59" s="27">
        <f>SUM(F57:F58)</f>
        <v>2.7507555501729501</v>
      </c>
      <c r="G59" s="11"/>
    </row>
    <row r="60" spans="1:7" x14ac:dyDescent="0.2">
      <c r="A60" s="22"/>
      <c r="B60" s="22"/>
      <c r="C60" s="22"/>
      <c r="D60" s="22"/>
      <c r="E60" s="23"/>
      <c r="F60" s="24"/>
    </row>
    <row r="61" spans="1:7" x14ac:dyDescent="0.2">
      <c r="A61" s="21" t="s">
        <v>41</v>
      </c>
      <c r="B61" s="21"/>
      <c r="C61" s="21"/>
      <c r="D61" s="21"/>
      <c r="E61" s="26">
        <f>E55+E59</f>
        <v>170511.25198939996</v>
      </c>
      <c r="F61" s="27">
        <f>F55+F59</f>
        <v>94.355625098954363</v>
      </c>
      <c r="G61" s="11"/>
    </row>
    <row r="62" spans="1:7" x14ac:dyDescent="0.2">
      <c r="A62" s="21"/>
      <c r="B62" s="21"/>
      <c r="C62" s="21"/>
      <c r="D62" s="21"/>
      <c r="E62" s="26"/>
      <c r="F62" s="27"/>
      <c r="G62" s="11"/>
    </row>
    <row r="63" spans="1:7" x14ac:dyDescent="0.2">
      <c r="A63" s="21" t="s">
        <v>43</v>
      </c>
      <c r="B63" s="21"/>
      <c r="C63" s="21"/>
      <c r="D63" s="21"/>
      <c r="E63" s="26">
        <f>E65-(E55+E59)</f>
        <v>10200.021780000039</v>
      </c>
      <c r="F63" s="27">
        <f>F65-(F55+F59)</f>
        <v>5.6443749010456372</v>
      </c>
      <c r="G63" s="11"/>
    </row>
    <row r="64" spans="1:7" x14ac:dyDescent="0.2">
      <c r="A64" s="21"/>
      <c r="B64" s="21"/>
      <c r="C64" s="21"/>
      <c r="D64" s="21"/>
      <c r="E64" s="26"/>
      <c r="F64" s="27"/>
      <c r="G64" s="11"/>
    </row>
    <row r="65" spans="1:9" x14ac:dyDescent="0.2">
      <c r="A65" s="28" t="s">
        <v>42</v>
      </c>
      <c r="B65" s="28"/>
      <c r="C65" s="28"/>
      <c r="D65" s="28"/>
      <c r="E65" s="29">
        <v>180711.2737694</v>
      </c>
      <c r="F65" s="30">
        <v>100</v>
      </c>
      <c r="G65" s="11"/>
    </row>
    <row r="67" spans="1:9" ht="23.25" customHeight="1" x14ac:dyDescent="0.2">
      <c r="A67" s="152" t="s">
        <v>1031</v>
      </c>
      <c r="B67" s="152"/>
      <c r="C67" s="152"/>
      <c r="D67" s="152"/>
      <c r="G67" s="10"/>
      <c r="H67" s="10"/>
      <c r="I67" s="9"/>
    </row>
    <row r="69" spans="1:9" x14ac:dyDescent="0.2">
      <c r="A69" s="11" t="s">
        <v>45</v>
      </c>
    </row>
    <row r="70" spans="1:9" x14ac:dyDescent="0.2">
      <c r="A70" s="11" t="s">
        <v>1010</v>
      </c>
    </row>
    <row r="71" spans="1:9" x14ac:dyDescent="0.2">
      <c r="A71" s="11" t="s">
        <v>46</v>
      </c>
      <c r="B71" s="11"/>
      <c r="C71" s="31" t="s">
        <v>48</v>
      </c>
      <c r="D71" s="31" t="s">
        <v>47</v>
      </c>
    </row>
    <row r="72" spans="1:9" x14ac:dyDescent="0.2">
      <c r="A72" s="6" t="s">
        <v>57</v>
      </c>
      <c r="C72" s="32">
        <v>689.16600000000005</v>
      </c>
      <c r="D72" s="32">
        <v>653.93799999999999</v>
      </c>
    </row>
    <row r="73" spans="1:9" x14ac:dyDescent="0.2">
      <c r="A73" s="6" t="s">
        <v>125</v>
      </c>
      <c r="C73" s="32">
        <v>90.744100000000003</v>
      </c>
      <c r="D73" s="32">
        <v>86.105500000000006</v>
      </c>
    </row>
    <row r="74" spans="1:9" x14ac:dyDescent="0.2">
      <c r="A74" s="6" t="s">
        <v>58</v>
      </c>
      <c r="C74" s="32">
        <v>778.54909999999995</v>
      </c>
      <c r="D74" s="32">
        <v>739.42960000000005</v>
      </c>
    </row>
    <row r="75" spans="1:9" x14ac:dyDescent="0.2">
      <c r="A75" s="6" t="s">
        <v>126</v>
      </c>
      <c r="C75" s="32">
        <v>105.5998</v>
      </c>
      <c r="D75" s="32">
        <v>100.2938</v>
      </c>
    </row>
    <row r="77" spans="1:9" x14ac:dyDescent="0.2">
      <c r="A77" s="6" t="s">
        <v>52</v>
      </c>
    </row>
    <row r="79" spans="1:9" x14ac:dyDescent="0.2">
      <c r="A79" s="11" t="s">
        <v>1011</v>
      </c>
      <c r="D79" s="31" t="s">
        <v>54</v>
      </c>
    </row>
    <row r="81" spans="1:4" x14ac:dyDescent="0.2">
      <c r="A81" s="11" t="s">
        <v>1014</v>
      </c>
      <c r="B81" s="11"/>
      <c r="C81" s="11"/>
      <c r="D81" s="31" t="s">
        <v>54</v>
      </c>
    </row>
    <row r="83" spans="1:4" x14ac:dyDescent="0.2">
      <c r="A83" s="11" t="s">
        <v>1058</v>
      </c>
      <c r="D83" s="31" t="s">
        <v>54</v>
      </c>
    </row>
    <row r="85" spans="1:4" x14ac:dyDescent="0.2">
      <c r="A85" s="11" t="s">
        <v>1043</v>
      </c>
      <c r="D85" s="31" t="s">
        <v>54</v>
      </c>
    </row>
    <row r="87" spans="1:4" x14ac:dyDescent="0.2">
      <c r="A87" s="11" t="s">
        <v>1044</v>
      </c>
      <c r="D87" s="36">
        <v>0.31812620539047748</v>
      </c>
    </row>
    <row r="89" spans="1:4" x14ac:dyDescent="0.2">
      <c r="A89" s="11" t="s">
        <v>378</v>
      </c>
      <c r="D89" s="31" t="s">
        <v>54</v>
      </c>
    </row>
    <row r="91" spans="1:4" x14ac:dyDescent="0.2">
      <c r="A91" s="11" t="s">
        <v>1025</v>
      </c>
      <c r="D91" s="31" t="s">
        <v>54</v>
      </c>
    </row>
    <row r="93" spans="1:4" x14ac:dyDescent="0.2">
      <c r="A93" s="11" t="s">
        <v>1026</v>
      </c>
      <c r="B93" s="11"/>
      <c r="D93" s="31" t="s">
        <v>54</v>
      </c>
    </row>
    <row r="94" spans="1:4" x14ac:dyDescent="0.2">
      <c r="A94" s="11"/>
      <c r="B94" s="11"/>
    </row>
    <row r="95" spans="1:4" x14ac:dyDescent="0.2">
      <c r="A95" s="11" t="s">
        <v>1027</v>
      </c>
      <c r="B95" s="11"/>
      <c r="D95" s="31" t="s">
        <v>54</v>
      </c>
    </row>
    <row r="96" spans="1:4" x14ac:dyDescent="0.2">
      <c r="A96" s="11"/>
      <c r="B96" s="11"/>
    </row>
    <row r="97" spans="1:9" x14ac:dyDescent="0.2">
      <c r="A97" s="11" t="s">
        <v>1028</v>
      </c>
      <c r="B97" s="11"/>
      <c r="D97" s="31" t="s">
        <v>54</v>
      </c>
    </row>
    <row r="99" spans="1:9" x14ac:dyDescent="0.2">
      <c r="A99" s="78" t="s">
        <v>1060</v>
      </c>
      <c r="B99" s="79"/>
      <c r="C99" s="79"/>
      <c r="D99" s="79"/>
    </row>
    <row r="101" spans="1:9" x14ac:dyDescent="0.2">
      <c r="A101" s="78" t="s">
        <v>1503</v>
      </c>
      <c r="B101" s="79"/>
      <c r="C101" s="79"/>
      <c r="D101" s="79"/>
      <c r="E101" s="10"/>
      <c r="G101" s="79"/>
      <c r="H101" s="79"/>
      <c r="I101" s="79"/>
    </row>
    <row r="102" spans="1:9" x14ac:dyDescent="0.2">
      <c r="A102" s="100"/>
      <c r="B102" s="79"/>
      <c r="C102" s="79"/>
      <c r="D102" s="79"/>
      <c r="E102" s="10"/>
      <c r="G102" s="79"/>
      <c r="H102" s="79"/>
      <c r="I102" s="79"/>
    </row>
    <row r="103" spans="1:9" x14ac:dyDescent="0.2">
      <c r="A103" s="79"/>
      <c r="B103" s="79"/>
      <c r="C103" s="79"/>
      <c r="D103" s="79"/>
      <c r="E103" s="10"/>
      <c r="G103" s="79"/>
      <c r="H103" s="79"/>
      <c r="I103" s="79"/>
    </row>
    <row r="104" spans="1:9" x14ac:dyDescent="0.2">
      <c r="A104" s="79"/>
      <c r="B104" s="79"/>
      <c r="C104" s="79"/>
      <c r="D104" s="79"/>
      <c r="E104" s="10"/>
      <c r="G104" s="79"/>
      <c r="H104" s="79"/>
      <c r="I104" s="79"/>
    </row>
    <row r="105" spans="1:9" x14ac:dyDescent="0.2">
      <c r="A105" s="79"/>
      <c r="B105" s="79"/>
      <c r="C105" s="79"/>
      <c r="D105" s="79"/>
      <c r="E105" s="10"/>
      <c r="G105" s="79"/>
      <c r="H105" s="79"/>
      <c r="I105" s="79"/>
    </row>
    <row r="106" spans="1:9" x14ac:dyDescent="0.2">
      <c r="A106" s="79"/>
      <c r="B106" s="79"/>
      <c r="C106" s="79"/>
      <c r="D106" s="79"/>
      <c r="E106" s="10"/>
      <c r="G106" s="79"/>
      <c r="H106" s="79"/>
      <c r="I106" s="79"/>
    </row>
    <row r="107" spans="1:9" x14ac:dyDescent="0.2">
      <c r="A107" s="79"/>
      <c r="B107" s="79"/>
      <c r="C107" s="79"/>
      <c r="D107" s="79"/>
      <c r="E107" s="10"/>
      <c r="G107" s="79"/>
      <c r="H107" s="79"/>
      <c r="I107" s="79"/>
    </row>
    <row r="108" spans="1:9" x14ac:dyDescent="0.2">
      <c r="A108" s="79"/>
      <c r="B108" s="79"/>
      <c r="C108" s="79"/>
      <c r="D108" s="79"/>
      <c r="E108" s="10"/>
      <c r="G108" s="79"/>
      <c r="H108" s="79"/>
      <c r="I108" s="79"/>
    </row>
    <row r="109" spans="1:9" x14ac:dyDescent="0.2">
      <c r="A109" s="79"/>
      <c r="B109" s="79"/>
      <c r="C109" s="79"/>
      <c r="D109" s="79"/>
      <c r="E109" s="10"/>
      <c r="G109" s="79"/>
      <c r="H109" s="79"/>
      <c r="I109" s="79"/>
    </row>
    <row r="110" spans="1:9" x14ac:dyDescent="0.2">
      <c r="A110" s="79"/>
      <c r="B110" s="79"/>
      <c r="C110" s="79"/>
      <c r="D110" s="79"/>
      <c r="E110" s="10"/>
      <c r="G110" s="79"/>
      <c r="H110" s="79"/>
      <c r="I110" s="79"/>
    </row>
    <row r="111" spans="1:9" x14ac:dyDescent="0.2">
      <c r="A111" s="79"/>
      <c r="B111" s="79"/>
      <c r="C111" s="79"/>
      <c r="D111" s="79"/>
      <c r="E111" s="10"/>
      <c r="G111" s="79"/>
      <c r="H111" s="79"/>
      <c r="I111" s="79"/>
    </row>
    <row r="112" spans="1:9" x14ac:dyDescent="0.2">
      <c r="A112" s="79"/>
      <c r="B112" s="79"/>
      <c r="C112" s="79"/>
      <c r="D112" s="79"/>
      <c r="E112" s="10"/>
      <c r="G112" s="79"/>
      <c r="H112" s="79"/>
      <c r="I112" s="79"/>
    </row>
    <row r="113" spans="1:9" x14ac:dyDescent="0.2">
      <c r="A113" s="79"/>
      <c r="B113" s="79"/>
      <c r="C113" s="79"/>
      <c r="D113" s="79"/>
      <c r="E113" s="10"/>
      <c r="G113" s="79"/>
      <c r="H113" s="79"/>
      <c r="I113" s="79"/>
    </row>
    <row r="114" spans="1:9" x14ac:dyDescent="0.2">
      <c r="A114" s="79"/>
      <c r="B114" s="79"/>
      <c r="C114" s="79"/>
      <c r="D114" s="79"/>
      <c r="E114" s="10"/>
      <c r="G114" s="79"/>
      <c r="H114" s="79"/>
      <c r="I114" s="79"/>
    </row>
    <row r="115" spans="1:9" x14ac:dyDescent="0.2">
      <c r="A115" s="79"/>
      <c r="B115" s="79"/>
      <c r="C115" s="79"/>
      <c r="D115" s="79"/>
      <c r="E115" s="10"/>
      <c r="G115" s="79"/>
      <c r="H115" s="79"/>
      <c r="I115" s="79"/>
    </row>
    <row r="116" spans="1:9" x14ac:dyDescent="0.2">
      <c r="A116" s="79"/>
      <c r="B116" s="79"/>
      <c r="C116" s="79"/>
      <c r="D116" s="79"/>
      <c r="E116" s="10"/>
      <c r="G116" s="79"/>
      <c r="H116" s="79"/>
      <c r="I116" s="79"/>
    </row>
    <row r="117" spans="1:9" x14ac:dyDescent="0.2">
      <c r="A117" s="79"/>
      <c r="B117" s="79"/>
      <c r="C117" s="79"/>
      <c r="D117" s="79"/>
      <c r="E117" s="10"/>
      <c r="G117" s="79"/>
      <c r="H117" s="79"/>
      <c r="I117" s="79"/>
    </row>
    <row r="118" spans="1:9" x14ac:dyDescent="0.2">
      <c r="A118" s="79"/>
      <c r="B118" s="79"/>
      <c r="C118" s="79"/>
      <c r="D118" s="79"/>
      <c r="E118" s="10"/>
      <c r="G118" s="79"/>
      <c r="H118" s="79"/>
      <c r="I118" s="79"/>
    </row>
    <row r="119" spans="1:9" x14ac:dyDescent="0.2">
      <c r="A119" s="79"/>
      <c r="B119" s="79"/>
      <c r="C119" s="79"/>
      <c r="D119" s="79"/>
      <c r="E119" s="10"/>
      <c r="G119" s="79"/>
      <c r="H119" s="79"/>
      <c r="I119" s="79"/>
    </row>
    <row r="120" spans="1:9" x14ac:dyDescent="0.2">
      <c r="A120" s="78" t="s">
        <v>1890</v>
      </c>
      <c r="B120" s="79"/>
      <c r="C120" s="79"/>
      <c r="D120" s="79"/>
      <c r="E120" s="10"/>
      <c r="G120" s="79"/>
      <c r="H120" s="79"/>
      <c r="I120" s="79"/>
    </row>
    <row r="121" spans="1:9" x14ac:dyDescent="0.2">
      <c r="A121" s="79"/>
      <c r="B121" s="79"/>
      <c r="C121" s="79"/>
      <c r="D121" s="79"/>
      <c r="E121" s="10"/>
      <c r="G121" s="79"/>
      <c r="H121" s="79"/>
      <c r="I121" s="79"/>
    </row>
    <row r="122" spans="1:9" x14ac:dyDescent="0.2">
      <c r="A122" s="78" t="s">
        <v>1505</v>
      </c>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row r="125" spans="1:9" x14ac:dyDescent="0.2">
      <c r="A125" s="79"/>
      <c r="B125" s="79"/>
      <c r="C125" s="79"/>
      <c r="D125" s="79"/>
      <c r="E125" s="10"/>
      <c r="G125" s="79"/>
      <c r="H125" s="79"/>
      <c r="I125" s="79"/>
    </row>
    <row r="126" spans="1:9" x14ac:dyDescent="0.2">
      <c r="A126" s="79"/>
      <c r="B126" s="79"/>
      <c r="C126" s="79"/>
      <c r="D126" s="79"/>
      <c r="E126" s="10"/>
      <c r="G126" s="79"/>
      <c r="H126" s="79"/>
      <c r="I126" s="79"/>
    </row>
    <row r="127" spans="1:9" x14ac:dyDescent="0.2">
      <c r="A127" s="79"/>
      <c r="B127" s="79"/>
      <c r="C127" s="79"/>
      <c r="D127" s="79"/>
      <c r="E127" s="10"/>
      <c r="G127" s="79"/>
      <c r="H127" s="79"/>
      <c r="I127" s="79"/>
    </row>
    <row r="128" spans="1:9" x14ac:dyDescent="0.2">
      <c r="A128" s="79"/>
      <c r="B128" s="79"/>
      <c r="C128" s="79"/>
      <c r="D128" s="79"/>
      <c r="E128" s="10"/>
      <c r="G128" s="79"/>
      <c r="H128" s="79"/>
      <c r="I128" s="79"/>
    </row>
    <row r="129" spans="1:9" x14ac:dyDescent="0.2">
      <c r="A129" s="79"/>
      <c r="B129" s="79"/>
      <c r="C129" s="79"/>
      <c r="D129" s="79"/>
      <c r="E129" s="10"/>
      <c r="G129" s="79"/>
      <c r="H129" s="79"/>
      <c r="I129" s="79"/>
    </row>
    <row r="130" spans="1:9" x14ac:dyDescent="0.2">
      <c r="A130" s="79"/>
      <c r="B130" s="79"/>
      <c r="C130" s="79"/>
      <c r="D130" s="79"/>
      <c r="E130" s="10"/>
      <c r="G130" s="79"/>
      <c r="H130" s="79"/>
      <c r="I130" s="79"/>
    </row>
    <row r="131" spans="1:9" x14ac:dyDescent="0.2">
      <c r="A131" s="79"/>
      <c r="B131" s="79"/>
      <c r="C131" s="79"/>
      <c r="D131" s="79"/>
      <c r="E131" s="10"/>
      <c r="G131" s="79"/>
      <c r="H131" s="79"/>
      <c r="I131" s="79"/>
    </row>
    <row r="132" spans="1:9" x14ac:dyDescent="0.2">
      <c r="A132" s="79"/>
      <c r="B132" s="79"/>
      <c r="C132" s="79"/>
      <c r="D132" s="79"/>
      <c r="E132" s="10"/>
      <c r="G132" s="79"/>
      <c r="H132" s="79"/>
      <c r="I132" s="79"/>
    </row>
    <row r="133" spans="1:9" x14ac:dyDescent="0.2">
      <c r="A133" s="79"/>
      <c r="B133" s="79"/>
      <c r="C133" s="79"/>
      <c r="D133" s="79"/>
      <c r="E133" s="10"/>
      <c r="G133" s="79"/>
      <c r="H133" s="79"/>
      <c r="I133" s="79"/>
    </row>
    <row r="134" spans="1:9" x14ac:dyDescent="0.2">
      <c r="A134" s="79"/>
      <c r="B134" s="79"/>
      <c r="C134" s="79"/>
      <c r="D134" s="79"/>
      <c r="E134" s="10"/>
      <c r="G134" s="79"/>
      <c r="H134" s="79"/>
      <c r="I134" s="79"/>
    </row>
    <row r="135" spans="1:9" x14ac:dyDescent="0.2">
      <c r="A135" s="79"/>
      <c r="B135" s="79"/>
      <c r="C135" s="79"/>
      <c r="D135" s="79"/>
      <c r="E135" s="10"/>
      <c r="G135" s="79"/>
      <c r="H135" s="79"/>
      <c r="I135" s="79"/>
    </row>
    <row r="136" spans="1:9" x14ac:dyDescent="0.2">
      <c r="A136" s="79"/>
      <c r="B136" s="79"/>
      <c r="C136" s="79"/>
      <c r="D136" s="79"/>
      <c r="E136" s="10"/>
      <c r="G136" s="79"/>
      <c r="H136" s="79"/>
      <c r="I136" s="79"/>
    </row>
    <row r="137" spans="1:9" x14ac:dyDescent="0.2">
      <c r="A137" s="79"/>
      <c r="B137" s="79"/>
      <c r="C137" s="79"/>
      <c r="D137" s="79"/>
      <c r="E137" s="10"/>
      <c r="G137" s="79"/>
      <c r="H137" s="79"/>
      <c r="I137" s="79"/>
    </row>
    <row r="138" spans="1:9" x14ac:dyDescent="0.2">
      <c r="A138" s="79"/>
      <c r="B138" s="79"/>
      <c r="C138" s="79"/>
      <c r="D138" s="79"/>
      <c r="E138" s="10"/>
      <c r="G138" s="79"/>
      <c r="H138" s="79"/>
      <c r="I138" s="79"/>
    </row>
    <row r="139" spans="1:9" x14ac:dyDescent="0.2">
      <c r="A139" s="79"/>
      <c r="B139" s="79"/>
      <c r="C139" s="79"/>
      <c r="D139" s="79"/>
      <c r="E139" s="10"/>
      <c r="G139" s="79"/>
      <c r="H139" s="79"/>
      <c r="I139" s="79"/>
    </row>
    <row r="140" spans="1:9" x14ac:dyDescent="0.2">
      <c r="A140" s="79"/>
      <c r="B140" s="79"/>
      <c r="C140" s="79"/>
      <c r="D140" s="79"/>
      <c r="E140" s="10"/>
      <c r="G140" s="79"/>
      <c r="H140" s="79"/>
      <c r="I140" s="79"/>
    </row>
    <row r="141" spans="1:9" x14ac:dyDescent="0.2">
      <c r="A141" s="78" t="s">
        <v>1891</v>
      </c>
      <c r="B141" s="79"/>
      <c r="C141" s="79"/>
      <c r="D141" s="79"/>
      <c r="E141" s="10"/>
      <c r="G141" s="79"/>
      <c r="H141" s="79"/>
      <c r="I141" s="79"/>
    </row>
    <row r="142" spans="1:9" x14ac:dyDescent="0.2">
      <c r="A142" s="79"/>
      <c r="B142" s="79"/>
      <c r="C142" s="79"/>
      <c r="D142" s="79"/>
      <c r="E142" s="10"/>
      <c r="G142" s="79"/>
      <c r="H142" s="79"/>
      <c r="I142" s="79"/>
    </row>
    <row r="143" spans="1:9" x14ac:dyDescent="0.2">
      <c r="A143" s="78" t="s">
        <v>1505</v>
      </c>
      <c r="B143" s="79"/>
      <c r="C143" s="79"/>
      <c r="D143" s="79"/>
      <c r="E143" s="10"/>
      <c r="G143" s="79"/>
      <c r="H143" s="79"/>
      <c r="I143" s="79"/>
    </row>
    <row r="144" spans="1:9" x14ac:dyDescent="0.2">
      <c r="A144" s="79"/>
      <c r="B144" s="79"/>
      <c r="C144" s="79"/>
      <c r="D144" s="79"/>
      <c r="E144" s="10"/>
      <c r="G144" s="79"/>
      <c r="H144" s="79"/>
      <c r="I144" s="79"/>
    </row>
    <row r="145" spans="1:9" x14ac:dyDescent="0.2">
      <c r="A145" s="79"/>
      <c r="B145" s="79"/>
      <c r="C145" s="79"/>
      <c r="D145" s="79"/>
      <c r="E145" s="10"/>
      <c r="G145" s="79"/>
      <c r="H145" s="79"/>
      <c r="I145" s="79"/>
    </row>
    <row r="146" spans="1:9" x14ac:dyDescent="0.2">
      <c r="A146" s="79"/>
      <c r="B146" s="79"/>
      <c r="C146" s="79"/>
      <c r="D146" s="79"/>
      <c r="E146" s="10"/>
      <c r="G146" s="79"/>
      <c r="H146" s="79"/>
      <c r="I146" s="79"/>
    </row>
    <row r="147" spans="1:9" x14ac:dyDescent="0.2">
      <c r="A147" s="79"/>
      <c r="B147" s="79"/>
      <c r="C147" s="79"/>
      <c r="D147" s="79"/>
      <c r="E147" s="10"/>
      <c r="G147" s="79"/>
      <c r="H147" s="79"/>
      <c r="I147" s="79"/>
    </row>
    <row r="148" spans="1:9" x14ac:dyDescent="0.2">
      <c r="A148" s="79"/>
      <c r="B148" s="79"/>
      <c r="C148" s="79"/>
      <c r="D148" s="79"/>
      <c r="E148" s="10"/>
      <c r="G148" s="79"/>
      <c r="H148" s="79"/>
      <c r="I148" s="79"/>
    </row>
    <row r="149" spans="1:9" x14ac:dyDescent="0.2">
      <c r="A149" s="79"/>
      <c r="B149" s="79"/>
      <c r="C149" s="79"/>
      <c r="D149" s="79"/>
      <c r="E149" s="10"/>
      <c r="G149" s="79"/>
      <c r="H149" s="79"/>
      <c r="I149" s="79"/>
    </row>
    <row r="150" spans="1:9" x14ac:dyDescent="0.2">
      <c r="A150" s="79"/>
      <c r="B150" s="79"/>
      <c r="C150" s="79"/>
      <c r="D150" s="79"/>
      <c r="E150" s="10"/>
      <c r="G150" s="79"/>
      <c r="H150" s="79"/>
      <c r="I150" s="79"/>
    </row>
    <row r="151" spans="1:9" x14ac:dyDescent="0.2">
      <c r="A151" s="79"/>
      <c r="B151" s="79"/>
      <c r="C151" s="79"/>
      <c r="D151" s="79"/>
      <c r="E151" s="10"/>
      <c r="G151" s="79"/>
      <c r="H151" s="79"/>
      <c r="I151" s="79"/>
    </row>
    <row r="152" spans="1:9" x14ac:dyDescent="0.2">
      <c r="A152" s="79"/>
      <c r="B152" s="79"/>
      <c r="C152" s="79"/>
      <c r="D152" s="79"/>
      <c r="E152" s="10"/>
      <c r="G152" s="79"/>
      <c r="H152" s="79"/>
      <c r="I152" s="79"/>
    </row>
    <row r="153" spans="1:9" x14ac:dyDescent="0.2">
      <c r="A153" s="79"/>
      <c r="B153" s="79"/>
      <c r="C153" s="79"/>
      <c r="D153" s="79"/>
      <c r="E153" s="10"/>
      <c r="G153" s="79"/>
      <c r="H153" s="79"/>
      <c r="I153" s="79"/>
    </row>
    <row r="154" spans="1:9" x14ac:dyDescent="0.2">
      <c r="A154" s="79"/>
      <c r="B154" s="79"/>
      <c r="C154" s="79"/>
      <c r="D154" s="79"/>
      <c r="E154" s="10"/>
      <c r="G154" s="79"/>
      <c r="H154" s="79"/>
      <c r="I154" s="79"/>
    </row>
    <row r="155" spans="1:9" x14ac:dyDescent="0.2">
      <c r="A155" s="79"/>
      <c r="B155" s="79"/>
      <c r="C155" s="79"/>
      <c r="D155" s="79"/>
      <c r="E155" s="10"/>
      <c r="G155" s="79"/>
      <c r="H155" s="79"/>
      <c r="I155" s="79"/>
    </row>
    <row r="156" spans="1:9" x14ac:dyDescent="0.2">
      <c r="A156" s="79"/>
      <c r="B156" s="79"/>
      <c r="C156" s="79"/>
      <c r="D156" s="79"/>
      <c r="E156" s="10"/>
      <c r="G156" s="79"/>
      <c r="H156" s="79"/>
      <c r="I156" s="79"/>
    </row>
    <row r="157" spans="1:9" x14ac:dyDescent="0.2">
      <c r="A157" s="79"/>
      <c r="B157" s="79"/>
      <c r="C157" s="79"/>
      <c r="D157" s="79"/>
      <c r="E157" s="10"/>
      <c r="G157" s="79"/>
      <c r="H157" s="79"/>
      <c r="I157" s="79"/>
    </row>
    <row r="158" spans="1:9" x14ac:dyDescent="0.2">
      <c r="A158" s="79"/>
      <c r="B158" s="79"/>
      <c r="C158" s="79"/>
      <c r="D158" s="79"/>
      <c r="E158" s="10"/>
      <c r="G158" s="79"/>
      <c r="H158" s="79"/>
      <c r="I158" s="79"/>
    </row>
    <row r="159" spans="1:9" x14ac:dyDescent="0.2">
      <c r="A159" s="79"/>
      <c r="B159" s="79"/>
      <c r="C159" s="79"/>
      <c r="D159" s="79"/>
      <c r="E159" s="10"/>
      <c r="G159" s="79"/>
      <c r="H159" s="79"/>
      <c r="I159" s="79"/>
    </row>
    <row r="160" spans="1:9" x14ac:dyDescent="0.2">
      <c r="A160" s="79" t="s">
        <v>1506</v>
      </c>
      <c r="B160" s="79"/>
      <c r="C160" s="79"/>
      <c r="D160" s="79"/>
      <c r="E160" s="10"/>
      <c r="G160" s="79"/>
      <c r="H160" s="79"/>
      <c r="I160" s="79"/>
    </row>
    <row r="161" spans="1:9" x14ac:dyDescent="0.2">
      <c r="A161" s="79"/>
      <c r="B161" s="79"/>
      <c r="C161" s="79"/>
      <c r="D161" s="79"/>
      <c r="E161" s="10"/>
      <c r="G161" s="79"/>
      <c r="H161" s="79"/>
      <c r="I161" s="79"/>
    </row>
    <row r="162" spans="1:9" x14ac:dyDescent="0.2">
      <c r="A162" s="79"/>
      <c r="B162" s="79"/>
      <c r="C162" s="79"/>
      <c r="D162" s="79"/>
      <c r="E162" s="10"/>
      <c r="G162" s="79"/>
      <c r="H162" s="79"/>
      <c r="I162" s="79"/>
    </row>
    <row r="163" spans="1:9" x14ac:dyDescent="0.2">
      <c r="A163" s="79"/>
      <c r="B163" s="79"/>
      <c r="C163" s="79"/>
      <c r="D163" s="79"/>
      <c r="E163" s="10"/>
      <c r="G163" s="79"/>
      <c r="H163" s="79"/>
      <c r="I163" s="79"/>
    </row>
  </sheetData>
  <mergeCells count="2">
    <mergeCell ref="A1:F1"/>
    <mergeCell ref="A67:D67"/>
  </mergeCells>
  <conditionalFormatting sqref="F2:F3 F5:F66">
    <cfRule type="cellIs" dxfId="74" priority="4" stopIfTrue="1" operator="between">
      <formula>0.009</formula>
      <formula>-0.009</formula>
    </cfRule>
  </conditionalFormatting>
  <conditionalFormatting sqref="F68:F159">
    <cfRule type="cellIs" dxfId="73" priority="1" stopIfTrue="1" operator="between">
      <formula>0.009</formula>
      <formula>-0.009</formula>
    </cfRule>
  </conditionalFormatting>
  <conditionalFormatting sqref="F164:F65536">
    <cfRule type="cellIs" dxfId="72" priority="2" stopIfTrue="1" operator="between">
      <formula>0.009</formula>
      <formula>-0.009</formula>
    </cfRule>
  </conditionalFormatting>
  <conditionalFormatting sqref="F67:H67">
    <cfRule type="cellIs" dxfId="71"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4EE8E-4502-401C-8645-0B8D2AF73D2D}">
  <dimension ref="A1:I124"/>
  <sheetViews>
    <sheetView workbookViewId="0">
      <selection sqref="A1:F1"/>
    </sheetView>
  </sheetViews>
  <sheetFormatPr defaultColWidth="9.28515625" defaultRowHeight="11.25" x14ac:dyDescent="0.2"/>
  <cols>
    <col min="1" max="1" width="33.85546875" style="6" bestFit="1" customWidth="1"/>
    <col min="2" max="2" width="30.42578125" style="6" bestFit="1" customWidth="1"/>
    <col min="3" max="3" width="22.28515625" style="6" bestFit="1" customWidth="1"/>
    <col min="4" max="4" width="15.7109375" style="6" customWidth="1"/>
    <col min="5" max="5" width="24.7109375" style="9" customWidth="1"/>
    <col min="6" max="6" width="11.7109375" style="10" bestFit="1" customWidth="1"/>
    <col min="7" max="16384" width="9.28515625" style="6"/>
  </cols>
  <sheetData>
    <row r="1" spans="1:6" s="1" customFormat="1" ht="15" x14ac:dyDescent="0.2">
      <c r="A1" s="150" t="s">
        <v>14</v>
      </c>
      <c r="B1" s="151"/>
      <c r="C1" s="151"/>
      <c r="D1" s="151"/>
      <c r="E1" s="151"/>
      <c r="F1" s="151"/>
    </row>
    <row r="2" spans="1:6" s="1" customFormat="1" ht="12" x14ac:dyDescent="0.2">
      <c r="E2" s="5"/>
      <c r="F2" s="8"/>
    </row>
    <row r="3" spans="1:6" s="1" customFormat="1" ht="12" x14ac:dyDescent="0.2">
      <c r="A3" s="7" t="s">
        <v>7</v>
      </c>
      <c r="B3" s="2"/>
      <c r="C3" s="3"/>
      <c r="D3" s="3"/>
      <c r="E3" s="4"/>
      <c r="F3" s="8"/>
    </row>
    <row r="4" spans="1:6" s="1" customFormat="1" ht="21.4" customHeight="1" x14ac:dyDescent="0.2">
      <c r="A4" s="14" t="s">
        <v>2</v>
      </c>
      <c r="B4" s="14" t="s">
        <v>0</v>
      </c>
      <c r="C4" s="15" t="s">
        <v>625</v>
      </c>
      <c r="D4" s="15" t="s">
        <v>1</v>
      </c>
      <c r="E4" s="56" t="s">
        <v>6</v>
      </c>
      <c r="F4" s="16" t="s">
        <v>3</v>
      </c>
    </row>
    <row r="5" spans="1:6" x14ac:dyDescent="0.2">
      <c r="A5" s="17" t="s">
        <v>128</v>
      </c>
      <c r="B5" s="18"/>
      <c r="C5" s="18"/>
      <c r="D5" s="18"/>
      <c r="E5" s="19"/>
      <c r="F5" s="20"/>
    </row>
    <row r="6" spans="1:6" x14ac:dyDescent="0.2">
      <c r="A6" s="21" t="s">
        <v>31</v>
      </c>
      <c r="B6" s="22"/>
      <c r="C6" s="22"/>
      <c r="D6" s="22"/>
      <c r="E6" s="23"/>
      <c r="F6" s="24"/>
    </row>
    <row r="7" spans="1:6" x14ac:dyDescent="0.2">
      <c r="A7" s="22" t="s">
        <v>142</v>
      </c>
      <c r="B7" s="22" t="s">
        <v>141</v>
      </c>
      <c r="C7" s="22" t="s">
        <v>143</v>
      </c>
      <c r="D7" s="25">
        <v>2079875</v>
      </c>
      <c r="E7" s="23">
        <v>36543.403749999998</v>
      </c>
      <c r="F7" s="24">
        <v>22.5125916377857</v>
      </c>
    </row>
    <row r="8" spans="1:6" x14ac:dyDescent="0.2">
      <c r="A8" s="22" t="s">
        <v>148</v>
      </c>
      <c r="B8" s="22" t="s">
        <v>147</v>
      </c>
      <c r="C8" s="22" t="s">
        <v>149</v>
      </c>
      <c r="D8" s="25">
        <v>2089607</v>
      </c>
      <c r="E8" s="23">
        <v>20772.783189999998</v>
      </c>
      <c r="F8" s="24">
        <v>12.7970888627672</v>
      </c>
    </row>
    <row r="9" spans="1:6" x14ac:dyDescent="0.2">
      <c r="A9" s="22" t="s">
        <v>139</v>
      </c>
      <c r="B9" s="22" t="s">
        <v>138</v>
      </c>
      <c r="C9" s="22" t="s">
        <v>140</v>
      </c>
      <c r="D9" s="25">
        <v>3703164</v>
      </c>
      <c r="E9" s="23">
        <v>11850.1248</v>
      </c>
      <c r="F9" s="24">
        <v>7.3002783841446801</v>
      </c>
    </row>
    <row r="10" spans="1:6" x14ac:dyDescent="0.2">
      <c r="A10" s="22" t="s">
        <v>261</v>
      </c>
      <c r="B10" s="22" t="s">
        <v>260</v>
      </c>
      <c r="C10" s="22" t="s">
        <v>149</v>
      </c>
      <c r="D10" s="25">
        <v>851490</v>
      </c>
      <c r="E10" s="23">
        <v>10473.326999999999</v>
      </c>
      <c r="F10" s="24">
        <v>6.4521010536681302</v>
      </c>
    </row>
    <row r="11" spans="1:6" x14ac:dyDescent="0.2">
      <c r="A11" s="22" t="s">
        <v>579</v>
      </c>
      <c r="B11" s="22" t="s">
        <v>578</v>
      </c>
      <c r="C11" s="22" t="s">
        <v>149</v>
      </c>
      <c r="D11" s="25">
        <v>378126</v>
      </c>
      <c r="E11" s="23">
        <v>7753.851756</v>
      </c>
      <c r="F11" s="24">
        <v>4.7767662639459401</v>
      </c>
    </row>
    <row r="12" spans="1:6" x14ac:dyDescent="0.2">
      <c r="A12" s="22" t="s">
        <v>241</v>
      </c>
      <c r="B12" s="22" t="s">
        <v>240</v>
      </c>
      <c r="C12" s="22" t="s">
        <v>176</v>
      </c>
      <c r="D12" s="25">
        <v>517479</v>
      </c>
      <c r="E12" s="23">
        <v>5505.459081</v>
      </c>
      <c r="F12" s="24">
        <v>3.39164224868057</v>
      </c>
    </row>
    <row r="13" spans="1:6" x14ac:dyDescent="0.2">
      <c r="A13" s="22" t="s">
        <v>430</v>
      </c>
      <c r="B13" s="22" t="s">
        <v>429</v>
      </c>
      <c r="C13" s="22" t="s">
        <v>140</v>
      </c>
      <c r="D13" s="25">
        <v>394359</v>
      </c>
      <c r="E13" s="23">
        <v>4809.2080050000004</v>
      </c>
      <c r="F13" s="24">
        <v>2.9627162444531399</v>
      </c>
    </row>
    <row r="14" spans="1:6" x14ac:dyDescent="0.2">
      <c r="A14" s="22" t="s">
        <v>513</v>
      </c>
      <c r="B14" s="22" t="s">
        <v>512</v>
      </c>
      <c r="C14" s="22" t="s">
        <v>140</v>
      </c>
      <c r="D14" s="25">
        <v>1920350</v>
      </c>
      <c r="E14" s="23">
        <v>4802.7953500000003</v>
      </c>
      <c r="F14" s="24">
        <v>2.95876572346948</v>
      </c>
    </row>
    <row r="15" spans="1:6" x14ac:dyDescent="0.2">
      <c r="A15" s="22" t="s">
        <v>334</v>
      </c>
      <c r="B15" s="22" t="s">
        <v>333</v>
      </c>
      <c r="C15" s="22" t="s">
        <v>140</v>
      </c>
      <c r="D15" s="25">
        <v>1678014</v>
      </c>
      <c r="E15" s="23">
        <v>3821.6768849999999</v>
      </c>
      <c r="F15" s="24">
        <v>2.3543469478693502</v>
      </c>
    </row>
    <row r="16" spans="1:6" x14ac:dyDescent="0.2">
      <c r="A16" s="22" t="s">
        <v>627</v>
      </c>
      <c r="B16" s="22" t="s">
        <v>626</v>
      </c>
      <c r="C16" s="22" t="s">
        <v>522</v>
      </c>
      <c r="D16" s="25">
        <v>635268</v>
      </c>
      <c r="E16" s="23">
        <v>3490.4800260000002</v>
      </c>
      <c r="F16" s="24">
        <v>2.1503128713122601</v>
      </c>
    </row>
    <row r="17" spans="1:7" x14ac:dyDescent="0.2">
      <c r="A17" s="22" t="s">
        <v>629</v>
      </c>
      <c r="B17" s="22" t="s">
        <v>628</v>
      </c>
      <c r="C17" s="22" t="s">
        <v>149</v>
      </c>
      <c r="D17" s="25">
        <v>516184</v>
      </c>
      <c r="E17" s="23">
        <v>3167.5631159999998</v>
      </c>
      <c r="F17" s="24">
        <v>1.95137966362589</v>
      </c>
    </row>
    <row r="18" spans="1:7" x14ac:dyDescent="0.2">
      <c r="A18" s="22" t="s">
        <v>432</v>
      </c>
      <c r="B18" s="22" t="s">
        <v>431</v>
      </c>
      <c r="C18" s="22" t="s">
        <v>149</v>
      </c>
      <c r="D18" s="25">
        <v>135017</v>
      </c>
      <c r="E18" s="23">
        <v>2908.8062479999999</v>
      </c>
      <c r="F18" s="24">
        <v>1.79197229854823</v>
      </c>
    </row>
    <row r="19" spans="1:7" x14ac:dyDescent="0.2">
      <c r="A19" s="22" t="s">
        <v>631</v>
      </c>
      <c r="B19" s="22" t="s">
        <v>630</v>
      </c>
      <c r="C19" s="22" t="s">
        <v>632</v>
      </c>
      <c r="D19" s="25">
        <v>222271</v>
      </c>
      <c r="E19" s="23">
        <v>2762.161717</v>
      </c>
      <c r="F19" s="24">
        <v>1.70163182383759</v>
      </c>
    </row>
    <row r="20" spans="1:7" x14ac:dyDescent="0.2">
      <c r="A20" s="22" t="s">
        <v>603</v>
      </c>
      <c r="B20" s="22" t="s">
        <v>602</v>
      </c>
      <c r="C20" s="22" t="s">
        <v>149</v>
      </c>
      <c r="D20" s="25">
        <v>543961</v>
      </c>
      <c r="E20" s="23">
        <v>2296.059381</v>
      </c>
      <c r="F20" s="24">
        <v>1.4144891257032901</v>
      </c>
    </row>
    <row r="21" spans="1:7" x14ac:dyDescent="0.2">
      <c r="A21" s="22" t="s">
        <v>634</v>
      </c>
      <c r="B21" s="22" t="s">
        <v>633</v>
      </c>
      <c r="C21" s="22" t="s">
        <v>149</v>
      </c>
      <c r="D21" s="25">
        <v>391472</v>
      </c>
      <c r="E21" s="23">
        <v>1934.263152</v>
      </c>
      <c r="F21" s="24">
        <v>1.19160428401506</v>
      </c>
    </row>
    <row r="22" spans="1:7" x14ac:dyDescent="0.2">
      <c r="A22" s="21" t="s">
        <v>33</v>
      </c>
      <c r="B22" s="21"/>
      <c r="C22" s="21"/>
      <c r="D22" s="21"/>
      <c r="E22" s="26">
        <f>SUM(E7:E21)</f>
        <v>122891.96345700001</v>
      </c>
      <c r="F22" s="27">
        <f>SUM(F7:F21)</f>
        <v>75.707687433826507</v>
      </c>
      <c r="G22" s="11"/>
    </row>
    <row r="23" spans="1:7" x14ac:dyDescent="0.2">
      <c r="A23" s="22"/>
      <c r="B23" s="22"/>
      <c r="C23" s="22"/>
      <c r="D23" s="22"/>
      <c r="E23" s="23"/>
      <c r="F23" s="24"/>
    </row>
    <row r="24" spans="1:7" x14ac:dyDescent="0.2">
      <c r="A24" s="21" t="s">
        <v>635</v>
      </c>
      <c r="B24" s="22"/>
      <c r="C24" s="22"/>
      <c r="D24" s="22"/>
      <c r="E24" s="23"/>
      <c r="F24" s="24"/>
    </row>
    <row r="25" spans="1:7" x14ac:dyDescent="0.2">
      <c r="A25" s="22" t="s">
        <v>637</v>
      </c>
      <c r="B25" s="22" t="s">
        <v>636</v>
      </c>
      <c r="C25" s="22" t="s">
        <v>522</v>
      </c>
      <c r="D25" s="25">
        <v>164740</v>
      </c>
      <c r="E25" s="23">
        <v>9067.5993109999999</v>
      </c>
      <c r="F25" s="24">
        <v>5.5861014430985998</v>
      </c>
    </row>
    <row r="26" spans="1:7" x14ac:dyDescent="0.2">
      <c r="A26" s="22" t="s">
        <v>639</v>
      </c>
      <c r="B26" s="22" t="s">
        <v>638</v>
      </c>
      <c r="C26" s="22" t="s">
        <v>149</v>
      </c>
      <c r="D26" s="25">
        <v>9122</v>
      </c>
      <c r="E26" s="23">
        <v>3007.6571290000002</v>
      </c>
      <c r="F26" s="24">
        <v>1.8528694588733201</v>
      </c>
    </row>
    <row r="27" spans="1:7" x14ac:dyDescent="0.2">
      <c r="A27" s="22" t="s">
        <v>641</v>
      </c>
      <c r="B27" s="22" t="s">
        <v>640</v>
      </c>
      <c r="C27" s="22" t="s">
        <v>642</v>
      </c>
      <c r="D27" s="25">
        <v>7579</v>
      </c>
      <c r="E27" s="23">
        <v>2418.5833090000001</v>
      </c>
      <c r="F27" s="24">
        <v>1.48997008461428</v>
      </c>
    </row>
    <row r="28" spans="1:7" x14ac:dyDescent="0.2">
      <c r="A28" s="22" t="s">
        <v>644</v>
      </c>
      <c r="B28" s="22" t="s">
        <v>643</v>
      </c>
      <c r="C28" s="22" t="s">
        <v>642</v>
      </c>
      <c r="D28" s="25">
        <v>10000</v>
      </c>
      <c r="E28" s="23">
        <v>2188.4513499999998</v>
      </c>
      <c r="F28" s="24">
        <v>1.3481971164689499</v>
      </c>
    </row>
    <row r="29" spans="1:7" x14ac:dyDescent="0.2">
      <c r="A29" s="22" t="s">
        <v>646</v>
      </c>
      <c r="B29" s="22" t="s">
        <v>645</v>
      </c>
      <c r="C29" s="22" t="s">
        <v>149</v>
      </c>
      <c r="D29" s="25">
        <v>3083</v>
      </c>
      <c r="E29" s="23">
        <v>2142.3882149999999</v>
      </c>
      <c r="F29" s="24">
        <v>1.31981988716362</v>
      </c>
    </row>
    <row r="30" spans="1:7" x14ac:dyDescent="0.2">
      <c r="A30" s="22" t="s">
        <v>648</v>
      </c>
      <c r="B30" s="22" t="s">
        <v>647</v>
      </c>
      <c r="C30" s="22" t="s">
        <v>140</v>
      </c>
      <c r="D30" s="25">
        <v>8181</v>
      </c>
      <c r="E30" s="23">
        <v>1953.1972860000001</v>
      </c>
      <c r="F30" s="24">
        <v>1.2032686716477301</v>
      </c>
    </row>
    <row r="31" spans="1:7" x14ac:dyDescent="0.2">
      <c r="A31" s="22" t="s">
        <v>650</v>
      </c>
      <c r="B31" s="22" t="s">
        <v>649</v>
      </c>
      <c r="C31" s="22" t="s">
        <v>149</v>
      </c>
      <c r="D31" s="25">
        <v>3802</v>
      </c>
      <c r="E31" s="23">
        <v>1868.631388</v>
      </c>
      <c r="F31" s="24">
        <v>1.1511717859503601</v>
      </c>
    </row>
    <row r="32" spans="1:7" x14ac:dyDescent="0.2">
      <c r="A32" s="22" t="s">
        <v>652</v>
      </c>
      <c r="B32" s="22" t="s">
        <v>651</v>
      </c>
      <c r="C32" s="22" t="s">
        <v>230</v>
      </c>
      <c r="D32" s="25">
        <v>36862</v>
      </c>
      <c r="E32" s="23">
        <v>1667.2461430000001</v>
      </c>
      <c r="F32" s="24">
        <v>1.0271082528001301</v>
      </c>
    </row>
    <row r="33" spans="1:9" x14ac:dyDescent="0.2">
      <c r="A33" s="21" t="s">
        <v>33</v>
      </c>
      <c r="B33" s="21"/>
      <c r="C33" s="21"/>
      <c r="D33" s="21"/>
      <c r="E33" s="26">
        <f>SUM(E24:E32)</f>
        <v>24313.754131000002</v>
      </c>
      <c r="F33" s="27">
        <f>SUM(F24:F32)</f>
        <v>14.978506700616991</v>
      </c>
      <c r="G33" s="11"/>
    </row>
    <row r="34" spans="1:9" x14ac:dyDescent="0.2">
      <c r="A34" s="22"/>
      <c r="B34" s="22"/>
      <c r="C34" s="22"/>
      <c r="D34" s="22"/>
      <c r="E34" s="23"/>
      <c r="F34" s="24"/>
    </row>
    <row r="35" spans="1:9" x14ac:dyDescent="0.2">
      <c r="A35" s="21" t="s">
        <v>653</v>
      </c>
      <c r="B35" s="22"/>
      <c r="C35" s="22"/>
      <c r="D35" s="22"/>
      <c r="E35" s="23"/>
      <c r="F35" s="24"/>
    </row>
    <row r="36" spans="1:9" x14ac:dyDescent="0.2">
      <c r="A36" s="22" t="s">
        <v>655</v>
      </c>
      <c r="B36" s="22" t="s">
        <v>1221</v>
      </c>
      <c r="C36" s="22" t="s">
        <v>656</v>
      </c>
      <c r="D36" s="25">
        <v>73810.123999999996</v>
      </c>
      <c r="E36" s="23">
        <v>8404.6737489999996</v>
      </c>
      <c r="F36" s="24">
        <v>5.17770564708424</v>
      </c>
    </row>
    <row r="37" spans="1:9" x14ac:dyDescent="0.2">
      <c r="A37" s="21" t="s">
        <v>33</v>
      </c>
      <c r="B37" s="21"/>
      <c r="C37" s="21"/>
      <c r="D37" s="21"/>
      <c r="E37" s="26">
        <f>SUM(E36:E36)</f>
        <v>8404.6737489999996</v>
      </c>
      <c r="F37" s="27">
        <f>SUM(F36:F36)</f>
        <v>5.17770564708424</v>
      </c>
      <c r="G37" s="11"/>
    </row>
    <row r="38" spans="1:9" x14ac:dyDescent="0.2">
      <c r="A38" s="22"/>
      <c r="B38" s="22"/>
      <c r="C38" s="22"/>
      <c r="D38" s="22"/>
      <c r="E38" s="23"/>
      <c r="F38" s="24"/>
    </row>
    <row r="39" spans="1:9" x14ac:dyDescent="0.2">
      <c r="A39" s="21" t="s">
        <v>41</v>
      </c>
      <c r="B39" s="21"/>
      <c r="C39" s="21"/>
      <c r="D39" s="21"/>
      <c r="E39" s="26">
        <f>E22+E33+E37</f>
        <v>155610.39133700001</v>
      </c>
      <c r="F39" s="27">
        <f>F22+F33+F37</f>
        <v>95.863899781527735</v>
      </c>
      <c r="G39" s="11"/>
    </row>
    <row r="40" spans="1:9" x14ac:dyDescent="0.2">
      <c r="A40" s="21"/>
      <c r="B40" s="21"/>
      <c r="C40" s="21"/>
      <c r="D40" s="21"/>
      <c r="E40" s="26"/>
      <c r="F40" s="27"/>
      <c r="G40" s="11"/>
    </row>
    <row r="41" spans="1:9" x14ac:dyDescent="0.2">
      <c r="A41" s="21" t="s">
        <v>43</v>
      </c>
      <c r="B41" s="21"/>
      <c r="C41" s="21"/>
      <c r="D41" s="21"/>
      <c r="E41" s="26">
        <f>E43-(E22+E33+E37)</f>
        <v>6713.8951687999943</v>
      </c>
      <c r="F41" s="27">
        <f>F43-(F22+F33+F37)</f>
        <v>4.1361002184722651</v>
      </c>
      <c r="G41" s="11"/>
    </row>
    <row r="42" spans="1:9" x14ac:dyDescent="0.2">
      <c r="A42" s="21"/>
      <c r="B42" s="21"/>
      <c r="C42" s="21"/>
      <c r="D42" s="21"/>
      <c r="E42" s="26"/>
      <c r="F42" s="27"/>
      <c r="G42" s="11"/>
    </row>
    <row r="43" spans="1:9" x14ac:dyDescent="0.2">
      <c r="A43" s="28" t="s">
        <v>42</v>
      </c>
      <c r="B43" s="28"/>
      <c r="C43" s="28"/>
      <c r="D43" s="28"/>
      <c r="E43" s="29">
        <v>162324.2865058</v>
      </c>
      <c r="F43" s="30">
        <v>100</v>
      </c>
      <c r="G43" s="11"/>
    </row>
    <row r="45" spans="1:9" ht="23.25" customHeight="1" x14ac:dyDescent="0.2">
      <c r="A45" s="152" t="s">
        <v>1031</v>
      </c>
      <c r="B45" s="152"/>
      <c r="C45" s="152"/>
      <c r="D45" s="152"/>
      <c r="G45" s="10"/>
      <c r="H45" s="10"/>
      <c r="I45" s="9"/>
    </row>
    <row r="47" spans="1:9" x14ac:dyDescent="0.2">
      <c r="A47" s="11" t="s">
        <v>45</v>
      </c>
    </row>
    <row r="48" spans="1:9" x14ac:dyDescent="0.2">
      <c r="A48" s="11" t="s">
        <v>1010</v>
      </c>
    </row>
    <row r="49" spans="1:4" x14ac:dyDescent="0.2">
      <c r="A49" s="11" t="s">
        <v>46</v>
      </c>
      <c r="B49" s="11"/>
      <c r="C49" s="31" t="s">
        <v>48</v>
      </c>
      <c r="D49" s="31" t="s">
        <v>47</v>
      </c>
    </row>
    <row r="50" spans="1:4" x14ac:dyDescent="0.2">
      <c r="A50" s="6" t="s">
        <v>57</v>
      </c>
      <c r="C50" s="32">
        <v>481.29719999999998</v>
      </c>
      <c r="D50" s="32">
        <v>444.98129999999998</v>
      </c>
    </row>
    <row r="51" spans="1:4" x14ac:dyDescent="0.2">
      <c r="A51" s="6" t="s">
        <v>125</v>
      </c>
      <c r="C51" s="32">
        <v>41.479799999999997</v>
      </c>
      <c r="D51" s="32">
        <v>38.35</v>
      </c>
    </row>
    <row r="52" spans="1:4" x14ac:dyDescent="0.2">
      <c r="A52" s="6" t="s">
        <v>58</v>
      </c>
      <c r="C52" s="32">
        <v>535.9366</v>
      </c>
      <c r="D52" s="32">
        <v>495.89350000000002</v>
      </c>
    </row>
    <row r="53" spans="1:4" x14ac:dyDescent="0.2">
      <c r="A53" s="6" t="s">
        <v>126</v>
      </c>
      <c r="C53" s="32">
        <v>46.703200000000002</v>
      </c>
      <c r="D53" s="32">
        <v>43.213700000000003</v>
      </c>
    </row>
    <row r="55" spans="1:4" x14ac:dyDescent="0.2">
      <c r="A55" s="6" t="s">
        <v>52</v>
      </c>
    </row>
    <row r="57" spans="1:4" x14ac:dyDescent="0.2">
      <c r="A57" s="11" t="s">
        <v>1011</v>
      </c>
      <c r="D57" s="31" t="s">
        <v>54</v>
      </c>
    </row>
    <row r="59" spans="1:4" x14ac:dyDescent="0.2">
      <c r="A59" s="11" t="s">
        <v>1206</v>
      </c>
      <c r="D59" s="31" t="s">
        <v>54</v>
      </c>
    </row>
    <row r="61" spans="1:4" x14ac:dyDescent="0.2">
      <c r="A61" s="11" t="s">
        <v>376</v>
      </c>
      <c r="D61" s="31" t="s">
        <v>54</v>
      </c>
    </row>
    <row r="63" spans="1:4" x14ac:dyDescent="0.2">
      <c r="A63" s="11" t="s">
        <v>1012</v>
      </c>
      <c r="D63" s="36">
        <v>0.26477139246760961</v>
      </c>
    </row>
    <row r="65" spans="1:6" x14ac:dyDescent="0.2">
      <c r="A65" s="11" t="s">
        <v>1009</v>
      </c>
      <c r="D65" s="31" t="s">
        <v>54</v>
      </c>
    </row>
    <row r="67" spans="1:6" s="79" customFormat="1" x14ac:dyDescent="0.2">
      <c r="A67" s="78" t="s">
        <v>1207</v>
      </c>
      <c r="D67" s="10"/>
      <c r="E67" s="10"/>
      <c r="F67" s="10"/>
    </row>
    <row r="68" spans="1:6" x14ac:dyDescent="0.2">
      <c r="A68" s="83"/>
      <c r="B68" s="83"/>
      <c r="C68" s="83"/>
      <c r="D68" s="10"/>
    </row>
    <row r="69" spans="1:6" x14ac:dyDescent="0.2">
      <c r="A69" s="107" t="s">
        <v>1208</v>
      </c>
      <c r="B69" s="109" t="s">
        <v>1209</v>
      </c>
      <c r="C69" s="109" t="s">
        <v>1210</v>
      </c>
      <c r="D69" s="10"/>
    </row>
    <row r="70" spans="1:6" x14ac:dyDescent="0.2">
      <c r="A70" s="85" t="s">
        <v>14</v>
      </c>
      <c r="B70" s="86">
        <v>32718.427879399998</v>
      </c>
      <c r="C70" s="87">
        <v>0.20156212347331612</v>
      </c>
      <c r="D70" s="10"/>
    </row>
    <row r="72" spans="1:6" x14ac:dyDescent="0.2">
      <c r="A72" s="11" t="s">
        <v>1025</v>
      </c>
      <c r="D72" s="31" t="s">
        <v>54</v>
      </c>
    </row>
    <row r="74" spans="1:6" x14ac:dyDescent="0.2">
      <c r="A74" s="11" t="s">
        <v>1026</v>
      </c>
      <c r="B74" s="11"/>
      <c r="D74" s="31" t="s">
        <v>54</v>
      </c>
    </row>
    <row r="75" spans="1:6" x14ac:dyDescent="0.2">
      <c r="A75" s="11"/>
      <c r="B75" s="11"/>
    </row>
    <row r="76" spans="1:6" x14ac:dyDescent="0.2">
      <c r="A76" s="11" t="s">
        <v>1027</v>
      </c>
      <c r="B76" s="11"/>
      <c r="D76" s="31" t="s">
        <v>54</v>
      </c>
    </row>
    <row r="77" spans="1:6" x14ac:dyDescent="0.2">
      <c r="A77" s="11"/>
      <c r="B77" s="11"/>
    </row>
    <row r="78" spans="1:6" x14ac:dyDescent="0.2">
      <c r="A78" s="11" t="s">
        <v>1028</v>
      </c>
      <c r="B78" s="11"/>
      <c r="D78" s="31" t="s">
        <v>54</v>
      </c>
    </row>
    <row r="80" spans="1:6" x14ac:dyDescent="0.2">
      <c r="A80" s="78" t="s">
        <v>1060</v>
      </c>
      <c r="B80" s="79"/>
      <c r="C80" s="79"/>
      <c r="D80" s="79"/>
    </row>
    <row r="82" spans="1:9" x14ac:dyDescent="0.2">
      <c r="A82" s="78" t="s">
        <v>1503</v>
      </c>
      <c r="B82" s="79"/>
      <c r="C82" s="79"/>
      <c r="D82" s="79"/>
      <c r="E82" s="10"/>
      <c r="G82" s="79"/>
      <c r="H82" s="79"/>
      <c r="I82" s="79"/>
    </row>
    <row r="83" spans="1:9" x14ac:dyDescent="0.2">
      <c r="A83" s="100"/>
      <c r="B83" s="79"/>
      <c r="C83" s="79"/>
      <c r="D83" s="79"/>
      <c r="E83" s="10"/>
      <c r="G83" s="79"/>
      <c r="H83" s="79"/>
      <c r="I83" s="79"/>
    </row>
    <row r="84" spans="1:9" x14ac:dyDescent="0.2">
      <c r="A84" s="79"/>
      <c r="B84" s="79"/>
      <c r="C84" s="79"/>
      <c r="D84" s="79"/>
      <c r="E84" s="10"/>
      <c r="G84" s="79"/>
      <c r="H84" s="79"/>
      <c r="I84" s="79"/>
    </row>
    <row r="85" spans="1:9" x14ac:dyDescent="0.2">
      <c r="A85" s="79"/>
      <c r="B85" s="79"/>
      <c r="C85" s="79"/>
      <c r="D85" s="79"/>
      <c r="E85" s="10"/>
      <c r="G85" s="79"/>
      <c r="H85" s="79"/>
      <c r="I85" s="79"/>
    </row>
    <row r="86" spans="1:9" x14ac:dyDescent="0.2">
      <c r="A86" s="79"/>
      <c r="B86" s="79"/>
      <c r="C86" s="79"/>
      <c r="D86" s="79"/>
      <c r="E86" s="10"/>
      <c r="G86" s="79"/>
      <c r="H86" s="79"/>
      <c r="I86" s="79"/>
    </row>
    <row r="87" spans="1:9" x14ac:dyDescent="0.2">
      <c r="A87" s="79"/>
      <c r="B87" s="79"/>
      <c r="C87" s="79"/>
      <c r="D87" s="79"/>
      <c r="E87" s="10"/>
      <c r="G87" s="79"/>
      <c r="H87" s="79"/>
      <c r="I87" s="79"/>
    </row>
    <row r="88" spans="1:9" x14ac:dyDescent="0.2">
      <c r="A88" s="79"/>
      <c r="B88" s="79"/>
      <c r="C88" s="79"/>
      <c r="D88" s="79"/>
      <c r="E88" s="10"/>
      <c r="G88" s="79"/>
      <c r="H88" s="79"/>
      <c r="I88" s="79"/>
    </row>
    <row r="89" spans="1:9" x14ac:dyDescent="0.2">
      <c r="A89" s="79"/>
      <c r="B89" s="79"/>
      <c r="C89" s="79"/>
      <c r="D89" s="79"/>
      <c r="E89" s="10"/>
      <c r="G89" s="79"/>
      <c r="H89" s="79"/>
      <c r="I89" s="79"/>
    </row>
    <row r="90" spans="1:9" x14ac:dyDescent="0.2">
      <c r="A90" s="79"/>
      <c r="B90" s="79"/>
      <c r="C90" s="79"/>
      <c r="D90" s="79"/>
      <c r="E90" s="10"/>
      <c r="G90" s="79"/>
      <c r="H90" s="79"/>
      <c r="I90" s="79"/>
    </row>
    <row r="91" spans="1:9" x14ac:dyDescent="0.2">
      <c r="A91" s="79"/>
      <c r="B91" s="79"/>
      <c r="C91" s="79"/>
      <c r="D91" s="79"/>
      <c r="E91" s="10"/>
      <c r="G91" s="79"/>
      <c r="H91" s="79"/>
      <c r="I91" s="79"/>
    </row>
    <row r="92" spans="1:9" x14ac:dyDescent="0.2">
      <c r="A92" s="79"/>
      <c r="B92" s="79"/>
      <c r="C92" s="79"/>
      <c r="D92" s="79"/>
      <c r="E92" s="10"/>
      <c r="G92" s="79"/>
      <c r="H92" s="79"/>
      <c r="I92" s="79"/>
    </row>
    <row r="93" spans="1:9" x14ac:dyDescent="0.2">
      <c r="A93" s="79"/>
      <c r="B93" s="79"/>
      <c r="C93" s="79"/>
      <c r="D93" s="79"/>
      <c r="E93" s="10"/>
      <c r="G93" s="79"/>
      <c r="H93" s="79"/>
      <c r="I93" s="79"/>
    </row>
    <row r="94" spans="1:9" x14ac:dyDescent="0.2">
      <c r="A94" s="79"/>
      <c r="B94" s="79"/>
      <c r="C94" s="79"/>
      <c r="D94" s="79"/>
      <c r="E94" s="10"/>
      <c r="G94" s="79"/>
      <c r="H94" s="79"/>
      <c r="I94" s="79"/>
    </row>
    <row r="95" spans="1:9" x14ac:dyDescent="0.2">
      <c r="A95" s="79"/>
      <c r="B95" s="79"/>
      <c r="C95" s="79"/>
      <c r="D95" s="79"/>
      <c r="E95" s="10"/>
      <c r="G95" s="79"/>
      <c r="H95" s="79"/>
      <c r="I95" s="79"/>
    </row>
    <row r="96" spans="1:9" x14ac:dyDescent="0.2">
      <c r="A96" s="79"/>
      <c r="B96" s="79"/>
      <c r="C96" s="79"/>
      <c r="D96" s="79"/>
      <c r="E96" s="10"/>
      <c r="G96" s="79"/>
      <c r="H96" s="79"/>
      <c r="I96" s="79"/>
    </row>
    <row r="97" spans="1:9" x14ac:dyDescent="0.2">
      <c r="A97" s="79"/>
      <c r="B97" s="79"/>
      <c r="C97" s="79"/>
      <c r="D97" s="79"/>
      <c r="E97" s="10"/>
      <c r="G97" s="79"/>
      <c r="H97" s="79"/>
      <c r="I97" s="79"/>
    </row>
    <row r="98" spans="1:9" x14ac:dyDescent="0.2">
      <c r="A98" s="79"/>
      <c r="B98" s="79"/>
      <c r="C98" s="79"/>
      <c r="D98" s="79"/>
      <c r="E98" s="10"/>
      <c r="G98" s="79"/>
      <c r="H98" s="79"/>
      <c r="I98" s="79"/>
    </row>
    <row r="99" spans="1:9" x14ac:dyDescent="0.2">
      <c r="A99" s="79"/>
      <c r="B99" s="79"/>
      <c r="C99" s="79"/>
      <c r="D99" s="79"/>
      <c r="E99" s="10"/>
      <c r="G99" s="79"/>
      <c r="H99" s="79"/>
      <c r="I99" s="79"/>
    </row>
    <row r="100" spans="1:9" x14ac:dyDescent="0.2">
      <c r="A100" s="78" t="s">
        <v>1892</v>
      </c>
      <c r="B100" s="79"/>
      <c r="C100" s="79"/>
      <c r="D100" s="79"/>
      <c r="E100" s="10"/>
      <c r="G100" s="79"/>
      <c r="H100" s="79"/>
      <c r="I100" s="79"/>
    </row>
    <row r="101" spans="1:9" x14ac:dyDescent="0.2">
      <c r="A101" s="79"/>
      <c r="B101" s="79"/>
      <c r="C101" s="79"/>
      <c r="D101" s="79"/>
      <c r="E101" s="10"/>
      <c r="G101" s="79"/>
      <c r="H101" s="79"/>
      <c r="I101" s="79"/>
    </row>
    <row r="102" spans="1:9" x14ac:dyDescent="0.2">
      <c r="A102" s="78" t="s">
        <v>1505</v>
      </c>
      <c r="B102" s="79"/>
      <c r="C102" s="79"/>
      <c r="D102" s="79"/>
      <c r="E102" s="10"/>
      <c r="G102" s="79"/>
      <c r="H102" s="79"/>
      <c r="I102" s="79"/>
    </row>
    <row r="103" spans="1:9" x14ac:dyDescent="0.2">
      <c r="A103" s="79"/>
      <c r="B103" s="79"/>
      <c r="C103" s="79"/>
      <c r="D103" s="79"/>
      <c r="E103" s="10"/>
      <c r="G103" s="79"/>
      <c r="H103" s="79"/>
      <c r="I103" s="79"/>
    </row>
    <row r="104" spans="1:9" x14ac:dyDescent="0.2">
      <c r="A104" s="79"/>
      <c r="B104" s="79"/>
      <c r="C104" s="79"/>
      <c r="D104" s="79"/>
      <c r="E104" s="10"/>
      <c r="G104" s="79"/>
      <c r="H104" s="79"/>
      <c r="I104" s="79"/>
    </row>
    <row r="105" spans="1:9" x14ac:dyDescent="0.2">
      <c r="A105" s="79"/>
      <c r="B105" s="79"/>
      <c r="C105" s="79"/>
      <c r="D105" s="79"/>
      <c r="E105" s="10"/>
      <c r="G105" s="79"/>
      <c r="H105" s="79"/>
      <c r="I105" s="79"/>
    </row>
    <row r="106" spans="1:9" x14ac:dyDescent="0.2">
      <c r="A106" s="79"/>
      <c r="B106" s="79"/>
      <c r="C106" s="79"/>
      <c r="D106" s="79"/>
      <c r="E106" s="10"/>
      <c r="G106" s="79"/>
      <c r="H106" s="79"/>
      <c r="I106" s="79"/>
    </row>
    <row r="107" spans="1:9" x14ac:dyDescent="0.2">
      <c r="A107" s="79"/>
      <c r="B107" s="79"/>
      <c r="C107" s="79"/>
      <c r="D107" s="79"/>
      <c r="E107" s="10"/>
      <c r="G107" s="79"/>
      <c r="H107" s="79"/>
      <c r="I107" s="79"/>
    </row>
    <row r="108" spans="1:9" x14ac:dyDescent="0.2">
      <c r="A108" s="79"/>
      <c r="B108" s="79"/>
      <c r="C108" s="79"/>
      <c r="D108" s="79"/>
      <c r="E108" s="10"/>
      <c r="G108" s="79"/>
      <c r="H108" s="79"/>
      <c r="I108" s="79"/>
    </row>
    <row r="109" spans="1:9" x14ac:dyDescent="0.2">
      <c r="A109" s="79"/>
      <c r="B109" s="79"/>
      <c r="C109" s="79"/>
      <c r="D109" s="79"/>
      <c r="E109" s="10"/>
      <c r="G109" s="79"/>
      <c r="H109" s="79"/>
      <c r="I109" s="79"/>
    </row>
    <row r="110" spans="1:9" x14ac:dyDescent="0.2">
      <c r="A110" s="79"/>
      <c r="B110" s="79"/>
      <c r="C110" s="79"/>
      <c r="D110" s="79"/>
      <c r="E110" s="10"/>
      <c r="G110" s="79"/>
      <c r="H110" s="79"/>
      <c r="I110" s="79"/>
    </row>
    <row r="111" spans="1:9" x14ac:dyDescent="0.2">
      <c r="A111" s="79"/>
      <c r="B111" s="79"/>
      <c r="C111" s="79"/>
      <c r="D111" s="79"/>
      <c r="E111" s="10"/>
      <c r="G111" s="79"/>
      <c r="H111" s="79"/>
      <c r="I111" s="79"/>
    </row>
    <row r="112" spans="1:9" x14ac:dyDescent="0.2">
      <c r="A112" s="79"/>
      <c r="B112" s="79"/>
      <c r="C112" s="79"/>
      <c r="D112" s="79"/>
      <c r="E112" s="10"/>
      <c r="G112" s="79"/>
      <c r="H112" s="79"/>
      <c r="I112" s="79"/>
    </row>
    <row r="113" spans="1:9" x14ac:dyDescent="0.2">
      <c r="A113" s="79"/>
      <c r="B113" s="79"/>
      <c r="C113" s="79"/>
      <c r="D113" s="79"/>
      <c r="E113" s="10"/>
      <c r="G113" s="79"/>
      <c r="H113" s="79"/>
      <c r="I113" s="79"/>
    </row>
    <row r="114" spans="1:9" x14ac:dyDescent="0.2">
      <c r="A114" s="79"/>
      <c r="B114" s="79"/>
      <c r="C114" s="79"/>
      <c r="D114" s="79"/>
      <c r="E114" s="10"/>
      <c r="G114" s="79"/>
      <c r="H114" s="79"/>
      <c r="I114" s="79"/>
    </row>
    <row r="115" spans="1:9" x14ac:dyDescent="0.2">
      <c r="A115" s="79"/>
      <c r="B115" s="79"/>
      <c r="C115" s="79"/>
      <c r="D115" s="79"/>
      <c r="E115" s="10"/>
      <c r="G115" s="79"/>
      <c r="H115" s="79"/>
      <c r="I115" s="79"/>
    </row>
    <row r="116" spans="1:9" x14ac:dyDescent="0.2">
      <c r="A116" s="79"/>
      <c r="B116" s="79"/>
      <c r="C116" s="79"/>
      <c r="D116" s="79"/>
      <c r="E116" s="10"/>
      <c r="G116" s="79"/>
      <c r="H116" s="79"/>
      <c r="I116" s="79"/>
    </row>
    <row r="117" spans="1:9" x14ac:dyDescent="0.2">
      <c r="A117" s="79"/>
      <c r="B117" s="79"/>
      <c r="C117" s="79"/>
      <c r="D117" s="79"/>
      <c r="E117" s="10"/>
      <c r="G117" s="79"/>
      <c r="H117" s="79"/>
      <c r="I117" s="79"/>
    </row>
    <row r="118" spans="1:9" x14ac:dyDescent="0.2">
      <c r="A118" s="79"/>
      <c r="B118" s="79"/>
      <c r="C118" s="79"/>
      <c r="D118" s="79"/>
      <c r="E118" s="10"/>
      <c r="G118" s="79"/>
      <c r="H118" s="79"/>
      <c r="I118" s="79"/>
    </row>
    <row r="119" spans="1:9" x14ac:dyDescent="0.2">
      <c r="A119" s="79"/>
      <c r="B119" s="79"/>
      <c r="C119" s="79"/>
      <c r="D119" s="79"/>
      <c r="E119" s="10"/>
      <c r="G119" s="79"/>
      <c r="H119" s="79"/>
      <c r="I119" s="79"/>
    </row>
    <row r="120" spans="1:9" x14ac:dyDescent="0.2">
      <c r="A120" s="79"/>
      <c r="B120" s="79"/>
      <c r="C120" s="79"/>
      <c r="D120" s="79"/>
      <c r="E120" s="10"/>
      <c r="G120" s="79"/>
      <c r="H120" s="79"/>
      <c r="I120" s="79"/>
    </row>
    <row r="121" spans="1:9" x14ac:dyDescent="0.2">
      <c r="A121" s="79"/>
      <c r="B121" s="79"/>
      <c r="C121" s="79"/>
      <c r="D121" s="79"/>
      <c r="E121" s="10"/>
      <c r="G121" s="79"/>
      <c r="H121" s="79"/>
      <c r="I121" s="79"/>
    </row>
    <row r="122" spans="1:9" x14ac:dyDescent="0.2">
      <c r="A122" s="79" t="s">
        <v>1506</v>
      </c>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sheetData>
  <mergeCells count="2">
    <mergeCell ref="A1:F1"/>
    <mergeCell ref="A45:D45"/>
  </mergeCells>
  <conditionalFormatting sqref="D67:D70">
    <cfRule type="cellIs" dxfId="70" priority="2" stopIfTrue="1" operator="between">
      <formula>0.009</formula>
      <formula>-0.009</formula>
    </cfRule>
  </conditionalFormatting>
  <conditionalFormatting sqref="F2:F3 F5:F44 F125:F65536">
    <cfRule type="cellIs" dxfId="69" priority="4" stopIfTrue="1" operator="between">
      <formula>0.009</formula>
      <formula>-0.009</formula>
    </cfRule>
  </conditionalFormatting>
  <conditionalFormatting sqref="F46:F116">
    <cfRule type="cellIs" dxfId="68" priority="1" stopIfTrue="1" operator="between">
      <formula>0.009</formula>
      <formula>-0.009</formula>
    </cfRule>
  </conditionalFormatting>
  <conditionalFormatting sqref="F45:H45">
    <cfRule type="cellIs" dxfId="67"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FDFF-78F1-4832-A938-90257FB5FB4B}">
  <dimension ref="A1:I192"/>
  <sheetViews>
    <sheetView workbookViewId="0">
      <selection sqref="A1:F1"/>
    </sheetView>
  </sheetViews>
  <sheetFormatPr defaultColWidth="9.28515625" defaultRowHeight="11.25" x14ac:dyDescent="0.2"/>
  <cols>
    <col min="1" max="1" width="33.85546875" style="6" bestFit="1" customWidth="1"/>
    <col min="2" max="2" width="32.7109375" style="6" bestFit="1" customWidth="1"/>
    <col min="3" max="3" width="32.28515625" style="6" bestFit="1" customWidth="1"/>
    <col min="4" max="4" width="15.7109375" style="6" customWidth="1"/>
    <col min="5" max="5" width="24.7109375" style="9" customWidth="1"/>
    <col min="6" max="6" width="11.7109375" style="10" bestFit="1" customWidth="1"/>
    <col min="7" max="16384" width="9.28515625" style="6"/>
  </cols>
  <sheetData>
    <row r="1" spans="1:7" s="1" customFormat="1" ht="15" x14ac:dyDescent="0.2">
      <c r="A1" s="150" t="s">
        <v>15</v>
      </c>
      <c r="B1" s="151"/>
      <c r="C1" s="151"/>
      <c r="D1" s="151"/>
      <c r="E1" s="151"/>
      <c r="F1" s="151"/>
    </row>
    <row r="2" spans="1:7" s="1" customFormat="1" ht="12" x14ac:dyDescent="0.2">
      <c r="E2" s="5"/>
      <c r="F2" s="8"/>
    </row>
    <row r="3" spans="1:7" s="1" customFormat="1" ht="12" x14ac:dyDescent="0.2">
      <c r="A3" s="7" t="s">
        <v>7</v>
      </c>
      <c r="B3" s="2"/>
      <c r="C3" s="3"/>
      <c r="D3" s="3"/>
      <c r="E3" s="4"/>
      <c r="F3" s="8"/>
    </row>
    <row r="4" spans="1:7" s="1" customFormat="1" ht="23.65" customHeight="1" x14ac:dyDescent="0.2">
      <c r="A4" s="14" t="s">
        <v>2</v>
      </c>
      <c r="B4" s="14" t="s">
        <v>0</v>
      </c>
      <c r="C4" s="15" t="s">
        <v>4</v>
      </c>
      <c r="D4" s="15" t="s">
        <v>1</v>
      </c>
      <c r="E4" s="56" t="s">
        <v>6</v>
      </c>
      <c r="F4" s="16" t="s">
        <v>3</v>
      </c>
      <c r="G4" s="43" t="s">
        <v>5</v>
      </c>
    </row>
    <row r="5" spans="1:7" x14ac:dyDescent="0.2">
      <c r="A5" s="17" t="s">
        <v>128</v>
      </c>
      <c r="B5" s="18"/>
      <c r="C5" s="18"/>
      <c r="D5" s="18"/>
      <c r="E5" s="19"/>
      <c r="F5" s="20"/>
      <c r="G5" s="45"/>
    </row>
    <row r="6" spans="1:7" x14ac:dyDescent="0.2">
      <c r="A6" s="21" t="s">
        <v>31</v>
      </c>
      <c r="B6" s="22"/>
      <c r="C6" s="22"/>
      <c r="D6" s="22"/>
      <c r="E6" s="23"/>
      <c r="F6" s="24"/>
      <c r="G6" s="45"/>
    </row>
    <row r="7" spans="1:7" x14ac:dyDescent="0.2">
      <c r="A7" s="22" t="s">
        <v>175</v>
      </c>
      <c r="B7" s="22" t="s">
        <v>174</v>
      </c>
      <c r="C7" s="22" t="s">
        <v>176</v>
      </c>
      <c r="D7" s="25">
        <v>23411324</v>
      </c>
      <c r="E7" s="23">
        <v>40218.313499999997</v>
      </c>
      <c r="F7" s="24">
        <v>2.8210395523940299</v>
      </c>
      <c r="G7" s="49"/>
    </row>
    <row r="8" spans="1:7" x14ac:dyDescent="0.2">
      <c r="A8" s="22" t="s">
        <v>658</v>
      </c>
      <c r="B8" s="22" t="s">
        <v>657</v>
      </c>
      <c r="C8" s="22" t="s">
        <v>167</v>
      </c>
      <c r="D8" s="25">
        <v>2804114</v>
      </c>
      <c r="E8" s="23">
        <v>34633.612009999997</v>
      </c>
      <c r="F8" s="24">
        <v>2.42931094866718</v>
      </c>
      <c r="G8" s="49"/>
    </row>
    <row r="9" spans="1:7" x14ac:dyDescent="0.2">
      <c r="A9" s="22" t="s">
        <v>660</v>
      </c>
      <c r="B9" s="22" t="s">
        <v>659</v>
      </c>
      <c r="C9" s="22" t="s">
        <v>131</v>
      </c>
      <c r="D9" s="25">
        <v>48064081</v>
      </c>
      <c r="E9" s="23">
        <v>33130.571029999999</v>
      </c>
      <c r="F9" s="24">
        <v>2.3238829064533002</v>
      </c>
      <c r="G9" s="49"/>
    </row>
    <row r="10" spans="1:7" x14ac:dyDescent="0.2">
      <c r="A10" s="22" t="s">
        <v>222</v>
      </c>
      <c r="B10" s="22" t="s">
        <v>221</v>
      </c>
      <c r="C10" s="22" t="s">
        <v>170</v>
      </c>
      <c r="D10" s="25">
        <v>2392469</v>
      </c>
      <c r="E10" s="23">
        <v>28515.838009999999</v>
      </c>
      <c r="F10" s="24">
        <v>2.00019095519436</v>
      </c>
      <c r="G10" s="49"/>
    </row>
    <row r="11" spans="1:7" x14ac:dyDescent="0.2">
      <c r="A11" s="22" t="s">
        <v>662</v>
      </c>
      <c r="B11" s="22" t="s">
        <v>661</v>
      </c>
      <c r="C11" s="22" t="s">
        <v>203</v>
      </c>
      <c r="D11" s="25">
        <v>4954356</v>
      </c>
      <c r="E11" s="23">
        <v>28499.93289</v>
      </c>
      <c r="F11" s="24">
        <v>1.9990753198357201</v>
      </c>
      <c r="G11" s="49"/>
    </row>
    <row r="12" spans="1:7" x14ac:dyDescent="0.2">
      <c r="A12" s="22" t="s">
        <v>191</v>
      </c>
      <c r="B12" s="22" t="s">
        <v>190</v>
      </c>
      <c r="C12" s="22" t="s">
        <v>181</v>
      </c>
      <c r="D12" s="25">
        <v>5024465</v>
      </c>
      <c r="E12" s="23">
        <v>27217.52691</v>
      </c>
      <c r="F12" s="24">
        <v>1.9091233134740699</v>
      </c>
      <c r="G12" s="49"/>
    </row>
    <row r="13" spans="1:7" x14ac:dyDescent="0.2">
      <c r="A13" s="22" t="s">
        <v>205</v>
      </c>
      <c r="B13" s="22" t="s">
        <v>204</v>
      </c>
      <c r="C13" s="22" t="s">
        <v>206</v>
      </c>
      <c r="D13" s="25">
        <v>9739640</v>
      </c>
      <c r="E13" s="23">
        <v>26686.613600000001</v>
      </c>
      <c r="F13" s="24">
        <v>1.87188337683669</v>
      </c>
      <c r="G13" s="49"/>
    </row>
    <row r="14" spans="1:7" x14ac:dyDescent="0.2">
      <c r="A14" s="22" t="s">
        <v>259</v>
      </c>
      <c r="B14" s="22" t="s">
        <v>258</v>
      </c>
      <c r="C14" s="22" t="s">
        <v>155</v>
      </c>
      <c r="D14" s="25">
        <v>565000</v>
      </c>
      <c r="E14" s="23">
        <v>26374.2</v>
      </c>
      <c r="F14" s="24">
        <v>1.8499697000658799</v>
      </c>
      <c r="G14" s="49"/>
    </row>
    <row r="15" spans="1:7" x14ac:dyDescent="0.2">
      <c r="A15" s="22" t="s">
        <v>487</v>
      </c>
      <c r="B15" s="22" t="s">
        <v>486</v>
      </c>
      <c r="C15" s="22" t="s">
        <v>239</v>
      </c>
      <c r="D15" s="25">
        <v>2354061</v>
      </c>
      <c r="E15" s="23">
        <v>26365.483199999999</v>
      </c>
      <c r="F15" s="24">
        <v>1.8493582761788501</v>
      </c>
      <c r="G15" s="49"/>
    </row>
    <row r="16" spans="1:7" x14ac:dyDescent="0.2">
      <c r="A16" s="22" t="s">
        <v>664</v>
      </c>
      <c r="B16" s="22" t="s">
        <v>663</v>
      </c>
      <c r="C16" s="22" t="s">
        <v>461</v>
      </c>
      <c r="D16" s="25">
        <v>1637967</v>
      </c>
      <c r="E16" s="23">
        <v>25057.619170000002</v>
      </c>
      <c r="F16" s="24">
        <v>1.7576205617721099</v>
      </c>
      <c r="G16" s="49"/>
    </row>
    <row r="17" spans="1:7" x14ac:dyDescent="0.2">
      <c r="A17" s="22" t="s">
        <v>666</v>
      </c>
      <c r="B17" s="22" t="s">
        <v>665</v>
      </c>
      <c r="C17" s="22" t="s">
        <v>131</v>
      </c>
      <c r="D17" s="25">
        <v>12199095</v>
      </c>
      <c r="E17" s="23">
        <v>24830.037960000001</v>
      </c>
      <c r="F17" s="24">
        <v>1.74165729680846</v>
      </c>
      <c r="G17" s="49"/>
    </row>
    <row r="18" spans="1:7" x14ac:dyDescent="0.2">
      <c r="A18" s="22" t="s">
        <v>517</v>
      </c>
      <c r="B18" s="22" t="s">
        <v>516</v>
      </c>
      <c r="C18" s="22" t="s">
        <v>167</v>
      </c>
      <c r="D18" s="25">
        <v>4463469</v>
      </c>
      <c r="E18" s="23">
        <v>24689.678769999999</v>
      </c>
      <c r="F18" s="24">
        <v>1.73181205984864</v>
      </c>
      <c r="G18" s="49"/>
    </row>
    <row r="19" spans="1:7" x14ac:dyDescent="0.2">
      <c r="A19" s="22" t="s">
        <v>178</v>
      </c>
      <c r="B19" s="22" t="s">
        <v>177</v>
      </c>
      <c r="C19" s="22" t="s">
        <v>131</v>
      </c>
      <c r="D19" s="25">
        <v>5959814</v>
      </c>
      <c r="E19" s="23">
        <v>24038.909769999998</v>
      </c>
      <c r="F19" s="24">
        <v>1.6861650665088499</v>
      </c>
      <c r="G19" s="49"/>
    </row>
    <row r="20" spans="1:7" x14ac:dyDescent="0.2">
      <c r="A20" s="22" t="s">
        <v>668</v>
      </c>
      <c r="B20" s="22" t="s">
        <v>667</v>
      </c>
      <c r="C20" s="22" t="s">
        <v>236</v>
      </c>
      <c r="D20" s="25">
        <v>307735</v>
      </c>
      <c r="E20" s="23">
        <v>23994.097949999999</v>
      </c>
      <c r="F20" s="24">
        <v>1.68302182390036</v>
      </c>
      <c r="G20" s="49"/>
    </row>
    <row r="21" spans="1:7" x14ac:dyDescent="0.2">
      <c r="A21" s="22" t="s">
        <v>157</v>
      </c>
      <c r="B21" s="22" t="s">
        <v>156</v>
      </c>
      <c r="C21" s="22" t="s">
        <v>158</v>
      </c>
      <c r="D21" s="25">
        <v>1010065</v>
      </c>
      <c r="E21" s="23">
        <v>23273.917730000001</v>
      </c>
      <c r="F21" s="24">
        <v>1.63250610833034</v>
      </c>
      <c r="G21" s="49"/>
    </row>
    <row r="22" spans="1:7" x14ac:dyDescent="0.2">
      <c r="A22" s="22" t="s">
        <v>193</v>
      </c>
      <c r="B22" s="22" t="s">
        <v>192</v>
      </c>
      <c r="C22" s="22" t="s">
        <v>194</v>
      </c>
      <c r="D22" s="25">
        <v>12500000</v>
      </c>
      <c r="E22" s="23">
        <v>23037.5</v>
      </c>
      <c r="F22" s="24">
        <v>1.6159230219406799</v>
      </c>
      <c r="G22" s="49"/>
    </row>
    <row r="23" spans="1:7" x14ac:dyDescent="0.2">
      <c r="A23" s="22" t="s">
        <v>265</v>
      </c>
      <c r="B23" s="22" t="s">
        <v>264</v>
      </c>
      <c r="C23" s="22" t="s">
        <v>266</v>
      </c>
      <c r="D23" s="25">
        <v>1254831</v>
      </c>
      <c r="E23" s="23">
        <v>22372.3819</v>
      </c>
      <c r="F23" s="24">
        <v>1.5692695374002801</v>
      </c>
      <c r="G23" s="49"/>
    </row>
    <row r="24" spans="1:7" x14ac:dyDescent="0.2">
      <c r="A24" s="22" t="s">
        <v>670</v>
      </c>
      <c r="B24" s="22" t="s">
        <v>669</v>
      </c>
      <c r="C24" s="22" t="s">
        <v>461</v>
      </c>
      <c r="D24" s="25">
        <v>3297920</v>
      </c>
      <c r="E24" s="23">
        <v>21542.013439999999</v>
      </c>
      <c r="F24" s="24">
        <v>1.51102487060885</v>
      </c>
      <c r="G24" s="49"/>
    </row>
    <row r="25" spans="1:7" x14ac:dyDescent="0.2">
      <c r="A25" s="22" t="s">
        <v>130</v>
      </c>
      <c r="B25" s="22" t="s">
        <v>129</v>
      </c>
      <c r="C25" s="22" t="s">
        <v>131</v>
      </c>
      <c r="D25" s="25">
        <v>1756287</v>
      </c>
      <c r="E25" s="23">
        <v>21532.07862</v>
      </c>
      <c r="F25" s="24">
        <v>1.5103280109514801</v>
      </c>
      <c r="G25" s="49"/>
    </row>
    <row r="26" spans="1:7" x14ac:dyDescent="0.2">
      <c r="A26" s="22" t="s">
        <v>277</v>
      </c>
      <c r="B26" s="22" t="s">
        <v>276</v>
      </c>
      <c r="C26" s="22" t="s">
        <v>233</v>
      </c>
      <c r="D26" s="25">
        <v>4177000</v>
      </c>
      <c r="E26" s="23">
        <v>21229.602500000001</v>
      </c>
      <c r="F26" s="24">
        <v>1.4891113804188501</v>
      </c>
      <c r="G26" s="49"/>
    </row>
    <row r="27" spans="1:7" x14ac:dyDescent="0.2">
      <c r="A27" s="22" t="s">
        <v>672</v>
      </c>
      <c r="B27" s="22" t="s">
        <v>671</v>
      </c>
      <c r="C27" s="22" t="s">
        <v>673</v>
      </c>
      <c r="D27" s="25">
        <v>1917001</v>
      </c>
      <c r="E27" s="23">
        <v>21150.27203</v>
      </c>
      <c r="F27" s="24">
        <v>1.48354689066023</v>
      </c>
      <c r="G27" s="49"/>
    </row>
    <row r="28" spans="1:7" x14ac:dyDescent="0.2">
      <c r="A28" s="22" t="s">
        <v>675</v>
      </c>
      <c r="B28" s="22" t="s">
        <v>674</v>
      </c>
      <c r="C28" s="22" t="s">
        <v>230</v>
      </c>
      <c r="D28" s="25">
        <v>12741718</v>
      </c>
      <c r="E28" s="23">
        <v>20754.98445</v>
      </c>
      <c r="F28" s="24">
        <v>1.4558201711459899</v>
      </c>
      <c r="G28" s="49"/>
    </row>
    <row r="29" spans="1:7" x14ac:dyDescent="0.2">
      <c r="A29" s="22" t="s">
        <v>603</v>
      </c>
      <c r="B29" s="22" t="s">
        <v>602</v>
      </c>
      <c r="C29" s="22" t="s">
        <v>149</v>
      </c>
      <c r="D29" s="25">
        <v>4819167</v>
      </c>
      <c r="E29" s="23">
        <v>20341.70391</v>
      </c>
      <c r="F29" s="24">
        <v>1.42683136858034</v>
      </c>
      <c r="G29" s="49"/>
    </row>
    <row r="30" spans="1:7" x14ac:dyDescent="0.2">
      <c r="A30" s="22" t="s">
        <v>677</v>
      </c>
      <c r="B30" s="22" t="s">
        <v>676</v>
      </c>
      <c r="C30" s="22" t="s">
        <v>218</v>
      </c>
      <c r="D30" s="25">
        <v>4887844</v>
      </c>
      <c r="E30" s="23">
        <v>20025.496869999999</v>
      </c>
      <c r="F30" s="24">
        <v>1.40465160794505</v>
      </c>
      <c r="G30" s="49"/>
    </row>
    <row r="31" spans="1:7" x14ac:dyDescent="0.2">
      <c r="A31" s="22" t="s">
        <v>326</v>
      </c>
      <c r="B31" s="22" t="s">
        <v>325</v>
      </c>
      <c r="C31" s="22" t="s">
        <v>131</v>
      </c>
      <c r="D31" s="25">
        <v>4800000</v>
      </c>
      <c r="E31" s="23">
        <v>20016</v>
      </c>
      <c r="F31" s="24">
        <v>1.4039854674840799</v>
      </c>
      <c r="G31" s="49"/>
    </row>
    <row r="32" spans="1:7" x14ac:dyDescent="0.2">
      <c r="A32" s="22" t="s">
        <v>679</v>
      </c>
      <c r="B32" s="22" t="s">
        <v>678</v>
      </c>
      <c r="C32" s="22" t="s">
        <v>140</v>
      </c>
      <c r="D32" s="25">
        <v>9584000</v>
      </c>
      <c r="E32" s="23">
        <v>19681.702399999998</v>
      </c>
      <c r="F32" s="24">
        <v>1.3805367778250699</v>
      </c>
      <c r="G32" s="49"/>
    </row>
    <row r="33" spans="1:7" x14ac:dyDescent="0.2">
      <c r="A33" s="22" t="s">
        <v>681</v>
      </c>
      <c r="B33" s="22" t="s">
        <v>680</v>
      </c>
      <c r="C33" s="22" t="s">
        <v>203</v>
      </c>
      <c r="D33" s="25">
        <v>1513099</v>
      </c>
      <c r="E33" s="23">
        <v>18484.017380000001</v>
      </c>
      <c r="F33" s="24">
        <v>1.2965273672183899</v>
      </c>
      <c r="G33" s="49"/>
    </row>
    <row r="34" spans="1:7" x14ac:dyDescent="0.2">
      <c r="A34" s="22" t="s">
        <v>683</v>
      </c>
      <c r="B34" s="22" t="s">
        <v>682</v>
      </c>
      <c r="C34" s="22" t="s">
        <v>184</v>
      </c>
      <c r="D34" s="25">
        <v>8511910</v>
      </c>
      <c r="E34" s="23">
        <v>17597.522730000001</v>
      </c>
      <c r="F34" s="24">
        <v>1.2343458321663101</v>
      </c>
      <c r="G34" s="49"/>
    </row>
    <row r="35" spans="1:7" x14ac:dyDescent="0.2">
      <c r="A35" s="22" t="s">
        <v>169</v>
      </c>
      <c r="B35" s="22" t="s">
        <v>168</v>
      </c>
      <c r="C35" s="22" t="s">
        <v>170</v>
      </c>
      <c r="D35" s="25">
        <v>1293000</v>
      </c>
      <c r="E35" s="23">
        <v>17403.78</v>
      </c>
      <c r="F35" s="24">
        <v>1.2207561050804401</v>
      </c>
      <c r="G35" s="49"/>
    </row>
    <row r="36" spans="1:7" x14ac:dyDescent="0.2">
      <c r="A36" s="22" t="s">
        <v>585</v>
      </c>
      <c r="B36" s="22" t="s">
        <v>584</v>
      </c>
      <c r="C36" s="22" t="s">
        <v>170</v>
      </c>
      <c r="D36" s="25">
        <v>2117232</v>
      </c>
      <c r="E36" s="23">
        <v>17329.54392</v>
      </c>
      <c r="F36" s="24">
        <v>1.2155489519288201</v>
      </c>
      <c r="G36" s="49"/>
    </row>
    <row r="37" spans="1:7" x14ac:dyDescent="0.2">
      <c r="A37" s="22" t="s">
        <v>245</v>
      </c>
      <c r="B37" s="22" t="s">
        <v>244</v>
      </c>
      <c r="C37" s="22" t="s">
        <v>155</v>
      </c>
      <c r="D37" s="25">
        <v>400213</v>
      </c>
      <c r="E37" s="23">
        <v>17156.731100000001</v>
      </c>
      <c r="F37" s="24">
        <v>1.2034273148447401</v>
      </c>
      <c r="G37" s="49"/>
    </row>
    <row r="38" spans="1:7" x14ac:dyDescent="0.2">
      <c r="A38" s="22" t="s">
        <v>685</v>
      </c>
      <c r="B38" s="22" t="s">
        <v>684</v>
      </c>
      <c r="C38" s="22" t="s">
        <v>239</v>
      </c>
      <c r="D38" s="25">
        <v>3313756</v>
      </c>
      <c r="E38" s="23">
        <v>17127.14789</v>
      </c>
      <c r="F38" s="24">
        <v>1.2013522550464999</v>
      </c>
      <c r="G38" s="49"/>
    </row>
    <row r="39" spans="1:7" x14ac:dyDescent="0.2">
      <c r="A39" s="22" t="s">
        <v>687</v>
      </c>
      <c r="B39" s="22" t="s">
        <v>686</v>
      </c>
      <c r="C39" s="22" t="s">
        <v>158</v>
      </c>
      <c r="D39" s="25">
        <v>1172142</v>
      </c>
      <c r="E39" s="23">
        <v>16999.575430000001</v>
      </c>
      <c r="F39" s="24">
        <v>1.1924039197202001</v>
      </c>
      <c r="G39" s="49"/>
    </row>
    <row r="40" spans="1:7" x14ac:dyDescent="0.2">
      <c r="A40" s="22" t="s">
        <v>689</v>
      </c>
      <c r="B40" s="22" t="s">
        <v>688</v>
      </c>
      <c r="C40" s="22" t="s">
        <v>131</v>
      </c>
      <c r="D40" s="25">
        <v>5179481</v>
      </c>
      <c r="E40" s="23">
        <v>16822.954290000001</v>
      </c>
      <c r="F40" s="24">
        <v>1.18001515504142</v>
      </c>
      <c r="G40" s="49"/>
    </row>
    <row r="41" spans="1:7" x14ac:dyDescent="0.2">
      <c r="A41" s="22" t="s">
        <v>298</v>
      </c>
      <c r="B41" s="22" t="s">
        <v>297</v>
      </c>
      <c r="C41" s="22" t="s">
        <v>167</v>
      </c>
      <c r="D41" s="25">
        <v>8028000</v>
      </c>
      <c r="E41" s="23">
        <v>16752.027600000001</v>
      </c>
      <c r="F41" s="24">
        <v>1.17504013295825</v>
      </c>
      <c r="G41" s="49"/>
    </row>
    <row r="42" spans="1:7" x14ac:dyDescent="0.2">
      <c r="A42" s="22" t="s">
        <v>232</v>
      </c>
      <c r="B42" s="22" t="s">
        <v>231</v>
      </c>
      <c r="C42" s="22" t="s">
        <v>233</v>
      </c>
      <c r="D42" s="25">
        <v>3995660</v>
      </c>
      <c r="E42" s="23">
        <v>16486.09316</v>
      </c>
      <c r="F42" s="24">
        <v>1.15638665129041</v>
      </c>
      <c r="G42" s="49"/>
    </row>
    <row r="43" spans="1:7" x14ac:dyDescent="0.2">
      <c r="A43" s="22" t="s">
        <v>634</v>
      </c>
      <c r="B43" s="22" t="s">
        <v>633</v>
      </c>
      <c r="C43" s="22" t="s">
        <v>149</v>
      </c>
      <c r="D43" s="25">
        <v>3315366</v>
      </c>
      <c r="E43" s="23">
        <v>16381.223410000001</v>
      </c>
      <c r="F43" s="24">
        <v>1.1490307557579</v>
      </c>
      <c r="G43" s="49"/>
    </row>
    <row r="44" spans="1:7" x14ac:dyDescent="0.2">
      <c r="A44" s="22" t="s">
        <v>691</v>
      </c>
      <c r="B44" s="22" t="s">
        <v>690</v>
      </c>
      <c r="C44" s="22" t="s">
        <v>230</v>
      </c>
      <c r="D44" s="25">
        <v>7646290</v>
      </c>
      <c r="E44" s="23">
        <v>16216.251829999999</v>
      </c>
      <c r="F44" s="24">
        <v>1.1374591280166999</v>
      </c>
      <c r="G44" s="49"/>
    </row>
    <row r="45" spans="1:7" x14ac:dyDescent="0.2">
      <c r="A45" s="22" t="s">
        <v>597</v>
      </c>
      <c r="B45" s="22" t="s">
        <v>596</v>
      </c>
      <c r="C45" s="22" t="s">
        <v>158</v>
      </c>
      <c r="D45" s="25">
        <v>10309386</v>
      </c>
      <c r="E45" s="23">
        <v>15616.65791</v>
      </c>
      <c r="F45" s="24">
        <v>1.0954017164423699</v>
      </c>
      <c r="G45" s="49"/>
    </row>
    <row r="46" spans="1:7" x14ac:dyDescent="0.2">
      <c r="A46" s="22" t="s">
        <v>609</v>
      </c>
      <c r="B46" s="22" t="s">
        <v>608</v>
      </c>
      <c r="C46" s="22" t="s">
        <v>236</v>
      </c>
      <c r="D46" s="25">
        <v>3379635</v>
      </c>
      <c r="E46" s="23">
        <v>15607.154430000001</v>
      </c>
      <c r="F46" s="24">
        <v>1.0947351123351201</v>
      </c>
      <c r="G46" s="49"/>
    </row>
    <row r="47" spans="1:7" x14ac:dyDescent="0.2">
      <c r="A47" s="22" t="s">
        <v>693</v>
      </c>
      <c r="B47" s="22" t="s">
        <v>692</v>
      </c>
      <c r="C47" s="22" t="s">
        <v>158</v>
      </c>
      <c r="D47" s="25">
        <v>402000</v>
      </c>
      <c r="E47" s="23">
        <v>15553.38</v>
      </c>
      <c r="F47" s="24">
        <v>1.0909632039497199</v>
      </c>
      <c r="G47" s="49"/>
    </row>
    <row r="48" spans="1:7" x14ac:dyDescent="0.2">
      <c r="A48" s="22" t="s">
        <v>290</v>
      </c>
      <c r="B48" s="22" t="s">
        <v>289</v>
      </c>
      <c r="C48" s="22" t="s">
        <v>140</v>
      </c>
      <c r="D48" s="25">
        <v>2365629</v>
      </c>
      <c r="E48" s="23">
        <v>15492.50432</v>
      </c>
      <c r="F48" s="24">
        <v>1.0866931914575499</v>
      </c>
      <c r="G48" s="49"/>
    </row>
    <row r="49" spans="1:7" x14ac:dyDescent="0.2">
      <c r="A49" s="22" t="s">
        <v>695</v>
      </c>
      <c r="B49" s="22" t="s">
        <v>694</v>
      </c>
      <c r="C49" s="22" t="s">
        <v>239</v>
      </c>
      <c r="D49" s="25">
        <v>17931161</v>
      </c>
      <c r="E49" s="23">
        <v>15327.556420000001</v>
      </c>
      <c r="F49" s="24">
        <v>1.07512322470635</v>
      </c>
      <c r="G49" s="49"/>
    </row>
    <row r="50" spans="1:7" x14ac:dyDescent="0.2">
      <c r="A50" s="22" t="s">
        <v>697</v>
      </c>
      <c r="B50" s="22" t="s">
        <v>696</v>
      </c>
      <c r="C50" s="22" t="s">
        <v>230</v>
      </c>
      <c r="D50" s="25">
        <v>14470368</v>
      </c>
      <c r="E50" s="23">
        <v>15085.35864</v>
      </c>
      <c r="F50" s="24">
        <v>1.05813470735139</v>
      </c>
      <c r="G50" s="49"/>
    </row>
    <row r="51" spans="1:7" x14ac:dyDescent="0.2">
      <c r="A51" s="22" t="s">
        <v>699</v>
      </c>
      <c r="B51" s="22" t="s">
        <v>698</v>
      </c>
      <c r="C51" s="22" t="s">
        <v>233</v>
      </c>
      <c r="D51" s="25">
        <v>7609579</v>
      </c>
      <c r="E51" s="23">
        <v>14465.048720000001</v>
      </c>
      <c r="F51" s="24">
        <v>1.01462421009838</v>
      </c>
      <c r="G51" s="49"/>
    </row>
    <row r="52" spans="1:7" x14ac:dyDescent="0.2">
      <c r="A52" s="22" t="s">
        <v>701</v>
      </c>
      <c r="B52" s="22" t="s">
        <v>700</v>
      </c>
      <c r="C52" s="22" t="s">
        <v>131</v>
      </c>
      <c r="D52" s="25">
        <v>6331813</v>
      </c>
      <c r="E52" s="23">
        <v>14313.06329</v>
      </c>
      <c r="F52" s="24">
        <v>1.0039634719394499</v>
      </c>
      <c r="G52" s="49"/>
    </row>
    <row r="53" spans="1:7" x14ac:dyDescent="0.2">
      <c r="A53" s="22" t="s">
        <v>703</v>
      </c>
      <c r="B53" s="22" t="s">
        <v>702</v>
      </c>
      <c r="C53" s="22" t="s">
        <v>167</v>
      </c>
      <c r="D53" s="25">
        <v>1575000</v>
      </c>
      <c r="E53" s="23">
        <v>14021.4375</v>
      </c>
      <c r="F53" s="24">
        <v>0.98350791782755698</v>
      </c>
      <c r="G53" s="49"/>
    </row>
    <row r="54" spans="1:7" x14ac:dyDescent="0.2">
      <c r="A54" s="22" t="s">
        <v>705</v>
      </c>
      <c r="B54" s="22" t="s">
        <v>704</v>
      </c>
      <c r="C54" s="22" t="s">
        <v>400</v>
      </c>
      <c r="D54" s="25">
        <v>1130373</v>
      </c>
      <c r="E54" s="23">
        <v>13914.89163</v>
      </c>
      <c r="F54" s="24">
        <v>0.97603445394364097</v>
      </c>
      <c r="G54" s="49"/>
    </row>
    <row r="55" spans="1:7" x14ac:dyDescent="0.2">
      <c r="A55" s="22" t="s">
        <v>283</v>
      </c>
      <c r="B55" s="22" t="s">
        <v>282</v>
      </c>
      <c r="C55" s="22" t="s">
        <v>173</v>
      </c>
      <c r="D55" s="25">
        <v>10358062</v>
      </c>
      <c r="E55" s="23">
        <v>13864.26599</v>
      </c>
      <c r="F55" s="24">
        <v>0.97248341163538399</v>
      </c>
      <c r="G55" s="49"/>
    </row>
    <row r="56" spans="1:7" x14ac:dyDescent="0.2">
      <c r="A56" s="22" t="s">
        <v>707</v>
      </c>
      <c r="B56" s="22" t="s">
        <v>706</v>
      </c>
      <c r="C56" s="22" t="s">
        <v>181</v>
      </c>
      <c r="D56" s="25">
        <v>2066305</v>
      </c>
      <c r="E56" s="23">
        <v>13762.624449999999</v>
      </c>
      <c r="F56" s="24">
        <v>0.96535395294969695</v>
      </c>
      <c r="G56" s="49"/>
    </row>
    <row r="57" spans="1:7" x14ac:dyDescent="0.2">
      <c r="A57" s="22" t="s">
        <v>272</v>
      </c>
      <c r="B57" s="22" t="s">
        <v>271</v>
      </c>
      <c r="C57" s="22" t="s">
        <v>167</v>
      </c>
      <c r="D57" s="25">
        <v>2769533</v>
      </c>
      <c r="E57" s="23">
        <v>13666.26059</v>
      </c>
      <c r="F57" s="24">
        <v>0.95859468741059495</v>
      </c>
      <c r="G57" s="49"/>
    </row>
    <row r="58" spans="1:7" x14ac:dyDescent="0.2">
      <c r="A58" s="22" t="s">
        <v>253</v>
      </c>
      <c r="B58" s="22" t="s">
        <v>252</v>
      </c>
      <c r="C58" s="22" t="s">
        <v>233</v>
      </c>
      <c r="D58" s="25">
        <v>380590</v>
      </c>
      <c r="E58" s="23">
        <v>13299.717549999999</v>
      </c>
      <c r="F58" s="24">
        <v>0.93288420073156597</v>
      </c>
      <c r="G58" s="49"/>
    </row>
    <row r="59" spans="1:7" x14ac:dyDescent="0.2">
      <c r="A59" s="22" t="s">
        <v>709</v>
      </c>
      <c r="B59" s="22" t="s">
        <v>708</v>
      </c>
      <c r="C59" s="22" t="s">
        <v>164</v>
      </c>
      <c r="D59" s="25">
        <v>4296380</v>
      </c>
      <c r="E59" s="23">
        <v>12968.623030000001</v>
      </c>
      <c r="F59" s="24">
        <v>0.90966018522179304</v>
      </c>
      <c r="G59" s="49"/>
    </row>
    <row r="60" spans="1:7" x14ac:dyDescent="0.2">
      <c r="A60" s="22" t="s">
        <v>711</v>
      </c>
      <c r="B60" s="22" t="s">
        <v>710</v>
      </c>
      <c r="C60" s="22" t="s">
        <v>233</v>
      </c>
      <c r="D60" s="25">
        <v>37979395</v>
      </c>
      <c r="E60" s="23">
        <v>12939.579879999999</v>
      </c>
      <c r="F60" s="24">
        <v>0.90762300693792197</v>
      </c>
      <c r="G60" s="49"/>
    </row>
    <row r="61" spans="1:7" x14ac:dyDescent="0.2">
      <c r="A61" s="22" t="s">
        <v>249</v>
      </c>
      <c r="B61" s="22" t="s">
        <v>248</v>
      </c>
      <c r="C61" s="22" t="s">
        <v>233</v>
      </c>
      <c r="D61" s="25">
        <v>549216</v>
      </c>
      <c r="E61" s="23">
        <v>12857.146559999999</v>
      </c>
      <c r="F61" s="24">
        <v>0.90184087347886599</v>
      </c>
      <c r="G61" s="49"/>
    </row>
    <row r="62" spans="1:7" x14ac:dyDescent="0.2">
      <c r="A62" s="22" t="s">
        <v>713</v>
      </c>
      <c r="B62" s="22" t="s">
        <v>712</v>
      </c>
      <c r="C62" s="22" t="s">
        <v>233</v>
      </c>
      <c r="D62" s="25">
        <v>1543807</v>
      </c>
      <c r="E62" s="23">
        <v>12813.598099999999</v>
      </c>
      <c r="F62" s="24">
        <v>0.89878624693153897</v>
      </c>
      <c r="G62" s="49"/>
    </row>
    <row r="63" spans="1:7" x14ac:dyDescent="0.2">
      <c r="A63" s="22" t="s">
        <v>715</v>
      </c>
      <c r="B63" s="22" t="s">
        <v>714</v>
      </c>
      <c r="C63" s="22" t="s">
        <v>181</v>
      </c>
      <c r="D63" s="25">
        <v>1824194</v>
      </c>
      <c r="E63" s="23">
        <v>12717.368469999999</v>
      </c>
      <c r="F63" s="24">
        <v>0.89203639670864798</v>
      </c>
      <c r="G63" s="49"/>
    </row>
    <row r="64" spans="1:7" x14ac:dyDescent="0.2">
      <c r="A64" s="22" t="s">
        <v>593</v>
      </c>
      <c r="B64" s="22" t="s">
        <v>592</v>
      </c>
      <c r="C64" s="22" t="s">
        <v>140</v>
      </c>
      <c r="D64" s="25">
        <v>1659695</v>
      </c>
      <c r="E64" s="23">
        <v>12509.121220000001</v>
      </c>
      <c r="F64" s="24">
        <v>0.877429276772421</v>
      </c>
      <c r="G64" s="49"/>
    </row>
    <row r="65" spans="1:7" x14ac:dyDescent="0.2">
      <c r="A65" s="22" t="s">
        <v>717</v>
      </c>
      <c r="B65" s="22" t="s">
        <v>716</v>
      </c>
      <c r="C65" s="22" t="s">
        <v>233</v>
      </c>
      <c r="D65" s="25">
        <v>1601135</v>
      </c>
      <c r="E65" s="23">
        <v>12081.36414</v>
      </c>
      <c r="F65" s="24">
        <v>0.84742504396199803</v>
      </c>
      <c r="G65" s="49"/>
    </row>
    <row r="66" spans="1:7" x14ac:dyDescent="0.2">
      <c r="A66" s="22" t="s">
        <v>719</v>
      </c>
      <c r="B66" s="22" t="s">
        <v>718</v>
      </c>
      <c r="C66" s="22" t="s">
        <v>187</v>
      </c>
      <c r="D66" s="25">
        <v>1178871</v>
      </c>
      <c r="E66" s="23">
        <v>12018.58985</v>
      </c>
      <c r="F66" s="24">
        <v>0.84302185696701304</v>
      </c>
      <c r="G66" s="49"/>
    </row>
    <row r="67" spans="1:7" x14ac:dyDescent="0.2">
      <c r="A67" s="22" t="s">
        <v>721</v>
      </c>
      <c r="B67" s="22" t="s">
        <v>720</v>
      </c>
      <c r="C67" s="22" t="s">
        <v>131</v>
      </c>
      <c r="D67" s="25">
        <v>17569524</v>
      </c>
      <c r="E67" s="23">
        <v>11859.4287</v>
      </c>
      <c r="F67" s="24">
        <v>0.83185779114027103</v>
      </c>
      <c r="G67" s="49"/>
    </row>
    <row r="68" spans="1:7" x14ac:dyDescent="0.2">
      <c r="A68" s="22" t="s">
        <v>723</v>
      </c>
      <c r="B68" s="22" t="s">
        <v>722</v>
      </c>
      <c r="C68" s="22" t="s">
        <v>724</v>
      </c>
      <c r="D68" s="25">
        <v>2832593</v>
      </c>
      <c r="E68" s="23">
        <v>11646.206120000001</v>
      </c>
      <c r="F68" s="24">
        <v>0.816901685841537</v>
      </c>
      <c r="G68" s="49"/>
    </row>
    <row r="69" spans="1:7" x14ac:dyDescent="0.2">
      <c r="A69" s="22" t="s">
        <v>726</v>
      </c>
      <c r="B69" s="22" t="s">
        <v>725</v>
      </c>
      <c r="C69" s="22" t="s">
        <v>167</v>
      </c>
      <c r="D69" s="25">
        <v>363927</v>
      </c>
      <c r="E69" s="23">
        <v>11147.08401</v>
      </c>
      <c r="F69" s="24">
        <v>0.78189168439569401</v>
      </c>
      <c r="G69" s="49"/>
    </row>
    <row r="70" spans="1:7" x14ac:dyDescent="0.2">
      <c r="A70" s="22" t="s">
        <v>728</v>
      </c>
      <c r="B70" s="22" t="s">
        <v>727</v>
      </c>
      <c r="C70" s="22" t="s">
        <v>164</v>
      </c>
      <c r="D70" s="25">
        <v>1306390</v>
      </c>
      <c r="E70" s="23">
        <v>11046.18065</v>
      </c>
      <c r="F70" s="24">
        <v>0.77481400398700495</v>
      </c>
      <c r="G70" s="49"/>
    </row>
    <row r="71" spans="1:7" x14ac:dyDescent="0.2">
      <c r="A71" s="22" t="s">
        <v>730</v>
      </c>
      <c r="B71" s="22" t="s">
        <v>729</v>
      </c>
      <c r="C71" s="22" t="s">
        <v>461</v>
      </c>
      <c r="D71" s="25">
        <v>1659420</v>
      </c>
      <c r="E71" s="23">
        <v>11026.8459</v>
      </c>
      <c r="F71" s="24">
        <v>0.77345780354648597</v>
      </c>
      <c r="G71" s="49"/>
    </row>
    <row r="72" spans="1:7" x14ac:dyDescent="0.2">
      <c r="A72" s="22" t="s">
        <v>172</v>
      </c>
      <c r="B72" s="22" t="s">
        <v>171</v>
      </c>
      <c r="C72" s="22" t="s">
        <v>173</v>
      </c>
      <c r="D72" s="25">
        <v>3050000</v>
      </c>
      <c r="E72" s="23">
        <v>10949.5</v>
      </c>
      <c r="F72" s="24">
        <v>0.76803251779661197</v>
      </c>
      <c r="G72" s="49"/>
    </row>
    <row r="73" spans="1:7" x14ac:dyDescent="0.2">
      <c r="A73" s="22" t="s">
        <v>629</v>
      </c>
      <c r="B73" s="22" t="s">
        <v>628</v>
      </c>
      <c r="C73" s="22" t="s">
        <v>149</v>
      </c>
      <c r="D73" s="25">
        <v>1756444</v>
      </c>
      <c r="E73" s="23">
        <v>10778.418610000001</v>
      </c>
      <c r="F73" s="24">
        <v>0.75603232868205505</v>
      </c>
      <c r="G73" s="49"/>
    </row>
    <row r="74" spans="1:7" x14ac:dyDescent="0.2">
      <c r="A74" s="22" t="s">
        <v>732</v>
      </c>
      <c r="B74" s="22" t="s">
        <v>731</v>
      </c>
      <c r="C74" s="22" t="s">
        <v>170</v>
      </c>
      <c r="D74" s="25">
        <v>5109343</v>
      </c>
      <c r="E74" s="23">
        <v>10551.81516</v>
      </c>
      <c r="F74" s="24">
        <v>0.740137646893398</v>
      </c>
      <c r="G74" s="49"/>
    </row>
    <row r="75" spans="1:7" x14ac:dyDescent="0.2">
      <c r="A75" s="22" t="s">
        <v>734</v>
      </c>
      <c r="B75" s="22" t="s">
        <v>733</v>
      </c>
      <c r="C75" s="22" t="s">
        <v>158</v>
      </c>
      <c r="D75" s="25">
        <v>2023000</v>
      </c>
      <c r="E75" s="23">
        <v>10273.8055</v>
      </c>
      <c r="F75" s="24">
        <v>0.72063717115098203</v>
      </c>
      <c r="G75" s="49"/>
    </row>
    <row r="76" spans="1:7" x14ac:dyDescent="0.2">
      <c r="A76" s="22" t="s">
        <v>736</v>
      </c>
      <c r="B76" s="22" t="s">
        <v>735</v>
      </c>
      <c r="C76" s="22" t="s">
        <v>233</v>
      </c>
      <c r="D76" s="25">
        <v>94939</v>
      </c>
      <c r="E76" s="23">
        <v>9889.7956300000005</v>
      </c>
      <c r="F76" s="24">
        <v>0.693701505840708</v>
      </c>
      <c r="G76" s="49"/>
    </row>
    <row r="77" spans="1:7" x14ac:dyDescent="0.2">
      <c r="A77" s="22" t="s">
        <v>738</v>
      </c>
      <c r="B77" s="22" t="s">
        <v>737</v>
      </c>
      <c r="C77" s="22" t="s">
        <v>140</v>
      </c>
      <c r="D77" s="25">
        <v>1796507</v>
      </c>
      <c r="E77" s="23">
        <v>9613.1089570000004</v>
      </c>
      <c r="F77" s="24">
        <v>0.67429382858558595</v>
      </c>
      <c r="G77" s="49"/>
    </row>
    <row r="78" spans="1:7" x14ac:dyDescent="0.2">
      <c r="A78" s="22" t="s">
        <v>740</v>
      </c>
      <c r="B78" s="22" t="s">
        <v>739</v>
      </c>
      <c r="C78" s="22" t="s">
        <v>173</v>
      </c>
      <c r="D78" s="25">
        <v>3389391</v>
      </c>
      <c r="E78" s="23">
        <v>9263.2056030000003</v>
      </c>
      <c r="F78" s="24">
        <v>0.64975050204482099</v>
      </c>
      <c r="G78" s="49"/>
    </row>
    <row r="79" spans="1:7" x14ac:dyDescent="0.2">
      <c r="A79" s="22" t="s">
        <v>742</v>
      </c>
      <c r="B79" s="22" t="s">
        <v>741</v>
      </c>
      <c r="C79" s="22" t="s">
        <v>155</v>
      </c>
      <c r="D79" s="25">
        <v>1210272</v>
      </c>
      <c r="E79" s="23">
        <v>8846.4831840000006</v>
      </c>
      <c r="F79" s="24">
        <v>0.62052027521374598</v>
      </c>
      <c r="G79" s="49"/>
    </row>
    <row r="80" spans="1:7" x14ac:dyDescent="0.2">
      <c r="A80" s="22" t="s">
        <v>744</v>
      </c>
      <c r="B80" s="22" t="s">
        <v>743</v>
      </c>
      <c r="C80" s="22" t="s">
        <v>400</v>
      </c>
      <c r="D80" s="25">
        <v>3410853</v>
      </c>
      <c r="E80" s="23">
        <v>8724.9619739999998</v>
      </c>
      <c r="F80" s="24">
        <v>0.61199639367742098</v>
      </c>
      <c r="G80" s="49"/>
    </row>
    <row r="81" spans="1:7" x14ac:dyDescent="0.2">
      <c r="A81" s="22" t="s">
        <v>746</v>
      </c>
      <c r="B81" s="22" t="s">
        <v>745</v>
      </c>
      <c r="C81" s="22" t="s">
        <v>209</v>
      </c>
      <c r="D81" s="25">
        <v>1406691</v>
      </c>
      <c r="E81" s="23">
        <v>8257.2761699999992</v>
      </c>
      <c r="F81" s="24">
        <v>0.57919143403690299</v>
      </c>
      <c r="G81" s="49"/>
    </row>
    <row r="82" spans="1:7" x14ac:dyDescent="0.2">
      <c r="A82" s="22" t="s">
        <v>617</v>
      </c>
      <c r="B82" s="22" t="s">
        <v>616</v>
      </c>
      <c r="C82" s="22" t="s">
        <v>400</v>
      </c>
      <c r="D82" s="25">
        <v>676040</v>
      </c>
      <c r="E82" s="23">
        <v>7764.9954399999997</v>
      </c>
      <c r="F82" s="24">
        <v>0.54466130859513295</v>
      </c>
      <c r="G82" s="49"/>
    </row>
    <row r="83" spans="1:7" x14ac:dyDescent="0.2">
      <c r="A83" s="22" t="s">
        <v>748</v>
      </c>
      <c r="B83" s="22" t="s">
        <v>747</v>
      </c>
      <c r="C83" s="22" t="s">
        <v>233</v>
      </c>
      <c r="D83" s="25">
        <v>361745</v>
      </c>
      <c r="E83" s="23">
        <v>7512.3584149999997</v>
      </c>
      <c r="F83" s="24">
        <v>0.52694054961989301</v>
      </c>
      <c r="G83" s="49"/>
    </row>
    <row r="84" spans="1:7" x14ac:dyDescent="0.2">
      <c r="A84" s="22" t="s">
        <v>750</v>
      </c>
      <c r="B84" s="22" t="s">
        <v>749</v>
      </c>
      <c r="C84" s="22" t="s">
        <v>461</v>
      </c>
      <c r="D84" s="25">
        <v>3726764</v>
      </c>
      <c r="E84" s="23">
        <v>6928.7996290000001</v>
      </c>
      <c r="F84" s="24">
        <v>0.48600789299685798</v>
      </c>
      <c r="G84" s="49"/>
    </row>
    <row r="85" spans="1:7" x14ac:dyDescent="0.2">
      <c r="A85" s="22" t="s">
        <v>752</v>
      </c>
      <c r="B85" s="22" t="s">
        <v>751</v>
      </c>
      <c r="C85" s="22" t="s">
        <v>158</v>
      </c>
      <c r="D85" s="25">
        <v>1014164</v>
      </c>
      <c r="E85" s="23">
        <v>6862.847788</v>
      </c>
      <c r="F85" s="24">
        <v>0.48138182253733502</v>
      </c>
      <c r="G85" s="49"/>
    </row>
    <row r="86" spans="1:7" x14ac:dyDescent="0.2">
      <c r="A86" s="22" t="s">
        <v>754</v>
      </c>
      <c r="B86" s="22" t="s">
        <v>753</v>
      </c>
      <c r="C86" s="22" t="s">
        <v>461</v>
      </c>
      <c r="D86" s="25">
        <v>1597501</v>
      </c>
      <c r="E86" s="23">
        <v>6477.8665549999996</v>
      </c>
      <c r="F86" s="24">
        <v>0.454378022757853</v>
      </c>
      <c r="G86" s="49"/>
    </row>
    <row r="87" spans="1:7" x14ac:dyDescent="0.2">
      <c r="A87" s="22" t="s">
        <v>756</v>
      </c>
      <c r="B87" s="22" t="s">
        <v>755</v>
      </c>
      <c r="C87" s="22" t="s">
        <v>140</v>
      </c>
      <c r="D87" s="25">
        <v>923838</v>
      </c>
      <c r="E87" s="23">
        <v>5490.8311530000001</v>
      </c>
      <c r="F87" s="24">
        <v>0.38514424176763001</v>
      </c>
      <c r="G87" s="49"/>
    </row>
    <row r="88" spans="1:7" x14ac:dyDescent="0.2">
      <c r="A88" s="22" t="s">
        <v>758</v>
      </c>
      <c r="B88" s="22" t="s">
        <v>757</v>
      </c>
      <c r="C88" s="22" t="s">
        <v>230</v>
      </c>
      <c r="D88" s="25">
        <v>9255068</v>
      </c>
      <c r="E88" s="23">
        <v>5271.6867329999995</v>
      </c>
      <c r="F88" s="24">
        <v>0.36977275990510799</v>
      </c>
      <c r="G88" s="49"/>
    </row>
    <row r="89" spans="1:7" x14ac:dyDescent="0.2">
      <c r="A89" s="22" t="s">
        <v>760</v>
      </c>
      <c r="B89" s="22" t="s">
        <v>759</v>
      </c>
      <c r="C89" s="22" t="s">
        <v>140</v>
      </c>
      <c r="D89" s="25">
        <v>1477466</v>
      </c>
      <c r="E89" s="23">
        <v>4443.4789950000004</v>
      </c>
      <c r="F89" s="24">
        <v>0.31167965298015499</v>
      </c>
      <c r="G89" s="49"/>
    </row>
    <row r="90" spans="1:7" x14ac:dyDescent="0.2">
      <c r="A90" s="22" t="s">
        <v>526</v>
      </c>
      <c r="B90" s="22" t="s">
        <v>525</v>
      </c>
      <c r="C90" s="22" t="s">
        <v>149</v>
      </c>
      <c r="D90" s="25">
        <v>888643</v>
      </c>
      <c r="E90" s="23">
        <v>4435.2172129999999</v>
      </c>
      <c r="F90" s="24">
        <v>0.31110014549296899</v>
      </c>
      <c r="G90" s="49"/>
    </row>
    <row r="91" spans="1:7" x14ac:dyDescent="0.2">
      <c r="A91" s="22" t="s">
        <v>621</v>
      </c>
      <c r="B91" s="22" t="s">
        <v>620</v>
      </c>
      <c r="C91" s="22" t="s">
        <v>218</v>
      </c>
      <c r="D91" s="25">
        <v>7355231</v>
      </c>
      <c r="E91" s="23">
        <v>3827.6622120000002</v>
      </c>
      <c r="F91" s="24">
        <v>0.26848431854945998</v>
      </c>
      <c r="G91" s="49"/>
    </row>
    <row r="92" spans="1:7" x14ac:dyDescent="0.2">
      <c r="A92" s="22" t="s">
        <v>762</v>
      </c>
      <c r="B92" s="22" t="s">
        <v>761</v>
      </c>
      <c r="C92" s="22" t="s">
        <v>236</v>
      </c>
      <c r="D92" s="25">
        <v>2000000</v>
      </c>
      <c r="E92" s="23">
        <v>3200.2</v>
      </c>
      <c r="F92" s="24">
        <v>0.22447213694257401</v>
      </c>
      <c r="G92" s="49"/>
    </row>
    <row r="93" spans="1:7" x14ac:dyDescent="0.2">
      <c r="A93" s="22" t="s">
        <v>764</v>
      </c>
      <c r="B93" s="22" t="s">
        <v>763</v>
      </c>
      <c r="C93" s="22" t="s">
        <v>167</v>
      </c>
      <c r="D93" s="25">
        <v>1466088</v>
      </c>
      <c r="E93" s="23">
        <v>2350.4322820000002</v>
      </c>
      <c r="F93" s="24">
        <v>0.16486674491573999</v>
      </c>
      <c r="G93" s="49"/>
    </row>
    <row r="94" spans="1:7" x14ac:dyDescent="0.2">
      <c r="A94" s="22" t="s">
        <v>766</v>
      </c>
      <c r="B94" s="22" t="s">
        <v>765</v>
      </c>
      <c r="C94" s="22" t="s">
        <v>467</v>
      </c>
      <c r="D94" s="25">
        <v>801334</v>
      </c>
      <c r="E94" s="23">
        <v>1157.1262959999999</v>
      </c>
      <c r="F94" s="24">
        <v>8.1164493586515105E-2</v>
      </c>
      <c r="G94" s="49"/>
    </row>
    <row r="95" spans="1:7" x14ac:dyDescent="0.2">
      <c r="A95" s="21" t="s">
        <v>33</v>
      </c>
      <c r="B95" s="21"/>
      <c r="C95" s="21"/>
      <c r="D95" s="21"/>
      <c r="E95" s="26">
        <f>SUM(E7:E94)</f>
        <v>1378459.8889290004</v>
      </c>
      <c r="F95" s="27">
        <f>SUM(F7:F94)</f>
        <v>96.689530953539219</v>
      </c>
      <c r="G95" s="49"/>
    </row>
    <row r="96" spans="1:7" x14ac:dyDescent="0.2">
      <c r="A96" s="22"/>
      <c r="B96" s="22"/>
      <c r="C96" s="22"/>
      <c r="D96" s="22"/>
      <c r="E96" s="23"/>
      <c r="F96" s="24"/>
      <c r="G96" s="49"/>
    </row>
    <row r="97" spans="1:9" x14ac:dyDescent="0.2">
      <c r="A97" s="21" t="s">
        <v>34</v>
      </c>
      <c r="B97" s="22"/>
      <c r="C97" s="22"/>
      <c r="D97" s="22"/>
      <c r="E97" s="23"/>
      <c r="F97" s="24"/>
      <c r="G97" s="44"/>
    </row>
    <row r="98" spans="1:9" x14ac:dyDescent="0.2">
      <c r="A98" s="21" t="s">
        <v>39</v>
      </c>
      <c r="B98" s="22"/>
      <c r="C98" s="22"/>
      <c r="D98" s="22"/>
      <c r="E98" s="23"/>
      <c r="F98" s="24"/>
      <c r="G98" s="45"/>
    </row>
    <row r="99" spans="1:9" x14ac:dyDescent="0.2">
      <c r="A99" s="22" t="s">
        <v>767</v>
      </c>
      <c r="B99" s="22" t="s">
        <v>1226</v>
      </c>
      <c r="C99" s="22" t="s">
        <v>40</v>
      </c>
      <c r="D99" s="25">
        <v>2500000</v>
      </c>
      <c r="E99" s="23">
        <v>2482.1875</v>
      </c>
      <c r="F99" s="24">
        <v>0.17410847210085201</v>
      </c>
      <c r="G99" s="49">
        <v>5.3459000000000003</v>
      </c>
    </row>
    <row r="100" spans="1:9" x14ac:dyDescent="0.2">
      <c r="A100" s="21" t="s">
        <v>33</v>
      </c>
      <c r="B100" s="21"/>
      <c r="C100" s="21"/>
      <c r="D100" s="21"/>
      <c r="E100" s="26">
        <f>SUM(E98:E99)</f>
        <v>2482.1875</v>
      </c>
      <c r="F100" s="27">
        <f>SUM(F98:F99)</f>
        <v>0.17410847210085201</v>
      </c>
      <c r="G100" s="45"/>
    </row>
    <row r="101" spans="1:9" x14ac:dyDescent="0.2">
      <c r="A101" s="22"/>
      <c r="B101" s="22"/>
      <c r="C101" s="22"/>
      <c r="D101" s="22"/>
      <c r="E101" s="23"/>
      <c r="F101" s="24"/>
      <c r="G101" s="49"/>
    </row>
    <row r="102" spans="1:9" x14ac:dyDescent="0.2">
      <c r="A102" s="21" t="s">
        <v>41</v>
      </c>
      <c r="B102" s="21"/>
      <c r="C102" s="21"/>
      <c r="D102" s="21"/>
      <c r="E102" s="26">
        <f>E95+E100</f>
        <v>1380942.0764290004</v>
      </c>
      <c r="F102" s="27">
        <f>F95+F100</f>
        <v>96.863639425640073</v>
      </c>
      <c r="G102" s="44"/>
    </row>
    <row r="103" spans="1:9" x14ac:dyDescent="0.2">
      <c r="A103" s="21"/>
      <c r="B103" s="21"/>
      <c r="C103" s="21"/>
      <c r="D103" s="21"/>
      <c r="E103" s="26"/>
      <c r="F103" s="27"/>
      <c r="G103" s="45"/>
    </row>
    <row r="104" spans="1:9" x14ac:dyDescent="0.2">
      <c r="A104" s="21" t="s">
        <v>43</v>
      </c>
      <c r="B104" s="21"/>
      <c r="C104" s="21"/>
      <c r="D104" s="21"/>
      <c r="E104" s="26">
        <f>E106-(E95+E100)</f>
        <v>44713.705882499693</v>
      </c>
      <c r="F104" s="27">
        <f>F106-(F95+F100)</f>
        <v>3.1363605743599265</v>
      </c>
      <c r="G104" s="44"/>
    </row>
    <row r="105" spans="1:9" x14ac:dyDescent="0.2">
      <c r="A105" s="21"/>
      <c r="B105" s="21"/>
      <c r="C105" s="21"/>
      <c r="D105" s="21"/>
      <c r="E105" s="26"/>
      <c r="F105" s="27"/>
      <c r="G105" s="44"/>
    </row>
    <row r="106" spans="1:9" x14ac:dyDescent="0.2">
      <c r="A106" s="28" t="s">
        <v>42</v>
      </c>
      <c r="B106" s="28"/>
      <c r="C106" s="28"/>
      <c r="D106" s="28"/>
      <c r="E106" s="29">
        <v>1425655.7823115001</v>
      </c>
      <c r="F106" s="30">
        <v>100</v>
      </c>
      <c r="G106" s="92"/>
    </row>
    <row r="107" spans="1:9" x14ac:dyDescent="0.2">
      <c r="A107" s="6" t="s">
        <v>1225</v>
      </c>
      <c r="B107" s="11"/>
      <c r="C107" s="11"/>
      <c r="D107" s="11"/>
      <c r="E107" s="12"/>
      <c r="G107" s="10"/>
    </row>
    <row r="108" spans="1:9" x14ac:dyDescent="0.2">
      <c r="G108" s="10"/>
    </row>
    <row r="109" spans="1:9" ht="23.25" customHeight="1" x14ac:dyDescent="0.2">
      <c r="A109" s="152" t="s">
        <v>1031</v>
      </c>
      <c r="B109" s="152"/>
      <c r="C109" s="152"/>
      <c r="D109" s="152"/>
      <c r="G109" s="10"/>
      <c r="H109" s="10"/>
      <c r="I109" s="9"/>
    </row>
    <row r="110" spans="1:9" x14ac:dyDescent="0.2">
      <c r="G110" s="10"/>
    </row>
    <row r="111" spans="1:9" x14ac:dyDescent="0.2">
      <c r="A111" s="11" t="s">
        <v>45</v>
      </c>
      <c r="G111" s="10"/>
    </row>
    <row r="112" spans="1:9" x14ac:dyDescent="0.2">
      <c r="A112" s="11" t="s">
        <v>1010</v>
      </c>
      <c r="G112" s="10"/>
    </row>
    <row r="113" spans="1:7" x14ac:dyDescent="0.2">
      <c r="A113" s="11" t="s">
        <v>46</v>
      </c>
      <c r="B113" s="11"/>
      <c r="C113" s="31" t="s">
        <v>48</v>
      </c>
      <c r="D113" s="31" t="s">
        <v>47</v>
      </c>
      <c r="G113" s="10"/>
    </row>
    <row r="114" spans="1:7" x14ac:dyDescent="0.2">
      <c r="A114" s="6" t="s">
        <v>57</v>
      </c>
      <c r="C114" s="32">
        <v>179.84970000000001</v>
      </c>
      <c r="D114" s="32">
        <v>173.83279999999999</v>
      </c>
    </row>
    <row r="115" spans="1:7" x14ac:dyDescent="0.2">
      <c r="A115" s="6" t="s">
        <v>125</v>
      </c>
      <c r="C115" s="32">
        <v>44.958100000000002</v>
      </c>
      <c r="D115" s="32">
        <v>43.454000000000001</v>
      </c>
    </row>
    <row r="116" spans="1:7" x14ac:dyDescent="0.2">
      <c r="A116" s="6" t="s">
        <v>58</v>
      </c>
      <c r="C116" s="32">
        <v>205.41890000000001</v>
      </c>
      <c r="D116" s="32">
        <v>198.6764</v>
      </c>
    </row>
    <row r="117" spans="1:7" x14ac:dyDescent="0.2">
      <c r="A117" s="6" t="s">
        <v>126</v>
      </c>
      <c r="C117" s="32">
        <v>53.3872</v>
      </c>
      <c r="D117" s="32">
        <v>51.634799999999998</v>
      </c>
    </row>
    <row r="119" spans="1:7" x14ac:dyDescent="0.2">
      <c r="A119" s="6" t="s">
        <v>52</v>
      </c>
    </row>
    <row r="121" spans="1:7" x14ac:dyDescent="0.2">
      <c r="A121" s="11" t="s">
        <v>1011</v>
      </c>
      <c r="D121" s="31" t="s">
        <v>54</v>
      </c>
    </row>
    <row r="123" spans="1:7" x14ac:dyDescent="0.2">
      <c r="A123" s="11" t="s">
        <v>1014</v>
      </c>
      <c r="D123" s="31" t="s">
        <v>54</v>
      </c>
    </row>
    <row r="125" spans="1:7" x14ac:dyDescent="0.2">
      <c r="A125" s="11" t="s">
        <v>1320</v>
      </c>
      <c r="D125" s="31" t="s">
        <v>54</v>
      </c>
    </row>
    <row r="127" spans="1:7" x14ac:dyDescent="0.2">
      <c r="A127" s="6" t="s">
        <v>1934</v>
      </c>
      <c r="B127" s="79"/>
      <c r="C127" s="79"/>
      <c r="D127" s="134"/>
      <c r="E127" s="10"/>
    </row>
    <row r="128" spans="1:7" x14ac:dyDescent="0.2">
      <c r="A128" s="6" t="s">
        <v>1935</v>
      </c>
      <c r="B128" s="79"/>
      <c r="C128" s="79"/>
      <c r="D128" s="134"/>
      <c r="E128" s="10"/>
    </row>
    <row r="129" spans="1:5" x14ac:dyDescent="0.2">
      <c r="A129" s="6" t="s">
        <v>1933</v>
      </c>
      <c r="B129" s="79"/>
      <c r="C129" s="79"/>
      <c r="D129" s="134"/>
      <c r="E129" s="10"/>
    </row>
    <row r="130" spans="1:5" x14ac:dyDescent="0.2">
      <c r="A130" s="6" t="s">
        <v>1936</v>
      </c>
      <c r="B130" s="79"/>
      <c r="C130" s="79"/>
      <c r="D130" s="134"/>
      <c r="E130" s="10"/>
    </row>
    <row r="131" spans="1:5" x14ac:dyDescent="0.2">
      <c r="A131" s="11"/>
      <c r="D131" s="31"/>
    </row>
    <row r="132" spans="1:5" ht="10.15" customHeight="1" x14ac:dyDescent="0.2">
      <c r="A132" s="168" t="s">
        <v>1021</v>
      </c>
      <c r="B132" s="168" t="s">
        <v>1016</v>
      </c>
      <c r="C132" s="168" t="s">
        <v>1040</v>
      </c>
      <c r="D132" s="168" t="s">
        <v>1041</v>
      </c>
      <c r="E132" s="169" t="s">
        <v>1055</v>
      </c>
    </row>
    <row r="133" spans="1:5" ht="62.65" customHeight="1" x14ac:dyDescent="0.2">
      <c r="A133" s="168"/>
      <c r="B133" s="168"/>
      <c r="C133" s="168"/>
      <c r="D133" s="168"/>
      <c r="E133" s="169"/>
    </row>
    <row r="134" spans="1:5" x14ac:dyDescent="0.2">
      <c r="A134" s="84" t="s">
        <v>54</v>
      </c>
      <c r="B134" s="84">
        <v>2000</v>
      </c>
      <c r="C134" s="84" t="s">
        <v>54</v>
      </c>
      <c r="D134" s="135">
        <v>9346.3032000000003</v>
      </c>
      <c r="E134" s="136">
        <v>-48.796799999999998</v>
      </c>
    </row>
    <row r="136" spans="1:5" x14ac:dyDescent="0.2">
      <c r="A136" s="11" t="s">
        <v>1043</v>
      </c>
      <c r="D136" s="31" t="s">
        <v>54</v>
      </c>
    </row>
    <row r="138" spans="1:5" x14ac:dyDescent="0.2">
      <c r="A138" s="11" t="s">
        <v>1044</v>
      </c>
      <c r="D138" s="36">
        <v>0.4400610347293239</v>
      </c>
    </row>
    <row r="140" spans="1:5" x14ac:dyDescent="0.2">
      <c r="A140" s="11" t="s">
        <v>378</v>
      </c>
      <c r="D140" s="31" t="s">
        <v>54</v>
      </c>
    </row>
    <row r="142" spans="1:5" x14ac:dyDescent="0.2">
      <c r="A142" s="11" t="s">
        <v>1025</v>
      </c>
      <c r="D142" s="31" t="s">
        <v>54</v>
      </c>
    </row>
    <row r="143" spans="1:5" x14ac:dyDescent="0.2">
      <c r="A143" s="11"/>
    </row>
    <row r="144" spans="1:5" x14ac:dyDescent="0.2">
      <c r="A144" s="11" t="s">
        <v>1026</v>
      </c>
      <c r="D144" s="31" t="s">
        <v>54</v>
      </c>
    </row>
    <row r="145" spans="1:9" x14ac:dyDescent="0.2">
      <c r="A145" s="11"/>
    </row>
    <row r="146" spans="1:9" x14ac:dyDescent="0.2">
      <c r="A146" s="11" t="s">
        <v>1027</v>
      </c>
      <c r="D146" s="31" t="s">
        <v>54</v>
      </c>
    </row>
    <row r="147" spans="1:9" x14ac:dyDescent="0.2">
      <c r="A147" s="11"/>
    </row>
    <row r="148" spans="1:9" x14ac:dyDescent="0.2">
      <c r="A148" s="11" t="s">
        <v>1028</v>
      </c>
      <c r="D148" s="31" t="s">
        <v>54</v>
      </c>
    </row>
    <row r="150" spans="1:9" x14ac:dyDescent="0.2">
      <c r="A150" s="78" t="s">
        <v>1060</v>
      </c>
      <c r="B150" s="79"/>
      <c r="C150" s="79"/>
      <c r="D150" s="79"/>
    </row>
    <row r="152" spans="1:9" x14ac:dyDescent="0.2">
      <c r="A152" s="78" t="s">
        <v>1503</v>
      </c>
      <c r="B152" s="79"/>
      <c r="C152" s="79"/>
      <c r="D152" s="79"/>
      <c r="E152" s="10"/>
      <c r="G152" s="10"/>
      <c r="H152" s="79"/>
      <c r="I152" s="79"/>
    </row>
    <row r="153" spans="1:9" x14ac:dyDescent="0.2">
      <c r="A153" s="100"/>
      <c r="B153" s="79"/>
      <c r="C153" s="79"/>
      <c r="D153" s="79"/>
      <c r="E153" s="10"/>
      <c r="G153" s="10"/>
      <c r="H153" s="79"/>
      <c r="I153" s="79"/>
    </row>
    <row r="154" spans="1:9" x14ac:dyDescent="0.2">
      <c r="A154" s="79"/>
      <c r="B154" s="79"/>
      <c r="C154" s="79"/>
      <c r="D154" s="79"/>
      <c r="E154" s="10"/>
      <c r="G154" s="10"/>
      <c r="H154" s="79"/>
      <c r="I154" s="79"/>
    </row>
    <row r="155" spans="1:9" x14ac:dyDescent="0.2">
      <c r="A155" s="79"/>
      <c r="B155" s="79"/>
      <c r="C155" s="79"/>
      <c r="D155" s="79"/>
      <c r="E155" s="10"/>
      <c r="G155" s="10"/>
      <c r="H155" s="79"/>
      <c r="I155" s="79"/>
    </row>
    <row r="156" spans="1:9" x14ac:dyDescent="0.2">
      <c r="A156" s="79"/>
      <c r="B156" s="79"/>
      <c r="C156" s="79"/>
      <c r="D156" s="79"/>
      <c r="E156" s="10"/>
      <c r="G156" s="10"/>
      <c r="H156" s="79"/>
      <c r="I156" s="79"/>
    </row>
    <row r="157" spans="1:9" x14ac:dyDescent="0.2">
      <c r="A157" s="79"/>
      <c r="B157" s="79"/>
      <c r="C157" s="79"/>
      <c r="D157" s="79"/>
      <c r="E157" s="10"/>
      <c r="G157" s="10"/>
      <c r="H157" s="79"/>
      <c r="I157" s="79"/>
    </row>
    <row r="158" spans="1:9" x14ac:dyDescent="0.2">
      <c r="A158" s="79"/>
      <c r="B158" s="79"/>
      <c r="C158" s="79"/>
      <c r="D158" s="79"/>
      <c r="E158" s="10"/>
      <c r="G158" s="10"/>
      <c r="H158" s="79"/>
      <c r="I158" s="79"/>
    </row>
    <row r="159" spans="1:9" x14ac:dyDescent="0.2">
      <c r="A159" s="79"/>
      <c r="B159" s="79"/>
      <c r="C159" s="79"/>
      <c r="D159" s="79"/>
      <c r="E159" s="10"/>
      <c r="G159" s="10"/>
      <c r="H159" s="79"/>
      <c r="I159" s="79"/>
    </row>
    <row r="160" spans="1:9" x14ac:dyDescent="0.2">
      <c r="A160" s="79"/>
      <c r="B160" s="79"/>
      <c r="C160" s="79"/>
      <c r="D160" s="79"/>
      <c r="E160" s="10"/>
      <c r="G160" s="10"/>
      <c r="H160" s="79"/>
      <c r="I160" s="79"/>
    </row>
    <row r="161" spans="1:9" x14ac:dyDescent="0.2">
      <c r="A161" s="79"/>
      <c r="B161" s="79"/>
      <c r="C161" s="79"/>
      <c r="D161" s="79"/>
      <c r="E161" s="10"/>
      <c r="G161" s="10"/>
      <c r="H161" s="79"/>
      <c r="I161" s="79"/>
    </row>
    <row r="162" spans="1:9" x14ac:dyDescent="0.2">
      <c r="A162" s="79"/>
      <c r="B162" s="79"/>
      <c r="C162" s="79"/>
      <c r="D162" s="79"/>
      <c r="E162" s="10"/>
      <c r="G162" s="10"/>
      <c r="H162" s="79"/>
      <c r="I162" s="79"/>
    </row>
    <row r="163" spans="1:9" x14ac:dyDescent="0.2">
      <c r="A163" s="79"/>
      <c r="B163" s="79"/>
      <c r="C163" s="79"/>
      <c r="D163" s="79"/>
      <c r="E163" s="10"/>
      <c r="G163" s="10"/>
      <c r="H163" s="79"/>
      <c r="I163" s="79"/>
    </row>
    <row r="164" spans="1:9" x14ac:dyDescent="0.2">
      <c r="A164" s="79"/>
      <c r="B164" s="79"/>
      <c r="C164" s="79"/>
      <c r="D164" s="79"/>
      <c r="E164" s="10"/>
      <c r="G164" s="10"/>
      <c r="H164" s="79"/>
      <c r="I164" s="79"/>
    </row>
    <row r="165" spans="1:9" x14ac:dyDescent="0.2">
      <c r="A165" s="79"/>
      <c r="B165" s="79"/>
      <c r="C165" s="79"/>
      <c r="D165" s="79"/>
      <c r="E165" s="10"/>
      <c r="G165" s="10"/>
      <c r="H165" s="79"/>
      <c r="I165" s="79"/>
    </row>
    <row r="166" spans="1:9" x14ac:dyDescent="0.2">
      <c r="A166" s="79"/>
      <c r="B166" s="79"/>
      <c r="C166" s="79"/>
      <c r="D166" s="79"/>
      <c r="E166" s="10"/>
      <c r="G166" s="10"/>
      <c r="H166" s="79"/>
      <c r="I166" s="79"/>
    </row>
    <row r="167" spans="1:9" x14ac:dyDescent="0.2">
      <c r="A167" s="79"/>
      <c r="B167" s="79"/>
      <c r="C167" s="79"/>
      <c r="D167" s="79"/>
      <c r="E167" s="10"/>
      <c r="G167" s="10"/>
      <c r="H167" s="79"/>
      <c r="I167" s="79"/>
    </row>
    <row r="168" spans="1:9" x14ac:dyDescent="0.2">
      <c r="A168" s="79"/>
      <c r="B168" s="79"/>
      <c r="C168" s="79"/>
      <c r="D168" s="79"/>
      <c r="E168" s="10"/>
      <c r="G168" s="10"/>
      <c r="H168" s="79"/>
      <c r="I168" s="79"/>
    </row>
    <row r="169" spans="1:9" x14ac:dyDescent="0.2">
      <c r="A169" s="79"/>
      <c r="B169" s="79"/>
      <c r="C169" s="79"/>
      <c r="D169" s="79"/>
      <c r="E169" s="10"/>
      <c r="G169" s="10"/>
      <c r="H169" s="79"/>
      <c r="I169" s="79"/>
    </row>
    <row r="170" spans="1:9" x14ac:dyDescent="0.2">
      <c r="A170" s="78" t="s">
        <v>1893</v>
      </c>
      <c r="B170" s="79"/>
      <c r="C170" s="79"/>
      <c r="D170" s="79"/>
      <c r="E170" s="10"/>
      <c r="G170" s="10"/>
      <c r="H170" s="79"/>
      <c r="I170" s="79"/>
    </row>
    <row r="171" spans="1:9" x14ac:dyDescent="0.2">
      <c r="A171" s="79"/>
      <c r="B171" s="79"/>
      <c r="C171" s="79"/>
      <c r="D171" s="79"/>
      <c r="E171" s="10"/>
      <c r="G171" s="10"/>
      <c r="H171" s="79"/>
      <c r="I171" s="79"/>
    </row>
    <row r="172" spans="1:9" x14ac:dyDescent="0.2">
      <c r="A172" s="78" t="s">
        <v>1505</v>
      </c>
      <c r="B172" s="79"/>
      <c r="C172" s="79"/>
      <c r="D172" s="79"/>
      <c r="E172" s="10"/>
      <c r="G172" s="10"/>
      <c r="H172" s="79"/>
      <c r="I172" s="79"/>
    </row>
    <row r="173" spans="1:9" x14ac:dyDescent="0.2">
      <c r="A173" s="79"/>
      <c r="B173" s="79"/>
      <c r="C173" s="79"/>
      <c r="D173" s="79"/>
      <c r="E173" s="10"/>
      <c r="G173" s="10"/>
      <c r="H173" s="79"/>
      <c r="I173" s="79"/>
    </row>
    <row r="174" spans="1:9" x14ac:dyDescent="0.2">
      <c r="A174" s="79"/>
      <c r="B174" s="79"/>
      <c r="C174" s="79"/>
      <c r="D174" s="79"/>
      <c r="E174" s="10"/>
      <c r="G174" s="10"/>
      <c r="H174" s="79"/>
      <c r="I174" s="79"/>
    </row>
    <row r="175" spans="1:9" x14ac:dyDescent="0.2">
      <c r="A175" s="79"/>
      <c r="B175" s="79"/>
      <c r="C175" s="79"/>
      <c r="D175" s="79"/>
      <c r="E175" s="10"/>
      <c r="G175" s="10"/>
      <c r="H175" s="79"/>
      <c r="I175" s="79"/>
    </row>
    <row r="176" spans="1:9" x14ac:dyDescent="0.2">
      <c r="A176" s="79"/>
      <c r="B176" s="79"/>
      <c r="C176" s="79"/>
      <c r="D176" s="79"/>
      <c r="E176" s="10"/>
      <c r="G176" s="10"/>
      <c r="H176" s="79"/>
      <c r="I176" s="79"/>
    </row>
    <row r="177" spans="1:9" x14ac:dyDescent="0.2">
      <c r="A177" s="79"/>
      <c r="B177" s="79"/>
      <c r="C177" s="79"/>
      <c r="D177" s="79"/>
      <c r="E177" s="10"/>
      <c r="G177" s="10"/>
      <c r="H177" s="79"/>
      <c r="I177" s="79"/>
    </row>
    <row r="178" spans="1:9" x14ac:dyDescent="0.2">
      <c r="A178" s="79"/>
      <c r="B178" s="79"/>
      <c r="C178" s="79"/>
      <c r="D178" s="79"/>
      <c r="E178" s="10"/>
      <c r="G178" s="10"/>
      <c r="H178" s="79"/>
      <c r="I178" s="79"/>
    </row>
    <row r="179" spans="1:9" x14ac:dyDescent="0.2">
      <c r="A179" s="79"/>
      <c r="B179" s="79"/>
      <c r="C179" s="79"/>
      <c r="D179" s="79"/>
      <c r="E179" s="10"/>
      <c r="G179" s="10"/>
      <c r="H179" s="79"/>
      <c r="I179" s="79"/>
    </row>
    <row r="180" spans="1:9" x14ac:dyDescent="0.2">
      <c r="A180" s="79"/>
      <c r="B180" s="79"/>
      <c r="C180" s="79"/>
      <c r="D180" s="79"/>
      <c r="E180" s="10"/>
      <c r="G180" s="10"/>
      <c r="H180" s="79"/>
      <c r="I180" s="79"/>
    </row>
    <row r="181" spans="1:9" x14ac:dyDescent="0.2">
      <c r="A181" s="79"/>
      <c r="B181" s="79"/>
      <c r="C181" s="79"/>
      <c r="D181" s="79"/>
      <c r="E181" s="10"/>
      <c r="G181" s="10"/>
      <c r="H181" s="79"/>
      <c r="I181" s="79"/>
    </row>
    <row r="182" spans="1:9" x14ac:dyDescent="0.2">
      <c r="A182" s="79"/>
      <c r="B182" s="79"/>
      <c r="C182" s="79"/>
      <c r="D182" s="79"/>
      <c r="E182" s="10"/>
      <c r="G182" s="10"/>
      <c r="H182" s="79"/>
      <c r="I182" s="79"/>
    </row>
    <row r="183" spans="1:9" x14ac:dyDescent="0.2">
      <c r="A183" s="79"/>
      <c r="B183" s="79"/>
      <c r="C183" s="79"/>
      <c r="D183" s="79"/>
      <c r="E183" s="10"/>
      <c r="G183" s="10"/>
      <c r="H183" s="79"/>
      <c r="I183" s="79"/>
    </row>
    <row r="184" spans="1:9" x14ac:dyDescent="0.2">
      <c r="A184" s="79"/>
      <c r="B184" s="79"/>
      <c r="C184" s="79"/>
      <c r="D184" s="79"/>
      <c r="E184" s="10"/>
      <c r="G184" s="10"/>
      <c r="H184" s="79"/>
      <c r="I184" s="79"/>
    </row>
    <row r="185" spans="1:9" x14ac:dyDescent="0.2">
      <c r="A185" s="79"/>
      <c r="B185" s="79"/>
      <c r="C185" s="79"/>
      <c r="D185" s="79"/>
      <c r="E185" s="10"/>
      <c r="G185" s="10"/>
      <c r="H185" s="79"/>
      <c r="I185" s="79"/>
    </row>
    <row r="186" spans="1:9" x14ac:dyDescent="0.2">
      <c r="A186" s="79"/>
      <c r="B186" s="79"/>
      <c r="C186" s="79"/>
      <c r="D186" s="79"/>
      <c r="E186" s="10"/>
      <c r="G186" s="10"/>
      <c r="H186" s="79"/>
      <c r="I186" s="79"/>
    </row>
    <row r="187" spans="1:9" x14ac:dyDescent="0.2">
      <c r="A187" s="79"/>
      <c r="B187" s="79"/>
      <c r="C187" s="79"/>
      <c r="D187" s="79"/>
      <c r="E187" s="10"/>
      <c r="G187" s="10"/>
      <c r="H187" s="79"/>
      <c r="I187" s="79"/>
    </row>
    <row r="188" spans="1:9" x14ac:dyDescent="0.2">
      <c r="A188" s="79"/>
      <c r="B188" s="79"/>
      <c r="C188" s="79"/>
      <c r="D188" s="79"/>
      <c r="E188" s="10"/>
      <c r="G188" s="10"/>
      <c r="H188" s="79"/>
      <c r="I188" s="79"/>
    </row>
    <row r="189" spans="1:9" x14ac:dyDescent="0.2">
      <c r="A189" s="79"/>
      <c r="B189" s="79"/>
      <c r="C189" s="79"/>
      <c r="D189" s="79"/>
      <c r="E189" s="10"/>
      <c r="G189" s="10"/>
      <c r="H189" s="79"/>
      <c r="I189" s="79"/>
    </row>
    <row r="190" spans="1:9" x14ac:dyDescent="0.2">
      <c r="A190" s="6" t="s">
        <v>1894</v>
      </c>
      <c r="B190" s="79"/>
      <c r="C190" s="79"/>
      <c r="D190" s="79"/>
      <c r="E190" s="10"/>
      <c r="G190" s="10"/>
      <c r="H190" s="79"/>
      <c r="I190" s="79"/>
    </row>
    <row r="191" spans="1:9" x14ac:dyDescent="0.2">
      <c r="A191" s="79"/>
      <c r="B191" s="79"/>
      <c r="C191" s="79"/>
      <c r="D191" s="79"/>
      <c r="E191" s="10"/>
      <c r="G191" s="10"/>
      <c r="H191" s="79"/>
      <c r="I191" s="79"/>
    </row>
    <row r="192" spans="1:9" x14ac:dyDescent="0.2">
      <c r="A192" s="79" t="s">
        <v>1506</v>
      </c>
      <c r="B192" s="79"/>
      <c r="C192" s="79"/>
      <c r="D192" s="79"/>
      <c r="E192" s="10"/>
      <c r="G192" s="10"/>
      <c r="H192" s="79"/>
      <c r="I192" s="79"/>
    </row>
  </sheetData>
  <mergeCells count="7">
    <mergeCell ref="A1:F1"/>
    <mergeCell ref="A109:D109"/>
    <mergeCell ref="A132:A133"/>
    <mergeCell ref="B132:B133"/>
    <mergeCell ref="C132:C133"/>
    <mergeCell ref="D132:D133"/>
    <mergeCell ref="E132:E133"/>
  </mergeCells>
  <conditionalFormatting sqref="F2:F3 F107:G113">
    <cfRule type="cellIs" dxfId="66" priority="5" stopIfTrue="1" operator="between">
      <formula>0.009</formula>
      <formula>-0.009</formula>
    </cfRule>
  </conditionalFormatting>
  <conditionalFormatting sqref="F5:F151">
    <cfRule type="cellIs" dxfId="65" priority="1" stopIfTrue="1" operator="between">
      <formula>0.009</formula>
      <formula>-0.009</formula>
    </cfRule>
  </conditionalFormatting>
  <conditionalFormatting sqref="F152:G186">
    <cfRule type="cellIs" dxfId="64" priority="2" stopIfTrue="1" operator="between">
      <formula>0.009</formula>
      <formula>-0.009</formula>
    </cfRule>
  </conditionalFormatting>
  <conditionalFormatting sqref="G112">
    <cfRule type="cellIs" dxfId="63" priority="3" stopIfTrue="1" operator="between">
      <formula>0.009</formula>
      <formula>-0.009</formula>
    </cfRule>
  </conditionalFormatting>
  <conditionalFormatting sqref="H109 F193:F65545">
    <cfRule type="cellIs" dxfId="62" priority="4"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743A9-B41A-4C5D-B26C-AA903C00AEB5}">
  <dimension ref="A1:I160"/>
  <sheetViews>
    <sheetView workbookViewId="0">
      <selection sqref="A1:F1"/>
    </sheetView>
  </sheetViews>
  <sheetFormatPr defaultColWidth="9.28515625" defaultRowHeight="11.25" x14ac:dyDescent="0.2"/>
  <cols>
    <col min="1" max="1" width="33.85546875" style="6" bestFit="1" customWidth="1"/>
    <col min="2" max="2" width="33.28515625" style="6" bestFit="1" customWidth="1"/>
    <col min="3" max="3" width="22.28515625" style="6" bestFit="1" customWidth="1"/>
    <col min="4" max="4" width="15.7109375" style="6" customWidth="1"/>
    <col min="5" max="5" width="24.7109375" style="9" customWidth="1"/>
    <col min="6" max="6" width="11.7109375" style="10" bestFit="1" customWidth="1"/>
    <col min="7" max="16384" width="9.28515625" style="6"/>
  </cols>
  <sheetData>
    <row r="1" spans="1:7" s="1" customFormat="1" ht="15" x14ac:dyDescent="0.2">
      <c r="A1" s="150" t="s">
        <v>16</v>
      </c>
      <c r="B1" s="151"/>
      <c r="C1" s="151"/>
      <c r="D1" s="151"/>
      <c r="E1" s="151"/>
      <c r="F1" s="151"/>
    </row>
    <row r="2" spans="1:7" s="1" customFormat="1" ht="12" x14ac:dyDescent="0.2">
      <c r="E2" s="5"/>
      <c r="F2" s="8"/>
    </row>
    <row r="3" spans="1:7" s="1" customFormat="1" ht="12" x14ac:dyDescent="0.2">
      <c r="A3" s="7" t="s">
        <v>7</v>
      </c>
      <c r="B3" s="2"/>
      <c r="C3" s="3"/>
      <c r="D3" s="3"/>
      <c r="E3" s="4"/>
      <c r="F3" s="8"/>
    </row>
    <row r="4" spans="1:7" s="1" customFormat="1" ht="23.65" customHeight="1" x14ac:dyDescent="0.2">
      <c r="A4" s="14" t="s">
        <v>2</v>
      </c>
      <c r="B4" s="14" t="s">
        <v>0</v>
      </c>
      <c r="C4" s="15" t="s">
        <v>4</v>
      </c>
      <c r="D4" s="15" t="s">
        <v>1</v>
      </c>
      <c r="E4" s="56" t="s">
        <v>6</v>
      </c>
      <c r="F4" s="16" t="s">
        <v>3</v>
      </c>
      <c r="G4" s="93" t="s">
        <v>5</v>
      </c>
    </row>
    <row r="5" spans="1:7" x14ac:dyDescent="0.2">
      <c r="A5" s="17" t="s">
        <v>128</v>
      </c>
      <c r="B5" s="18"/>
      <c r="C5" s="18"/>
      <c r="D5" s="18"/>
      <c r="E5" s="19"/>
      <c r="F5" s="20"/>
      <c r="G5" s="94"/>
    </row>
    <row r="6" spans="1:7" x14ac:dyDescent="0.2">
      <c r="A6" s="21" t="s">
        <v>31</v>
      </c>
      <c r="B6" s="22"/>
      <c r="C6" s="22"/>
      <c r="D6" s="22"/>
      <c r="E6" s="23"/>
      <c r="F6" s="24"/>
      <c r="G6" s="24"/>
    </row>
    <row r="7" spans="1:7" x14ac:dyDescent="0.2">
      <c r="A7" s="22" t="s">
        <v>259</v>
      </c>
      <c r="B7" s="22" t="s">
        <v>258</v>
      </c>
      <c r="C7" s="22" t="s">
        <v>155</v>
      </c>
      <c r="D7" s="25">
        <v>1382558</v>
      </c>
      <c r="E7" s="23">
        <v>64537.807439999997</v>
      </c>
      <c r="F7" s="24">
        <v>6.7385805498926503</v>
      </c>
      <c r="G7" s="24"/>
    </row>
    <row r="8" spans="1:7" x14ac:dyDescent="0.2">
      <c r="A8" s="22" t="s">
        <v>229</v>
      </c>
      <c r="B8" s="22" t="s">
        <v>228</v>
      </c>
      <c r="C8" s="22" t="s">
        <v>230</v>
      </c>
      <c r="D8" s="25">
        <v>2829693</v>
      </c>
      <c r="E8" s="23">
        <v>47685.986440000001</v>
      </c>
      <c r="F8" s="24">
        <v>4.9790328099660197</v>
      </c>
      <c r="G8" s="24"/>
    </row>
    <row r="9" spans="1:7" x14ac:dyDescent="0.2">
      <c r="A9" s="22" t="s">
        <v>265</v>
      </c>
      <c r="B9" s="22" t="s">
        <v>264</v>
      </c>
      <c r="C9" s="22" t="s">
        <v>266</v>
      </c>
      <c r="D9" s="25">
        <v>2393073</v>
      </c>
      <c r="E9" s="23">
        <v>42666.09852</v>
      </c>
      <c r="F9" s="24">
        <v>4.4548916833589303</v>
      </c>
      <c r="G9" s="24"/>
    </row>
    <row r="10" spans="1:7" x14ac:dyDescent="0.2">
      <c r="A10" s="22" t="s">
        <v>769</v>
      </c>
      <c r="B10" s="22" t="s">
        <v>768</v>
      </c>
      <c r="C10" s="22" t="s">
        <v>170</v>
      </c>
      <c r="D10" s="25">
        <v>1521556</v>
      </c>
      <c r="E10" s="23">
        <v>38096.719129999998</v>
      </c>
      <c r="F10" s="24">
        <v>3.9777894652341401</v>
      </c>
      <c r="G10" s="24"/>
    </row>
    <row r="11" spans="1:7" x14ac:dyDescent="0.2">
      <c r="A11" s="22" t="s">
        <v>425</v>
      </c>
      <c r="B11" s="22" t="s">
        <v>424</v>
      </c>
      <c r="C11" s="22" t="s">
        <v>158</v>
      </c>
      <c r="D11" s="25">
        <v>1662735</v>
      </c>
      <c r="E11" s="23">
        <v>36415.559240000002</v>
      </c>
      <c r="F11" s="24">
        <v>3.80225466190904</v>
      </c>
      <c r="G11" s="24"/>
    </row>
    <row r="12" spans="1:7" x14ac:dyDescent="0.2">
      <c r="A12" s="22" t="s">
        <v>196</v>
      </c>
      <c r="B12" s="22" t="s">
        <v>195</v>
      </c>
      <c r="C12" s="22" t="s">
        <v>152</v>
      </c>
      <c r="D12" s="25">
        <v>741718</v>
      </c>
      <c r="E12" s="23">
        <v>30454.941080000001</v>
      </c>
      <c r="F12" s="24">
        <v>3.1798891494819999</v>
      </c>
      <c r="G12" s="24"/>
    </row>
    <row r="13" spans="1:7" x14ac:dyDescent="0.2">
      <c r="A13" s="22" t="s">
        <v>157</v>
      </c>
      <c r="B13" s="22" t="s">
        <v>156</v>
      </c>
      <c r="C13" s="22" t="s">
        <v>158</v>
      </c>
      <c r="D13" s="25">
        <v>1288353</v>
      </c>
      <c r="E13" s="23">
        <v>29686.22983</v>
      </c>
      <c r="F13" s="24">
        <v>3.0996257677030399</v>
      </c>
      <c r="G13" s="24"/>
    </row>
    <row r="14" spans="1:7" x14ac:dyDescent="0.2">
      <c r="A14" s="22" t="s">
        <v>687</v>
      </c>
      <c r="B14" s="22" t="s">
        <v>686</v>
      </c>
      <c r="C14" s="22" t="s">
        <v>158</v>
      </c>
      <c r="D14" s="25">
        <v>1962941</v>
      </c>
      <c r="E14" s="23">
        <v>28468.533319999999</v>
      </c>
      <c r="F14" s="24">
        <v>2.9724825265015702</v>
      </c>
      <c r="G14" s="24"/>
    </row>
    <row r="15" spans="1:7" x14ac:dyDescent="0.2">
      <c r="A15" s="22" t="s">
        <v>693</v>
      </c>
      <c r="B15" s="22" t="s">
        <v>692</v>
      </c>
      <c r="C15" s="22" t="s">
        <v>158</v>
      </c>
      <c r="D15" s="25">
        <v>701583</v>
      </c>
      <c r="E15" s="23">
        <v>27144.24627</v>
      </c>
      <c r="F15" s="24">
        <v>2.8342098563941902</v>
      </c>
      <c r="G15" s="24"/>
    </row>
    <row r="16" spans="1:7" x14ac:dyDescent="0.2">
      <c r="A16" s="22" t="s">
        <v>434</v>
      </c>
      <c r="B16" s="22" t="s">
        <v>433</v>
      </c>
      <c r="C16" s="22" t="s">
        <v>176</v>
      </c>
      <c r="D16" s="25">
        <v>1596211</v>
      </c>
      <c r="E16" s="23">
        <v>26784.420580000002</v>
      </c>
      <c r="F16" s="24">
        <v>2.7966394075028198</v>
      </c>
      <c r="G16" s="24"/>
    </row>
    <row r="17" spans="1:7" x14ac:dyDescent="0.2">
      <c r="A17" s="22" t="s">
        <v>482</v>
      </c>
      <c r="B17" s="22" t="s">
        <v>481</v>
      </c>
      <c r="C17" s="22" t="s">
        <v>239</v>
      </c>
      <c r="D17" s="25">
        <v>2653466</v>
      </c>
      <c r="E17" s="23">
        <v>26075.610379999998</v>
      </c>
      <c r="F17" s="24">
        <v>2.7226304689170702</v>
      </c>
      <c r="G17" s="24"/>
    </row>
    <row r="18" spans="1:7" x14ac:dyDescent="0.2">
      <c r="A18" s="22" t="s">
        <v>160</v>
      </c>
      <c r="B18" s="22" t="s">
        <v>159</v>
      </c>
      <c r="C18" s="22" t="s">
        <v>161</v>
      </c>
      <c r="D18" s="25">
        <v>2154638</v>
      </c>
      <c r="E18" s="23">
        <v>25575.553059999998</v>
      </c>
      <c r="F18" s="24">
        <v>2.6704180268765501</v>
      </c>
      <c r="G18" s="24"/>
    </row>
    <row r="19" spans="1:7" x14ac:dyDescent="0.2">
      <c r="A19" s="22" t="s">
        <v>715</v>
      </c>
      <c r="B19" s="22" t="s">
        <v>714</v>
      </c>
      <c r="C19" s="22" t="s">
        <v>181</v>
      </c>
      <c r="D19" s="25">
        <v>3527124</v>
      </c>
      <c r="E19" s="23">
        <v>24589.344969999998</v>
      </c>
      <c r="F19" s="24">
        <v>2.5674451662072602</v>
      </c>
      <c r="G19" s="24"/>
    </row>
    <row r="20" spans="1:7" x14ac:dyDescent="0.2">
      <c r="A20" s="22" t="s">
        <v>200</v>
      </c>
      <c r="B20" s="22" t="s">
        <v>199</v>
      </c>
      <c r="C20" s="22" t="s">
        <v>167</v>
      </c>
      <c r="D20" s="25">
        <v>1018302</v>
      </c>
      <c r="E20" s="23">
        <v>24465.723849999998</v>
      </c>
      <c r="F20" s="24">
        <v>2.5545375248133002</v>
      </c>
      <c r="G20" s="24"/>
    </row>
    <row r="21" spans="1:7" x14ac:dyDescent="0.2">
      <c r="A21" s="22" t="s">
        <v>324</v>
      </c>
      <c r="B21" s="22" t="s">
        <v>323</v>
      </c>
      <c r="C21" s="22" t="s">
        <v>173</v>
      </c>
      <c r="D21" s="25">
        <v>7482056</v>
      </c>
      <c r="E21" s="23">
        <v>24148.335739999999</v>
      </c>
      <c r="F21" s="24">
        <v>2.5213981073206702</v>
      </c>
      <c r="G21" s="24"/>
    </row>
    <row r="22" spans="1:7" x14ac:dyDescent="0.2">
      <c r="A22" s="22" t="s">
        <v>721</v>
      </c>
      <c r="B22" s="22" t="s">
        <v>720</v>
      </c>
      <c r="C22" s="22" t="s">
        <v>131</v>
      </c>
      <c r="D22" s="25">
        <v>33466880</v>
      </c>
      <c r="E22" s="23">
        <v>22590.144</v>
      </c>
      <c r="F22" s="24">
        <v>2.3587027668889502</v>
      </c>
      <c r="G22" s="24"/>
    </row>
    <row r="23" spans="1:7" x14ac:dyDescent="0.2">
      <c r="A23" s="22" t="s">
        <v>191</v>
      </c>
      <c r="B23" s="22" t="s">
        <v>190</v>
      </c>
      <c r="C23" s="22" t="s">
        <v>181</v>
      </c>
      <c r="D23" s="25">
        <v>4041445</v>
      </c>
      <c r="E23" s="23">
        <v>21892.507570000002</v>
      </c>
      <c r="F23" s="24">
        <v>2.28586051419133</v>
      </c>
      <c r="G23" s="24"/>
    </row>
    <row r="24" spans="1:7" x14ac:dyDescent="0.2">
      <c r="A24" s="22" t="s">
        <v>585</v>
      </c>
      <c r="B24" s="22" t="s">
        <v>584</v>
      </c>
      <c r="C24" s="22" t="s">
        <v>170</v>
      </c>
      <c r="D24" s="25">
        <v>2533367</v>
      </c>
      <c r="E24" s="23">
        <v>20735.608899999999</v>
      </c>
      <c r="F24" s="24">
        <v>2.16506535264039</v>
      </c>
      <c r="G24" s="24"/>
    </row>
    <row r="25" spans="1:7" x14ac:dyDescent="0.2">
      <c r="A25" s="22" t="s">
        <v>130</v>
      </c>
      <c r="B25" s="22" t="s">
        <v>129</v>
      </c>
      <c r="C25" s="22" t="s">
        <v>131</v>
      </c>
      <c r="D25" s="25">
        <v>1634640</v>
      </c>
      <c r="E25" s="23">
        <v>20040.686399999999</v>
      </c>
      <c r="F25" s="24">
        <v>2.0925064692829598</v>
      </c>
      <c r="G25" s="24"/>
    </row>
    <row r="26" spans="1:7" x14ac:dyDescent="0.2">
      <c r="A26" s="22" t="s">
        <v>137</v>
      </c>
      <c r="B26" s="22" t="s">
        <v>136</v>
      </c>
      <c r="C26" s="22" t="s">
        <v>131</v>
      </c>
      <c r="D26" s="25">
        <v>2692308</v>
      </c>
      <c r="E26" s="23">
        <v>19080.3868</v>
      </c>
      <c r="F26" s="24">
        <v>1.99223878955669</v>
      </c>
      <c r="G26" s="24"/>
    </row>
    <row r="27" spans="1:7" x14ac:dyDescent="0.2">
      <c r="A27" s="22" t="s">
        <v>133</v>
      </c>
      <c r="B27" s="22" t="s">
        <v>132</v>
      </c>
      <c r="C27" s="22" t="s">
        <v>131</v>
      </c>
      <c r="D27" s="25">
        <v>1975987</v>
      </c>
      <c r="E27" s="23">
        <v>18959.595270000002</v>
      </c>
      <c r="F27" s="24">
        <v>1.9796265939005799</v>
      </c>
      <c r="G27" s="24"/>
    </row>
    <row r="28" spans="1:7" x14ac:dyDescent="0.2">
      <c r="A28" s="22" t="s">
        <v>405</v>
      </c>
      <c r="B28" s="22" t="s">
        <v>404</v>
      </c>
      <c r="C28" s="22" t="s">
        <v>131</v>
      </c>
      <c r="D28" s="25">
        <v>17256750</v>
      </c>
      <c r="E28" s="23">
        <v>14053.897199999999</v>
      </c>
      <c r="F28" s="24">
        <v>1.46740836230229</v>
      </c>
      <c r="G28" s="24"/>
    </row>
    <row r="29" spans="1:7" x14ac:dyDescent="0.2">
      <c r="A29" s="22" t="s">
        <v>771</v>
      </c>
      <c r="B29" s="22" t="s">
        <v>770</v>
      </c>
      <c r="C29" s="22" t="s">
        <v>158</v>
      </c>
      <c r="D29" s="25">
        <v>483771</v>
      </c>
      <c r="E29" s="23">
        <v>13390.29751</v>
      </c>
      <c r="F29" s="24">
        <v>1.39811998481741</v>
      </c>
      <c r="G29" s="24"/>
    </row>
    <row r="30" spans="1:7" x14ac:dyDescent="0.2">
      <c r="A30" s="22" t="s">
        <v>220</v>
      </c>
      <c r="B30" s="22" t="s">
        <v>219</v>
      </c>
      <c r="C30" s="22" t="s">
        <v>152</v>
      </c>
      <c r="D30" s="25">
        <v>646174</v>
      </c>
      <c r="E30" s="23">
        <v>13123.79394</v>
      </c>
      <c r="F30" s="24">
        <v>1.3702935704331201</v>
      </c>
      <c r="G30" s="24"/>
    </row>
    <row r="31" spans="1:7" x14ac:dyDescent="0.2">
      <c r="A31" s="22" t="s">
        <v>732</v>
      </c>
      <c r="B31" s="22" t="s">
        <v>731</v>
      </c>
      <c r="C31" s="22" t="s">
        <v>170</v>
      </c>
      <c r="D31" s="25">
        <v>6154389</v>
      </c>
      <c r="E31" s="23">
        <v>12710.044159999999</v>
      </c>
      <c r="F31" s="24">
        <v>1.3270927501601</v>
      </c>
      <c r="G31" s="24"/>
    </row>
    <row r="32" spans="1:7" x14ac:dyDescent="0.2">
      <c r="A32" s="22" t="s">
        <v>363</v>
      </c>
      <c r="B32" s="22" t="s">
        <v>362</v>
      </c>
      <c r="C32" s="22" t="s">
        <v>227</v>
      </c>
      <c r="D32" s="25">
        <v>741964</v>
      </c>
      <c r="E32" s="23">
        <v>12586.677299999999</v>
      </c>
      <c r="F32" s="24">
        <v>1.3142116567936999</v>
      </c>
      <c r="G32" s="24"/>
    </row>
    <row r="33" spans="1:7" x14ac:dyDescent="0.2">
      <c r="A33" s="22" t="s">
        <v>773</v>
      </c>
      <c r="B33" s="22" t="s">
        <v>772</v>
      </c>
      <c r="C33" s="22" t="s">
        <v>461</v>
      </c>
      <c r="D33" s="25">
        <v>998295</v>
      </c>
      <c r="E33" s="23">
        <v>12018.47351</v>
      </c>
      <c r="F33" s="24">
        <v>1.2548838432290901</v>
      </c>
      <c r="G33" s="24"/>
    </row>
    <row r="34" spans="1:7" x14ac:dyDescent="0.2">
      <c r="A34" s="22" t="s">
        <v>775</v>
      </c>
      <c r="B34" s="22" t="s">
        <v>774</v>
      </c>
      <c r="C34" s="22" t="s">
        <v>233</v>
      </c>
      <c r="D34" s="25">
        <v>1563667</v>
      </c>
      <c r="E34" s="23">
        <v>11689.974490000001</v>
      </c>
      <c r="F34" s="24">
        <v>1.2205843032441199</v>
      </c>
      <c r="G34" s="24"/>
    </row>
    <row r="35" spans="1:7" x14ac:dyDescent="0.2">
      <c r="A35" s="22" t="s">
        <v>777</v>
      </c>
      <c r="B35" s="22" t="s">
        <v>776</v>
      </c>
      <c r="C35" s="22" t="s">
        <v>143</v>
      </c>
      <c r="D35" s="25">
        <v>697778</v>
      </c>
      <c r="E35" s="23">
        <v>11556.59924</v>
      </c>
      <c r="F35" s="24">
        <v>1.20665820471152</v>
      </c>
      <c r="G35" s="24"/>
    </row>
    <row r="36" spans="1:7" x14ac:dyDescent="0.2">
      <c r="A36" s="22" t="s">
        <v>779</v>
      </c>
      <c r="B36" s="22" t="s">
        <v>778</v>
      </c>
      <c r="C36" s="22" t="s">
        <v>266</v>
      </c>
      <c r="D36" s="25">
        <v>34531</v>
      </c>
      <c r="E36" s="23">
        <v>11554.0726</v>
      </c>
      <c r="F36" s="24">
        <v>1.20639439086603</v>
      </c>
      <c r="G36" s="24"/>
    </row>
    <row r="37" spans="1:7" x14ac:dyDescent="0.2">
      <c r="A37" s="22" t="s">
        <v>781</v>
      </c>
      <c r="B37" s="22" t="s">
        <v>780</v>
      </c>
      <c r="C37" s="22" t="s">
        <v>233</v>
      </c>
      <c r="D37" s="25">
        <v>978124</v>
      </c>
      <c r="E37" s="23">
        <v>11143.766729999999</v>
      </c>
      <c r="F37" s="24">
        <v>1.1635531592722901</v>
      </c>
      <c r="G37" s="24"/>
    </row>
    <row r="38" spans="1:7" x14ac:dyDescent="0.2">
      <c r="A38" s="22" t="s">
        <v>783</v>
      </c>
      <c r="B38" s="22" t="s">
        <v>782</v>
      </c>
      <c r="C38" s="22" t="s">
        <v>149</v>
      </c>
      <c r="D38" s="25">
        <v>1258272</v>
      </c>
      <c r="E38" s="23">
        <v>10797.232029999999</v>
      </c>
      <c r="F38" s="24">
        <v>1.1273704613792199</v>
      </c>
      <c r="G38" s="24"/>
    </row>
    <row r="39" spans="1:7" x14ac:dyDescent="0.2">
      <c r="A39" s="22" t="s">
        <v>224</v>
      </c>
      <c r="B39" s="22" t="s">
        <v>223</v>
      </c>
      <c r="C39" s="22" t="s">
        <v>140</v>
      </c>
      <c r="D39" s="25">
        <v>1483562</v>
      </c>
      <c r="E39" s="23">
        <v>10163.14148</v>
      </c>
      <c r="F39" s="24">
        <v>1.0611632191968301</v>
      </c>
      <c r="G39" s="24"/>
    </row>
    <row r="40" spans="1:7" x14ac:dyDescent="0.2">
      <c r="A40" s="22" t="s">
        <v>785</v>
      </c>
      <c r="B40" s="22" t="s">
        <v>784</v>
      </c>
      <c r="C40" s="22" t="s">
        <v>239</v>
      </c>
      <c r="D40" s="25">
        <v>820020</v>
      </c>
      <c r="E40" s="23">
        <v>9937.8223799999996</v>
      </c>
      <c r="F40" s="24">
        <v>1.03763699534438</v>
      </c>
      <c r="G40" s="24"/>
    </row>
    <row r="41" spans="1:7" x14ac:dyDescent="0.2">
      <c r="A41" s="22" t="s">
        <v>787</v>
      </c>
      <c r="B41" s="22" t="s">
        <v>786</v>
      </c>
      <c r="C41" s="22" t="s">
        <v>522</v>
      </c>
      <c r="D41" s="25">
        <v>635029</v>
      </c>
      <c r="E41" s="23">
        <v>9595.2881899999993</v>
      </c>
      <c r="F41" s="24">
        <v>1.0018720023586301</v>
      </c>
      <c r="G41" s="24"/>
    </row>
    <row r="42" spans="1:7" x14ac:dyDescent="0.2">
      <c r="A42" s="22" t="s">
        <v>697</v>
      </c>
      <c r="B42" s="22" t="s">
        <v>696</v>
      </c>
      <c r="C42" s="22" t="s">
        <v>230</v>
      </c>
      <c r="D42" s="25">
        <v>9002650</v>
      </c>
      <c r="E42" s="23">
        <v>9385.2626249999994</v>
      </c>
      <c r="F42" s="24">
        <v>0.97994262106372398</v>
      </c>
      <c r="G42" s="24"/>
    </row>
    <row r="43" spans="1:7" x14ac:dyDescent="0.2">
      <c r="A43" s="22" t="s">
        <v>789</v>
      </c>
      <c r="B43" s="22" t="s">
        <v>788</v>
      </c>
      <c r="C43" s="22" t="s">
        <v>790</v>
      </c>
      <c r="D43" s="25">
        <v>7518501</v>
      </c>
      <c r="E43" s="23">
        <v>9283.8450350000003</v>
      </c>
      <c r="F43" s="24">
        <v>0.96935331494224797</v>
      </c>
      <c r="G43" s="24"/>
    </row>
    <row r="44" spans="1:7" x14ac:dyDescent="0.2">
      <c r="A44" s="22" t="s">
        <v>245</v>
      </c>
      <c r="B44" s="22" t="s">
        <v>244</v>
      </c>
      <c r="C44" s="22" t="s">
        <v>155</v>
      </c>
      <c r="D44" s="25">
        <v>208545</v>
      </c>
      <c r="E44" s="23">
        <v>8940.1156050000009</v>
      </c>
      <c r="F44" s="24">
        <v>0.93346352346494899</v>
      </c>
      <c r="G44" s="24"/>
    </row>
    <row r="45" spans="1:7" x14ac:dyDescent="0.2">
      <c r="A45" s="22" t="s">
        <v>217</v>
      </c>
      <c r="B45" s="22" t="s">
        <v>216</v>
      </c>
      <c r="C45" s="22" t="s">
        <v>218</v>
      </c>
      <c r="D45" s="25">
        <v>177269</v>
      </c>
      <c r="E45" s="23">
        <v>8835.0869600000005</v>
      </c>
      <c r="F45" s="24">
        <v>0.92249717656764296</v>
      </c>
      <c r="G45" s="24"/>
    </row>
    <row r="46" spans="1:7" x14ac:dyDescent="0.2">
      <c r="A46" s="22" t="s">
        <v>241</v>
      </c>
      <c r="B46" s="22" t="s">
        <v>240</v>
      </c>
      <c r="C46" s="22" t="s">
        <v>176</v>
      </c>
      <c r="D46" s="25">
        <v>787707</v>
      </c>
      <c r="E46" s="23">
        <v>8380.4147730000004</v>
      </c>
      <c r="F46" s="24">
        <v>0.87502352852430398</v>
      </c>
      <c r="G46" s="24"/>
    </row>
    <row r="47" spans="1:7" x14ac:dyDescent="0.2">
      <c r="A47" s="22" t="s">
        <v>603</v>
      </c>
      <c r="B47" s="22" t="s">
        <v>602</v>
      </c>
      <c r="C47" s="22" t="s">
        <v>149</v>
      </c>
      <c r="D47" s="25">
        <v>1848064</v>
      </c>
      <c r="E47" s="23">
        <v>7800.6781440000004</v>
      </c>
      <c r="F47" s="24">
        <v>0.814491537630878</v>
      </c>
      <c r="G47" s="24"/>
    </row>
    <row r="48" spans="1:7" x14ac:dyDescent="0.2">
      <c r="A48" s="22" t="s">
        <v>243</v>
      </c>
      <c r="B48" s="22" t="s">
        <v>242</v>
      </c>
      <c r="C48" s="22" t="s">
        <v>236</v>
      </c>
      <c r="D48" s="25">
        <v>2361050</v>
      </c>
      <c r="E48" s="23">
        <v>7458.5569500000001</v>
      </c>
      <c r="F48" s="24">
        <v>0.77876966676103598</v>
      </c>
      <c r="G48" s="24"/>
    </row>
    <row r="49" spans="1:7" x14ac:dyDescent="0.2">
      <c r="A49" s="22" t="s">
        <v>251</v>
      </c>
      <c r="B49" s="22" t="s">
        <v>250</v>
      </c>
      <c r="C49" s="22" t="s">
        <v>158</v>
      </c>
      <c r="D49" s="25">
        <v>232213</v>
      </c>
      <c r="E49" s="23">
        <v>7282.1996799999997</v>
      </c>
      <c r="F49" s="24">
        <v>0.760355690262701</v>
      </c>
      <c r="G49" s="24"/>
    </row>
    <row r="50" spans="1:7" x14ac:dyDescent="0.2">
      <c r="A50" s="22" t="s">
        <v>792</v>
      </c>
      <c r="B50" s="22" t="s">
        <v>791</v>
      </c>
      <c r="C50" s="22" t="s">
        <v>239</v>
      </c>
      <c r="D50" s="25">
        <v>1157548</v>
      </c>
      <c r="E50" s="23">
        <v>6953.9696100000001</v>
      </c>
      <c r="F50" s="24">
        <v>0.72608423213099804</v>
      </c>
      <c r="G50" s="24"/>
    </row>
    <row r="51" spans="1:7" x14ac:dyDescent="0.2">
      <c r="A51" s="22" t="s">
        <v>794</v>
      </c>
      <c r="B51" s="22" t="s">
        <v>793</v>
      </c>
      <c r="C51" s="22" t="s">
        <v>181</v>
      </c>
      <c r="D51" s="25">
        <v>956553</v>
      </c>
      <c r="E51" s="23">
        <v>6775.2648989999998</v>
      </c>
      <c r="F51" s="24">
        <v>0.70742515247697801</v>
      </c>
      <c r="G51" s="24"/>
    </row>
    <row r="52" spans="1:7" x14ac:dyDescent="0.2">
      <c r="A52" s="22" t="s">
        <v>629</v>
      </c>
      <c r="B52" s="22" t="s">
        <v>628</v>
      </c>
      <c r="C52" s="22" t="s">
        <v>149</v>
      </c>
      <c r="D52" s="25">
        <v>703786</v>
      </c>
      <c r="E52" s="23">
        <v>4318.7827889999999</v>
      </c>
      <c r="F52" s="24">
        <v>0.45093669672962999</v>
      </c>
      <c r="G52" s="24"/>
    </row>
    <row r="53" spans="1:7" x14ac:dyDescent="0.2">
      <c r="A53" s="22" t="s">
        <v>222</v>
      </c>
      <c r="B53" s="22" t="s">
        <v>221</v>
      </c>
      <c r="C53" s="22" t="s">
        <v>170</v>
      </c>
      <c r="D53" s="25">
        <v>17589</v>
      </c>
      <c r="E53" s="23">
        <v>209.643291</v>
      </c>
      <c r="F53" s="24">
        <v>2.1889466952552599E-2</v>
      </c>
      <c r="G53" s="24"/>
    </row>
    <row r="54" spans="1:7" x14ac:dyDescent="0.2">
      <c r="A54" s="22" t="s">
        <v>796</v>
      </c>
      <c r="B54" s="22" t="s">
        <v>795</v>
      </c>
      <c r="C54" s="22" t="s">
        <v>181</v>
      </c>
      <c r="D54" s="25">
        <v>6061</v>
      </c>
      <c r="E54" s="23">
        <v>20.943785500000001</v>
      </c>
      <c r="F54" s="24">
        <v>2.1868016781114198E-3</v>
      </c>
      <c r="G54" s="24"/>
    </row>
    <row r="55" spans="1:7" x14ac:dyDescent="0.2">
      <c r="A55" s="22" t="s">
        <v>685</v>
      </c>
      <c r="B55" s="22" t="s">
        <v>684</v>
      </c>
      <c r="C55" s="22" t="s">
        <v>239</v>
      </c>
      <c r="D55" s="25">
        <v>77</v>
      </c>
      <c r="E55" s="23">
        <v>0.39797450000000001</v>
      </c>
      <c r="F55" s="24">
        <v>4.1553677316144902E-5</v>
      </c>
      <c r="G55" s="24"/>
    </row>
    <row r="56" spans="1:7" x14ac:dyDescent="0.2">
      <c r="A56" s="21" t="s">
        <v>33</v>
      </c>
      <c r="B56" s="21"/>
      <c r="C56" s="21"/>
      <c r="D56" s="21"/>
      <c r="E56" s="26">
        <f>SUM(E7:E55)</f>
        <v>870060.28167100006</v>
      </c>
      <c r="F56" s="27">
        <f>SUM(F7:F55)</f>
        <v>90.845529525511949</v>
      </c>
      <c r="G56" s="24"/>
    </row>
    <row r="57" spans="1:7" x14ac:dyDescent="0.2">
      <c r="A57" s="22"/>
      <c r="B57" s="22"/>
      <c r="C57" s="22"/>
      <c r="D57" s="22"/>
      <c r="E57" s="23"/>
      <c r="F57" s="24"/>
      <c r="G57" s="24"/>
    </row>
    <row r="58" spans="1:7" x14ac:dyDescent="0.2">
      <c r="A58" s="21" t="s">
        <v>1211</v>
      </c>
      <c r="B58" s="22"/>
      <c r="C58" s="22"/>
      <c r="D58" s="22"/>
      <c r="E58" s="23"/>
      <c r="F58" s="24"/>
      <c r="G58" s="24"/>
    </row>
    <row r="59" spans="1:7" x14ac:dyDescent="0.2">
      <c r="A59" s="22"/>
      <c r="B59" s="22" t="s">
        <v>797</v>
      </c>
      <c r="C59" s="22" t="s">
        <v>522</v>
      </c>
      <c r="D59" s="25">
        <v>23815</v>
      </c>
      <c r="E59" s="23">
        <v>2.3814999999999999E-3</v>
      </c>
      <c r="F59" s="24">
        <v>2.4865935513054E-7</v>
      </c>
      <c r="G59" s="24"/>
    </row>
    <row r="60" spans="1:7" x14ac:dyDescent="0.2">
      <c r="A60" s="21" t="s">
        <v>33</v>
      </c>
      <c r="B60" s="21"/>
      <c r="C60" s="21"/>
      <c r="D60" s="21"/>
      <c r="E60" s="26">
        <f>SUM(E58:E59)</f>
        <v>2.3814999999999999E-3</v>
      </c>
      <c r="F60" s="27">
        <f>SUM(F58:F59)</f>
        <v>2.4865935513054E-7</v>
      </c>
      <c r="G60" s="24"/>
    </row>
    <row r="61" spans="1:7" x14ac:dyDescent="0.2">
      <c r="A61" s="22"/>
      <c r="B61" s="22"/>
      <c r="C61" s="22"/>
      <c r="D61" s="22"/>
      <c r="E61" s="23"/>
      <c r="F61" s="24"/>
      <c r="G61" s="24"/>
    </row>
    <row r="62" spans="1:7" x14ac:dyDescent="0.2">
      <c r="A62" s="21" t="s">
        <v>635</v>
      </c>
      <c r="B62" s="22"/>
      <c r="C62" s="22"/>
      <c r="D62" s="22"/>
      <c r="E62" s="23"/>
      <c r="F62" s="24"/>
      <c r="G62" s="24"/>
    </row>
    <row r="63" spans="1:7" x14ac:dyDescent="0.2">
      <c r="A63" s="22" t="s">
        <v>799</v>
      </c>
      <c r="B63" s="22" t="s">
        <v>798</v>
      </c>
      <c r="C63" s="22" t="s">
        <v>266</v>
      </c>
      <c r="D63" s="25">
        <v>468768</v>
      </c>
      <c r="E63" s="23">
        <v>37867.301700000004</v>
      </c>
      <c r="F63" s="24">
        <v>3.9538353228031</v>
      </c>
      <c r="G63" s="24"/>
    </row>
    <row r="64" spans="1:7" x14ac:dyDescent="0.2">
      <c r="A64" s="21" t="s">
        <v>33</v>
      </c>
      <c r="B64" s="21"/>
      <c r="C64" s="21"/>
      <c r="D64" s="21"/>
      <c r="E64" s="26">
        <f>SUM(E62:E63)</f>
        <v>37867.301700000004</v>
      </c>
      <c r="F64" s="27">
        <f>SUM(F62:F63)</f>
        <v>3.9538353228031</v>
      </c>
      <c r="G64" s="24"/>
    </row>
    <row r="65" spans="1:7" x14ac:dyDescent="0.2">
      <c r="A65" s="22"/>
      <c r="B65" s="22"/>
      <c r="C65" s="22"/>
      <c r="D65" s="22"/>
      <c r="E65" s="23"/>
      <c r="F65" s="24"/>
      <c r="G65" s="24"/>
    </row>
    <row r="66" spans="1:7" x14ac:dyDescent="0.2">
      <c r="A66" s="21" t="s">
        <v>34</v>
      </c>
      <c r="B66" s="22"/>
      <c r="C66" s="22"/>
      <c r="D66" s="22"/>
      <c r="E66" s="23"/>
      <c r="F66" s="24"/>
      <c r="G66" s="24"/>
    </row>
    <row r="67" spans="1:7" x14ac:dyDescent="0.2">
      <c r="A67" s="21" t="s">
        <v>39</v>
      </c>
      <c r="B67" s="22"/>
      <c r="C67" s="22"/>
      <c r="D67" s="22"/>
      <c r="E67" s="23"/>
      <c r="F67" s="24"/>
      <c r="G67" s="24"/>
    </row>
    <row r="68" spans="1:7" x14ac:dyDescent="0.2">
      <c r="A68" s="22" t="s">
        <v>370</v>
      </c>
      <c r="B68" s="22" t="s">
        <v>1227</v>
      </c>
      <c r="C68" s="22" t="s">
        <v>40</v>
      </c>
      <c r="D68" s="25">
        <v>5000000</v>
      </c>
      <c r="E68" s="23">
        <v>4974.8100000000004</v>
      </c>
      <c r="F68" s="24">
        <v>0.51943440961451204</v>
      </c>
      <c r="G68" s="49">
        <v>5.2805</v>
      </c>
    </row>
    <row r="69" spans="1:7" x14ac:dyDescent="0.2">
      <c r="A69" s="22" t="s">
        <v>393</v>
      </c>
      <c r="B69" s="22" t="s">
        <v>1228</v>
      </c>
      <c r="C69" s="22" t="s">
        <v>40</v>
      </c>
      <c r="D69" s="25">
        <v>2000000</v>
      </c>
      <c r="E69" s="23">
        <v>1975.002</v>
      </c>
      <c r="F69" s="24">
        <v>0.206215714340343</v>
      </c>
      <c r="G69" s="49">
        <v>5.4999000000000002</v>
      </c>
    </row>
    <row r="70" spans="1:7" x14ac:dyDescent="0.2">
      <c r="A70" s="21" t="s">
        <v>33</v>
      </c>
      <c r="B70" s="21"/>
      <c r="C70" s="21"/>
      <c r="D70" s="21"/>
      <c r="E70" s="26">
        <f>SUM(E67:E69)</f>
        <v>6949.8119999999999</v>
      </c>
      <c r="F70" s="97">
        <f>SUM(F67:F69)</f>
        <v>0.72565012395485506</v>
      </c>
      <c r="G70" s="21"/>
    </row>
    <row r="71" spans="1:7" x14ac:dyDescent="0.2">
      <c r="A71" s="22"/>
      <c r="B71" s="22"/>
      <c r="C71" s="22"/>
      <c r="D71" s="22"/>
      <c r="E71" s="23"/>
      <c r="F71" s="24"/>
      <c r="G71" s="22"/>
    </row>
    <row r="72" spans="1:7" x14ac:dyDescent="0.2">
      <c r="A72" s="21" t="s">
        <v>41</v>
      </c>
      <c r="B72" s="21"/>
      <c r="C72" s="21"/>
      <c r="D72" s="21"/>
      <c r="E72" s="26">
        <f>E56+E60+E64+E70</f>
        <v>914877.39775250002</v>
      </c>
      <c r="F72" s="27">
        <f>F56+F60+F64+F70</f>
        <v>95.525015220929262</v>
      </c>
      <c r="G72" s="21"/>
    </row>
    <row r="73" spans="1:7" x14ac:dyDescent="0.2">
      <c r="A73" s="21"/>
      <c r="B73" s="21"/>
      <c r="C73" s="21"/>
      <c r="D73" s="21"/>
      <c r="E73" s="26"/>
      <c r="F73" s="27"/>
      <c r="G73" s="21"/>
    </row>
    <row r="74" spans="1:7" x14ac:dyDescent="0.2">
      <c r="A74" s="21" t="s">
        <v>43</v>
      </c>
      <c r="B74" s="21"/>
      <c r="C74" s="21"/>
      <c r="D74" s="21"/>
      <c r="E74" s="26">
        <f>E76-(E56+E60+E64+E70)</f>
        <v>42858.537318099989</v>
      </c>
      <c r="F74" s="27">
        <f>F76-(F56+F60+F64+F70)</f>
        <v>4.4749847790707378</v>
      </c>
      <c r="G74" s="21"/>
    </row>
    <row r="75" spans="1:7" x14ac:dyDescent="0.2">
      <c r="A75" s="21"/>
      <c r="B75" s="21"/>
      <c r="C75" s="21"/>
      <c r="D75" s="21"/>
      <c r="E75" s="26"/>
      <c r="F75" s="27"/>
      <c r="G75" s="21"/>
    </row>
    <row r="76" spans="1:7" x14ac:dyDescent="0.2">
      <c r="A76" s="28" t="s">
        <v>42</v>
      </c>
      <c r="B76" s="28"/>
      <c r="C76" s="28"/>
      <c r="D76" s="28"/>
      <c r="E76" s="29">
        <v>957735.93507060001</v>
      </c>
      <c r="F76" s="30">
        <v>100</v>
      </c>
      <c r="G76" s="28"/>
    </row>
    <row r="77" spans="1:7" x14ac:dyDescent="0.2">
      <c r="A77" s="6" t="s">
        <v>1225</v>
      </c>
      <c r="B77" s="11"/>
      <c r="C77" s="11"/>
      <c r="D77" s="11"/>
      <c r="E77" s="12"/>
      <c r="F77" s="13" t="s">
        <v>127</v>
      </c>
      <c r="G77" s="11"/>
    </row>
    <row r="79" spans="1:7" x14ac:dyDescent="0.2">
      <c r="A79" s="11" t="s">
        <v>44</v>
      </c>
    </row>
    <row r="80" spans="1:7" x14ac:dyDescent="0.2">
      <c r="A80" s="11" t="s">
        <v>403</v>
      </c>
    </row>
    <row r="82" spans="1:9" ht="23.25" customHeight="1" x14ac:dyDescent="0.2">
      <c r="A82" s="152" t="s">
        <v>1031</v>
      </c>
      <c r="B82" s="152"/>
      <c r="C82" s="152"/>
      <c r="D82" s="152"/>
      <c r="G82" s="10"/>
      <c r="H82" s="10"/>
      <c r="I82" s="9"/>
    </row>
    <row r="84" spans="1:9" x14ac:dyDescent="0.2">
      <c r="A84" s="11" t="s">
        <v>45</v>
      </c>
    </row>
    <row r="85" spans="1:9" x14ac:dyDescent="0.2">
      <c r="A85" s="11" t="s">
        <v>1010</v>
      </c>
    </row>
    <row r="86" spans="1:9" x14ac:dyDescent="0.2">
      <c r="A86" s="11" t="s">
        <v>46</v>
      </c>
      <c r="B86" s="11"/>
      <c r="C86" s="31" t="s">
        <v>48</v>
      </c>
      <c r="D86" s="31" t="s">
        <v>47</v>
      </c>
    </row>
    <row r="87" spans="1:9" x14ac:dyDescent="0.2">
      <c r="A87" s="6" t="s">
        <v>57</v>
      </c>
      <c r="C87" s="32">
        <v>267.83679999999998</v>
      </c>
      <c r="D87" s="32">
        <v>260.32659999999998</v>
      </c>
    </row>
    <row r="88" spans="1:9" x14ac:dyDescent="0.2">
      <c r="A88" s="6" t="s">
        <v>125</v>
      </c>
      <c r="C88" s="32">
        <v>38.418799999999997</v>
      </c>
      <c r="D88" s="32">
        <v>37.341500000000003</v>
      </c>
    </row>
    <row r="89" spans="1:9" x14ac:dyDescent="0.2">
      <c r="A89" s="6" t="s">
        <v>58</v>
      </c>
      <c r="C89" s="32">
        <v>299.50240000000002</v>
      </c>
      <c r="D89" s="32">
        <v>291.38979999999998</v>
      </c>
    </row>
    <row r="90" spans="1:9" x14ac:dyDescent="0.2">
      <c r="A90" s="6" t="s">
        <v>126</v>
      </c>
      <c r="C90" s="32">
        <v>43.677300000000002</v>
      </c>
      <c r="D90" s="32">
        <v>42.494199999999999</v>
      </c>
    </row>
    <row r="92" spans="1:9" x14ac:dyDescent="0.2">
      <c r="A92" s="6" t="s">
        <v>52</v>
      </c>
    </row>
    <row r="94" spans="1:9" x14ac:dyDescent="0.2">
      <c r="A94" s="11" t="s">
        <v>1011</v>
      </c>
      <c r="D94" s="31" t="s">
        <v>54</v>
      </c>
    </row>
    <row r="96" spans="1:9" x14ac:dyDescent="0.2">
      <c r="A96" s="11" t="s">
        <v>1206</v>
      </c>
      <c r="D96" s="31" t="s">
        <v>54</v>
      </c>
    </row>
    <row r="97" spans="1:6" x14ac:dyDescent="0.2">
      <c r="A97" s="11"/>
    </row>
    <row r="98" spans="1:6" x14ac:dyDescent="0.2">
      <c r="A98" s="11" t="s">
        <v>376</v>
      </c>
      <c r="D98" s="31" t="s">
        <v>54</v>
      </c>
    </row>
    <row r="100" spans="1:6" x14ac:dyDescent="0.2">
      <c r="A100" s="11" t="s">
        <v>1013</v>
      </c>
      <c r="D100" s="36">
        <v>0.80984959969623316</v>
      </c>
    </row>
    <row r="102" spans="1:6" x14ac:dyDescent="0.2">
      <c r="A102" s="11" t="s">
        <v>1009</v>
      </c>
      <c r="D102" s="31" t="s">
        <v>54</v>
      </c>
    </row>
    <row r="104" spans="1:6" s="79" customFormat="1" x14ac:dyDescent="0.2">
      <c r="A104" s="78" t="s">
        <v>1207</v>
      </c>
      <c r="D104" s="10"/>
      <c r="E104" s="10"/>
      <c r="F104" s="10"/>
    </row>
    <row r="105" spans="1:6" x14ac:dyDescent="0.2">
      <c r="A105" s="83"/>
      <c r="B105" s="83"/>
      <c r="C105" s="83"/>
      <c r="D105" s="10"/>
    </row>
    <row r="106" spans="1:6" x14ac:dyDescent="0.2">
      <c r="A106" s="107" t="s">
        <v>1208</v>
      </c>
      <c r="B106" s="109" t="s">
        <v>1209</v>
      </c>
      <c r="C106" s="109" t="s">
        <v>1210</v>
      </c>
      <c r="D106" s="10"/>
    </row>
    <row r="107" spans="1:6" x14ac:dyDescent="0.2">
      <c r="A107" s="85" t="s">
        <v>16</v>
      </c>
      <c r="B107" s="86">
        <v>37867.301704800004</v>
      </c>
      <c r="C107" s="87">
        <v>3.9538353233042868E-2</v>
      </c>
      <c r="D107" s="10"/>
    </row>
    <row r="108" spans="1:6" x14ac:dyDescent="0.2">
      <c r="A108" s="83"/>
      <c r="B108" s="83"/>
      <c r="C108" s="83"/>
      <c r="D108" s="10"/>
    </row>
    <row r="109" spans="1:6" s="79" customFormat="1" x14ac:dyDescent="0.2">
      <c r="A109" s="78" t="s">
        <v>1212</v>
      </c>
      <c r="D109" s="134"/>
      <c r="E109" s="10"/>
      <c r="F109" s="10"/>
    </row>
    <row r="110" spans="1:6" x14ac:dyDescent="0.2">
      <c r="A110" s="11"/>
    </row>
    <row r="111" spans="1:6" x14ac:dyDescent="0.2">
      <c r="A111" s="11" t="s">
        <v>1026</v>
      </c>
      <c r="D111" s="31" t="s">
        <v>54</v>
      </c>
    </row>
    <row r="112" spans="1:6" x14ac:dyDescent="0.2">
      <c r="A112" s="11"/>
    </row>
    <row r="113" spans="1:9" x14ac:dyDescent="0.2">
      <c r="A113" s="11" t="s">
        <v>1027</v>
      </c>
      <c r="C113" s="88"/>
      <c r="D113" s="31" t="s">
        <v>54</v>
      </c>
    </row>
    <row r="114" spans="1:9" x14ac:dyDescent="0.2">
      <c r="A114" s="11"/>
    </row>
    <row r="115" spans="1:9" x14ac:dyDescent="0.2">
      <c r="A115" s="11" t="s">
        <v>1028</v>
      </c>
      <c r="D115" s="31" t="s">
        <v>54</v>
      </c>
    </row>
    <row r="117" spans="1:9" x14ac:dyDescent="0.2">
      <c r="A117" s="78" t="s">
        <v>1060</v>
      </c>
      <c r="B117" s="79"/>
      <c r="C117" s="79"/>
      <c r="D117" s="79"/>
    </row>
    <row r="119" spans="1:9" x14ac:dyDescent="0.2">
      <c r="A119" s="78" t="s">
        <v>1503</v>
      </c>
      <c r="B119" s="79"/>
      <c r="C119" s="79"/>
      <c r="D119" s="79"/>
      <c r="E119" s="10"/>
      <c r="G119" s="79"/>
      <c r="H119" s="79"/>
      <c r="I119" s="79"/>
    </row>
    <row r="120" spans="1:9" x14ac:dyDescent="0.2">
      <c r="A120" s="100"/>
      <c r="B120" s="79"/>
      <c r="C120" s="79"/>
      <c r="D120" s="79"/>
      <c r="E120" s="10"/>
      <c r="G120" s="79"/>
      <c r="H120" s="79"/>
      <c r="I120" s="79"/>
    </row>
    <row r="121" spans="1:9" x14ac:dyDescent="0.2">
      <c r="A121" s="79"/>
      <c r="B121" s="79"/>
      <c r="C121" s="79"/>
      <c r="D121" s="79"/>
      <c r="E121" s="10"/>
      <c r="G121" s="79"/>
      <c r="H121" s="79"/>
      <c r="I121" s="79"/>
    </row>
    <row r="122" spans="1:9" x14ac:dyDescent="0.2">
      <c r="A122" s="79"/>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row r="125" spans="1:9" x14ac:dyDescent="0.2">
      <c r="A125" s="79"/>
      <c r="B125" s="79"/>
      <c r="C125" s="79"/>
      <c r="D125" s="79"/>
      <c r="E125" s="10"/>
      <c r="G125" s="79"/>
      <c r="H125" s="79"/>
      <c r="I125" s="79"/>
    </row>
    <row r="126" spans="1:9" x14ac:dyDescent="0.2">
      <c r="A126" s="79"/>
      <c r="B126" s="79"/>
      <c r="C126" s="79"/>
      <c r="D126" s="79"/>
      <c r="E126" s="10"/>
      <c r="G126" s="79"/>
      <c r="H126" s="79"/>
      <c r="I126" s="79"/>
    </row>
    <row r="127" spans="1:9" x14ac:dyDescent="0.2">
      <c r="A127" s="79"/>
      <c r="B127" s="79"/>
      <c r="C127" s="79"/>
      <c r="D127" s="79"/>
      <c r="E127" s="10"/>
      <c r="G127" s="79"/>
      <c r="H127" s="79"/>
      <c r="I127" s="79"/>
    </row>
    <row r="128" spans="1:9" x14ac:dyDescent="0.2">
      <c r="A128" s="79"/>
      <c r="B128" s="79"/>
      <c r="C128" s="79"/>
      <c r="D128" s="79"/>
      <c r="E128" s="10"/>
      <c r="G128" s="79"/>
      <c r="H128" s="79"/>
      <c r="I128" s="79"/>
    </row>
    <row r="129" spans="1:9" x14ac:dyDescent="0.2">
      <c r="A129" s="79"/>
      <c r="B129" s="79"/>
      <c r="C129" s="79"/>
      <c r="D129" s="79"/>
      <c r="E129" s="10"/>
      <c r="G129" s="79"/>
      <c r="H129" s="79"/>
      <c r="I129" s="79"/>
    </row>
    <row r="130" spans="1:9" x14ac:dyDescent="0.2">
      <c r="A130" s="79"/>
      <c r="B130" s="79"/>
      <c r="C130" s="79"/>
      <c r="D130" s="79"/>
      <c r="E130" s="10"/>
      <c r="G130" s="79"/>
      <c r="H130" s="79"/>
      <c r="I130" s="79"/>
    </row>
    <row r="131" spans="1:9" x14ac:dyDescent="0.2">
      <c r="A131" s="79"/>
      <c r="B131" s="79"/>
      <c r="C131" s="79"/>
      <c r="D131" s="79"/>
      <c r="E131" s="10"/>
      <c r="G131" s="79"/>
      <c r="H131" s="79"/>
      <c r="I131" s="79"/>
    </row>
    <row r="132" spans="1:9" x14ac:dyDescent="0.2">
      <c r="A132" s="79"/>
      <c r="B132" s="79"/>
      <c r="C132" s="79"/>
      <c r="D132" s="79"/>
      <c r="E132" s="10"/>
      <c r="G132" s="79"/>
      <c r="H132" s="79"/>
      <c r="I132" s="79"/>
    </row>
    <row r="133" spans="1:9" x14ac:dyDescent="0.2">
      <c r="A133" s="79"/>
      <c r="B133" s="79"/>
      <c r="C133" s="79"/>
      <c r="D133" s="79"/>
      <c r="E133" s="10"/>
      <c r="G133" s="79"/>
      <c r="H133" s="79"/>
      <c r="I133" s="79"/>
    </row>
    <row r="134" spans="1:9" x14ac:dyDescent="0.2">
      <c r="A134" s="79"/>
      <c r="B134" s="79"/>
      <c r="C134" s="79"/>
      <c r="D134" s="79"/>
      <c r="E134" s="10"/>
      <c r="G134" s="79"/>
      <c r="H134" s="79"/>
      <c r="I134" s="79"/>
    </row>
    <row r="135" spans="1:9" x14ac:dyDescent="0.2">
      <c r="A135" s="79"/>
      <c r="B135" s="79"/>
      <c r="C135" s="79"/>
      <c r="D135" s="79"/>
      <c r="E135" s="10"/>
      <c r="G135" s="79"/>
      <c r="H135" s="79"/>
      <c r="I135" s="79"/>
    </row>
    <row r="136" spans="1:9" x14ac:dyDescent="0.2">
      <c r="A136" s="79"/>
      <c r="B136" s="79"/>
      <c r="C136" s="79"/>
      <c r="D136" s="79"/>
      <c r="E136" s="10"/>
      <c r="G136" s="79"/>
      <c r="H136" s="79"/>
      <c r="I136" s="79"/>
    </row>
    <row r="137" spans="1:9" x14ac:dyDescent="0.2">
      <c r="A137" s="79"/>
      <c r="B137" s="79"/>
      <c r="C137" s="79"/>
      <c r="D137" s="79"/>
      <c r="E137" s="10"/>
      <c r="G137" s="79"/>
      <c r="H137" s="79"/>
      <c r="I137" s="79"/>
    </row>
    <row r="138" spans="1:9" x14ac:dyDescent="0.2">
      <c r="A138" s="78" t="s">
        <v>1895</v>
      </c>
      <c r="B138" s="79"/>
      <c r="C138" s="79"/>
      <c r="D138" s="79"/>
      <c r="E138" s="10"/>
      <c r="G138" s="79"/>
      <c r="H138" s="79"/>
      <c r="I138" s="79"/>
    </row>
    <row r="139" spans="1:9" x14ac:dyDescent="0.2">
      <c r="A139" s="79"/>
      <c r="B139" s="79"/>
      <c r="C139" s="79"/>
      <c r="D139" s="79"/>
      <c r="E139" s="10"/>
      <c r="G139" s="79"/>
      <c r="H139" s="79"/>
      <c r="I139" s="79"/>
    </row>
    <row r="140" spans="1:9" x14ac:dyDescent="0.2">
      <c r="A140" s="78" t="s">
        <v>1505</v>
      </c>
      <c r="B140" s="79"/>
      <c r="C140" s="79"/>
      <c r="D140" s="79"/>
      <c r="E140" s="10"/>
      <c r="G140" s="79"/>
      <c r="H140" s="79"/>
      <c r="I140" s="79"/>
    </row>
    <row r="141" spans="1:9" x14ac:dyDescent="0.2">
      <c r="A141" s="79"/>
      <c r="B141" s="79"/>
      <c r="C141" s="79"/>
      <c r="D141" s="79"/>
      <c r="E141" s="10"/>
      <c r="G141" s="79"/>
      <c r="H141" s="79"/>
      <c r="I141" s="79"/>
    </row>
    <row r="142" spans="1:9" x14ac:dyDescent="0.2">
      <c r="A142" s="79"/>
      <c r="B142" s="79"/>
      <c r="C142" s="79"/>
      <c r="D142" s="79"/>
      <c r="E142" s="10"/>
      <c r="G142" s="79"/>
      <c r="H142" s="79"/>
      <c r="I142" s="79"/>
    </row>
    <row r="143" spans="1:9" x14ac:dyDescent="0.2">
      <c r="A143" s="79"/>
      <c r="B143" s="79"/>
      <c r="C143" s="79"/>
      <c r="D143" s="79"/>
      <c r="E143" s="10"/>
      <c r="G143" s="79"/>
      <c r="H143" s="79"/>
      <c r="I143" s="79"/>
    </row>
    <row r="144" spans="1:9" x14ac:dyDescent="0.2">
      <c r="A144" s="79"/>
      <c r="B144" s="79"/>
      <c r="C144" s="79"/>
      <c r="D144" s="79"/>
      <c r="E144" s="10"/>
      <c r="G144" s="79"/>
      <c r="H144" s="79"/>
      <c r="I144" s="79"/>
    </row>
    <row r="145" spans="1:9" x14ac:dyDescent="0.2">
      <c r="A145" s="79"/>
      <c r="B145" s="79"/>
      <c r="C145" s="79"/>
      <c r="D145" s="79"/>
      <c r="E145" s="10"/>
      <c r="G145" s="79"/>
      <c r="H145" s="79"/>
      <c r="I145" s="79"/>
    </row>
    <row r="146" spans="1:9" x14ac:dyDescent="0.2">
      <c r="A146" s="79"/>
      <c r="B146" s="79"/>
      <c r="C146" s="79"/>
      <c r="D146" s="79"/>
      <c r="E146" s="10"/>
      <c r="G146" s="79"/>
      <c r="H146" s="79"/>
      <c r="I146" s="79"/>
    </row>
    <row r="147" spans="1:9" x14ac:dyDescent="0.2">
      <c r="A147" s="79"/>
      <c r="B147" s="79"/>
      <c r="C147" s="79"/>
      <c r="D147" s="79"/>
      <c r="E147" s="10"/>
      <c r="G147" s="79"/>
      <c r="H147" s="79"/>
      <c r="I147" s="79"/>
    </row>
    <row r="148" spans="1:9" x14ac:dyDescent="0.2">
      <c r="A148" s="79"/>
      <c r="B148" s="79"/>
      <c r="C148" s="79"/>
      <c r="D148" s="79"/>
      <c r="E148" s="10"/>
      <c r="G148" s="79"/>
      <c r="H148" s="79"/>
      <c r="I148" s="79"/>
    </row>
    <row r="149" spans="1:9" x14ac:dyDescent="0.2">
      <c r="A149" s="79"/>
      <c r="B149" s="79"/>
      <c r="C149" s="79"/>
      <c r="D149" s="79"/>
      <c r="E149" s="10"/>
      <c r="G149" s="79"/>
      <c r="H149" s="79"/>
      <c r="I149" s="79"/>
    </row>
    <row r="150" spans="1:9" x14ac:dyDescent="0.2">
      <c r="A150" s="79"/>
      <c r="B150" s="79"/>
      <c r="C150" s="79"/>
      <c r="D150" s="79"/>
      <c r="E150" s="10"/>
      <c r="G150" s="79"/>
      <c r="H150" s="79"/>
      <c r="I150" s="79"/>
    </row>
    <row r="151" spans="1:9" x14ac:dyDescent="0.2">
      <c r="A151" s="79"/>
      <c r="B151" s="79"/>
      <c r="C151" s="79"/>
      <c r="D151" s="79"/>
      <c r="E151" s="10"/>
      <c r="G151" s="79"/>
      <c r="H151" s="79"/>
      <c r="I151" s="79"/>
    </row>
    <row r="152" spans="1:9" x14ac:dyDescent="0.2">
      <c r="A152" s="79"/>
      <c r="B152" s="79"/>
      <c r="C152" s="79"/>
      <c r="D152" s="79"/>
      <c r="E152" s="10"/>
      <c r="G152" s="79"/>
      <c r="H152" s="79"/>
      <c r="I152" s="79"/>
    </row>
    <row r="153" spans="1:9" x14ac:dyDescent="0.2">
      <c r="A153" s="79"/>
      <c r="B153" s="79"/>
      <c r="C153" s="79"/>
      <c r="D153" s="79"/>
      <c r="E153" s="10"/>
      <c r="G153" s="79"/>
      <c r="H153" s="79"/>
      <c r="I153" s="79"/>
    </row>
    <row r="154" spans="1:9" x14ac:dyDescent="0.2">
      <c r="A154" s="79"/>
      <c r="B154" s="79"/>
      <c r="C154" s="79"/>
      <c r="D154" s="79"/>
      <c r="E154" s="10"/>
      <c r="G154" s="79"/>
      <c r="H154" s="79"/>
      <c r="I154" s="79"/>
    </row>
    <row r="155" spans="1:9" x14ac:dyDescent="0.2">
      <c r="A155" s="79"/>
      <c r="B155" s="79"/>
      <c r="C155" s="79"/>
      <c r="D155" s="79"/>
      <c r="E155" s="10"/>
      <c r="G155" s="79"/>
      <c r="H155" s="79"/>
      <c r="I155" s="79"/>
    </row>
    <row r="156" spans="1:9" x14ac:dyDescent="0.2">
      <c r="A156" s="79"/>
      <c r="B156" s="79"/>
      <c r="C156" s="79"/>
      <c r="D156" s="79"/>
      <c r="E156" s="10"/>
      <c r="G156" s="79"/>
      <c r="H156" s="79"/>
      <c r="I156" s="79"/>
    </row>
    <row r="157" spans="1:9" x14ac:dyDescent="0.2">
      <c r="A157" s="79"/>
      <c r="B157" s="79"/>
      <c r="C157" s="79"/>
      <c r="D157" s="79"/>
      <c r="E157" s="10"/>
      <c r="G157" s="79"/>
      <c r="H157" s="79"/>
      <c r="I157" s="79"/>
    </row>
    <row r="158" spans="1:9" x14ac:dyDescent="0.2">
      <c r="A158" s="79"/>
      <c r="B158" s="79"/>
      <c r="C158" s="79"/>
      <c r="D158" s="79"/>
      <c r="E158" s="10"/>
      <c r="G158" s="79"/>
      <c r="H158" s="79"/>
      <c r="I158" s="79"/>
    </row>
    <row r="159" spans="1:9" x14ac:dyDescent="0.2">
      <c r="A159" s="79" t="s">
        <v>1506</v>
      </c>
      <c r="B159" s="79"/>
      <c r="C159" s="79"/>
      <c r="D159" s="79"/>
      <c r="E159" s="10"/>
      <c r="G159" s="79"/>
      <c r="H159" s="79"/>
      <c r="I159" s="79"/>
    </row>
    <row r="160" spans="1:9" x14ac:dyDescent="0.2">
      <c r="A160" s="79"/>
      <c r="B160" s="79"/>
      <c r="C160" s="79"/>
      <c r="D160" s="79"/>
      <c r="E160" s="10"/>
      <c r="G160" s="79"/>
      <c r="H160" s="79"/>
      <c r="I160" s="79"/>
    </row>
  </sheetData>
  <mergeCells count="2">
    <mergeCell ref="A1:F1"/>
    <mergeCell ref="A82:D82"/>
  </mergeCells>
  <conditionalFormatting sqref="D104:D108">
    <cfRule type="cellIs" dxfId="61" priority="3" stopIfTrue="1" operator="between">
      <formula>0.009</formula>
      <formula>-0.009</formula>
    </cfRule>
  </conditionalFormatting>
  <conditionalFormatting sqref="F2:F3 F161:F65536">
    <cfRule type="cellIs" dxfId="60" priority="5" stopIfTrue="1" operator="between">
      <formula>0.009</formula>
      <formula>-0.009</formula>
    </cfRule>
  </conditionalFormatting>
  <conditionalFormatting sqref="F5:F81">
    <cfRule type="cellIs" dxfId="59" priority="2" stopIfTrue="1" operator="between">
      <formula>0.009</formula>
      <formula>-0.009</formula>
    </cfRule>
  </conditionalFormatting>
  <conditionalFormatting sqref="F83:F152">
    <cfRule type="cellIs" dxfId="58" priority="1" stopIfTrue="1" operator="between">
      <formula>0.009</formula>
      <formula>-0.009</formula>
    </cfRule>
  </conditionalFormatting>
  <conditionalFormatting sqref="F82:H82">
    <cfRule type="cellIs" dxfId="57" priority="4"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2F39D-652B-4234-A20A-8A8F8551B97D}">
  <dimension ref="A1:I183"/>
  <sheetViews>
    <sheetView workbookViewId="0">
      <selection sqref="A1:F1"/>
    </sheetView>
  </sheetViews>
  <sheetFormatPr defaultColWidth="9.28515625" defaultRowHeight="11.25" x14ac:dyDescent="0.2"/>
  <cols>
    <col min="1" max="1" width="33.85546875" style="6" bestFit="1" customWidth="1"/>
    <col min="2" max="2" width="29.42578125" style="6" bestFit="1" customWidth="1"/>
    <col min="3" max="3" width="32.28515625" style="6" bestFit="1" customWidth="1"/>
    <col min="4" max="4" width="15.7109375" style="6" customWidth="1"/>
    <col min="5" max="5" width="24.7109375" style="9" customWidth="1"/>
    <col min="6" max="6" width="11.7109375" style="10" bestFit="1" customWidth="1"/>
    <col min="7" max="16384" width="9.28515625" style="6"/>
  </cols>
  <sheetData>
    <row r="1" spans="1:7" s="1" customFormat="1" ht="15" x14ac:dyDescent="0.2">
      <c r="A1" s="150" t="s">
        <v>17</v>
      </c>
      <c r="B1" s="151"/>
      <c r="C1" s="151"/>
      <c r="D1" s="151"/>
      <c r="E1" s="151"/>
      <c r="F1" s="151"/>
    </row>
    <row r="2" spans="1:7" s="1" customFormat="1" ht="12" x14ac:dyDescent="0.2">
      <c r="E2" s="5"/>
      <c r="F2" s="8"/>
    </row>
    <row r="3" spans="1:7" s="1" customFormat="1" ht="12" x14ac:dyDescent="0.2">
      <c r="A3" s="7" t="s">
        <v>7</v>
      </c>
      <c r="B3" s="2"/>
      <c r="C3" s="3"/>
      <c r="D3" s="3"/>
      <c r="E3" s="4"/>
      <c r="F3" s="8"/>
    </row>
    <row r="4" spans="1:7" s="1" customFormat="1" ht="22.15" customHeight="1" x14ac:dyDescent="0.2">
      <c r="A4" s="14" t="s">
        <v>2</v>
      </c>
      <c r="B4" s="14" t="s">
        <v>0</v>
      </c>
      <c r="C4" s="15" t="s">
        <v>4</v>
      </c>
      <c r="D4" s="15" t="s">
        <v>1</v>
      </c>
      <c r="E4" s="56" t="s">
        <v>6</v>
      </c>
      <c r="F4" s="16" t="s">
        <v>3</v>
      </c>
      <c r="G4" s="43" t="s">
        <v>5</v>
      </c>
    </row>
    <row r="5" spans="1:7" x14ac:dyDescent="0.2">
      <c r="A5" s="17" t="s">
        <v>128</v>
      </c>
      <c r="B5" s="18"/>
      <c r="C5" s="18"/>
      <c r="D5" s="18"/>
      <c r="E5" s="19"/>
      <c r="F5" s="20"/>
      <c r="G5" s="45"/>
    </row>
    <row r="6" spans="1:7" x14ac:dyDescent="0.2">
      <c r="A6" s="21" t="s">
        <v>31</v>
      </c>
      <c r="B6" s="22"/>
      <c r="C6" s="22"/>
      <c r="D6" s="22"/>
      <c r="E6" s="23"/>
      <c r="F6" s="24"/>
      <c r="G6" s="45"/>
    </row>
    <row r="7" spans="1:7" x14ac:dyDescent="0.2">
      <c r="A7" s="22" t="s">
        <v>517</v>
      </c>
      <c r="B7" s="22" t="s">
        <v>516</v>
      </c>
      <c r="C7" s="22" t="s">
        <v>167</v>
      </c>
      <c r="D7" s="25">
        <v>6304921</v>
      </c>
      <c r="E7" s="23">
        <v>34875.670510000004</v>
      </c>
      <c r="F7" s="24">
        <v>2.86910980502799</v>
      </c>
      <c r="G7" s="49"/>
    </row>
    <row r="8" spans="1:7" x14ac:dyDescent="0.2">
      <c r="A8" s="22" t="s">
        <v>530</v>
      </c>
      <c r="B8" s="22" t="s">
        <v>529</v>
      </c>
      <c r="C8" s="22" t="s">
        <v>170</v>
      </c>
      <c r="D8" s="25">
        <v>8094684</v>
      </c>
      <c r="E8" s="23">
        <v>29974.614850000002</v>
      </c>
      <c r="F8" s="24">
        <v>2.46591564005668</v>
      </c>
      <c r="G8" s="49"/>
    </row>
    <row r="9" spans="1:7" x14ac:dyDescent="0.2">
      <c r="A9" s="22" t="s">
        <v>559</v>
      </c>
      <c r="B9" s="22" t="s">
        <v>558</v>
      </c>
      <c r="C9" s="22" t="s">
        <v>131</v>
      </c>
      <c r="D9" s="25">
        <v>9149683</v>
      </c>
      <c r="E9" s="23">
        <v>29041.093840000001</v>
      </c>
      <c r="F9" s="24">
        <v>2.3891178539833602</v>
      </c>
      <c r="G9" s="49"/>
    </row>
    <row r="10" spans="1:7" x14ac:dyDescent="0.2">
      <c r="A10" s="22" t="s">
        <v>434</v>
      </c>
      <c r="B10" s="22" t="s">
        <v>433</v>
      </c>
      <c r="C10" s="22" t="s">
        <v>176</v>
      </c>
      <c r="D10" s="25">
        <v>1660135</v>
      </c>
      <c r="E10" s="23">
        <v>27857.065299999998</v>
      </c>
      <c r="F10" s="24">
        <v>2.2917116150818599</v>
      </c>
      <c r="G10" s="49"/>
    </row>
    <row r="11" spans="1:7" x14ac:dyDescent="0.2">
      <c r="A11" s="22" t="s">
        <v>405</v>
      </c>
      <c r="B11" s="22" t="s">
        <v>404</v>
      </c>
      <c r="C11" s="22" t="s">
        <v>131</v>
      </c>
      <c r="D11" s="25">
        <v>32893177</v>
      </c>
      <c r="E11" s="23">
        <v>26788.20335</v>
      </c>
      <c r="F11" s="24">
        <v>2.2037797629878102</v>
      </c>
      <c r="G11" s="49"/>
    </row>
    <row r="12" spans="1:7" x14ac:dyDescent="0.2">
      <c r="A12" s="22" t="s">
        <v>425</v>
      </c>
      <c r="B12" s="22" t="s">
        <v>424</v>
      </c>
      <c r="C12" s="22" t="s">
        <v>158</v>
      </c>
      <c r="D12" s="25">
        <v>1199891</v>
      </c>
      <c r="E12" s="23">
        <v>26278.81279</v>
      </c>
      <c r="F12" s="24">
        <v>2.1618738317494199</v>
      </c>
      <c r="G12" s="49"/>
    </row>
    <row r="13" spans="1:7" x14ac:dyDescent="0.2">
      <c r="A13" s="22" t="s">
        <v>769</v>
      </c>
      <c r="B13" s="22" t="s">
        <v>768</v>
      </c>
      <c r="C13" s="22" t="s">
        <v>170</v>
      </c>
      <c r="D13" s="25">
        <v>1029108</v>
      </c>
      <c r="E13" s="23">
        <v>25766.806100000002</v>
      </c>
      <c r="F13" s="24">
        <v>2.1197526798679802</v>
      </c>
      <c r="G13" s="49"/>
    </row>
    <row r="14" spans="1:7" x14ac:dyDescent="0.2">
      <c r="A14" s="22" t="s">
        <v>296</v>
      </c>
      <c r="B14" s="22" t="s">
        <v>295</v>
      </c>
      <c r="C14" s="22" t="s">
        <v>203</v>
      </c>
      <c r="D14" s="25">
        <v>1631918</v>
      </c>
      <c r="E14" s="23">
        <v>24183.39284</v>
      </c>
      <c r="F14" s="24">
        <v>1.98949033814827</v>
      </c>
      <c r="G14" s="49"/>
    </row>
    <row r="15" spans="1:7" x14ac:dyDescent="0.2">
      <c r="A15" s="22" t="s">
        <v>589</v>
      </c>
      <c r="B15" s="22" t="s">
        <v>588</v>
      </c>
      <c r="C15" s="22" t="s">
        <v>233</v>
      </c>
      <c r="D15" s="25">
        <v>1125000</v>
      </c>
      <c r="E15" s="23">
        <v>23816.25</v>
      </c>
      <c r="F15" s="24">
        <v>1.9592866716184001</v>
      </c>
      <c r="G15" s="49"/>
    </row>
    <row r="16" spans="1:7" x14ac:dyDescent="0.2">
      <c r="A16" s="22" t="s">
        <v>421</v>
      </c>
      <c r="B16" s="22" t="s">
        <v>420</v>
      </c>
      <c r="C16" s="22" t="s">
        <v>149</v>
      </c>
      <c r="D16" s="25">
        <v>1325747</v>
      </c>
      <c r="E16" s="23">
        <v>23188.640780000002</v>
      </c>
      <c r="F16" s="24">
        <v>1.90765526954079</v>
      </c>
      <c r="G16" s="49"/>
    </row>
    <row r="17" spans="1:7" x14ac:dyDescent="0.2">
      <c r="A17" s="22" t="s">
        <v>513</v>
      </c>
      <c r="B17" s="22" t="s">
        <v>512</v>
      </c>
      <c r="C17" s="22" t="s">
        <v>140</v>
      </c>
      <c r="D17" s="25">
        <v>9255555</v>
      </c>
      <c r="E17" s="23">
        <v>23148.143059999999</v>
      </c>
      <c r="F17" s="24">
        <v>1.9043236517157001</v>
      </c>
      <c r="G17" s="49"/>
    </row>
    <row r="18" spans="1:7" x14ac:dyDescent="0.2">
      <c r="A18" s="22" t="s">
        <v>208</v>
      </c>
      <c r="B18" s="22" t="s">
        <v>207</v>
      </c>
      <c r="C18" s="22" t="s">
        <v>209</v>
      </c>
      <c r="D18" s="25">
        <v>14583520</v>
      </c>
      <c r="E18" s="23">
        <v>22486.32949</v>
      </c>
      <c r="F18" s="24">
        <v>1.8498783672230801</v>
      </c>
      <c r="G18" s="49"/>
    </row>
    <row r="19" spans="1:7" x14ac:dyDescent="0.2">
      <c r="A19" s="22" t="s">
        <v>241</v>
      </c>
      <c r="B19" s="22" t="s">
        <v>240</v>
      </c>
      <c r="C19" s="22" t="s">
        <v>176</v>
      </c>
      <c r="D19" s="25">
        <v>2020853</v>
      </c>
      <c r="E19" s="23">
        <v>21499.855070000001</v>
      </c>
      <c r="F19" s="24">
        <v>1.7687242735686</v>
      </c>
      <c r="G19" s="49"/>
    </row>
    <row r="20" spans="1:7" x14ac:dyDescent="0.2">
      <c r="A20" s="22" t="s">
        <v>259</v>
      </c>
      <c r="B20" s="22" t="s">
        <v>258</v>
      </c>
      <c r="C20" s="22" t="s">
        <v>155</v>
      </c>
      <c r="D20" s="25">
        <v>459715</v>
      </c>
      <c r="E20" s="23">
        <v>21459.496200000001</v>
      </c>
      <c r="F20" s="24">
        <v>1.76540407848867</v>
      </c>
      <c r="G20" s="49"/>
    </row>
    <row r="21" spans="1:7" x14ac:dyDescent="0.2">
      <c r="A21" s="22" t="s">
        <v>226</v>
      </c>
      <c r="B21" s="22" t="s">
        <v>225</v>
      </c>
      <c r="C21" s="22" t="s">
        <v>227</v>
      </c>
      <c r="D21" s="25">
        <v>1295000</v>
      </c>
      <c r="E21" s="23">
        <v>20590.5</v>
      </c>
      <c r="F21" s="24">
        <v>1.6939145420441399</v>
      </c>
      <c r="G21" s="49"/>
    </row>
    <row r="22" spans="1:7" x14ac:dyDescent="0.2">
      <c r="A22" s="22" t="s">
        <v>224</v>
      </c>
      <c r="B22" s="22" t="s">
        <v>223</v>
      </c>
      <c r="C22" s="22" t="s">
        <v>140</v>
      </c>
      <c r="D22" s="25">
        <v>2825447</v>
      </c>
      <c r="E22" s="23">
        <v>19355.72467</v>
      </c>
      <c r="F22" s="24">
        <v>1.59233352712734</v>
      </c>
      <c r="G22" s="49"/>
    </row>
    <row r="23" spans="1:7" x14ac:dyDescent="0.2">
      <c r="A23" s="22" t="s">
        <v>251</v>
      </c>
      <c r="B23" s="22" t="s">
        <v>250</v>
      </c>
      <c r="C23" s="22" t="s">
        <v>158</v>
      </c>
      <c r="D23" s="25">
        <v>602272</v>
      </c>
      <c r="E23" s="23">
        <v>18887.249919999998</v>
      </c>
      <c r="F23" s="24">
        <v>1.5537936086403901</v>
      </c>
      <c r="G23" s="49"/>
    </row>
    <row r="24" spans="1:7" x14ac:dyDescent="0.2">
      <c r="A24" s="22" t="s">
        <v>801</v>
      </c>
      <c r="B24" s="22" t="s">
        <v>800</v>
      </c>
      <c r="C24" s="22" t="s">
        <v>170</v>
      </c>
      <c r="D24" s="25">
        <v>978154</v>
      </c>
      <c r="E24" s="23">
        <v>18849.027580000002</v>
      </c>
      <c r="F24" s="24">
        <v>1.5506491790463099</v>
      </c>
      <c r="G24" s="49"/>
    </row>
    <row r="25" spans="1:7" x14ac:dyDescent="0.2">
      <c r="A25" s="22" t="s">
        <v>803</v>
      </c>
      <c r="B25" s="22" t="s">
        <v>802</v>
      </c>
      <c r="C25" s="22" t="s">
        <v>164</v>
      </c>
      <c r="D25" s="25">
        <v>83670</v>
      </c>
      <c r="E25" s="23">
        <v>18696.0615</v>
      </c>
      <c r="F25" s="24">
        <v>1.5380651491610899</v>
      </c>
      <c r="G25" s="49"/>
    </row>
    <row r="26" spans="1:7" x14ac:dyDescent="0.2">
      <c r="A26" s="22" t="s">
        <v>198</v>
      </c>
      <c r="B26" s="22" t="s">
        <v>197</v>
      </c>
      <c r="C26" s="22" t="s">
        <v>158</v>
      </c>
      <c r="D26" s="25">
        <v>1344612</v>
      </c>
      <c r="E26" s="23">
        <v>18426.562849999998</v>
      </c>
      <c r="F26" s="24">
        <v>1.5158943576652</v>
      </c>
      <c r="G26" s="49"/>
    </row>
    <row r="27" spans="1:7" x14ac:dyDescent="0.2">
      <c r="A27" s="22" t="s">
        <v>668</v>
      </c>
      <c r="B27" s="22" t="s">
        <v>667</v>
      </c>
      <c r="C27" s="22" t="s">
        <v>236</v>
      </c>
      <c r="D27" s="25">
        <v>235000</v>
      </c>
      <c r="E27" s="23">
        <v>18322.95</v>
      </c>
      <c r="F27" s="24">
        <v>1.5073704600736999</v>
      </c>
      <c r="G27" s="49"/>
    </row>
    <row r="28" spans="1:7" x14ac:dyDescent="0.2">
      <c r="A28" s="22" t="s">
        <v>133</v>
      </c>
      <c r="B28" s="22" t="s">
        <v>1309</v>
      </c>
      <c r="C28" s="22" t="s">
        <v>131</v>
      </c>
      <c r="D28" s="25">
        <v>1907729</v>
      </c>
      <c r="E28" s="23">
        <v>18304.659759999999</v>
      </c>
      <c r="F28" s="24">
        <v>1.5058657805606499</v>
      </c>
      <c r="G28" s="49"/>
    </row>
    <row r="29" spans="1:7" x14ac:dyDescent="0.2">
      <c r="A29" s="22" t="s">
        <v>805</v>
      </c>
      <c r="B29" s="22" t="s">
        <v>804</v>
      </c>
      <c r="C29" s="22" t="s">
        <v>239</v>
      </c>
      <c r="D29" s="25">
        <v>4121544</v>
      </c>
      <c r="E29" s="23">
        <v>18293.473040000001</v>
      </c>
      <c r="F29" s="24">
        <v>1.5049454849055801</v>
      </c>
      <c r="G29" s="49"/>
    </row>
    <row r="30" spans="1:7" x14ac:dyDescent="0.2">
      <c r="A30" s="22" t="s">
        <v>193</v>
      </c>
      <c r="B30" s="22" t="s">
        <v>192</v>
      </c>
      <c r="C30" s="22" t="s">
        <v>194</v>
      </c>
      <c r="D30" s="25">
        <v>9850000</v>
      </c>
      <c r="E30" s="23">
        <v>18153.55</v>
      </c>
      <c r="F30" s="24">
        <v>1.49343446418131</v>
      </c>
      <c r="G30" s="49"/>
    </row>
    <row r="31" spans="1:7" x14ac:dyDescent="0.2">
      <c r="A31" s="22" t="s">
        <v>166</v>
      </c>
      <c r="B31" s="22" t="s">
        <v>165</v>
      </c>
      <c r="C31" s="22" t="s">
        <v>167</v>
      </c>
      <c r="D31" s="25">
        <v>135503</v>
      </c>
      <c r="E31" s="23">
        <v>17750.893</v>
      </c>
      <c r="F31" s="24">
        <v>1.46030916135934</v>
      </c>
      <c r="G31" s="49"/>
    </row>
    <row r="32" spans="1:7" x14ac:dyDescent="0.2">
      <c r="A32" s="22" t="s">
        <v>807</v>
      </c>
      <c r="B32" s="22" t="s">
        <v>806</v>
      </c>
      <c r="C32" s="22" t="s">
        <v>233</v>
      </c>
      <c r="D32" s="25">
        <v>715369</v>
      </c>
      <c r="E32" s="23">
        <v>16990.013749999998</v>
      </c>
      <c r="F32" s="24">
        <v>1.39771406039945</v>
      </c>
      <c r="G32" s="49"/>
    </row>
    <row r="33" spans="1:7" x14ac:dyDescent="0.2">
      <c r="A33" s="22" t="s">
        <v>664</v>
      </c>
      <c r="B33" s="22" t="s">
        <v>663</v>
      </c>
      <c r="C33" s="22" t="s">
        <v>461</v>
      </c>
      <c r="D33" s="25">
        <v>1100123</v>
      </c>
      <c r="E33" s="23">
        <v>16829.681649999999</v>
      </c>
      <c r="F33" s="24">
        <v>1.3845240516213</v>
      </c>
      <c r="G33" s="49"/>
    </row>
    <row r="34" spans="1:7" x14ac:dyDescent="0.2">
      <c r="A34" s="22" t="s">
        <v>583</v>
      </c>
      <c r="B34" s="22" t="s">
        <v>582</v>
      </c>
      <c r="C34" s="22" t="s">
        <v>239</v>
      </c>
      <c r="D34" s="25">
        <v>2708439</v>
      </c>
      <c r="E34" s="23">
        <v>16827.531510000001</v>
      </c>
      <c r="F34" s="24">
        <v>1.3843471664842999</v>
      </c>
      <c r="G34" s="49"/>
    </row>
    <row r="35" spans="1:7" x14ac:dyDescent="0.2">
      <c r="A35" s="22" t="s">
        <v>809</v>
      </c>
      <c r="B35" s="22" t="s">
        <v>808</v>
      </c>
      <c r="C35" s="22" t="s">
        <v>239</v>
      </c>
      <c r="D35" s="25">
        <v>5148740</v>
      </c>
      <c r="E35" s="23">
        <v>16725.68189</v>
      </c>
      <c r="F35" s="24">
        <v>1.37596832418228</v>
      </c>
      <c r="G35" s="49"/>
    </row>
    <row r="36" spans="1:7" x14ac:dyDescent="0.2">
      <c r="A36" s="22" t="s">
        <v>334</v>
      </c>
      <c r="B36" s="22" t="s">
        <v>333</v>
      </c>
      <c r="C36" s="22" t="s">
        <v>140</v>
      </c>
      <c r="D36" s="25">
        <v>7332805</v>
      </c>
      <c r="E36" s="23">
        <v>16700.463390000001</v>
      </c>
      <c r="F36" s="24">
        <v>1.37389367889059</v>
      </c>
      <c r="G36" s="49"/>
    </row>
    <row r="37" spans="1:7" x14ac:dyDescent="0.2">
      <c r="A37" s="22" t="s">
        <v>178</v>
      </c>
      <c r="B37" s="22" t="s">
        <v>177</v>
      </c>
      <c r="C37" s="22" t="s">
        <v>131</v>
      </c>
      <c r="D37" s="25">
        <v>4115072</v>
      </c>
      <c r="E37" s="23">
        <v>16598.142909999999</v>
      </c>
      <c r="F37" s="24">
        <v>1.3654761004431999</v>
      </c>
      <c r="G37" s="49"/>
    </row>
    <row r="38" spans="1:7" x14ac:dyDescent="0.2">
      <c r="A38" s="22" t="s">
        <v>243</v>
      </c>
      <c r="B38" s="22" t="s">
        <v>242</v>
      </c>
      <c r="C38" s="22" t="s">
        <v>236</v>
      </c>
      <c r="D38" s="25">
        <v>5184957</v>
      </c>
      <c r="E38" s="23">
        <v>16379.27916</v>
      </c>
      <c r="F38" s="24">
        <v>1.3474708801303701</v>
      </c>
      <c r="G38" s="49"/>
    </row>
    <row r="39" spans="1:7" x14ac:dyDescent="0.2">
      <c r="A39" s="22" t="s">
        <v>660</v>
      </c>
      <c r="B39" s="22" t="s">
        <v>659</v>
      </c>
      <c r="C39" s="22" t="s">
        <v>131</v>
      </c>
      <c r="D39" s="25">
        <v>23580355</v>
      </c>
      <c r="E39" s="23">
        <v>16253.938700000001</v>
      </c>
      <c r="F39" s="24">
        <v>1.3371595215960701</v>
      </c>
      <c r="G39" s="49"/>
    </row>
    <row r="40" spans="1:7" x14ac:dyDescent="0.2">
      <c r="A40" s="22" t="s">
        <v>811</v>
      </c>
      <c r="B40" s="22" t="s">
        <v>810</v>
      </c>
      <c r="C40" s="22" t="s">
        <v>167</v>
      </c>
      <c r="D40" s="25">
        <v>1557903</v>
      </c>
      <c r="E40" s="23">
        <v>15828.29448</v>
      </c>
      <c r="F40" s="24">
        <v>1.30214313374755</v>
      </c>
      <c r="G40" s="49"/>
    </row>
    <row r="41" spans="1:7" x14ac:dyDescent="0.2">
      <c r="A41" s="22" t="s">
        <v>292</v>
      </c>
      <c r="B41" s="22" t="s">
        <v>291</v>
      </c>
      <c r="C41" s="22" t="s">
        <v>236</v>
      </c>
      <c r="D41" s="25">
        <v>375000</v>
      </c>
      <c r="E41" s="23">
        <v>15753.75</v>
      </c>
      <c r="F41" s="24">
        <v>1.2960105979324399</v>
      </c>
      <c r="G41" s="49"/>
    </row>
    <row r="42" spans="1:7" x14ac:dyDescent="0.2">
      <c r="A42" s="22" t="s">
        <v>813</v>
      </c>
      <c r="B42" s="22" t="s">
        <v>812</v>
      </c>
      <c r="C42" s="22" t="s">
        <v>266</v>
      </c>
      <c r="D42" s="25">
        <v>1251828</v>
      </c>
      <c r="E42" s="23">
        <v>15553.33699</v>
      </c>
      <c r="F42" s="24">
        <v>1.2795232609540299</v>
      </c>
      <c r="G42" s="49"/>
    </row>
    <row r="43" spans="1:7" x14ac:dyDescent="0.2">
      <c r="A43" s="22" t="s">
        <v>815</v>
      </c>
      <c r="B43" s="22" t="s">
        <v>814</v>
      </c>
      <c r="C43" s="22" t="s">
        <v>158</v>
      </c>
      <c r="D43" s="25">
        <v>440517</v>
      </c>
      <c r="E43" s="23">
        <v>15202.241669999999</v>
      </c>
      <c r="F43" s="24">
        <v>1.2506397725398799</v>
      </c>
      <c r="G43" s="49"/>
    </row>
    <row r="44" spans="1:7" x14ac:dyDescent="0.2">
      <c r="A44" s="22" t="s">
        <v>817</v>
      </c>
      <c r="B44" s="22" t="s">
        <v>816</v>
      </c>
      <c r="C44" s="22" t="s">
        <v>206</v>
      </c>
      <c r="D44" s="25">
        <v>8176044</v>
      </c>
      <c r="E44" s="23">
        <v>15036.562519999999</v>
      </c>
      <c r="F44" s="24">
        <v>1.23700987906966</v>
      </c>
      <c r="G44" s="49"/>
    </row>
    <row r="45" spans="1:7" x14ac:dyDescent="0.2">
      <c r="A45" s="22" t="s">
        <v>432</v>
      </c>
      <c r="B45" s="22" t="s">
        <v>431</v>
      </c>
      <c r="C45" s="22" t="s">
        <v>149</v>
      </c>
      <c r="D45" s="25">
        <v>685899</v>
      </c>
      <c r="E45" s="23">
        <v>14777.00806</v>
      </c>
      <c r="F45" s="24">
        <v>1.21565716426203</v>
      </c>
      <c r="G45" s="49"/>
    </row>
    <row r="46" spans="1:7" x14ac:dyDescent="0.2">
      <c r="A46" s="22" t="s">
        <v>777</v>
      </c>
      <c r="B46" s="22" t="s">
        <v>776</v>
      </c>
      <c r="C46" s="22" t="s">
        <v>143</v>
      </c>
      <c r="D46" s="25">
        <v>884291</v>
      </c>
      <c r="E46" s="23">
        <v>14645.627539999999</v>
      </c>
      <c r="F46" s="24">
        <v>1.20484890932071</v>
      </c>
      <c r="G46" s="49"/>
    </row>
    <row r="47" spans="1:7" x14ac:dyDescent="0.2">
      <c r="A47" s="22" t="s">
        <v>365</v>
      </c>
      <c r="B47" s="22" t="s">
        <v>364</v>
      </c>
      <c r="C47" s="22" t="s">
        <v>227</v>
      </c>
      <c r="D47" s="25">
        <v>1057487</v>
      </c>
      <c r="E47" s="23">
        <v>14523.526459999999</v>
      </c>
      <c r="F47" s="24">
        <v>1.1948040442124701</v>
      </c>
      <c r="G47" s="49"/>
    </row>
    <row r="48" spans="1:7" x14ac:dyDescent="0.2">
      <c r="A48" s="22" t="s">
        <v>819</v>
      </c>
      <c r="B48" s="22" t="s">
        <v>818</v>
      </c>
      <c r="C48" s="22" t="s">
        <v>535</v>
      </c>
      <c r="D48" s="25">
        <v>3333333</v>
      </c>
      <c r="E48" s="23">
        <v>14378.331899999999</v>
      </c>
      <c r="F48" s="24">
        <v>1.1828593524075199</v>
      </c>
      <c r="G48" s="49"/>
    </row>
    <row r="49" spans="1:7" x14ac:dyDescent="0.2">
      <c r="A49" s="22" t="s">
        <v>205</v>
      </c>
      <c r="B49" s="22" t="s">
        <v>204</v>
      </c>
      <c r="C49" s="22" t="s">
        <v>206</v>
      </c>
      <c r="D49" s="25">
        <v>5214251</v>
      </c>
      <c r="E49" s="23">
        <v>14287.04774</v>
      </c>
      <c r="F49" s="24">
        <v>1.17534969668851</v>
      </c>
      <c r="G49" s="49"/>
    </row>
    <row r="50" spans="1:7" x14ac:dyDescent="0.2">
      <c r="A50" s="22" t="s">
        <v>154</v>
      </c>
      <c r="B50" s="22" t="s">
        <v>153</v>
      </c>
      <c r="C50" s="22" t="s">
        <v>155</v>
      </c>
      <c r="D50" s="25">
        <v>3571819</v>
      </c>
      <c r="E50" s="23">
        <v>13869.373180000001</v>
      </c>
      <c r="F50" s="24">
        <v>1.14098894726398</v>
      </c>
      <c r="G50" s="49"/>
    </row>
    <row r="51" spans="1:7" x14ac:dyDescent="0.2">
      <c r="A51" s="22" t="s">
        <v>487</v>
      </c>
      <c r="B51" s="22" t="s">
        <v>486</v>
      </c>
      <c r="C51" s="22" t="s">
        <v>239</v>
      </c>
      <c r="D51" s="25">
        <v>1200001</v>
      </c>
      <c r="E51" s="23">
        <v>13440.011200000001</v>
      </c>
      <c r="F51" s="24">
        <v>1.1056667111976901</v>
      </c>
      <c r="G51" s="49"/>
    </row>
    <row r="52" spans="1:7" x14ac:dyDescent="0.2">
      <c r="A52" s="22" t="s">
        <v>672</v>
      </c>
      <c r="B52" s="22" t="s">
        <v>671</v>
      </c>
      <c r="C52" s="22" t="s">
        <v>673</v>
      </c>
      <c r="D52" s="25">
        <v>1200000</v>
      </c>
      <c r="E52" s="23">
        <v>13239.6</v>
      </c>
      <c r="F52" s="24">
        <v>1.0891795231221899</v>
      </c>
      <c r="G52" s="49"/>
    </row>
    <row r="53" spans="1:7" x14ac:dyDescent="0.2">
      <c r="A53" s="22" t="s">
        <v>382</v>
      </c>
      <c r="B53" s="22" t="s">
        <v>381</v>
      </c>
      <c r="C53" s="22" t="s">
        <v>206</v>
      </c>
      <c r="D53" s="25">
        <v>401077</v>
      </c>
      <c r="E53" s="23">
        <v>13237.14531</v>
      </c>
      <c r="F53" s="24">
        <v>1.0889775836313</v>
      </c>
      <c r="G53" s="49"/>
    </row>
    <row r="54" spans="1:7" x14ac:dyDescent="0.2">
      <c r="A54" s="22" t="s">
        <v>235</v>
      </c>
      <c r="B54" s="22" t="s">
        <v>234</v>
      </c>
      <c r="C54" s="22" t="s">
        <v>236</v>
      </c>
      <c r="D54" s="25">
        <v>32500000</v>
      </c>
      <c r="E54" s="23">
        <v>12834.25</v>
      </c>
      <c r="F54" s="24">
        <v>1.0558326758082599</v>
      </c>
      <c r="G54" s="49"/>
    </row>
    <row r="55" spans="1:7" x14ac:dyDescent="0.2">
      <c r="A55" s="22" t="s">
        <v>821</v>
      </c>
      <c r="B55" s="22" t="s">
        <v>820</v>
      </c>
      <c r="C55" s="22" t="s">
        <v>164</v>
      </c>
      <c r="D55" s="25">
        <v>249431</v>
      </c>
      <c r="E55" s="23">
        <v>12661.117560000001</v>
      </c>
      <c r="F55" s="24">
        <v>1.0415896240214799</v>
      </c>
      <c r="G55" s="49"/>
    </row>
    <row r="56" spans="1:7" x14ac:dyDescent="0.2">
      <c r="A56" s="22" t="s">
        <v>634</v>
      </c>
      <c r="B56" s="22" t="s">
        <v>633</v>
      </c>
      <c r="C56" s="22" t="s">
        <v>149</v>
      </c>
      <c r="D56" s="25">
        <v>2497849</v>
      </c>
      <c r="E56" s="23">
        <v>12341.87191</v>
      </c>
      <c r="F56" s="24">
        <v>1.0153263060341</v>
      </c>
      <c r="G56" s="49"/>
    </row>
    <row r="57" spans="1:7" x14ac:dyDescent="0.2">
      <c r="A57" s="22" t="s">
        <v>505</v>
      </c>
      <c r="B57" s="22" t="s">
        <v>504</v>
      </c>
      <c r="C57" s="22" t="s">
        <v>230</v>
      </c>
      <c r="D57" s="25">
        <v>2686292</v>
      </c>
      <c r="E57" s="23">
        <v>12268.29556</v>
      </c>
      <c r="F57" s="24">
        <v>1.00927341517591</v>
      </c>
      <c r="G57" s="49"/>
    </row>
    <row r="58" spans="1:7" x14ac:dyDescent="0.2">
      <c r="A58" s="22" t="s">
        <v>215</v>
      </c>
      <c r="B58" s="22" t="s">
        <v>214</v>
      </c>
      <c r="C58" s="22" t="s">
        <v>206</v>
      </c>
      <c r="D58" s="25">
        <v>1128990</v>
      </c>
      <c r="E58" s="23">
        <v>11628.597</v>
      </c>
      <c r="F58" s="24">
        <v>0.956647461784358</v>
      </c>
      <c r="G58" s="49"/>
    </row>
    <row r="59" spans="1:7" x14ac:dyDescent="0.2">
      <c r="A59" s="22" t="s">
        <v>232</v>
      </c>
      <c r="B59" s="22" t="s">
        <v>231</v>
      </c>
      <c r="C59" s="22" t="s">
        <v>233</v>
      </c>
      <c r="D59" s="25">
        <v>2803019</v>
      </c>
      <c r="E59" s="23">
        <v>11565.25639</v>
      </c>
      <c r="F59" s="24">
        <v>0.95143663249993304</v>
      </c>
      <c r="G59" s="49"/>
    </row>
    <row r="60" spans="1:7" x14ac:dyDescent="0.2">
      <c r="A60" s="22" t="s">
        <v>268</v>
      </c>
      <c r="B60" s="22" t="s">
        <v>267</v>
      </c>
      <c r="C60" s="22" t="s">
        <v>140</v>
      </c>
      <c r="D60" s="25">
        <v>440905</v>
      </c>
      <c r="E60" s="23">
        <v>11558.76548</v>
      </c>
      <c r="F60" s="24">
        <v>0.95090264610620301</v>
      </c>
      <c r="G60" s="49"/>
    </row>
    <row r="61" spans="1:7" x14ac:dyDescent="0.2">
      <c r="A61" s="22" t="s">
        <v>172</v>
      </c>
      <c r="B61" s="22" t="s">
        <v>171</v>
      </c>
      <c r="C61" s="22" t="s">
        <v>173</v>
      </c>
      <c r="D61" s="25">
        <v>3200000</v>
      </c>
      <c r="E61" s="23">
        <v>11488</v>
      </c>
      <c r="F61" s="24">
        <v>0.94508099652767297</v>
      </c>
      <c r="G61" s="49"/>
    </row>
    <row r="62" spans="1:7" x14ac:dyDescent="0.2">
      <c r="A62" s="22" t="s">
        <v>563</v>
      </c>
      <c r="B62" s="22" t="s">
        <v>562</v>
      </c>
      <c r="C62" s="22" t="s">
        <v>181</v>
      </c>
      <c r="D62" s="25">
        <v>1202413</v>
      </c>
      <c r="E62" s="23">
        <v>11180.03607</v>
      </c>
      <c r="F62" s="24">
        <v>0.91974578954134101</v>
      </c>
      <c r="G62" s="49"/>
    </row>
    <row r="63" spans="1:7" x14ac:dyDescent="0.2">
      <c r="A63" s="22" t="s">
        <v>715</v>
      </c>
      <c r="B63" s="22" t="s">
        <v>714</v>
      </c>
      <c r="C63" s="22" t="s">
        <v>181</v>
      </c>
      <c r="D63" s="25">
        <v>1598505</v>
      </c>
      <c r="E63" s="23">
        <v>11143.97761</v>
      </c>
      <c r="F63" s="24">
        <v>0.91677937543009003</v>
      </c>
      <c r="G63" s="49"/>
    </row>
    <row r="64" spans="1:7" x14ac:dyDescent="0.2">
      <c r="A64" s="22" t="s">
        <v>353</v>
      </c>
      <c r="B64" s="22" t="s">
        <v>352</v>
      </c>
      <c r="C64" s="22" t="s">
        <v>161</v>
      </c>
      <c r="D64" s="25">
        <v>3093002</v>
      </c>
      <c r="E64" s="23">
        <v>10836.33251</v>
      </c>
      <c r="F64" s="24">
        <v>0.89147039756754998</v>
      </c>
      <c r="G64" s="49"/>
    </row>
    <row r="65" spans="1:7" x14ac:dyDescent="0.2">
      <c r="A65" s="22" t="s">
        <v>823</v>
      </c>
      <c r="B65" s="22" t="s">
        <v>822</v>
      </c>
      <c r="C65" s="22" t="s">
        <v>209</v>
      </c>
      <c r="D65" s="25">
        <v>398169</v>
      </c>
      <c r="E65" s="23">
        <v>10811.08469</v>
      </c>
      <c r="F65" s="24">
        <v>0.88939334021328897</v>
      </c>
      <c r="G65" s="49"/>
    </row>
    <row r="66" spans="1:7" x14ac:dyDescent="0.2">
      <c r="A66" s="22" t="s">
        <v>298</v>
      </c>
      <c r="B66" s="22" t="s">
        <v>297</v>
      </c>
      <c r="C66" s="22" t="s">
        <v>167</v>
      </c>
      <c r="D66" s="25">
        <v>4891052</v>
      </c>
      <c r="E66" s="23">
        <v>10206.15821</v>
      </c>
      <c r="F66" s="24">
        <v>0.83962797456701699</v>
      </c>
      <c r="G66" s="49"/>
    </row>
    <row r="67" spans="1:7" x14ac:dyDescent="0.2">
      <c r="A67" s="22" t="s">
        <v>202</v>
      </c>
      <c r="B67" s="22" t="s">
        <v>201</v>
      </c>
      <c r="C67" s="22" t="s">
        <v>203</v>
      </c>
      <c r="D67" s="25">
        <v>508662</v>
      </c>
      <c r="E67" s="23">
        <v>9842.6097000000009</v>
      </c>
      <c r="F67" s="24">
        <v>0.80972000206380002</v>
      </c>
      <c r="G67" s="49"/>
    </row>
    <row r="68" spans="1:7" x14ac:dyDescent="0.2">
      <c r="A68" s="22" t="s">
        <v>825</v>
      </c>
      <c r="B68" s="22" t="s">
        <v>824</v>
      </c>
      <c r="C68" s="22" t="s">
        <v>230</v>
      </c>
      <c r="D68" s="25">
        <v>5993530</v>
      </c>
      <c r="E68" s="23">
        <v>9837.180789</v>
      </c>
      <c r="F68" s="24">
        <v>0.80927338292923001</v>
      </c>
      <c r="G68" s="49"/>
    </row>
    <row r="69" spans="1:7" x14ac:dyDescent="0.2">
      <c r="A69" s="22" t="s">
        <v>338</v>
      </c>
      <c r="B69" s="22" t="s">
        <v>337</v>
      </c>
      <c r="C69" s="22" t="s">
        <v>143</v>
      </c>
      <c r="D69" s="25">
        <v>2605137</v>
      </c>
      <c r="E69" s="23">
        <v>9722.3712840000007</v>
      </c>
      <c r="F69" s="24">
        <v>0.79982837236200799</v>
      </c>
      <c r="G69" s="49"/>
    </row>
    <row r="70" spans="1:7" x14ac:dyDescent="0.2">
      <c r="A70" s="22" t="s">
        <v>827</v>
      </c>
      <c r="B70" s="22" t="s">
        <v>826</v>
      </c>
      <c r="C70" s="22" t="s">
        <v>203</v>
      </c>
      <c r="D70" s="25">
        <v>534830</v>
      </c>
      <c r="E70" s="23">
        <v>9443.4933099999998</v>
      </c>
      <c r="F70" s="24">
        <v>0.77688597389599701</v>
      </c>
      <c r="G70" s="49"/>
    </row>
    <row r="71" spans="1:7" x14ac:dyDescent="0.2">
      <c r="A71" s="22" t="s">
        <v>829</v>
      </c>
      <c r="B71" s="22" t="s">
        <v>828</v>
      </c>
      <c r="C71" s="22" t="s">
        <v>143</v>
      </c>
      <c r="D71" s="25">
        <v>637855</v>
      </c>
      <c r="E71" s="23">
        <v>9086.2444749999995</v>
      </c>
      <c r="F71" s="24">
        <v>0.74749625549504395</v>
      </c>
      <c r="G71" s="49"/>
    </row>
    <row r="72" spans="1:7" x14ac:dyDescent="0.2">
      <c r="A72" s="22" t="s">
        <v>728</v>
      </c>
      <c r="B72" s="22" t="s">
        <v>727</v>
      </c>
      <c r="C72" s="22" t="s">
        <v>164</v>
      </c>
      <c r="D72" s="25">
        <v>1071904</v>
      </c>
      <c r="E72" s="23">
        <v>9063.4842719999997</v>
      </c>
      <c r="F72" s="24">
        <v>0.74562384643059298</v>
      </c>
      <c r="G72" s="49"/>
    </row>
    <row r="73" spans="1:7" x14ac:dyDescent="0.2">
      <c r="A73" s="22" t="s">
        <v>831</v>
      </c>
      <c r="B73" s="22" t="s">
        <v>830</v>
      </c>
      <c r="C73" s="22" t="s">
        <v>461</v>
      </c>
      <c r="D73" s="25">
        <v>205000</v>
      </c>
      <c r="E73" s="23">
        <v>9030.8649999999998</v>
      </c>
      <c r="F73" s="24">
        <v>0.74294036331013902</v>
      </c>
      <c r="G73" s="49"/>
    </row>
    <row r="74" spans="1:7" x14ac:dyDescent="0.2">
      <c r="A74" s="22" t="s">
        <v>711</v>
      </c>
      <c r="B74" s="22" t="s">
        <v>710</v>
      </c>
      <c r="C74" s="22" t="s">
        <v>233</v>
      </c>
      <c r="D74" s="25">
        <v>26204805</v>
      </c>
      <c r="E74" s="23">
        <v>8927.9770640000006</v>
      </c>
      <c r="F74" s="24">
        <v>0.73447610207358305</v>
      </c>
      <c r="G74" s="49"/>
    </row>
    <row r="75" spans="1:7" x14ac:dyDescent="0.2">
      <c r="A75" s="22" t="s">
        <v>833</v>
      </c>
      <c r="B75" s="22" t="s">
        <v>832</v>
      </c>
      <c r="C75" s="22" t="s">
        <v>673</v>
      </c>
      <c r="D75" s="25">
        <v>24000</v>
      </c>
      <c r="E75" s="23">
        <v>8732.4</v>
      </c>
      <c r="F75" s="24">
        <v>0.71838660289678302</v>
      </c>
      <c r="G75" s="49"/>
    </row>
    <row r="76" spans="1:7" x14ac:dyDescent="0.2">
      <c r="A76" s="22" t="s">
        <v>835</v>
      </c>
      <c r="B76" s="22" t="s">
        <v>834</v>
      </c>
      <c r="C76" s="22" t="s">
        <v>415</v>
      </c>
      <c r="D76" s="25">
        <v>374936</v>
      </c>
      <c r="E76" s="23">
        <v>8661.0216</v>
      </c>
      <c r="F76" s="24">
        <v>0.71251453035129697</v>
      </c>
      <c r="G76" s="49"/>
    </row>
    <row r="77" spans="1:7" x14ac:dyDescent="0.2">
      <c r="A77" s="22" t="s">
        <v>658</v>
      </c>
      <c r="B77" s="22" t="s">
        <v>657</v>
      </c>
      <c r="C77" s="22" t="s">
        <v>167</v>
      </c>
      <c r="D77" s="25">
        <v>613011</v>
      </c>
      <c r="E77" s="23">
        <v>7571.2988610000002</v>
      </c>
      <c r="F77" s="24">
        <v>0.62286652790413599</v>
      </c>
      <c r="G77" s="49"/>
    </row>
    <row r="78" spans="1:7" x14ac:dyDescent="0.2">
      <c r="A78" s="22" t="s">
        <v>591</v>
      </c>
      <c r="B78" s="22" t="s">
        <v>590</v>
      </c>
      <c r="C78" s="22" t="s">
        <v>535</v>
      </c>
      <c r="D78" s="25">
        <v>1931650</v>
      </c>
      <c r="E78" s="23">
        <v>7321.9193249999998</v>
      </c>
      <c r="F78" s="24">
        <v>0.60235087153257505</v>
      </c>
      <c r="G78" s="49"/>
    </row>
    <row r="79" spans="1:7" x14ac:dyDescent="0.2">
      <c r="A79" s="22" t="s">
        <v>837</v>
      </c>
      <c r="B79" s="22" t="s">
        <v>836</v>
      </c>
      <c r="C79" s="22" t="s">
        <v>239</v>
      </c>
      <c r="D79" s="25">
        <v>355911</v>
      </c>
      <c r="E79" s="23">
        <v>7274.4649289999998</v>
      </c>
      <c r="F79" s="24">
        <v>0.59844695023545702</v>
      </c>
      <c r="G79" s="49"/>
    </row>
    <row r="80" spans="1:7" x14ac:dyDescent="0.2">
      <c r="A80" s="22" t="s">
        <v>701</v>
      </c>
      <c r="B80" s="22" t="s">
        <v>700</v>
      </c>
      <c r="C80" s="22" t="s">
        <v>131</v>
      </c>
      <c r="D80" s="25">
        <v>3098186</v>
      </c>
      <c r="E80" s="23">
        <v>7003.4494530000002</v>
      </c>
      <c r="F80" s="24">
        <v>0.57615137431862995</v>
      </c>
      <c r="G80" s="49"/>
    </row>
    <row r="81" spans="1:7" x14ac:dyDescent="0.2">
      <c r="A81" s="22" t="s">
        <v>839</v>
      </c>
      <c r="B81" s="22" t="s">
        <v>838</v>
      </c>
      <c r="C81" s="22" t="s">
        <v>461</v>
      </c>
      <c r="D81" s="25">
        <v>258394</v>
      </c>
      <c r="E81" s="23">
        <v>6388.7916500000001</v>
      </c>
      <c r="F81" s="24">
        <v>0.52558544387096695</v>
      </c>
      <c r="G81" s="49"/>
    </row>
    <row r="82" spans="1:7" x14ac:dyDescent="0.2">
      <c r="A82" s="22" t="s">
        <v>841</v>
      </c>
      <c r="B82" s="22" t="s">
        <v>840</v>
      </c>
      <c r="C82" s="22" t="s">
        <v>415</v>
      </c>
      <c r="D82" s="25">
        <v>327620</v>
      </c>
      <c r="E82" s="23">
        <v>5760.2148399999996</v>
      </c>
      <c r="F82" s="24">
        <v>0.47387444126050599</v>
      </c>
      <c r="G82" s="49"/>
    </row>
    <row r="83" spans="1:7" x14ac:dyDescent="0.2">
      <c r="A83" s="22" t="s">
        <v>355</v>
      </c>
      <c r="B83" s="22" t="s">
        <v>354</v>
      </c>
      <c r="C83" s="22" t="s">
        <v>203</v>
      </c>
      <c r="D83" s="25">
        <v>229817</v>
      </c>
      <c r="E83" s="23">
        <v>3742.569845</v>
      </c>
      <c r="F83" s="24">
        <v>0.30788924431467801</v>
      </c>
      <c r="G83" s="49"/>
    </row>
    <row r="84" spans="1:7" x14ac:dyDescent="0.2">
      <c r="A84" s="22" t="s">
        <v>843</v>
      </c>
      <c r="B84" s="22" t="s">
        <v>842</v>
      </c>
      <c r="C84" s="22" t="s">
        <v>428</v>
      </c>
      <c r="D84" s="25">
        <v>240000</v>
      </c>
      <c r="E84" s="23">
        <v>855.84</v>
      </c>
      <c r="F84" s="24">
        <v>7.0407217972514202E-2</v>
      </c>
      <c r="G84" s="49"/>
    </row>
    <row r="85" spans="1:7" x14ac:dyDescent="0.2">
      <c r="A85" s="21" t="s">
        <v>33</v>
      </c>
      <c r="B85" s="21"/>
      <c r="C85" s="21"/>
      <c r="D85" s="21"/>
      <c r="E85" s="26">
        <f>SUM(E7:E84)</f>
        <v>1191861.5558970002</v>
      </c>
      <c r="F85" s="27">
        <f>SUM(F7:F84)</f>
        <v>98.050636052416365</v>
      </c>
      <c r="G85" s="49"/>
    </row>
    <row r="86" spans="1:7" x14ac:dyDescent="0.2">
      <c r="A86" s="22"/>
      <c r="B86" s="22"/>
      <c r="C86" s="22"/>
      <c r="D86" s="22"/>
      <c r="E86" s="23"/>
      <c r="F86" s="24"/>
      <c r="G86" s="44"/>
    </row>
    <row r="87" spans="1:7" x14ac:dyDescent="0.2">
      <c r="A87" s="21" t="s">
        <v>34</v>
      </c>
      <c r="B87" s="22"/>
      <c r="C87" s="22"/>
      <c r="D87" s="22"/>
      <c r="E87" s="23"/>
      <c r="F87" s="24"/>
      <c r="G87" s="45"/>
    </row>
    <row r="88" spans="1:7" x14ac:dyDescent="0.2">
      <c r="A88" s="21" t="s">
        <v>39</v>
      </c>
      <c r="B88" s="22"/>
      <c r="C88" s="22"/>
      <c r="D88" s="22"/>
      <c r="E88" s="23"/>
      <c r="F88" s="24"/>
      <c r="G88" s="45"/>
    </row>
    <row r="89" spans="1:7" x14ac:dyDescent="0.2">
      <c r="A89" s="22" t="s">
        <v>370</v>
      </c>
      <c r="B89" s="22" t="s">
        <v>1227</v>
      </c>
      <c r="C89" s="22" t="s">
        <v>40</v>
      </c>
      <c r="D89" s="25">
        <v>2500000</v>
      </c>
      <c r="E89" s="23">
        <v>2487.4050000000002</v>
      </c>
      <c r="F89" s="24">
        <v>0.20463084924860001</v>
      </c>
      <c r="G89" s="45">
        <v>5.2805</v>
      </c>
    </row>
    <row r="90" spans="1:7" x14ac:dyDescent="0.2">
      <c r="A90" s="21" t="s">
        <v>33</v>
      </c>
      <c r="B90" s="21"/>
      <c r="C90" s="21"/>
      <c r="D90" s="21"/>
      <c r="E90" s="26">
        <f>SUM(E88:E89)</f>
        <v>2487.4050000000002</v>
      </c>
      <c r="F90" s="27">
        <f>SUM(F88:F89)</f>
        <v>0.20463084924860001</v>
      </c>
      <c r="G90" s="49"/>
    </row>
    <row r="91" spans="1:7" x14ac:dyDescent="0.2">
      <c r="A91" s="22"/>
      <c r="B91" s="22"/>
      <c r="C91" s="22"/>
      <c r="D91" s="22"/>
      <c r="E91" s="23"/>
      <c r="F91" s="24"/>
      <c r="G91" s="44"/>
    </row>
    <row r="92" spans="1:7" x14ac:dyDescent="0.2">
      <c r="A92" s="21" t="s">
        <v>41</v>
      </c>
      <c r="B92" s="21"/>
      <c r="C92" s="21"/>
      <c r="D92" s="21"/>
      <c r="E92" s="26">
        <f>E85+E90</f>
        <v>1194348.9608970003</v>
      </c>
      <c r="F92" s="27">
        <f>F85+F90</f>
        <v>98.255266901664967</v>
      </c>
      <c r="G92" s="45"/>
    </row>
    <row r="93" spans="1:7" x14ac:dyDescent="0.2">
      <c r="A93" s="21"/>
      <c r="B93" s="21"/>
      <c r="C93" s="21"/>
      <c r="D93" s="21"/>
      <c r="E93" s="26"/>
      <c r="F93" s="27"/>
      <c r="G93" s="44"/>
    </row>
    <row r="94" spans="1:7" x14ac:dyDescent="0.2">
      <c r="A94" s="21" t="s">
        <v>43</v>
      </c>
      <c r="B94" s="21"/>
      <c r="C94" s="21"/>
      <c r="D94" s="21"/>
      <c r="E94" s="26">
        <f>E96-(E85+E90)</f>
        <v>21208.228614599677</v>
      </c>
      <c r="F94" s="27">
        <f>F96-(F85+F90)</f>
        <v>1.7447330983350327</v>
      </c>
      <c r="G94" s="44"/>
    </row>
    <row r="95" spans="1:7" x14ac:dyDescent="0.2">
      <c r="A95" s="21"/>
      <c r="B95" s="21"/>
      <c r="C95" s="21"/>
      <c r="D95" s="21"/>
      <c r="E95" s="26"/>
      <c r="F95" s="27"/>
      <c r="G95" s="44"/>
    </row>
    <row r="96" spans="1:7" x14ac:dyDescent="0.2">
      <c r="A96" s="28" t="s">
        <v>42</v>
      </c>
      <c r="B96" s="28"/>
      <c r="C96" s="28"/>
      <c r="D96" s="28"/>
      <c r="E96" s="29">
        <v>1215557.1895116</v>
      </c>
      <c r="F96" s="30">
        <v>100</v>
      </c>
      <c r="G96" s="92"/>
    </row>
    <row r="97" spans="1:9" x14ac:dyDescent="0.2">
      <c r="A97" s="6" t="s">
        <v>1225</v>
      </c>
      <c r="G97" s="10"/>
    </row>
    <row r="98" spans="1:9" x14ac:dyDescent="0.2">
      <c r="A98" s="6" t="s">
        <v>1308</v>
      </c>
      <c r="G98" s="10"/>
    </row>
    <row r="99" spans="1:9" x14ac:dyDescent="0.2">
      <c r="G99" s="10"/>
    </row>
    <row r="100" spans="1:9" ht="23.25" customHeight="1" x14ac:dyDescent="0.2">
      <c r="A100" s="152" t="s">
        <v>1031</v>
      </c>
      <c r="B100" s="152"/>
      <c r="C100" s="152"/>
      <c r="D100" s="152"/>
      <c r="G100" s="10"/>
      <c r="H100" s="10"/>
      <c r="I100" s="9"/>
    </row>
    <row r="101" spans="1:9" x14ac:dyDescent="0.2">
      <c r="G101" s="10"/>
    </row>
    <row r="102" spans="1:9" x14ac:dyDescent="0.2">
      <c r="A102" s="11" t="s">
        <v>45</v>
      </c>
      <c r="G102" s="10"/>
    </row>
    <row r="103" spans="1:9" x14ac:dyDescent="0.2">
      <c r="A103" s="11" t="s">
        <v>1010</v>
      </c>
    </row>
    <row r="104" spans="1:9" x14ac:dyDescent="0.2">
      <c r="A104" s="11" t="s">
        <v>46</v>
      </c>
      <c r="B104" s="11"/>
      <c r="C104" s="31" t="s">
        <v>48</v>
      </c>
      <c r="D104" s="31" t="s">
        <v>47</v>
      </c>
    </row>
    <row r="105" spans="1:9" x14ac:dyDescent="0.2">
      <c r="A105" s="6" t="s">
        <v>57</v>
      </c>
      <c r="C105" s="32">
        <v>2868.4636999999998</v>
      </c>
      <c r="D105" s="32">
        <v>2674.866</v>
      </c>
    </row>
    <row r="106" spans="1:9" x14ac:dyDescent="0.2">
      <c r="A106" s="6" t="s">
        <v>125</v>
      </c>
      <c r="C106" s="32">
        <v>88.227099999999993</v>
      </c>
      <c r="D106" s="32">
        <v>82.272499999999994</v>
      </c>
    </row>
    <row r="107" spans="1:9" x14ac:dyDescent="0.2">
      <c r="A107" s="6" t="s">
        <v>58</v>
      </c>
      <c r="C107" s="32">
        <v>3252.7082</v>
      </c>
      <c r="D107" s="32">
        <v>3035.0644000000002</v>
      </c>
    </row>
    <row r="108" spans="1:9" x14ac:dyDescent="0.2">
      <c r="A108" s="6" t="s">
        <v>126</v>
      </c>
      <c r="C108" s="32">
        <v>106.9705</v>
      </c>
      <c r="D108" s="32">
        <v>99.812899999999999</v>
      </c>
    </row>
    <row r="110" spans="1:9" x14ac:dyDescent="0.2">
      <c r="A110" s="6" t="s">
        <v>52</v>
      </c>
    </row>
    <row r="112" spans="1:9" x14ac:dyDescent="0.2">
      <c r="A112" s="11" t="s">
        <v>1011</v>
      </c>
      <c r="D112" s="31" t="s">
        <v>54</v>
      </c>
    </row>
    <row r="114" spans="1:5" x14ac:dyDescent="0.2">
      <c r="A114" s="11" t="s">
        <v>1014</v>
      </c>
      <c r="D114" s="31" t="s">
        <v>54</v>
      </c>
    </row>
    <row r="116" spans="1:5" x14ac:dyDescent="0.2">
      <c r="A116" s="11" t="s">
        <v>1320</v>
      </c>
      <c r="D116" s="31" t="s">
        <v>54</v>
      </c>
    </row>
    <row r="118" spans="1:5" x14ac:dyDescent="0.2">
      <c r="A118" s="6" t="s">
        <v>1934</v>
      </c>
      <c r="B118" s="79"/>
      <c r="C118" s="79"/>
      <c r="D118" s="134"/>
      <c r="E118" s="10"/>
    </row>
    <row r="119" spans="1:5" x14ac:dyDescent="0.2">
      <c r="A119" s="6" t="s">
        <v>1935</v>
      </c>
      <c r="B119" s="79"/>
      <c r="C119" s="79"/>
      <c r="D119" s="134"/>
      <c r="E119" s="10"/>
    </row>
    <row r="120" spans="1:5" x14ac:dyDescent="0.2">
      <c r="A120" s="6" t="s">
        <v>1933</v>
      </c>
      <c r="B120" s="79"/>
      <c r="C120" s="79"/>
      <c r="D120" s="134"/>
      <c r="E120" s="10"/>
    </row>
    <row r="121" spans="1:5" x14ac:dyDescent="0.2">
      <c r="A121" s="6" t="s">
        <v>1936</v>
      </c>
      <c r="B121" s="79"/>
      <c r="C121" s="79"/>
      <c r="D121" s="134"/>
      <c r="E121" s="10"/>
    </row>
    <row r="122" spans="1:5" x14ac:dyDescent="0.2">
      <c r="A122" s="11"/>
      <c r="D122" s="31"/>
    </row>
    <row r="123" spans="1:5" ht="10.15" customHeight="1" x14ac:dyDescent="0.2">
      <c r="A123" s="153" t="s">
        <v>1021</v>
      </c>
      <c r="B123" s="153" t="s">
        <v>1016</v>
      </c>
      <c r="C123" s="153" t="s">
        <v>1040</v>
      </c>
      <c r="D123" s="153" t="s">
        <v>1041</v>
      </c>
      <c r="E123" s="155" t="s">
        <v>1055</v>
      </c>
    </row>
    <row r="124" spans="1:5" ht="62.65" customHeight="1" x14ac:dyDescent="0.2">
      <c r="A124" s="154"/>
      <c r="B124" s="154"/>
      <c r="C124" s="154"/>
      <c r="D124" s="154"/>
      <c r="E124" s="156"/>
    </row>
    <row r="125" spans="1:5" x14ac:dyDescent="0.2">
      <c r="A125" s="84" t="s">
        <v>54</v>
      </c>
      <c r="B125" s="84">
        <v>2000</v>
      </c>
      <c r="C125" s="84" t="s">
        <v>54</v>
      </c>
      <c r="D125" s="135">
        <v>9341.8877499999999</v>
      </c>
      <c r="E125" s="136">
        <v>-53.212249999999997</v>
      </c>
    </row>
    <row r="126" spans="1:5" x14ac:dyDescent="0.2">
      <c r="A126" s="11"/>
    </row>
    <row r="127" spans="1:5" x14ac:dyDescent="0.2">
      <c r="A127" s="11" t="s">
        <v>1043</v>
      </c>
      <c r="D127" s="31" t="s">
        <v>54</v>
      </c>
    </row>
    <row r="129" spans="1:9" x14ac:dyDescent="0.2">
      <c r="A129" s="11" t="s">
        <v>1044</v>
      </c>
      <c r="D129" s="36">
        <v>0.50780932874367635</v>
      </c>
    </row>
    <row r="131" spans="1:9" x14ac:dyDescent="0.2">
      <c r="A131" s="11" t="s">
        <v>378</v>
      </c>
      <c r="D131" s="31" t="s">
        <v>54</v>
      </c>
    </row>
    <row r="133" spans="1:9" x14ac:dyDescent="0.2">
      <c r="A133" s="11" t="s">
        <v>1025</v>
      </c>
      <c r="D133" s="31" t="s">
        <v>54</v>
      </c>
    </row>
    <row r="135" spans="1:9" x14ac:dyDescent="0.2">
      <c r="A135" s="11" t="s">
        <v>1026</v>
      </c>
      <c r="B135" s="11"/>
      <c r="D135" s="31" t="s">
        <v>54</v>
      </c>
    </row>
    <row r="136" spans="1:9" x14ac:dyDescent="0.2">
      <c r="A136" s="11"/>
      <c r="B136" s="11"/>
    </row>
    <row r="137" spans="1:9" x14ac:dyDescent="0.2">
      <c r="A137" s="11" t="s">
        <v>1027</v>
      </c>
      <c r="B137" s="11"/>
      <c r="D137" s="31" t="s">
        <v>54</v>
      </c>
    </row>
    <row r="138" spans="1:9" x14ac:dyDescent="0.2">
      <c r="A138" s="11"/>
      <c r="B138" s="11"/>
    </row>
    <row r="139" spans="1:9" x14ac:dyDescent="0.2">
      <c r="A139" s="11" t="s">
        <v>1028</v>
      </c>
      <c r="B139" s="11"/>
      <c r="D139" s="31" t="s">
        <v>54</v>
      </c>
    </row>
    <row r="140" spans="1:9" x14ac:dyDescent="0.2">
      <c r="B140" s="11"/>
      <c r="D140" s="31"/>
    </row>
    <row r="141" spans="1:9" x14ac:dyDescent="0.2">
      <c r="A141" s="78" t="s">
        <v>1060</v>
      </c>
      <c r="B141" s="79"/>
      <c r="C141" s="79"/>
      <c r="D141" s="79"/>
    </row>
    <row r="143" spans="1:9" x14ac:dyDescent="0.2">
      <c r="A143" s="78" t="s">
        <v>1503</v>
      </c>
      <c r="B143" s="79"/>
      <c r="C143" s="79"/>
      <c r="D143" s="79"/>
      <c r="E143" s="10"/>
      <c r="G143" s="79"/>
      <c r="H143" s="79"/>
      <c r="I143" s="79"/>
    </row>
    <row r="144" spans="1:9" x14ac:dyDescent="0.2">
      <c r="A144" s="100"/>
      <c r="B144" s="79"/>
      <c r="C144" s="79"/>
      <c r="D144" s="79"/>
      <c r="E144" s="10"/>
      <c r="G144" s="79"/>
      <c r="H144" s="79"/>
      <c r="I144" s="79"/>
    </row>
    <row r="145" spans="1:9" x14ac:dyDescent="0.2">
      <c r="A145" s="79"/>
      <c r="B145" s="79"/>
      <c r="C145" s="79"/>
      <c r="D145" s="79"/>
      <c r="E145" s="10"/>
      <c r="G145" s="79"/>
      <c r="H145" s="79"/>
      <c r="I145" s="79"/>
    </row>
    <row r="146" spans="1:9" x14ac:dyDescent="0.2">
      <c r="A146" s="79"/>
      <c r="B146" s="79"/>
      <c r="C146" s="79"/>
      <c r="D146" s="79"/>
      <c r="E146" s="10"/>
      <c r="G146" s="79"/>
      <c r="H146" s="79"/>
      <c r="I146" s="79"/>
    </row>
    <row r="147" spans="1:9" x14ac:dyDescent="0.2">
      <c r="A147" s="79"/>
      <c r="B147" s="79"/>
      <c r="C147" s="79"/>
      <c r="D147" s="79"/>
      <c r="E147" s="10"/>
      <c r="G147" s="79"/>
      <c r="H147" s="79"/>
      <c r="I147" s="79"/>
    </row>
    <row r="148" spans="1:9" x14ac:dyDescent="0.2">
      <c r="A148" s="79"/>
      <c r="B148" s="79"/>
      <c r="C148" s="79"/>
      <c r="D148" s="79"/>
      <c r="E148" s="10"/>
      <c r="G148" s="79"/>
      <c r="H148" s="79"/>
      <c r="I148" s="79"/>
    </row>
    <row r="149" spans="1:9" x14ac:dyDescent="0.2">
      <c r="A149" s="79"/>
      <c r="B149" s="79"/>
      <c r="C149" s="79"/>
      <c r="D149" s="79"/>
      <c r="E149" s="10"/>
      <c r="G149" s="79"/>
      <c r="H149" s="79"/>
      <c r="I149" s="79"/>
    </row>
    <row r="150" spans="1:9" x14ac:dyDescent="0.2">
      <c r="A150" s="79"/>
      <c r="B150" s="79"/>
      <c r="C150" s="79"/>
      <c r="D150" s="79"/>
      <c r="E150" s="10"/>
      <c r="G150" s="79"/>
      <c r="H150" s="79"/>
      <c r="I150" s="79"/>
    </row>
    <row r="151" spans="1:9" x14ac:dyDescent="0.2">
      <c r="A151" s="79"/>
      <c r="B151" s="79"/>
      <c r="C151" s="79"/>
      <c r="D151" s="79"/>
      <c r="E151" s="10"/>
      <c r="G151" s="79"/>
      <c r="H151" s="79"/>
      <c r="I151" s="79"/>
    </row>
    <row r="152" spans="1:9" x14ac:dyDescent="0.2">
      <c r="A152" s="79"/>
      <c r="B152" s="79"/>
      <c r="C152" s="79"/>
      <c r="D152" s="79"/>
      <c r="E152" s="10"/>
      <c r="G152" s="79"/>
      <c r="H152" s="79"/>
      <c r="I152" s="79"/>
    </row>
    <row r="153" spans="1:9" x14ac:dyDescent="0.2">
      <c r="A153" s="79"/>
      <c r="B153" s="79"/>
      <c r="C153" s="79"/>
      <c r="D153" s="79"/>
      <c r="E153" s="10"/>
      <c r="G153" s="79"/>
      <c r="H153" s="79"/>
      <c r="I153" s="79"/>
    </row>
    <row r="154" spans="1:9" x14ac:dyDescent="0.2">
      <c r="A154" s="79"/>
      <c r="B154" s="79"/>
      <c r="C154" s="79"/>
      <c r="D154" s="79"/>
      <c r="E154" s="10"/>
      <c r="G154" s="79"/>
      <c r="H154" s="79"/>
      <c r="I154" s="79"/>
    </row>
    <row r="155" spans="1:9" x14ac:dyDescent="0.2">
      <c r="A155" s="79"/>
      <c r="B155" s="79"/>
      <c r="C155" s="79"/>
      <c r="D155" s="79"/>
      <c r="E155" s="10"/>
      <c r="G155" s="79"/>
      <c r="H155" s="79"/>
      <c r="I155" s="79"/>
    </row>
    <row r="156" spans="1:9" x14ac:dyDescent="0.2">
      <c r="A156" s="79"/>
      <c r="B156" s="79"/>
      <c r="C156" s="79"/>
      <c r="D156" s="79"/>
      <c r="E156" s="10"/>
      <c r="G156" s="79"/>
      <c r="H156" s="79"/>
      <c r="I156" s="79"/>
    </row>
    <row r="157" spans="1:9" x14ac:dyDescent="0.2">
      <c r="A157" s="79"/>
      <c r="B157" s="79"/>
      <c r="C157" s="79"/>
      <c r="D157" s="79"/>
      <c r="E157" s="10"/>
      <c r="G157" s="79"/>
      <c r="H157" s="79"/>
      <c r="I157" s="79"/>
    </row>
    <row r="158" spans="1:9" x14ac:dyDescent="0.2">
      <c r="A158" s="79"/>
      <c r="B158" s="79"/>
      <c r="C158" s="79"/>
      <c r="D158" s="79"/>
      <c r="E158" s="10"/>
      <c r="G158" s="79"/>
      <c r="H158" s="79"/>
      <c r="I158" s="79"/>
    </row>
    <row r="159" spans="1:9" x14ac:dyDescent="0.2">
      <c r="A159" s="79"/>
      <c r="B159" s="79"/>
      <c r="C159" s="79"/>
      <c r="D159" s="79"/>
      <c r="E159" s="10"/>
      <c r="G159" s="79"/>
      <c r="H159" s="79"/>
      <c r="I159" s="79"/>
    </row>
    <row r="160" spans="1:9" x14ac:dyDescent="0.2">
      <c r="A160" s="79"/>
      <c r="B160" s="79"/>
      <c r="C160" s="79"/>
      <c r="D160" s="79"/>
      <c r="E160" s="10"/>
      <c r="G160" s="79"/>
      <c r="H160" s="79"/>
      <c r="I160" s="79"/>
    </row>
    <row r="161" spans="1:9" x14ac:dyDescent="0.2">
      <c r="A161" s="78" t="s">
        <v>1896</v>
      </c>
      <c r="B161" s="79"/>
      <c r="C161" s="79"/>
      <c r="D161" s="79"/>
      <c r="E161" s="10"/>
      <c r="G161" s="79"/>
      <c r="H161" s="79"/>
      <c r="I161" s="79"/>
    </row>
    <row r="162" spans="1:9" x14ac:dyDescent="0.2">
      <c r="A162" s="79"/>
      <c r="B162" s="79"/>
      <c r="C162" s="79"/>
      <c r="D162" s="79"/>
      <c r="E162" s="10"/>
      <c r="G162" s="79"/>
      <c r="H162" s="79"/>
      <c r="I162" s="79"/>
    </row>
    <row r="163" spans="1:9" x14ac:dyDescent="0.2">
      <c r="A163" s="78" t="s">
        <v>1505</v>
      </c>
      <c r="B163" s="79"/>
      <c r="C163" s="79"/>
      <c r="D163" s="79"/>
      <c r="E163" s="10"/>
      <c r="G163" s="79"/>
      <c r="H163" s="79"/>
      <c r="I163" s="79"/>
    </row>
    <row r="164" spans="1:9" x14ac:dyDescent="0.2">
      <c r="A164" s="79"/>
      <c r="B164" s="79"/>
      <c r="C164" s="79"/>
      <c r="D164" s="79"/>
      <c r="E164" s="10"/>
      <c r="G164" s="79"/>
      <c r="H164" s="79"/>
      <c r="I164" s="79"/>
    </row>
    <row r="165" spans="1:9" x14ac:dyDescent="0.2">
      <c r="A165" s="79"/>
      <c r="B165" s="79"/>
      <c r="C165" s="79"/>
      <c r="D165" s="79"/>
      <c r="E165" s="10"/>
      <c r="G165" s="79"/>
      <c r="H165" s="79"/>
      <c r="I165" s="79"/>
    </row>
    <row r="166" spans="1:9" x14ac:dyDescent="0.2">
      <c r="A166" s="79"/>
      <c r="B166" s="79"/>
      <c r="C166" s="79"/>
      <c r="D166" s="79"/>
      <c r="E166" s="10"/>
      <c r="G166" s="79"/>
      <c r="H166" s="79"/>
      <c r="I166" s="79"/>
    </row>
    <row r="167" spans="1:9" x14ac:dyDescent="0.2">
      <c r="A167" s="79"/>
      <c r="B167" s="79"/>
      <c r="C167" s="79"/>
      <c r="D167" s="79"/>
      <c r="E167" s="10"/>
      <c r="G167" s="79"/>
      <c r="H167" s="79"/>
      <c r="I167" s="79"/>
    </row>
    <row r="168" spans="1:9" x14ac:dyDescent="0.2">
      <c r="A168" s="79"/>
      <c r="B168" s="79"/>
      <c r="C168" s="79"/>
      <c r="D168" s="79"/>
      <c r="E168" s="10"/>
      <c r="G168" s="79"/>
      <c r="H168" s="79"/>
      <c r="I168" s="79"/>
    </row>
    <row r="169" spans="1:9" x14ac:dyDescent="0.2">
      <c r="A169" s="79"/>
      <c r="B169" s="79"/>
      <c r="C169" s="79"/>
      <c r="D169" s="79"/>
      <c r="E169" s="10"/>
      <c r="G169" s="79"/>
      <c r="H169" s="79"/>
      <c r="I169" s="79"/>
    </row>
    <row r="170" spans="1:9" x14ac:dyDescent="0.2">
      <c r="A170" s="79"/>
      <c r="B170" s="79"/>
      <c r="C170" s="79"/>
      <c r="D170" s="79"/>
      <c r="E170" s="10"/>
      <c r="G170" s="79"/>
      <c r="H170" s="79"/>
      <c r="I170" s="79"/>
    </row>
    <row r="171" spans="1:9" x14ac:dyDescent="0.2">
      <c r="A171" s="79"/>
      <c r="B171" s="79"/>
      <c r="C171" s="79"/>
      <c r="D171" s="79"/>
      <c r="E171" s="10"/>
      <c r="G171" s="79"/>
      <c r="H171" s="79"/>
      <c r="I171" s="79"/>
    </row>
    <row r="172" spans="1:9" x14ac:dyDescent="0.2">
      <c r="A172" s="79"/>
      <c r="B172" s="79"/>
      <c r="C172" s="79"/>
      <c r="D172" s="79"/>
      <c r="E172" s="10"/>
      <c r="G172" s="79"/>
      <c r="H172" s="79"/>
      <c r="I172" s="79"/>
    </row>
    <row r="173" spans="1:9" x14ac:dyDescent="0.2">
      <c r="A173" s="79"/>
      <c r="B173" s="79"/>
      <c r="C173" s="79"/>
      <c r="D173" s="79"/>
      <c r="E173" s="10"/>
      <c r="G173" s="79"/>
      <c r="H173" s="79"/>
      <c r="I173" s="79"/>
    </row>
    <row r="174" spans="1:9" x14ac:dyDescent="0.2">
      <c r="A174" s="79"/>
      <c r="B174" s="79"/>
      <c r="C174" s="79"/>
      <c r="D174" s="79"/>
      <c r="E174" s="10"/>
      <c r="G174" s="79"/>
      <c r="H174" s="79"/>
      <c r="I174" s="79"/>
    </row>
    <row r="175" spans="1:9" x14ac:dyDescent="0.2">
      <c r="A175" s="79"/>
      <c r="B175" s="79"/>
      <c r="C175" s="79"/>
      <c r="D175" s="79"/>
      <c r="E175" s="10"/>
      <c r="G175" s="79"/>
      <c r="H175" s="79"/>
      <c r="I175" s="79"/>
    </row>
    <row r="176" spans="1:9" x14ac:dyDescent="0.2">
      <c r="A176" s="79"/>
      <c r="B176" s="79"/>
      <c r="C176" s="79"/>
      <c r="D176" s="79"/>
      <c r="E176" s="10"/>
      <c r="G176" s="79"/>
      <c r="H176" s="79"/>
      <c r="I176" s="79"/>
    </row>
    <row r="177" spans="1:9" x14ac:dyDescent="0.2">
      <c r="A177" s="79"/>
      <c r="B177" s="79"/>
      <c r="C177" s="79"/>
      <c r="D177" s="79"/>
      <c r="E177" s="10"/>
      <c r="G177" s="79"/>
      <c r="H177" s="79"/>
      <c r="I177" s="79"/>
    </row>
    <row r="178" spans="1:9" x14ac:dyDescent="0.2">
      <c r="A178" s="79"/>
      <c r="B178" s="79"/>
      <c r="C178" s="79"/>
      <c r="D178" s="79"/>
      <c r="E178" s="10"/>
      <c r="G178" s="79"/>
      <c r="H178" s="79"/>
      <c r="I178" s="79"/>
    </row>
    <row r="179" spans="1:9" x14ac:dyDescent="0.2">
      <c r="A179" s="79"/>
      <c r="B179" s="79"/>
      <c r="C179" s="79"/>
      <c r="D179" s="79"/>
      <c r="E179" s="10"/>
      <c r="G179" s="79"/>
      <c r="H179" s="79"/>
      <c r="I179" s="79"/>
    </row>
    <row r="180" spans="1:9" x14ac:dyDescent="0.2">
      <c r="A180" s="79" t="s">
        <v>1897</v>
      </c>
      <c r="B180" s="79"/>
      <c r="C180" s="79"/>
      <c r="D180" s="79"/>
      <c r="E180" s="10"/>
      <c r="G180" s="79"/>
      <c r="H180" s="79"/>
      <c r="I180" s="79"/>
    </row>
    <row r="181" spans="1:9" x14ac:dyDescent="0.2">
      <c r="B181" s="79"/>
      <c r="C181" s="79"/>
      <c r="D181" s="79"/>
      <c r="E181" s="10"/>
      <c r="G181" s="79"/>
      <c r="H181" s="79"/>
      <c r="I181" s="79"/>
    </row>
    <row r="182" spans="1:9" x14ac:dyDescent="0.2">
      <c r="A182" s="79" t="s">
        <v>1506</v>
      </c>
      <c r="G182" s="79"/>
    </row>
    <row r="183" spans="1:9" x14ac:dyDescent="0.2">
      <c r="G183" s="79"/>
    </row>
  </sheetData>
  <mergeCells count="7">
    <mergeCell ref="A1:F1"/>
    <mergeCell ref="A100:D100"/>
    <mergeCell ref="A123:A124"/>
    <mergeCell ref="B123:B124"/>
    <mergeCell ref="C123:C124"/>
    <mergeCell ref="D123:D124"/>
    <mergeCell ref="E123:E124"/>
  </mergeCells>
  <conditionalFormatting sqref="F2:F3 F5:F99 F97:G102">
    <cfRule type="cellIs" dxfId="56" priority="6" stopIfTrue="1" operator="between">
      <formula>0.009</formula>
      <formula>-0.009</formula>
    </cfRule>
  </conditionalFormatting>
  <conditionalFormatting sqref="F101:F174">
    <cfRule type="cellIs" dxfId="55" priority="1" stopIfTrue="1" operator="between">
      <formula>0.009</formula>
      <formula>-0.009</formula>
    </cfRule>
  </conditionalFormatting>
  <conditionalFormatting sqref="F182:F65545">
    <cfRule type="cellIs" dxfId="54" priority="3" stopIfTrue="1" operator="between">
      <formula>0.009</formula>
      <formula>-0.009</formula>
    </cfRule>
  </conditionalFormatting>
  <conditionalFormatting sqref="F100:H100">
    <cfRule type="cellIs" dxfId="53" priority="5"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579BB-240D-41EB-8DD9-05B7D76F9205}">
  <dimension ref="A1:I178"/>
  <sheetViews>
    <sheetView workbookViewId="0">
      <selection sqref="A1:F1"/>
    </sheetView>
  </sheetViews>
  <sheetFormatPr defaultColWidth="9.28515625" defaultRowHeight="11.25" x14ac:dyDescent="0.2"/>
  <cols>
    <col min="1" max="1" width="33.85546875" style="6" bestFit="1" customWidth="1"/>
    <col min="2" max="2" width="27.28515625" style="6" bestFit="1" customWidth="1"/>
    <col min="3" max="3" width="32.28515625" style="6" bestFit="1" customWidth="1"/>
    <col min="4" max="4" width="15.7109375" style="6" customWidth="1"/>
    <col min="5" max="5" width="24.7109375" style="9" customWidth="1"/>
    <col min="6" max="6" width="11.7109375" style="10" bestFit="1" customWidth="1"/>
    <col min="7" max="16384" width="9.28515625" style="6"/>
  </cols>
  <sheetData>
    <row r="1" spans="1:6" s="1" customFormat="1" ht="15" x14ac:dyDescent="0.2">
      <c r="A1" s="150" t="s">
        <v>18</v>
      </c>
      <c r="B1" s="151"/>
      <c r="C1" s="151"/>
      <c r="D1" s="151"/>
      <c r="E1" s="151"/>
      <c r="F1" s="151"/>
    </row>
    <row r="2" spans="1:6" s="1" customFormat="1" ht="12" x14ac:dyDescent="0.2">
      <c r="E2" s="5"/>
      <c r="F2" s="8"/>
    </row>
    <row r="3" spans="1:6" s="1" customFormat="1" ht="12" x14ac:dyDescent="0.2">
      <c r="A3" s="7" t="s">
        <v>7</v>
      </c>
      <c r="B3" s="2"/>
      <c r="C3" s="3"/>
      <c r="D3" s="3"/>
      <c r="E3" s="4"/>
      <c r="F3" s="8"/>
    </row>
    <row r="4" spans="1:6" s="1" customFormat="1" ht="22.5" customHeight="1" x14ac:dyDescent="0.2">
      <c r="A4" s="14" t="s">
        <v>2</v>
      </c>
      <c r="B4" s="14" t="s">
        <v>0</v>
      </c>
      <c r="C4" s="15" t="s">
        <v>625</v>
      </c>
      <c r="D4" s="15" t="s">
        <v>1</v>
      </c>
      <c r="E4" s="56" t="s">
        <v>6</v>
      </c>
      <c r="F4" s="16" t="s">
        <v>3</v>
      </c>
    </row>
    <row r="5" spans="1:6" x14ac:dyDescent="0.2">
      <c r="A5" s="17" t="s">
        <v>128</v>
      </c>
      <c r="B5" s="18"/>
      <c r="C5" s="18"/>
      <c r="D5" s="18"/>
      <c r="E5" s="19"/>
      <c r="F5" s="20"/>
    </row>
    <row r="6" spans="1:6" x14ac:dyDescent="0.2">
      <c r="A6" s="21" t="s">
        <v>31</v>
      </c>
      <c r="B6" s="22"/>
      <c r="C6" s="22"/>
      <c r="D6" s="22"/>
      <c r="E6" s="23"/>
      <c r="F6" s="24"/>
    </row>
    <row r="7" spans="1:6" x14ac:dyDescent="0.2">
      <c r="A7" s="22" t="s">
        <v>137</v>
      </c>
      <c r="B7" s="22" t="s">
        <v>136</v>
      </c>
      <c r="C7" s="22" t="s">
        <v>131</v>
      </c>
      <c r="D7" s="25">
        <v>484090</v>
      </c>
      <c r="E7" s="23">
        <v>3430.7458299999998</v>
      </c>
      <c r="F7" s="24">
        <v>5.9027289357292503</v>
      </c>
    </row>
    <row r="8" spans="1:6" x14ac:dyDescent="0.2">
      <c r="A8" s="22" t="s">
        <v>135</v>
      </c>
      <c r="B8" s="22" t="s">
        <v>134</v>
      </c>
      <c r="C8" s="22" t="s">
        <v>131</v>
      </c>
      <c r="D8" s="25">
        <v>223594</v>
      </c>
      <c r="E8" s="23">
        <v>2955.2418980000002</v>
      </c>
      <c r="F8" s="24">
        <v>5.0846063007250004</v>
      </c>
    </row>
    <row r="9" spans="1:6" x14ac:dyDescent="0.2">
      <c r="A9" s="22" t="s">
        <v>160</v>
      </c>
      <c r="B9" s="22" t="s">
        <v>159</v>
      </c>
      <c r="C9" s="22" t="s">
        <v>161</v>
      </c>
      <c r="D9" s="25">
        <v>207552</v>
      </c>
      <c r="E9" s="23">
        <v>2463.6422400000001</v>
      </c>
      <c r="F9" s="24">
        <v>4.2387903557789404</v>
      </c>
    </row>
    <row r="10" spans="1:6" x14ac:dyDescent="0.2">
      <c r="A10" s="22" t="s">
        <v>142</v>
      </c>
      <c r="B10" s="22" t="s">
        <v>141</v>
      </c>
      <c r="C10" s="22" t="s">
        <v>143</v>
      </c>
      <c r="D10" s="25">
        <v>126819</v>
      </c>
      <c r="E10" s="23">
        <v>2228.2098299999998</v>
      </c>
      <c r="F10" s="24">
        <v>3.8337199227659902</v>
      </c>
    </row>
    <row r="11" spans="1:6" x14ac:dyDescent="0.2">
      <c r="A11" s="22" t="s">
        <v>133</v>
      </c>
      <c r="B11" s="22" t="s">
        <v>132</v>
      </c>
      <c r="C11" s="22" t="s">
        <v>131</v>
      </c>
      <c r="D11" s="25">
        <v>164332</v>
      </c>
      <c r="E11" s="23">
        <v>1576.7655400000001</v>
      </c>
      <c r="F11" s="24">
        <v>2.7128851972746602</v>
      </c>
    </row>
    <row r="12" spans="1:6" x14ac:dyDescent="0.2">
      <c r="A12" s="22" t="s">
        <v>145</v>
      </c>
      <c r="B12" s="22" t="s">
        <v>144</v>
      </c>
      <c r="C12" s="22" t="s">
        <v>146</v>
      </c>
      <c r="D12" s="25">
        <v>41324</v>
      </c>
      <c r="E12" s="23">
        <v>1553.7824000000001</v>
      </c>
      <c r="F12" s="24">
        <v>2.6733418290876001</v>
      </c>
    </row>
    <row r="13" spans="1:6" x14ac:dyDescent="0.2">
      <c r="A13" s="22" t="s">
        <v>148</v>
      </c>
      <c r="B13" s="22" t="s">
        <v>147</v>
      </c>
      <c r="C13" s="22" t="s">
        <v>149</v>
      </c>
      <c r="D13" s="25">
        <v>135444</v>
      </c>
      <c r="E13" s="23">
        <v>1346.4488040000001</v>
      </c>
      <c r="F13" s="24">
        <v>2.3166164763213701</v>
      </c>
    </row>
    <row r="14" spans="1:6" x14ac:dyDescent="0.2">
      <c r="A14" s="22" t="s">
        <v>346</v>
      </c>
      <c r="B14" s="22" t="s">
        <v>345</v>
      </c>
      <c r="C14" s="22" t="s">
        <v>347</v>
      </c>
      <c r="D14" s="25">
        <v>509819</v>
      </c>
      <c r="E14" s="23">
        <v>1339.5494229999999</v>
      </c>
      <c r="F14" s="24">
        <v>2.3047458283965998</v>
      </c>
    </row>
    <row r="15" spans="1:6" x14ac:dyDescent="0.2">
      <c r="A15" s="22" t="s">
        <v>357</v>
      </c>
      <c r="B15" s="22" t="s">
        <v>356</v>
      </c>
      <c r="C15" s="22" t="s">
        <v>170</v>
      </c>
      <c r="D15" s="25">
        <v>63066</v>
      </c>
      <c r="E15" s="23">
        <v>1145.656956</v>
      </c>
      <c r="F15" s="24">
        <v>1.9711464502751299</v>
      </c>
    </row>
    <row r="16" spans="1:6" x14ac:dyDescent="0.2">
      <c r="A16" s="22" t="s">
        <v>281</v>
      </c>
      <c r="B16" s="22" t="s">
        <v>280</v>
      </c>
      <c r="C16" s="22" t="s">
        <v>167</v>
      </c>
      <c r="D16" s="25">
        <v>24354</v>
      </c>
      <c r="E16" s="23">
        <v>1117.11798</v>
      </c>
      <c r="F16" s="24">
        <v>1.9220440545341699</v>
      </c>
    </row>
    <row r="17" spans="1:6" x14ac:dyDescent="0.2">
      <c r="A17" s="22" t="s">
        <v>349</v>
      </c>
      <c r="B17" s="22" t="s">
        <v>348</v>
      </c>
      <c r="C17" s="22" t="s">
        <v>239</v>
      </c>
      <c r="D17" s="25">
        <v>95881</v>
      </c>
      <c r="E17" s="23">
        <v>919.88231399999995</v>
      </c>
      <c r="F17" s="24">
        <v>1.5826925751341301</v>
      </c>
    </row>
    <row r="18" spans="1:6" x14ac:dyDescent="0.2">
      <c r="A18" s="22" t="s">
        <v>130</v>
      </c>
      <c r="B18" s="22" t="s">
        <v>129</v>
      </c>
      <c r="C18" s="22" t="s">
        <v>131</v>
      </c>
      <c r="D18" s="25">
        <v>69334</v>
      </c>
      <c r="E18" s="23">
        <v>850.03484000000003</v>
      </c>
      <c r="F18" s="24">
        <v>1.46251733444386</v>
      </c>
    </row>
    <row r="19" spans="1:6" x14ac:dyDescent="0.2">
      <c r="A19" s="22" t="s">
        <v>449</v>
      </c>
      <c r="B19" s="22" t="s">
        <v>448</v>
      </c>
      <c r="C19" s="22" t="s">
        <v>450</v>
      </c>
      <c r="D19" s="25">
        <v>194376</v>
      </c>
      <c r="E19" s="23">
        <v>826.09799999999996</v>
      </c>
      <c r="F19" s="24">
        <v>1.42133308906421</v>
      </c>
    </row>
    <row r="20" spans="1:6" x14ac:dyDescent="0.2">
      <c r="A20" s="22" t="s">
        <v>565</v>
      </c>
      <c r="B20" s="22" t="s">
        <v>564</v>
      </c>
      <c r="C20" s="22" t="s">
        <v>152</v>
      </c>
      <c r="D20" s="25">
        <v>7332</v>
      </c>
      <c r="E20" s="23">
        <v>797.28168000000005</v>
      </c>
      <c r="F20" s="24">
        <v>1.37175351240253</v>
      </c>
    </row>
    <row r="21" spans="1:6" x14ac:dyDescent="0.2">
      <c r="A21" s="22" t="s">
        <v>497</v>
      </c>
      <c r="B21" s="22" t="s">
        <v>496</v>
      </c>
      <c r="C21" s="22" t="s">
        <v>184</v>
      </c>
      <c r="D21" s="25">
        <v>59442</v>
      </c>
      <c r="E21" s="23">
        <v>778.6902</v>
      </c>
      <c r="F21" s="24">
        <v>1.33976616259818</v>
      </c>
    </row>
    <row r="22" spans="1:6" x14ac:dyDescent="0.2">
      <c r="A22" s="22" t="s">
        <v>845</v>
      </c>
      <c r="B22" s="22" t="s">
        <v>844</v>
      </c>
      <c r="C22" s="22" t="s">
        <v>152</v>
      </c>
      <c r="D22" s="25">
        <v>14787</v>
      </c>
      <c r="E22" s="23">
        <v>774.98667</v>
      </c>
      <c r="F22" s="24">
        <v>1.3333940981029899</v>
      </c>
    </row>
    <row r="23" spans="1:6" x14ac:dyDescent="0.2">
      <c r="A23" s="22" t="s">
        <v>511</v>
      </c>
      <c r="B23" s="22" t="s">
        <v>510</v>
      </c>
      <c r="C23" s="22" t="s">
        <v>170</v>
      </c>
      <c r="D23" s="25">
        <v>8302</v>
      </c>
      <c r="E23" s="23">
        <v>771.38032999999996</v>
      </c>
      <c r="F23" s="24">
        <v>1.32718925270642</v>
      </c>
    </row>
    <row r="24" spans="1:6" x14ac:dyDescent="0.2">
      <c r="A24" s="22" t="s">
        <v>499</v>
      </c>
      <c r="B24" s="22" t="s">
        <v>498</v>
      </c>
      <c r="C24" s="22" t="s">
        <v>233</v>
      </c>
      <c r="D24" s="25">
        <v>455900</v>
      </c>
      <c r="E24" s="23">
        <v>744.30233999999996</v>
      </c>
      <c r="F24" s="24">
        <v>1.28060053905217</v>
      </c>
    </row>
    <row r="25" spans="1:6" x14ac:dyDescent="0.2">
      <c r="A25" s="22" t="s">
        <v>324</v>
      </c>
      <c r="B25" s="22" t="s">
        <v>323</v>
      </c>
      <c r="C25" s="22" t="s">
        <v>173</v>
      </c>
      <c r="D25" s="25">
        <v>223636</v>
      </c>
      <c r="E25" s="23">
        <v>721.78518999999994</v>
      </c>
      <c r="F25" s="24">
        <v>1.24185892441756</v>
      </c>
    </row>
    <row r="26" spans="1:6" x14ac:dyDescent="0.2">
      <c r="A26" s="22" t="s">
        <v>263</v>
      </c>
      <c r="B26" s="22" t="s">
        <v>262</v>
      </c>
      <c r="C26" s="22" t="s">
        <v>181</v>
      </c>
      <c r="D26" s="25">
        <v>8773</v>
      </c>
      <c r="E26" s="23">
        <v>716.35931500000004</v>
      </c>
      <c r="F26" s="24">
        <v>1.2325234997165899</v>
      </c>
    </row>
    <row r="27" spans="1:6" x14ac:dyDescent="0.2">
      <c r="A27" s="22" t="s">
        <v>579</v>
      </c>
      <c r="B27" s="22" t="s">
        <v>578</v>
      </c>
      <c r="C27" s="22" t="s">
        <v>149</v>
      </c>
      <c r="D27" s="25">
        <v>34429</v>
      </c>
      <c r="E27" s="23">
        <v>706.00107400000002</v>
      </c>
      <c r="F27" s="24">
        <v>1.21470175135525</v>
      </c>
    </row>
    <row r="28" spans="1:6" x14ac:dyDescent="0.2">
      <c r="A28" s="22" t="s">
        <v>261</v>
      </c>
      <c r="B28" s="22" t="s">
        <v>260</v>
      </c>
      <c r="C28" s="22" t="s">
        <v>149</v>
      </c>
      <c r="D28" s="25">
        <v>56739</v>
      </c>
      <c r="E28" s="23">
        <v>697.88969999999995</v>
      </c>
      <c r="F28" s="24">
        <v>1.2007458232886401</v>
      </c>
    </row>
    <row r="29" spans="1:6" x14ac:dyDescent="0.2">
      <c r="A29" s="22" t="s">
        <v>460</v>
      </c>
      <c r="B29" s="22" t="s">
        <v>459</v>
      </c>
      <c r="C29" s="22" t="s">
        <v>461</v>
      </c>
      <c r="D29" s="25">
        <v>3530</v>
      </c>
      <c r="E29" s="23">
        <v>695.41</v>
      </c>
      <c r="F29" s="24">
        <v>1.1964794049448699</v>
      </c>
    </row>
    <row r="30" spans="1:6" x14ac:dyDescent="0.2">
      <c r="A30" s="22" t="s">
        <v>509</v>
      </c>
      <c r="B30" s="22" t="s">
        <v>508</v>
      </c>
      <c r="C30" s="22" t="s">
        <v>170</v>
      </c>
      <c r="D30" s="25">
        <v>34176</v>
      </c>
      <c r="E30" s="23">
        <v>693.84115199999997</v>
      </c>
      <c r="F30" s="24">
        <v>1.1937801421768699</v>
      </c>
    </row>
    <row r="31" spans="1:6" x14ac:dyDescent="0.2">
      <c r="A31" s="22" t="s">
        <v>847</v>
      </c>
      <c r="B31" s="22" t="s">
        <v>846</v>
      </c>
      <c r="C31" s="22" t="s">
        <v>209</v>
      </c>
      <c r="D31" s="25">
        <v>156008</v>
      </c>
      <c r="E31" s="23">
        <v>657.80773199999999</v>
      </c>
      <c r="F31" s="24">
        <v>1.1317832699436201</v>
      </c>
    </row>
    <row r="32" spans="1:6" x14ac:dyDescent="0.2">
      <c r="A32" s="22" t="s">
        <v>569</v>
      </c>
      <c r="B32" s="22" t="s">
        <v>568</v>
      </c>
      <c r="C32" s="22" t="s">
        <v>227</v>
      </c>
      <c r="D32" s="25">
        <v>163637</v>
      </c>
      <c r="E32" s="23">
        <v>646.69342400000005</v>
      </c>
      <c r="F32" s="24">
        <v>1.1126606794973899</v>
      </c>
    </row>
    <row r="33" spans="1:6" x14ac:dyDescent="0.2">
      <c r="A33" s="22" t="s">
        <v>412</v>
      </c>
      <c r="B33" s="22" t="s">
        <v>411</v>
      </c>
      <c r="C33" s="22" t="s">
        <v>140</v>
      </c>
      <c r="D33" s="25">
        <v>200450</v>
      </c>
      <c r="E33" s="23">
        <v>641.44000000000005</v>
      </c>
      <c r="F33" s="24">
        <v>1.1036219633134901</v>
      </c>
    </row>
    <row r="34" spans="1:6" x14ac:dyDescent="0.2">
      <c r="A34" s="22" t="s">
        <v>442</v>
      </c>
      <c r="B34" s="22" t="s">
        <v>441</v>
      </c>
      <c r="C34" s="22" t="s">
        <v>131</v>
      </c>
      <c r="D34" s="25">
        <v>528747</v>
      </c>
      <c r="E34" s="23">
        <v>631.53541680000001</v>
      </c>
      <c r="F34" s="24">
        <v>1.0865807504845699</v>
      </c>
    </row>
    <row r="35" spans="1:6" x14ac:dyDescent="0.2">
      <c r="A35" s="22" t="s">
        <v>440</v>
      </c>
      <c r="B35" s="22" t="s">
        <v>439</v>
      </c>
      <c r="C35" s="22" t="s">
        <v>170</v>
      </c>
      <c r="D35" s="25">
        <v>37515</v>
      </c>
      <c r="E35" s="23">
        <v>627.25080000000003</v>
      </c>
      <c r="F35" s="24">
        <v>1.07920890400654</v>
      </c>
    </row>
    <row r="36" spans="1:6" x14ac:dyDescent="0.2">
      <c r="A36" s="22" t="s">
        <v>423</v>
      </c>
      <c r="B36" s="22" t="s">
        <v>422</v>
      </c>
      <c r="C36" s="22" t="s">
        <v>194</v>
      </c>
      <c r="D36" s="25">
        <v>342054</v>
      </c>
      <c r="E36" s="23">
        <v>620.79380460000004</v>
      </c>
      <c r="F36" s="24">
        <v>1.0680993973645301</v>
      </c>
    </row>
    <row r="37" spans="1:6" x14ac:dyDescent="0.2">
      <c r="A37" s="22" t="s">
        <v>268</v>
      </c>
      <c r="B37" s="22" t="s">
        <v>267</v>
      </c>
      <c r="C37" s="22" t="s">
        <v>140</v>
      </c>
      <c r="D37" s="25">
        <v>22770</v>
      </c>
      <c r="E37" s="23">
        <v>596.93831999999998</v>
      </c>
      <c r="F37" s="24">
        <v>1.0270551270507899</v>
      </c>
    </row>
    <row r="38" spans="1:6" x14ac:dyDescent="0.2">
      <c r="A38" s="22" t="s">
        <v>436</v>
      </c>
      <c r="B38" s="22" t="s">
        <v>435</v>
      </c>
      <c r="C38" s="22" t="s">
        <v>173</v>
      </c>
      <c r="D38" s="25">
        <v>290907</v>
      </c>
      <c r="E38" s="23">
        <v>593.45028000000002</v>
      </c>
      <c r="F38" s="24">
        <v>1.02105382131227</v>
      </c>
    </row>
    <row r="39" spans="1:6" x14ac:dyDescent="0.2">
      <c r="A39" s="22" t="s">
        <v>151</v>
      </c>
      <c r="B39" s="22" t="s">
        <v>150</v>
      </c>
      <c r="C39" s="22" t="s">
        <v>152</v>
      </c>
      <c r="D39" s="25">
        <v>19973</v>
      </c>
      <c r="E39" s="23">
        <v>589.20349999999996</v>
      </c>
      <c r="F39" s="24">
        <v>1.01374707449049</v>
      </c>
    </row>
    <row r="40" spans="1:6" x14ac:dyDescent="0.2">
      <c r="A40" s="22" t="s">
        <v>581</v>
      </c>
      <c r="B40" s="22" t="s">
        <v>580</v>
      </c>
      <c r="C40" s="22" t="s">
        <v>239</v>
      </c>
      <c r="D40" s="25">
        <v>194889</v>
      </c>
      <c r="E40" s="23">
        <v>582.71811000000002</v>
      </c>
      <c r="F40" s="24">
        <v>1.0025887138571401</v>
      </c>
    </row>
    <row r="41" spans="1:6" x14ac:dyDescent="0.2">
      <c r="A41" s="22" t="s">
        <v>154</v>
      </c>
      <c r="B41" s="22" t="s">
        <v>153</v>
      </c>
      <c r="C41" s="22" t="s">
        <v>155</v>
      </c>
      <c r="D41" s="25">
        <v>150066</v>
      </c>
      <c r="E41" s="23">
        <v>582.706278</v>
      </c>
      <c r="F41" s="24">
        <v>1.0025683564502601</v>
      </c>
    </row>
    <row r="42" spans="1:6" x14ac:dyDescent="0.2">
      <c r="A42" s="22" t="s">
        <v>524</v>
      </c>
      <c r="B42" s="22" t="s">
        <v>523</v>
      </c>
      <c r="C42" s="22" t="s">
        <v>158</v>
      </c>
      <c r="D42" s="25">
        <v>12124</v>
      </c>
      <c r="E42" s="23">
        <v>577.10239999999999</v>
      </c>
      <c r="F42" s="24">
        <v>0.99292667080463903</v>
      </c>
    </row>
    <row r="43" spans="1:6" x14ac:dyDescent="0.2">
      <c r="A43" s="22" t="s">
        <v>495</v>
      </c>
      <c r="B43" s="22" t="s">
        <v>494</v>
      </c>
      <c r="C43" s="22" t="s">
        <v>173</v>
      </c>
      <c r="D43" s="25">
        <v>42969</v>
      </c>
      <c r="E43" s="23">
        <v>564.87047399999994</v>
      </c>
      <c r="F43" s="24">
        <v>0.97188117600040802</v>
      </c>
    </row>
    <row r="44" spans="1:6" x14ac:dyDescent="0.2">
      <c r="A44" s="22" t="s">
        <v>326</v>
      </c>
      <c r="B44" s="22" t="s">
        <v>325</v>
      </c>
      <c r="C44" s="22" t="s">
        <v>131</v>
      </c>
      <c r="D44" s="25">
        <v>126084</v>
      </c>
      <c r="E44" s="23">
        <v>525.77027999999996</v>
      </c>
      <c r="F44" s="24">
        <v>0.90460780223478998</v>
      </c>
    </row>
    <row r="45" spans="1:6" x14ac:dyDescent="0.2">
      <c r="A45" s="22" t="s">
        <v>849</v>
      </c>
      <c r="B45" s="22" t="s">
        <v>848</v>
      </c>
      <c r="C45" s="22" t="s">
        <v>131</v>
      </c>
      <c r="D45" s="25">
        <v>659517</v>
      </c>
      <c r="E45" s="23">
        <v>523.45864289999997</v>
      </c>
      <c r="F45" s="24">
        <v>0.90063054251483099</v>
      </c>
    </row>
    <row r="46" spans="1:6" x14ac:dyDescent="0.2">
      <c r="A46" s="22" t="s">
        <v>224</v>
      </c>
      <c r="B46" s="22" t="s">
        <v>223</v>
      </c>
      <c r="C46" s="22" t="s">
        <v>140</v>
      </c>
      <c r="D46" s="25">
        <v>73980</v>
      </c>
      <c r="E46" s="23">
        <v>506.79998999999998</v>
      </c>
      <c r="F46" s="24">
        <v>0.87196869539014898</v>
      </c>
    </row>
    <row r="47" spans="1:6" x14ac:dyDescent="0.2">
      <c r="A47" s="22" t="s">
        <v>507</v>
      </c>
      <c r="B47" s="22" t="s">
        <v>506</v>
      </c>
      <c r="C47" s="22" t="s">
        <v>239</v>
      </c>
      <c r="D47" s="25">
        <v>155509</v>
      </c>
      <c r="E47" s="23">
        <v>506.18179500000002</v>
      </c>
      <c r="F47" s="24">
        <v>0.87090506733513195</v>
      </c>
    </row>
    <row r="48" spans="1:6" x14ac:dyDescent="0.2">
      <c r="A48" s="22" t="s">
        <v>851</v>
      </c>
      <c r="B48" s="22" t="s">
        <v>850</v>
      </c>
      <c r="C48" s="22" t="s">
        <v>158</v>
      </c>
      <c r="D48" s="25">
        <v>18105</v>
      </c>
      <c r="E48" s="23">
        <v>491.91284999999999</v>
      </c>
      <c r="F48" s="24">
        <v>0.84635480371684702</v>
      </c>
    </row>
    <row r="49" spans="1:6" x14ac:dyDescent="0.2">
      <c r="A49" s="22" t="s">
        <v>452</v>
      </c>
      <c r="B49" s="22" t="s">
        <v>451</v>
      </c>
      <c r="C49" s="22" t="s">
        <v>230</v>
      </c>
      <c r="D49" s="25">
        <v>66086</v>
      </c>
      <c r="E49" s="23">
        <v>481.535639</v>
      </c>
      <c r="F49" s="24">
        <v>0.82850041674762498</v>
      </c>
    </row>
    <row r="50" spans="1:6" x14ac:dyDescent="0.2">
      <c r="A50" s="22" t="s">
        <v>186</v>
      </c>
      <c r="B50" s="22" t="s">
        <v>185</v>
      </c>
      <c r="C50" s="22" t="s">
        <v>187</v>
      </c>
      <c r="D50" s="25">
        <v>60369</v>
      </c>
      <c r="E50" s="23">
        <v>474.50033999999999</v>
      </c>
      <c r="F50" s="24">
        <v>0.81639591672443101</v>
      </c>
    </row>
    <row r="51" spans="1:6" x14ac:dyDescent="0.2">
      <c r="A51" s="22" t="s">
        <v>853</v>
      </c>
      <c r="B51" s="22" t="s">
        <v>852</v>
      </c>
      <c r="C51" s="22" t="s">
        <v>218</v>
      </c>
      <c r="D51" s="25">
        <v>30395</v>
      </c>
      <c r="E51" s="23">
        <v>474.16199999999998</v>
      </c>
      <c r="F51" s="24">
        <v>0.81581378986133002</v>
      </c>
    </row>
    <row r="52" spans="1:6" x14ac:dyDescent="0.2">
      <c r="A52" s="22" t="s">
        <v>417</v>
      </c>
      <c r="B52" s="22" t="s">
        <v>416</v>
      </c>
      <c r="C52" s="22" t="s">
        <v>170</v>
      </c>
      <c r="D52" s="25">
        <v>23284</v>
      </c>
      <c r="E52" s="23">
        <v>461.02319999999997</v>
      </c>
      <c r="F52" s="24">
        <v>0.79320798378190904</v>
      </c>
    </row>
    <row r="53" spans="1:6" x14ac:dyDescent="0.2">
      <c r="A53" s="22" t="s">
        <v>274</v>
      </c>
      <c r="B53" s="22" t="s">
        <v>273</v>
      </c>
      <c r="C53" s="22" t="s">
        <v>275</v>
      </c>
      <c r="D53" s="25">
        <v>48745</v>
      </c>
      <c r="E53" s="23">
        <v>459.08040999999997</v>
      </c>
      <c r="F53" s="24">
        <v>0.78986533955313398</v>
      </c>
    </row>
    <row r="54" spans="1:6" x14ac:dyDescent="0.2">
      <c r="A54" s="22" t="s">
        <v>288</v>
      </c>
      <c r="B54" s="22" t="s">
        <v>287</v>
      </c>
      <c r="C54" s="22" t="s">
        <v>161</v>
      </c>
      <c r="D54" s="25">
        <v>151177</v>
      </c>
      <c r="E54" s="23">
        <v>458.36866400000002</v>
      </c>
      <c r="F54" s="24">
        <v>0.78864075343767404</v>
      </c>
    </row>
    <row r="55" spans="1:6" x14ac:dyDescent="0.2">
      <c r="A55" s="22" t="s">
        <v>482</v>
      </c>
      <c r="B55" s="22" t="s">
        <v>481</v>
      </c>
      <c r="C55" s="22" t="s">
        <v>239</v>
      </c>
      <c r="D55" s="25">
        <v>46238</v>
      </c>
      <c r="E55" s="23">
        <v>454.38082600000001</v>
      </c>
      <c r="F55" s="24">
        <v>0.78177952619438396</v>
      </c>
    </row>
    <row r="56" spans="1:6" x14ac:dyDescent="0.2">
      <c r="A56" s="22" t="s">
        <v>855</v>
      </c>
      <c r="B56" s="22" t="s">
        <v>854</v>
      </c>
      <c r="C56" s="22" t="s">
        <v>239</v>
      </c>
      <c r="D56" s="25">
        <v>118988</v>
      </c>
      <c r="E56" s="23">
        <v>452.86832800000002</v>
      </c>
      <c r="F56" s="24">
        <v>0.77917721574871801</v>
      </c>
    </row>
    <row r="57" spans="1:6" x14ac:dyDescent="0.2">
      <c r="A57" s="22" t="s">
        <v>166</v>
      </c>
      <c r="B57" s="22" t="s">
        <v>165</v>
      </c>
      <c r="C57" s="22" t="s">
        <v>167</v>
      </c>
      <c r="D57" s="25">
        <v>3445</v>
      </c>
      <c r="E57" s="23">
        <v>451.29500000000002</v>
      </c>
      <c r="F57" s="24">
        <v>0.77647024497000805</v>
      </c>
    </row>
    <row r="58" spans="1:6" x14ac:dyDescent="0.2">
      <c r="A58" s="22" t="s">
        <v>561</v>
      </c>
      <c r="B58" s="22" t="s">
        <v>560</v>
      </c>
      <c r="C58" s="22" t="s">
        <v>464</v>
      </c>
      <c r="D58" s="25">
        <v>10328</v>
      </c>
      <c r="E58" s="23">
        <v>450.92048</v>
      </c>
      <c r="F58" s="24">
        <v>0.77582586903819795</v>
      </c>
    </row>
    <row r="59" spans="1:6" x14ac:dyDescent="0.2">
      <c r="A59" s="22" t="s">
        <v>857</v>
      </c>
      <c r="B59" s="22" t="s">
        <v>856</v>
      </c>
      <c r="C59" s="22" t="s">
        <v>146</v>
      </c>
      <c r="D59" s="25">
        <v>32535</v>
      </c>
      <c r="E59" s="23">
        <v>449.17820999999998</v>
      </c>
      <c r="F59" s="24">
        <v>0.77282822711062504</v>
      </c>
    </row>
    <row r="60" spans="1:6" x14ac:dyDescent="0.2">
      <c r="A60" s="22" t="s">
        <v>336</v>
      </c>
      <c r="B60" s="22" t="s">
        <v>335</v>
      </c>
      <c r="C60" s="22" t="s">
        <v>131</v>
      </c>
      <c r="D60" s="25">
        <v>191861</v>
      </c>
      <c r="E60" s="23">
        <v>442.33553549999999</v>
      </c>
      <c r="F60" s="24">
        <v>0.76105514488001103</v>
      </c>
    </row>
    <row r="61" spans="1:6" x14ac:dyDescent="0.2">
      <c r="A61" s="22" t="s">
        <v>338</v>
      </c>
      <c r="B61" s="22" t="s">
        <v>337</v>
      </c>
      <c r="C61" s="22" t="s">
        <v>143</v>
      </c>
      <c r="D61" s="25">
        <v>118152</v>
      </c>
      <c r="E61" s="23">
        <v>440.943264</v>
      </c>
      <c r="F61" s="24">
        <v>0.75865968870905898</v>
      </c>
    </row>
    <row r="62" spans="1:6" x14ac:dyDescent="0.2">
      <c r="A62" s="22" t="s">
        <v>859</v>
      </c>
      <c r="B62" s="22" t="s">
        <v>858</v>
      </c>
      <c r="C62" s="22" t="s">
        <v>275</v>
      </c>
      <c r="D62" s="25">
        <v>104416</v>
      </c>
      <c r="E62" s="23">
        <v>431.13366400000001</v>
      </c>
      <c r="F62" s="24">
        <v>0.74178189809525297</v>
      </c>
    </row>
    <row r="63" spans="1:6" x14ac:dyDescent="0.2">
      <c r="A63" s="22" t="s">
        <v>532</v>
      </c>
      <c r="B63" s="22" t="s">
        <v>531</v>
      </c>
      <c r="C63" s="22" t="s">
        <v>239</v>
      </c>
      <c r="D63" s="25">
        <v>81077</v>
      </c>
      <c r="E63" s="23">
        <v>429.87025399999999</v>
      </c>
      <c r="F63" s="24">
        <v>0.73960815304556804</v>
      </c>
    </row>
    <row r="64" spans="1:6" x14ac:dyDescent="0.2">
      <c r="A64" s="22" t="s">
        <v>553</v>
      </c>
      <c r="B64" s="22" t="s">
        <v>552</v>
      </c>
      <c r="C64" s="22" t="s">
        <v>206</v>
      </c>
      <c r="D64" s="25">
        <v>18052</v>
      </c>
      <c r="E64" s="23">
        <v>411.71196400000002</v>
      </c>
      <c r="F64" s="24">
        <v>0.70836612314376002</v>
      </c>
    </row>
    <row r="65" spans="1:6" x14ac:dyDescent="0.2">
      <c r="A65" s="22" t="s">
        <v>861</v>
      </c>
      <c r="B65" s="22" t="s">
        <v>860</v>
      </c>
      <c r="C65" s="22" t="s">
        <v>227</v>
      </c>
      <c r="D65" s="25">
        <v>75239</v>
      </c>
      <c r="E65" s="23">
        <v>402.26531349999999</v>
      </c>
      <c r="F65" s="24">
        <v>0.69211280097559702</v>
      </c>
    </row>
    <row r="66" spans="1:6" x14ac:dyDescent="0.2">
      <c r="A66" s="22" t="s">
        <v>139</v>
      </c>
      <c r="B66" s="22" t="s">
        <v>138</v>
      </c>
      <c r="C66" s="22" t="s">
        <v>140</v>
      </c>
      <c r="D66" s="25">
        <v>124731</v>
      </c>
      <c r="E66" s="23">
        <v>399.13920000000002</v>
      </c>
      <c r="F66" s="24">
        <v>0.68673420357223702</v>
      </c>
    </row>
    <row r="67" spans="1:6" x14ac:dyDescent="0.2">
      <c r="A67" s="22" t="s">
        <v>863</v>
      </c>
      <c r="B67" s="22" t="s">
        <v>862</v>
      </c>
      <c r="C67" s="22" t="s">
        <v>227</v>
      </c>
      <c r="D67" s="25">
        <v>116143</v>
      </c>
      <c r="E67" s="23">
        <v>384.60754450000002</v>
      </c>
      <c r="F67" s="24">
        <v>0.66173193652761098</v>
      </c>
    </row>
    <row r="68" spans="1:6" x14ac:dyDescent="0.2">
      <c r="A68" s="22" t="s">
        <v>865</v>
      </c>
      <c r="B68" s="22" t="s">
        <v>864</v>
      </c>
      <c r="C68" s="22" t="s">
        <v>149</v>
      </c>
      <c r="D68" s="25">
        <v>3614</v>
      </c>
      <c r="E68" s="23">
        <v>384.16820000000001</v>
      </c>
      <c r="F68" s="24">
        <v>0.66097602757328799</v>
      </c>
    </row>
    <row r="69" spans="1:6" x14ac:dyDescent="0.2">
      <c r="A69" s="22" t="s">
        <v>259</v>
      </c>
      <c r="B69" s="22" t="s">
        <v>258</v>
      </c>
      <c r="C69" s="22" t="s">
        <v>155</v>
      </c>
      <c r="D69" s="25">
        <v>8106</v>
      </c>
      <c r="E69" s="23">
        <v>378.38808</v>
      </c>
      <c r="F69" s="24">
        <v>0.65103111085062104</v>
      </c>
    </row>
    <row r="70" spans="1:6" x14ac:dyDescent="0.2">
      <c r="A70" s="22" t="s">
        <v>549</v>
      </c>
      <c r="B70" s="22" t="s">
        <v>548</v>
      </c>
      <c r="C70" s="22" t="s">
        <v>461</v>
      </c>
      <c r="D70" s="25">
        <v>25006</v>
      </c>
      <c r="E70" s="23">
        <v>366.36290600000001</v>
      </c>
      <c r="F70" s="24">
        <v>0.63034134074107595</v>
      </c>
    </row>
    <row r="71" spans="1:6" x14ac:dyDescent="0.2">
      <c r="A71" s="22" t="s">
        <v>867</v>
      </c>
      <c r="B71" s="22" t="s">
        <v>866</v>
      </c>
      <c r="C71" s="22" t="s">
        <v>131</v>
      </c>
      <c r="D71" s="25">
        <v>211823</v>
      </c>
      <c r="E71" s="23">
        <v>362.21733</v>
      </c>
      <c r="F71" s="24">
        <v>0.62320871925787402</v>
      </c>
    </row>
    <row r="72" spans="1:6" x14ac:dyDescent="0.2">
      <c r="A72" s="22" t="s">
        <v>557</v>
      </c>
      <c r="B72" s="22" t="s">
        <v>556</v>
      </c>
      <c r="C72" s="22" t="s">
        <v>535</v>
      </c>
      <c r="D72" s="25">
        <v>19850</v>
      </c>
      <c r="E72" s="23">
        <v>350.01504999999997</v>
      </c>
      <c r="F72" s="24">
        <v>0.602214231526362</v>
      </c>
    </row>
    <row r="73" spans="1:6" x14ac:dyDescent="0.2">
      <c r="A73" s="22" t="s">
        <v>869</v>
      </c>
      <c r="B73" s="22" t="s">
        <v>868</v>
      </c>
      <c r="C73" s="22" t="s">
        <v>461</v>
      </c>
      <c r="D73" s="25">
        <v>3979</v>
      </c>
      <c r="E73" s="23">
        <v>328.06855000000002</v>
      </c>
      <c r="F73" s="24">
        <v>0.56445444196247496</v>
      </c>
    </row>
    <row r="74" spans="1:6" x14ac:dyDescent="0.2">
      <c r="A74" s="22" t="s">
        <v>528</v>
      </c>
      <c r="B74" s="22" t="s">
        <v>527</v>
      </c>
      <c r="C74" s="22" t="s">
        <v>239</v>
      </c>
      <c r="D74" s="25">
        <v>117368</v>
      </c>
      <c r="E74" s="23">
        <v>311.02519999999998</v>
      </c>
      <c r="F74" s="24">
        <v>0.53513070881761504</v>
      </c>
    </row>
    <row r="75" spans="1:6" x14ac:dyDescent="0.2">
      <c r="A75" s="22" t="s">
        <v>658</v>
      </c>
      <c r="B75" s="22" t="s">
        <v>657</v>
      </c>
      <c r="C75" s="22" t="s">
        <v>167</v>
      </c>
      <c r="D75" s="25">
        <v>24867</v>
      </c>
      <c r="E75" s="23">
        <v>307.132317</v>
      </c>
      <c r="F75" s="24">
        <v>0.52843285527026895</v>
      </c>
    </row>
    <row r="76" spans="1:6" x14ac:dyDescent="0.2">
      <c r="A76" s="22" t="s">
        <v>163</v>
      </c>
      <c r="B76" s="22" t="s">
        <v>162</v>
      </c>
      <c r="C76" s="22" t="s">
        <v>164</v>
      </c>
      <c r="D76" s="25">
        <v>2753</v>
      </c>
      <c r="E76" s="23">
        <v>301.61867999999998</v>
      </c>
      <c r="F76" s="24">
        <v>0.51894643270395302</v>
      </c>
    </row>
    <row r="77" spans="1:6" x14ac:dyDescent="0.2">
      <c r="A77" s="22" t="s">
        <v>871</v>
      </c>
      <c r="B77" s="22" t="s">
        <v>870</v>
      </c>
      <c r="C77" s="22" t="s">
        <v>149</v>
      </c>
      <c r="D77" s="25">
        <v>19593</v>
      </c>
      <c r="E77" s="23">
        <v>298.59732000000002</v>
      </c>
      <c r="F77" s="24">
        <v>0.51374806768917802</v>
      </c>
    </row>
    <row r="78" spans="1:6" x14ac:dyDescent="0.2">
      <c r="A78" s="22" t="s">
        <v>193</v>
      </c>
      <c r="B78" s="22" t="s">
        <v>192</v>
      </c>
      <c r="C78" s="22" t="s">
        <v>194</v>
      </c>
      <c r="D78" s="25">
        <v>161583</v>
      </c>
      <c r="E78" s="23">
        <v>297.79746899999998</v>
      </c>
      <c r="F78" s="24">
        <v>0.51237189356380697</v>
      </c>
    </row>
    <row r="79" spans="1:6" x14ac:dyDescent="0.2">
      <c r="A79" s="22" t="s">
        <v>873</v>
      </c>
      <c r="B79" s="22" t="s">
        <v>872</v>
      </c>
      <c r="C79" s="22" t="s">
        <v>158</v>
      </c>
      <c r="D79" s="25">
        <v>3695</v>
      </c>
      <c r="E79" s="23">
        <v>296.5607</v>
      </c>
      <c r="F79" s="24">
        <v>0.51024398536982896</v>
      </c>
    </row>
    <row r="80" spans="1:6" x14ac:dyDescent="0.2">
      <c r="A80" s="22" t="s">
        <v>695</v>
      </c>
      <c r="B80" s="22" t="s">
        <v>694</v>
      </c>
      <c r="C80" s="22" t="s">
        <v>239</v>
      </c>
      <c r="D80" s="25">
        <v>340086</v>
      </c>
      <c r="E80" s="23">
        <v>290.70551280000001</v>
      </c>
      <c r="F80" s="24">
        <v>0.50016991266898103</v>
      </c>
    </row>
    <row r="81" spans="1:6" x14ac:dyDescent="0.2">
      <c r="A81" s="22" t="s">
        <v>444</v>
      </c>
      <c r="B81" s="22" t="s">
        <v>443</v>
      </c>
      <c r="C81" s="22" t="s">
        <v>275</v>
      </c>
      <c r="D81" s="25">
        <v>51315</v>
      </c>
      <c r="E81" s="23">
        <v>290.44290000000001</v>
      </c>
      <c r="F81" s="24">
        <v>0.49971807733921098</v>
      </c>
    </row>
    <row r="82" spans="1:6" x14ac:dyDescent="0.2">
      <c r="A82" s="22" t="s">
        <v>551</v>
      </c>
      <c r="B82" s="22" t="s">
        <v>550</v>
      </c>
      <c r="C82" s="22" t="s">
        <v>236</v>
      </c>
      <c r="D82" s="25">
        <v>939</v>
      </c>
      <c r="E82" s="23">
        <v>287.6157</v>
      </c>
      <c r="F82" s="24">
        <v>0.49485377200328001</v>
      </c>
    </row>
    <row r="83" spans="1:6" x14ac:dyDescent="0.2">
      <c r="A83" s="22" t="s">
        <v>827</v>
      </c>
      <c r="B83" s="22" t="s">
        <v>826</v>
      </c>
      <c r="C83" s="22" t="s">
        <v>203</v>
      </c>
      <c r="D83" s="25">
        <v>15996</v>
      </c>
      <c r="E83" s="23">
        <v>282.441372</v>
      </c>
      <c r="F83" s="24">
        <v>0.48595114350148999</v>
      </c>
    </row>
    <row r="84" spans="1:6" x14ac:dyDescent="0.2">
      <c r="A84" s="22" t="s">
        <v>875</v>
      </c>
      <c r="B84" s="22" t="s">
        <v>874</v>
      </c>
      <c r="C84" s="22" t="s">
        <v>181</v>
      </c>
      <c r="D84" s="25">
        <v>47459</v>
      </c>
      <c r="E84" s="23">
        <v>280.36404249999998</v>
      </c>
      <c r="F84" s="24">
        <v>0.48237701893607599</v>
      </c>
    </row>
    <row r="85" spans="1:6" x14ac:dyDescent="0.2">
      <c r="A85" s="22" t="s">
        <v>361</v>
      </c>
      <c r="B85" s="22" t="s">
        <v>360</v>
      </c>
      <c r="C85" s="22" t="s">
        <v>347</v>
      </c>
      <c r="D85" s="25">
        <v>14749</v>
      </c>
      <c r="E85" s="23">
        <v>277.148459</v>
      </c>
      <c r="F85" s="24">
        <v>0.47684448498829002</v>
      </c>
    </row>
    <row r="86" spans="1:6" x14ac:dyDescent="0.2">
      <c r="A86" s="22" t="s">
        <v>777</v>
      </c>
      <c r="B86" s="22" t="s">
        <v>776</v>
      </c>
      <c r="C86" s="22" t="s">
        <v>143</v>
      </c>
      <c r="D86" s="25">
        <v>16410</v>
      </c>
      <c r="E86" s="23">
        <v>271.78242</v>
      </c>
      <c r="F86" s="24">
        <v>0.467612010405481</v>
      </c>
    </row>
    <row r="87" spans="1:6" x14ac:dyDescent="0.2">
      <c r="A87" s="22" t="s">
        <v>463</v>
      </c>
      <c r="B87" s="22" t="s">
        <v>462</v>
      </c>
      <c r="C87" s="22" t="s">
        <v>464</v>
      </c>
      <c r="D87" s="25">
        <v>19042</v>
      </c>
      <c r="E87" s="23">
        <v>257.82868000000002</v>
      </c>
      <c r="F87" s="24">
        <v>0.44360406900119398</v>
      </c>
    </row>
    <row r="88" spans="1:6" x14ac:dyDescent="0.2">
      <c r="A88" s="22" t="s">
        <v>434</v>
      </c>
      <c r="B88" s="22" t="s">
        <v>433</v>
      </c>
      <c r="C88" s="22" t="s">
        <v>176</v>
      </c>
      <c r="D88" s="25">
        <v>13912</v>
      </c>
      <c r="E88" s="23">
        <v>233.44336000000001</v>
      </c>
      <c r="F88" s="24">
        <v>0.40164819669134799</v>
      </c>
    </row>
    <row r="89" spans="1:6" x14ac:dyDescent="0.2">
      <c r="A89" s="22" t="s">
        <v>157</v>
      </c>
      <c r="B89" s="22" t="s">
        <v>156</v>
      </c>
      <c r="C89" s="22" t="s">
        <v>158</v>
      </c>
      <c r="D89" s="25">
        <v>10101</v>
      </c>
      <c r="E89" s="23">
        <v>232.747242</v>
      </c>
      <c r="F89" s="24">
        <v>0.40045049914542302</v>
      </c>
    </row>
    <row r="90" spans="1:6" x14ac:dyDescent="0.2">
      <c r="A90" s="22" t="s">
        <v>213</v>
      </c>
      <c r="B90" s="22" t="s">
        <v>212</v>
      </c>
      <c r="C90" s="22" t="s">
        <v>206</v>
      </c>
      <c r="D90" s="25">
        <v>43186</v>
      </c>
      <c r="E90" s="23">
        <v>222.86135300000001</v>
      </c>
      <c r="F90" s="24">
        <v>0.38344145039997601</v>
      </c>
    </row>
    <row r="91" spans="1:6" x14ac:dyDescent="0.2">
      <c r="A91" s="22" t="s">
        <v>819</v>
      </c>
      <c r="B91" s="22" t="s">
        <v>818</v>
      </c>
      <c r="C91" s="22" t="s">
        <v>535</v>
      </c>
      <c r="D91" s="25">
        <v>50409</v>
      </c>
      <c r="E91" s="23">
        <v>217.4392215</v>
      </c>
      <c r="F91" s="24">
        <v>0.37411246653340402</v>
      </c>
    </row>
    <row r="92" spans="1:6" x14ac:dyDescent="0.2">
      <c r="A92" s="22" t="s">
        <v>484</v>
      </c>
      <c r="B92" s="22" t="s">
        <v>483</v>
      </c>
      <c r="C92" s="22" t="s">
        <v>485</v>
      </c>
      <c r="D92" s="25">
        <v>273296</v>
      </c>
      <c r="E92" s="23">
        <v>209.1807584</v>
      </c>
      <c r="F92" s="24">
        <v>0.35990346606512402</v>
      </c>
    </row>
    <row r="93" spans="1:6" x14ac:dyDescent="0.2">
      <c r="A93" s="22" t="s">
        <v>792</v>
      </c>
      <c r="B93" s="22" t="s">
        <v>791</v>
      </c>
      <c r="C93" s="22" t="s">
        <v>239</v>
      </c>
      <c r="D93" s="25">
        <v>33353</v>
      </c>
      <c r="E93" s="23">
        <v>200.36814749999999</v>
      </c>
      <c r="F93" s="24">
        <v>0.34474103319006799</v>
      </c>
    </row>
    <row r="94" spans="1:6" x14ac:dyDescent="0.2">
      <c r="A94" s="22" t="s">
        <v>877</v>
      </c>
      <c r="B94" s="22" t="s">
        <v>876</v>
      </c>
      <c r="C94" s="22" t="s">
        <v>239</v>
      </c>
      <c r="D94" s="25">
        <v>26227</v>
      </c>
      <c r="E94" s="23">
        <v>188.624584</v>
      </c>
      <c r="F94" s="24">
        <v>0.32453578467708699</v>
      </c>
    </row>
    <row r="95" spans="1:6" x14ac:dyDescent="0.2">
      <c r="A95" s="22" t="s">
        <v>344</v>
      </c>
      <c r="B95" s="22" t="s">
        <v>343</v>
      </c>
      <c r="C95" s="22" t="s">
        <v>152</v>
      </c>
      <c r="D95" s="25">
        <v>1319</v>
      </c>
      <c r="E95" s="23">
        <v>157.84473</v>
      </c>
      <c r="F95" s="24">
        <v>0.27157787294413799</v>
      </c>
    </row>
    <row r="96" spans="1:6" x14ac:dyDescent="0.2">
      <c r="A96" s="22" t="s">
        <v>292</v>
      </c>
      <c r="B96" s="22" t="s">
        <v>291</v>
      </c>
      <c r="C96" s="22" t="s">
        <v>236</v>
      </c>
      <c r="D96" s="25">
        <v>3457</v>
      </c>
      <c r="E96" s="23">
        <v>145.22856999999999</v>
      </c>
      <c r="F96" s="24">
        <v>0.249871288900927</v>
      </c>
    </row>
    <row r="97" spans="1:9" x14ac:dyDescent="0.2">
      <c r="A97" s="21" t="s">
        <v>33</v>
      </c>
      <c r="B97" s="21"/>
      <c r="C97" s="21"/>
      <c r="D97" s="21"/>
      <c r="E97" s="26">
        <f>SUM(E7:E96)</f>
        <v>56755.076494499983</v>
      </c>
      <c r="F97" s="27">
        <f>SUM(F7:F96)</f>
        <v>97.649271870895873</v>
      </c>
      <c r="G97" s="11"/>
    </row>
    <row r="98" spans="1:9" x14ac:dyDescent="0.2">
      <c r="A98" s="22"/>
      <c r="B98" s="22"/>
      <c r="C98" s="22"/>
      <c r="D98" s="22"/>
      <c r="E98" s="23"/>
      <c r="F98" s="24"/>
    </row>
    <row r="99" spans="1:9" x14ac:dyDescent="0.2">
      <c r="A99" s="21" t="s">
        <v>41</v>
      </c>
      <c r="B99" s="21"/>
      <c r="C99" s="21"/>
      <c r="D99" s="21"/>
      <c r="E99" s="26">
        <f>E97</f>
        <v>56755.076494499983</v>
      </c>
      <c r="F99" s="27">
        <f>F97</f>
        <v>97.649271870895873</v>
      </c>
      <c r="G99" s="11"/>
    </row>
    <row r="100" spans="1:9" x14ac:dyDescent="0.2">
      <c r="A100" s="21"/>
      <c r="B100" s="21"/>
      <c r="C100" s="21"/>
      <c r="D100" s="21"/>
      <c r="E100" s="26"/>
      <c r="F100" s="27"/>
      <c r="G100" s="11"/>
    </row>
    <row r="101" spans="1:9" x14ac:dyDescent="0.2">
      <c r="A101" s="21" t="s">
        <v>43</v>
      </c>
      <c r="B101" s="21"/>
      <c r="C101" s="21"/>
      <c r="D101" s="21"/>
      <c r="E101" s="26">
        <f>E103-(E97)</f>
        <v>1366.2749576000206</v>
      </c>
      <c r="F101" s="27">
        <f>F103-(F97)</f>
        <v>2.3507281291041267</v>
      </c>
      <c r="G101" s="11"/>
    </row>
    <row r="102" spans="1:9" x14ac:dyDescent="0.2">
      <c r="A102" s="21"/>
      <c r="B102" s="21"/>
      <c r="C102" s="21"/>
      <c r="D102" s="21"/>
      <c r="E102" s="26"/>
      <c r="F102" s="27"/>
      <c r="G102" s="11"/>
    </row>
    <row r="103" spans="1:9" x14ac:dyDescent="0.2">
      <c r="A103" s="28" t="s">
        <v>42</v>
      </c>
      <c r="B103" s="28"/>
      <c r="C103" s="28"/>
      <c r="D103" s="28"/>
      <c r="E103" s="29">
        <v>58121.351452100003</v>
      </c>
      <c r="F103" s="30">
        <v>100</v>
      </c>
      <c r="G103" s="11"/>
    </row>
    <row r="105" spans="1:9" ht="23.25" customHeight="1" x14ac:dyDescent="0.2">
      <c r="A105" s="152" t="s">
        <v>1031</v>
      </c>
      <c r="B105" s="152"/>
      <c r="C105" s="152"/>
      <c r="D105" s="152"/>
      <c r="G105" s="10"/>
      <c r="H105" s="10"/>
      <c r="I105" s="9"/>
    </row>
    <row r="107" spans="1:9" x14ac:dyDescent="0.2">
      <c r="A107" s="11" t="s">
        <v>45</v>
      </c>
    </row>
    <row r="108" spans="1:9" x14ac:dyDescent="0.2">
      <c r="A108" s="11" t="s">
        <v>1010</v>
      </c>
    </row>
    <row r="109" spans="1:9" x14ac:dyDescent="0.2">
      <c r="A109" s="11" t="s">
        <v>46</v>
      </c>
      <c r="B109" s="11"/>
      <c r="C109" s="31" t="s">
        <v>48</v>
      </c>
      <c r="D109" s="31" t="s">
        <v>47</v>
      </c>
    </row>
    <row r="110" spans="1:9" x14ac:dyDescent="0.2">
      <c r="A110" s="6" t="s">
        <v>57</v>
      </c>
      <c r="C110" s="32">
        <v>9.5582999999999991</v>
      </c>
      <c r="D110" s="32">
        <v>8.9153000000000002</v>
      </c>
    </row>
    <row r="111" spans="1:9" x14ac:dyDescent="0.2">
      <c r="A111" s="6" t="s">
        <v>125</v>
      </c>
      <c r="C111" s="32">
        <v>9.5582999999999991</v>
      </c>
      <c r="D111" s="32">
        <v>8.9153000000000002</v>
      </c>
    </row>
    <row r="112" spans="1:9" x14ac:dyDescent="0.2">
      <c r="A112" s="6" t="s">
        <v>58</v>
      </c>
      <c r="C112" s="32">
        <v>9.6753999999999998</v>
      </c>
      <c r="D112" s="32">
        <v>9.0361999999999991</v>
      </c>
    </row>
    <row r="113" spans="1:4" x14ac:dyDescent="0.2">
      <c r="A113" s="6" t="s">
        <v>126</v>
      </c>
      <c r="C113" s="32">
        <v>9.6753999999999998</v>
      </c>
      <c r="D113" s="32">
        <v>9.0361999999999991</v>
      </c>
    </row>
    <row r="115" spans="1:4" x14ac:dyDescent="0.2">
      <c r="A115" s="6" t="s">
        <v>52</v>
      </c>
    </row>
    <row r="117" spans="1:4" x14ac:dyDescent="0.2">
      <c r="A117" s="11" t="s">
        <v>1011</v>
      </c>
      <c r="D117" s="31" t="s">
        <v>54</v>
      </c>
    </row>
    <row r="119" spans="1:4" x14ac:dyDescent="0.2">
      <c r="A119" s="11" t="s">
        <v>1014</v>
      </c>
      <c r="D119" s="31" t="s">
        <v>54</v>
      </c>
    </row>
    <row r="121" spans="1:4" x14ac:dyDescent="0.2">
      <c r="A121" s="11" t="s">
        <v>1058</v>
      </c>
      <c r="D121" s="31" t="s">
        <v>54</v>
      </c>
    </row>
    <row r="122" spans="1:4" x14ac:dyDescent="0.2">
      <c r="A122" s="11"/>
    </row>
    <row r="123" spans="1:4" x14ac:dyDescent="0.2">
      <c r="A123" s="11" t="s">
        <v>1043</v>
      </c>
      <c r="D123" s="31" t="s">
        <v>54</v>
      </c>
    </row>
    <row r="124" spans="1:4" x14ac:dyDescent="0.2">
      <c r="A124" s="11"/>
      <c r="D124" s="31"/>
    </row>
    <row r="125" spans="1:4" x14ac:dyDescent="0.2">
      <c r="A125" s="11" t="s">
        <v>1044</v>
      </c>
      <c r="D125" s="36">
        <v>0.99757023671829137</v>
      </c>
    </row>
    <row r="127" spans="1:4" x14ac:dyDescent="0.2">
      <c r="A127" s="11" t="s">
        <v>378</v>
      </c>
      <c r="D127" s="31" t="s">
        <v>54</v>
      </c>
    </row>
    <row r="129" spans="1:4" x14ac:dyDescent="0.2">
      <c r="A129" s="11" t="s">
        <v>1025</v>
      </c>
      <c r="D129" s="31" t="s">
        <v>54</v>
      </c>
    </row>
    <row r="131" spans="1:4" x14ac:dyDescent="0.2">
      <c r="A131" s="11" t="s">
        <v>1026</v>
      </c>
      <c r="B131" s="11"/>
      <c r="D131" s="31" t="s">
        <v>54</v>
      </c>
    </row>
    <row r="132" spans="1:4" x14ac:dyDescent="0.2">
      <c r="A132" s="11"/>
      <c r="B132" s="11"/>
    </row>
    <row r="133" spans="1:4" x14ac:dyDescent="0.2">
      <c r="A133" s="11" t="s">
        <v>1027</v>
      </c>
      <c r="B133" s="11"/>
      <c r="D133" s="31" t="s">
        <v>54</v>
      </c>
    </row>
    <row r="134" spans="1:4" x14ac:dyDescent="0.2">
      <c r="A134" s="11"/>
      <c r="B134" s="11"/>
    </row>
    <row r="135" spans="1:4" x14ac:dyDescent="0.2">
      <c r="A135" s="11" t="s">
        <v>1028</v>
      </c>
      <c r="B135" s="11"/>
      <c r="D135" s="31" t="s">
        <v>54</v>
      </c>
    </row>
    <row r="137" spans="1:4" x14ac:dyDescent="0.2">
      <c r="A137" s="78" t="s">
        <v>1060</v>
      </c>
    </row>
    <row r="139" spans="1:4" x14ac:dyDescent="0.2">
      <c r="A139" s="78" t="s">
        <v>1503</v>
      </c>
    </row>
    <row r="140" spans="1:4" x14ac:dyDescent="0.2">
      <c r="A140" s="100"/>
    </row>
    <row r="141" spans="1:4" x14ac:dyDescent="0.2">
      <c r="A141" s="79"/>
    </row>
    <row r="142" spans="1:4" x14ac:dyDescent="0.2">
      <c r="A142" s="79"/>
    </row>
    <row r="143" spans="1:4" x14ac:dyDescent="0.2">
      <c r="A143" s="79"/>
    </row>
    <row r="144" spans="1:4" x14ac:dyDescent="0.2">
      <c r="A144" s="79"/>
    </row>
    <row r="145" spans="1:1" x14ac:dyDescent="0.2">
      <c r="A145" s="79"/>
    </row>
    <row r="146" spans="1:1" x14ac:dyDescent="0.2">
      <c r="A146" s="79"/>
    </row>
    <row r="147" spans="1:1" x14ac:dyDescent="0.2">
      <c r="A147" s="79"/>
    </row>
    <row r="148" spans="1:1" x14ac:dyDescent="0.2">
      <c r="A148" s="79"/>
    </row>
    <row r="149" spans="1:1" x14ac:dyDescent="0.2">
      <c r="A149" s="79"/>
    </row>
    <row r="150" spans="1:1" x14ac:dyDescent="0.2">
      <c r="A150" s="79"/>
    </row>
    <row r="151" spans="1:1" x14ac:dyDescent="0.2">
      <c r="A151" s="79"/>
    </row>
    <row r="152" spans="1:1" x14ac:dyDescent="0.2">
      <c r="A152" s="79"/>
    </row>
    <row r="153" spans="1:1" x14ac:dyDescent="0.2">
      <c r="A153" s="79"/>
    </row>
    <row r="154" spans="1:1" x14ac:dyDescent="0.2">
      <c r="A154" s="79"/>
    </row>
    <row r="155" spans="1:1" x14ac:dyDescent="0.2">
      <c r="A155" s="79"/>
    </row>
    <row r="156" spans="1:1" x14ac:dyDescent="0.2">
      <c r="A156" s="79"/>
    </row>
    <row r="157" spans="1:1" x14ac:dyDescent="0.2">
      <c r="A157" s="78" t="s">
        <v>1898</v>
      </c>
    </row>
    <row r="158" spans="1:1" x14ac:dyDescent="0.2">
      <c r="A158" s="79"/>
    </row>
    <row r="159" spans="1:1" x14ac:dyDescent="0.2">
      <c r="A159" s="78" t="s">
        <v>1505</v>
      </c>
    </row>
    <row r="178" spans="1:1" x14ac:dyDescent="0.2">
      <c r="A178" s="79" t="s">
        <v>1506</v>
      </c>
    </row>
  </sheetData>
  <mergeCells count="2">
    <mergeCell ref="A1:F1"/>
    <mergeCell ref="A105:D105"/>
  </mergeCells>
  <conditionalFormatting sqref="F2:F3 F5:F104">
    <cfRule type="cellIs" dxfId="52" priority="3" stopIfTrue="1" operator="between">
      <formula>0.009</formula>
      <formula>-0.009</formula>
    </cfRule>
  </conditionalFormatting>
  <conditionalFormatting sqref="F106:F65536">
    <cfRule type="cellIs" dxfId="51" priority="1" stopIfTrue="1" operator="between">
      <formula>0.009</formula>
      <formula>-0.009</formula>
    </cfRule>
  </conditionalFormatting>
  <conditionalFormatting sqref="F105:H105">
    <cfRule type="cellIs" dxfId="50"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F884B-C12C-4436-8DAB-53523E6FB17C}">
  <dimension ref="A1:I147"/>
  <sheetViews>
    <sheetView workbookViewId="0">
      <selection sqref="A1:F1"/>
    </sheetView>
  </sheetViews>
  <sheetFormatPr defaultColWidth="9.28515625" defaultRowHeight="11.25" x14ac:dyDescent="0.2"/>
  <cols>
    <col min="1" max="1" width="33.85546875" style="6" bestFit="1" customWidth="1"/>
    <col min="2" max="2" width="27.28515625" style="6" bestFit="1" customWidth="1"/>
    <col min="3" max="3" width="22.28515625" style="6" bestFit="1" customWidth="1"/>
    <col min="4" max="4" width="15.7109375" style="6" customWidth="1"/>
    <col min="5" max="5" width="24.7109375" style="9" customWidth="1"/>
    <col min="6" max="6" width="11.7109375" style="10" bestFit="1" customWidth="1"/>
    <col min="7" max="16384" width="9.28515625" style="6"/>
  </cols>
  <sheetData>
    <row r="1" spans="1:7" s="1" customFormat="1" ht="15" x14ac:dyDescent="0.2">
      <c r="A1" s="150" t="s">
        <v>19</v>
      </c>
      <c r="B1" s="151"/>
      <c r="C1" s="151"/>
      <c r="D1" s="151"/>
      <c r="E1" s="151"/>
      <c r="F1" s="151"/>
    </row>
    <row r="2" spans="1:7" s="1" customFormat="1" ht="12" x14ac:dyDescent="0.2">
      <c r="E2" s="5"/>
      <c r="F2" s="8"/>
    </row>
    <row r="3" spans="1:7" s="1" customFormat="1" ht="12" x14ac:dyDescent="0.2">
      <c r="A3" s="7" t="s">
        <v>7</v>
      </c>
      <c r="B3" s="2"/>
      <c r="C3" s="3"/>
      <c r="D3" s="3"/>
      <c r="E3" s="4"/>
      <c r="F3" s="8"/>
    </row>
    <row r="4" spans="1:7" s="1" customFormat="1" ht="22.9" customHeight="1" x14ac:dyDescent="0.2">
      <c r="A4" s="14" t="s">
        <v>2</v>
      </c>
      <c r="B4" s="14" t="s">
        <v>0</v>
      </c>
      <c r="C4" s="15" t="s">
        <v>4</v>
      </c>
      <c r="D4" s="15" t="s">
        <v>1</v>
      </c>
      <c r="E4" s="56" t="s">
        <v>6</v>
      </c>
      <c r="F4" s="16" t="s">
        <v>3</v>
      </c>
      <c r="G4" s="43" t="s">
        <v>5</v>
      </c>
    </row>
    <row r="5" spans="1:7" x14ac:dyDescent="0.2">
      <c r="A5" s="17" t="s">
        <v>128</v>
      </c>
      <c r="B5" s="18"/>
      <c r="C5" s="18"/>
      <c r="D5" s="18"/>
      <c r="E5" s="19"/>
      <c r="F5" s="20"/>
      <c r="G5" s="45"/>
    </row>
    <row r="6" spans="1:7" x14ac:dyDescent="0.2">
      <c r="A6" s="21" t="s">
        <v>31</v>
      </c>
      <c r="B6" s="22"/>
      <c r="C6" s="22"/>
      <c r="D6" s="22"/>
      <c r="E6" s="23"/>
      <c r="F6" s="24"/>
      <c r="G6" s="45"/>
    </row>
    <row r="7" spans="1:7" x14ac:dyDescent="0.2">
      <c r="A7" s="22" t="s">
        <v>259</v>
      </c>
      <c r="B7" s="22" t="s">
        <v>258</v>
      </c>
      <c r="C7" s="22" t="s">
        <v>155</v>
      </c>
      <c r="D7" s="25">
        <v>587762</v>
      </c>
      <c r="E7" s="23">
        <v>27436.730159999999</v>
      </c>
      <c r="F7" s="24">
        <v>5.3614824219117398</v>
      </c>
      <c r="G7" s="49"/>
    </row>
    <row r="8" spans="1:7" x14ac:dyDescent="0.2">
      <c r="A8" s="22" t="s">
        <v>265</v>
      </c>
      <c r="B8" s="22" t="s">
        <v>264</v>
      </c>
      <c r="C8" s="22" t="s">
        <v>266</v>
      </c>
      <c r="D8" s="25">
        <v>1376731</v>
      </c>
      <c r="E8" s="23">
        <v>24545.737000000001</v>
      </c>
      <c r="F8" s="24">
        <v>4.7965459692507597</v>
      </c>
      <c r="G8" s="49"/>
    </row>
    <row r="9" spans="1:7" x14ac:dyDescent="0.2">
      <c r="A9" s="22" t="s">
        <v>879</v>
      </c>
      <c r="B9" s="22" t="s">
        <v>878</v>
      </c>
      <c r="C9" s="22" t="s">
        <v>155</v>
      </c>
      <c r="D9" s="25">
        <v>2265759</v>
      </c>
      <c r="E9" s="23">
        <v>20711.303019999999</v>
      </c>
      <c r="F9" s="24">
        <v>4.04724930518534</v>
      </c>
      <c r="G9" s="49"/>
    </row>
    <row r="10" spans="1:7" x14ac:dyDescent="0.2">
      <c r="A10" s="22" t="s">
        <v>130</v>
      </c>
      <c r="B10" s="22" t="s">
        <v>129</v>
      </c>
      <c r="C10" s="22" t="s">
        <v>131</v>
      </c>
      <c r="D10" s="25">
        <v>1323280</v>
      </c>
      <c r="E10" s="23">
        <v>16223.4128</v>
      </c>
      <c r="F10" s="24">
        <v>3.1702590667100798</v>
      </c>
      <c r="G10" s="49"/>
    </row>
    <row r="11" spans="1:7" x14ac:dyDescent="0.2">
      <c r="A11" s="22" t="s">
        <v>881</v>
      </c>
      <c r="B11" s="22" t="s">
        <v>880</v>
      </c>
      <c r="C11" s="22" t="s">
        <v>233</v>
      </c>
      <c r="D11" s="25">
        <v>34009</v>
      </c>
      <c r="E11" s="23">
        <v>16018.239</v>
      </c>
      <c r="F11" s="24">
        <v>3.1301655236485799</v>
      </c>
      <c r="G11" s="49"/>
    </row>
    <row r="12" spans="1:7" x14ac:dyDescent="0.2">
      <c r="A12" s="22" t="s">
        <v>166</v>
      </c>
      <c r="B12" s="22" t="s">
        <v>165</v>
      </c>
      <c r="C12" s="22" t="s">
        <v>167</v>
      </c>
      <c r="D12" s="25">
        <v>118652</v>
      </c>
      <c r="E12" s="23">
        <v>15543.412</v>
      </c>
      <c r="F12" s="24">
        <v>3.0373783511574302</v>
      </c>
      <c r="G12" s="49"/>
    </row>
    <row r="13" spans="1:7" x14ac:dyDescent="0.2">
      <c r="A13" s="22" t="s">
        <v>251</v>
      </c>
      <c r="B13" s="22" t="s">
        <v>250</v>
      </c>
      <c r="C13" s="22" t="s">
        <v>158</v>
      </c>
      <c r="D13" s="25">
        <v>475319</v>
      </c>
      <c r="E13" s="23">
        <v>14906.003839999999</v>
      </c>
      <c r="F13" s="24">
        <v>2.9128207735782499</v>
      </c>
      <c r="G13" s="49"/>
    </row>
    <row r="14" spans="1:7" x14ac:dyDescent="0.2">
      <c r="A14" s="22" t="s">
        <v>693</v>
      </c>
      <c r="B14" s="22" t="s">
        <v>692</v>
      </c>
      <c r="C14" s="22" t="s">
        <v>158</v>
      </c>
      <c r="D14" s="25">
        <v>364410</v>
      </c>
      <c r="E14" s="23">
        <v>14099.0229</v>
      </c>
      <c r="F14" s="24">
        <v>2.7551265403588898</v>
      </c>
      <c r="G14" s="49"/>
    </row>
    <row r="15" spans="1:7" x14ac:dyDescent="0.2">
      <c r="A15" s="22" t="s">
        <v>245</v>
      </c>
      <c r="B15" s="22" t="s">
        <v>244</v>
      </c>
      <c r="C15" s="22" t="s">
        <v>155</v>
      </c>
      <c r="D15" s="25">
        <v>327419</v>
      </c>
      <c r="E15" s="23">
        <v>14036.125110000001</v>
      </c>
      <c r="F15" s="24">
        <v>2.7428355204926098</v>
      </c>
      <c r="G15" s="49"/>
    </row>
    <row r="16" spans="1:7" x14ac:dyDescent="0.2">
      <c r="A16" s="22" t="s">
        <v>157</v>
      </c>
      <c r="B16" s="22" t="s">
        <v>156</v>
      </c>
      <c r="C16" s="22" t="s">
        <v>158</v>
      </c>
      <c r="D16" s="25">
        <v>556699</v>
      </c>
      <c r="E16" s="23">
        <v>12827.458360000001</v>
      </c>
      <c r="F16" s="24">
        <v>2.5066468239429902</v>
      </c>
      <c r="G16" s="49"/>
    </row>
    <row r="17" spans="1:7" x14ac:dyDescent="0.2">
      <c r="A17" s="22" t="s">
        <v>137</v>
      </c>
      <c r="B17" s="22" t="s">
        <v>136</v>
      </c>
      <c r="C17" s="22" t="s">
        <v>131</v>
      </c>
      <c r="D17" s="25">
        <v>1757044</v>
      </c>
      <c r="E17" s="23">
        <v>12452.170829999999</v>
      </c>
      <c r="F17" s="24">
        <v>2.4333109168023102</v>
      </c>
      <c r="G17" s="49"/>
    </row>
    <row r="18" spans="1:7" x14ac:dyDescent="0.2">
      <c r="A18" s="22" t="s">
        <v>226</v>
      </c>
      <c r="B18" s="22" t="s">
        <v>225</v>
      </c>
      <c r="C18" s="22" t="s">
        <v>227</v>
      </c>
      <c r="D18" s="25">
        <v>745827</v>
      </c>
      <c r="E18" s="23">
        <v>11858.649299999999</v>
      </c>
      <c r="F18" s="24">
        <v>2.3173293391301799</v>
      </c>
      <c r="G18" s="49"/>
    </row>
    <row r="19" spans="1:7" x14ac:dyDescent="0.2">
      <c r="A19" s="22" t="s">
        <v>883</v>
      </c>
      <c r="B19" s="22" t="s">
        <v>882</v>
      </c>
      <c r="C19" s="22" t="s">
        <v>158</v>
      </c>
      <c r="D19" s="25">
        <v>460271</v>
      </c>
      <c r="E19" s="23">
        <v>11592.385410000001</v>
      </c>
      <c r="F19" s="24">
        <v>2.26529802353609</v>
      </c>
      <c r="G19" s="49"/>
    </row>
    <row r="20" spans="1:7" x14ac:dyDescent="0.2">
      <c r="A20" s="22" t="s">
        <v>425</v>
      </c>
      <c r="B20" s="22" t="s">
        <v>424</v>
      </c>
      <c r="C20" s="22" t="s">
        <v>158</v>
      </c>
      <c r="D20" s="25">
        <v>521925</v>
      </c>
      <c r="E20" s="23">
        <v>11430.67943</v>
      </c>
      <c r="F20" s="24">
        <v>2.2336986396360401</v>
      </c>
      <c r="G20" s="49"/>
    </row>
    <row r="21" spans="1:7" x14ac:dyDescent="0.2">
      <c r="A21" s="22" t="s">
        <v>189</v>
      </c>
      <c r="B21" s="22" t="s">
        <v>188</v>
      </c>
      <c r="C21" s="22" t="s">
        <v>170</v>
      </c>
      <c r="D21" s="25">
        <v>912298</v>
      </c>
      <c r="E21" s="23">
        <v>11248.634340000001</v>
      </c>
      <c r="F21" s="24">
        <v>2.1981247376317401</v>
      </c>
      <c r="G21" s="49"/>
    </row>
    <row r="22" spans="1:7" x14ac:dyDescent="0.2">
      <c r="A22" s="22" t="s">
        <v>220</v>
      </c>
      <c r="B22" s="22" t="s">
        <v>219</v>
      </c>
      <c r="C22" s="22" t="s">
        <v>152</v>
      </c>
      <c r="D22" s="25">
        <v>546987</v>
      </c>
      <c r="E22" s="23">
        <v>11109.305969999999</v>
      </c>
      <c r="F22" s="24">
        <v>2.17089822039472</v>
      </c>
      <c r="G22" s="49"/>
    </row>
    <row r="23" spans="1:7" x14ac:dyDescent="0.2">
      <c r="A23" s="22" t="s">
        <v>885</v>
      </c>
      <c r="B23" s="22" t="s">
        <v>884</v>
      </c>
      <c r="C23" s="22" t="s">
        <v>170</v>
      </c>
      <c r="D23" s="25">
        <v>217337</v>
      </c>
      <c r="E23" s="23">
        <v>10432.175999999999</v>
      </c>
      <c r="F23" s="24">
        <v>2.0385785011594701</v>
      </c>
      <c r="G23" s="49"/>
    </row>
    <row r="24" spans="1:7" x14ac:dyDescent="0.2">
      <c r="A24" s="22" t="s">
        <v>169</v>
      </c>
      <c r="B24" s="22" t="s">
        <v>168</v>
      </c>
      <c r="C24" s="22" t="s">
        <v>170</v>
      </c>
      <c r="D24" s="25">
        <v>751544</v>
      </c>
      <c r="E24" s="23">
        <v>10115.78224</v>
      </c>
      <c r="F24" s="24">
        <v>1.97675117797809</v>
      </c>
      <c r="G24" s="49"/>
    </row>
    <row r="25" spans="1:7" x14ac:dyDescent="0.2">
      <c r="A25" s="22" t="s">
        <v>837</v>
      </c>
      <c r="B25" s="22" t="s">
        <v>836</v>
      </c>
      <c r="C25" s="22" t="s">
        <v>239</v>
      </c>
      <c r="D25" s="25">
        <v>491989</v>
      </c>
      <c r="E25" s="23">
        <v>10055.76317</v>
      </c>
      <c r="F25" s="24">
        <v>1.9650226962345301</v>
      </c>
      <c r="G25" s="49"/>
    </row>
    <row r="26" spans="1:7" x14ac:dyDescent="0.2">
      <c r="A26" s="22" t="s">
        <v>887</v>
      </c>
      <c r="B26" s="22" t="s">
        <v>886</v>
      </c>
      <c r="C26" s="22" t="s">
        <v>176</v>
      </c>
      <c r="D26" s="25">
        <v>2702355</v>
      </c>
      <c r="E26" s="23">
        <v>9997.3623229999994</v>
      </c>
      <c r="F26" s="24">
        <v>1.9536104356338999</v>
      </c>
      <c r="G26" s="49"/>
    </row>
    <row r="27" spans="1:7" x14ac:dyDescent="0.2">
      <c r="A27" s="22" t="s">
        <v>349</v>
      </c>
      <c r="B27" s="22" t="s">
        <v>348</v>
      </c>
      <c r="C27" s="22" t="s">
        <v>239</v>
      </c>
      <c r="D27" s="25">
        <v>1041169</v>
      </c>
      <c r="E27" s="23">
        <v>9988.9753860000001</v>
      </c>
      <c r="F27" s="24">
        <v>1.9519715225769501</v>
      </c>
      <c r="G27" s="49"/>
    </row>
    <row r="28" spans="1:7" x14ac:dyDescent="0.2">
      <c r="A28" s="22" t="s">
        <v>160</v>
      </c>
      <c r="B28" s="22" t="s">
        <v>159</v>
      </c>
      <c r="C28" s="22" t="s">
        <v>161</v>
      </c>
      <c r="D28" s="25">
        <v>841491</v>
      </c>
      <c r="E28" s="23">
        <v>9988.4981700000008</v>
      </c>
      <c r="F28" s="24">
        <v>1.9518782685637901</v>
      </c>
      <c r="G28" s="49"/>
    </row>
    <row r="29" spans="1:7" x14ac:dyDescent="0.2">
      <c r="A29" s="22" t="s">
        <v>224</v>
      </c>
      <c r="B29" s="22" t="s">
        <v>223</v>
      </c>
      <c r="C29" s="22" t="s">
        <v>140</v>
      </c>
      <c r="D29" s="25">
        <v>1314542</v>
      </c>
      <c r="E29" s="23">
        <v>9005.2699709999997</v>
      </c>
      <c r="F29" s="24">
        <v>1.75974310249535</v>
      </c>
      <c r="G29" s="49"/>
    </row>
    <row r="30" spans="1:7" x14ac:dyDescent="0.2">
      <c r="A30" s="22" t="s">
        <v>229</v>
      </c>
      <c r="B30" s="22" t="s">
        <v>228</v>
      </c>
      <c r="C30" s="22" t="s">
        <v>230</v>
      </c>
      <c r="D30" s="25">
        <v>528628</v>
      </c>
      <c r="E30" s="23">
        <v>8908.4390559999993</v>
      </c>
      <c r="F30" s="24">
        <v>1.7408211228847099</v>
      </c>
      <c r="G30" s="49"/>
    </row>
    <row r="31" spans="1:7" x14ac:dyDescent="0.2">
      <c r="A31" s="22" t="s">
        <v>405</v>
      </c>
      <c r="B31" s="22" t="s">
        <v>404</v>
      </c>
      <c r="C31" s="22" t="s">
        <v>131</v>
      </c>
      <c r="D31" s="25">
        <v>10908141</v>
      </c>
      <c r="E31" s="23">
        <v>8883.5900299999994</v>
      </c>
      <c r="F31" s="24">
        <v>1.73596531042733</v>
      </c>
      <c r="G31" s="49"/>
    </row>
    <row r="32" spans="1:7" x14ac:dyDescent="0.2">
      <c r="A32" s="22" t="s">
        <v>715</v>
      </c>
      <c r="B32" s="22" t="s">
        <v>714</v>
      </c>
      <c r="C32" s="22" t="s">
        <v>181</v>
      </c>
      <c r="D32" s="25">
        <v>1251488</v>
      </c>
      <c r="E32" s="23">
        <v>8724.7485919999999</v>
      </c>
      <c r="F32" s="24">
        <v>1.7049256940903399</v>
      </c>
      <c r="G32" s="49"/>
    </row>
    <row r="33" spans="1:7" x14ac:dyDescent="0.2">
      <c r="A33" s="22" t="s">
        <v>585</v>
      </c>
      <c r="B33" s="22" t="s">
        <v>584</v>
      </c>
      <c r="C33" s="22" t="s">
        <v>170</v>
      </c>
      <c r="D33" s="25">
        <v>1042859</v>
      </c>
      <c r="E33" s="23">
        <v>8535.8009149999998</v>
      </c>
      <c r="F33" s="24">
        <v>1.6680029397027301</v>
      </c>
      <c r="G33" s="49"/>
    </row>
    <row r="34" spans="1:7" x14ac:dyDescent="0.2">
      <c r="A34" s="22" t="s">
        <v>701</v>
      </c>
      <c r="B34" s="22" t="s">
        <v>700</v>
      </c>
      <c r="C34" s="22" t="s">
        <v>131</v>
      </c>
      <c r="D34" s="25">
        <v>3660836</v>
      </c>
      <c r="E34" s="23">
        <v>8275.3197779999991</v>
      </c>
      <c r="F34" s="24">
        <v>1.61710164683289</v>
      </c>
      <c r="G34" s="49"/>
    </row>
    <row r="35" spans="1:7" x14ac:dyDescent="0.2">
      <c r="A35" s="22" t="s">
        <v>519</v>
      </c>
      <c r="B35" s="22" t="s">
        <v>518</v>
      </c>
      <c r="C35" s="22" t="s">
        <v>239</v>
      </c>
      <c r="D35" s="25">
        <v>1423207</v>
      </c>
      <c r="E35" s="23">
        <v>8226.8480639999998</v>
      </c>
      <c r="F35" s="24">
        <v>1.6076296637993599</v>
      </c>
      <c r="G35" s="49"/>
    </row>
    <row r="36" spans="1:7" x14ac:dyDescent="0.2">
      <c r="A36" s="22" t="s">
        <v>353</v>
      </c>
      <c r="B36" s="22" t="s">
        <v>352</v>
      </c>
      <c r="C36" s="22" t="s">
        <v>161</v>
      </c>
      <c r="D36" s="25">
        <v>2260667</v>
      </c>
      <c r="E36" s="23">
        <v>7920.2468349999999</v>
      </c>
      <c r="F36" s="24">
        <v>1.5477159244348699</v>
      </c>
      <c r="G36" s="49"/>
    </row>
    <row r="37" spans="1:7" x14ac:dyDescent="0.2">
      <c r="A37" s="22" t="s">
        <v>777</v>
      </c>
      <c r="B37" s="22" t="s">
        <v>776</v>
      </c>
      <c r="C37" s="22" t="s">
        <v>143</v>
      </c>
      <c r="D37" s="25">
        <v>476473</v>
      </c>
      <c r="E37" s="23">
        <v>7891.3458259999998</v>
      </c>
      <c r="F37" s="24">
        <v>1.5420683034966101</v>
      </c>
      <c r="G37" s="49"/>
    </row>
    <row r="38" spans="1:7" x14ac:dyDescent="0.2">
      <c r="A38" s="22" t="s">
        <v>324</v>
      </c>
      <c r="B38" s="22" t="s">
        <v>323</v>
      </c>
      <c r="C38" s="22" t="s">
        <v>173</v>
      </c>
      <c r="D38" s="25">
        <v>2441795</v>
      </c>
      <c r="E38" s="23">
        <v>7880.8933630000001</v>
      </c>
      <c r="F38" s="24">
        <v>1.5400257606603001</v>
      </c>
      <c r="G38" s="49"/>
    </row>
    <row r="39" spans="1:7" x14ac:dyDescent="0.2">
      <c r="A39" s="22" t="s">
        <v>769</v>
      </c>
      <c r="B39" s="22" t="s">
        <v>768</v>
      </c>
      <c r="C39" s="22" t="s">
        <v>170</v>
      </c>
      <c r="D39" s="25">
        <v>312803</v>
      </c>
      <c r="E39" s="23">
        <v>7831.9615139999996</v>
      </c>
      <c r="F39" s="24">
        <v>1.53046386145601</v>
      </c>
      <c r="G39" s="49"/>
    </row>
    <row r="40" spans="1:7" x14ac:dyDescent="0.2">
      <c r="A40" s="22" t="s">
        <v>180</v>
      </c>
      <c r="B40" s="22" t="s">
        <v>179</v>
      </c>
      <c r="C40" s="22" t="s">
        <v>181</v>
      </c>
      <c r="D40" s="25">
        <v>559908</v>
      </c>
      <c r="E40" s="23">
        <v>7642.7442000000001</v>
      </c>
      <c r="F40" s="24">
        <v>1.49348841660467</v>
      </c>
      <c r="G40" s="49"/>
    </row>
    <row r="41" spans="1:7" x14ac:dyDescent="0.2">
      <c r="A41" s="22" t="s">
        <v>821</v>
      </c>
      <c r="B41" s="22" t="s">
        <v>820</v>
      </c>
      <c r="C41" s="22" t="s">
        <v>164</v>
      </c>
      <c r="D41" s="25">
        <v>148930</v>
      </c>
      <c r="E41" s="23">
        <v>7559.6868000000004</v>
      </c>
      <c r="F41" s="24">
        <v>1.4772579551935301</v>
      </c>
      <c r="G41" s="49"/>
    </row>
    <row r="42" spans="1:7" x14ac:dyDescent="0.2">
      <c r="A42" s="22" t="s">
        <v>142</v>
      </c>
      <c r="B42" s="22" t="s">
        <v>141</v>
      </c>
      <c r="C42" s="22" t="s">
        <v>143</v>
      </c>
      <c r="D42" s="25">
        <v>406496</v>
      </c>
      <c r="E42" s="23">
        <v>7142.13472</v>
      </c>
      <c r="F42" s="24">
        <v>1.3956630229950699</v>
      </c>
      <c r="G42" s="49"/>
    </row>
    <row r="43" spans="1:7" x14ac:dyDescent="0.2">
      <c r="A43" s="22" t="s">
        <v>163</v>
      </c>
      <c r="B43" s="22" t="s">
        <v>162</v>
      </c>
      <c r="C43" s="22" t="s">
        <v>164</v>
      </c>
      <c r="D43" s="25">
        <v>48869</v>
      </c>
      <c r="E43" s="23">
        <v>5354.0876399999997</v>
      </c>
      <c r="F43" s="24">
        <v>1.0462561172499001</v>
      </c>
      <c r="G43" s="49"/>
    </row>
    <row r="44" spans="1:7" x14ac:dyDescent="0.2">
      <c r="A44" s="22" t="s">
        <v>499</v>
      </c>
      <c r="B44" s="22" t="s">
        <v>498</v>
      </c>
      <c r="C44" s="22" t="s">
        <v>233</v>
      </c>
      <c r="D44" s="25">
        <v>3240788</v>
      </c>
      <c r="E44" s="23">
        <v>5290.9104889999999</v>
      </c>
      <c r="F44" s="24">
        <v>1.03391050672789</v>
      </c>
      <c r="G44" s="49"/>
    </row>
    <row r="45" spans="1:7" x14ac:dyDescent="0.2">
      <c r="A45" s="22" t="s">
        <v>193</v>
      </c>
      <c r="B45" s="22" t="s">
        <v>192</v>
      </c>
      <c r="C45" s="22" t="s">
        <v>194</v>
      </c>
      <c r="D45" s="25">
        <v>2800923</v>
      </c>
      <c r="E45" s="23">
        <v>5162.1010889999998</v>
      </c>
      <c r="F45" s="24">
        <v>1.0087395286321199</v>
      </c>
      <c r="G45" s="49"/>
    </row>
    <row r="46" spans="1:7" x14ac:dyDescent="0.2">
      <c r="A46" s="22" t="s">
        <v>196</v>
      </c>
      <c r="B46" s="22" t="s">
        <v>195</v>
      </c>
      <c r="C46" s="22" t="s">
        <v>152</v>
      </c>
      <c r="D46" s="25">
        <v>123035</v>
      </c>
      <c r="E46" s="23">
        <v>5051.8171000000002</v>
      </c>
      <c r="F46" s="24">
        <v>0.98718864902679604</v>
      </c>
      <c r="G46" s="49"/>
    </row>
    <row r="47" spans="1:7" x14ac:dyDescent="0.2">
      <c r="A47" s="22" t="s">
        <v>217</v>
      </c>
      <c r="B47" s="22" t="s">
        <v>216</v>
      </c>
      <c r="C47" s="22" t="s">
        <v>218</v>
      </c>
      <c r="D47" s="25">
        <v>99841</v>
      </c>
      <c r="E47" s="23">
        <v>4976.0754399999996</v>
      </c>
      <c r="F47" s="24">
        <v>0.97238777529555098</v>
      </c>
      <c r="G47" s="49"/>
    </row>
    <row r="48" spans="1:7" x14ac:dyDescent="0.2">
      <c r="A48" s="22" t="s">
        <v>781</v>
      </c>
      <c r="B48" s="22" t="s">
        <v>780</v>
      </c>
      <c r="C48" s="22" t="s">
        <v>233</v>
      </c>
      <c r="D48" s="25">
        <v>410513</v>
      </c>
      <c r="E48" s="23">
        <v>4676.9746089999999</v>
      </c>
      <c r="F48" s="24">
        <v>0.91393970810846203</v>
      </c>
      <c r="G48" s="49"/>
    </row>
    <row r="49" spans="1:7" x14ac:dyDescent="0.2">
      <c r="A49" s="22" t="s">
        <v>833</v>
      </c>
      <c r="B49" s="22" t="s">
        <v>832</v>
      </c>
      <c r="C49" s="22" t="s">
        <v>673</v>
      </c>
      <c r="D49" s="25">
        <v>12842</v>
      </c>
      <c r="E49" s="23">
        <v>4672.5617000000002</v>
      </c>
      <c r="F49" s="24">
        <v>0.91307737014417101</v>
      </c>
      <c r="G49" s="49"/>
    </row>
    <row r="50" spans="1:7" x14ac:dyDescent="0.2">
      <c r="A50" s="22" t="s">
        <v>732</v>
      </c>
      <c r="B50" s="22" t="s">
        <v>731</v>
      </c>
      <c r="C50" s="22" t="s">
        <v>170</v>
      </c>
      <c r="D50" s="25">
        <v>1990163</v>
      </c>
      <c r="E50" s="23">
        <v>4110.0846279999996</v>
      </c>
      <c r="F50" s="24">
        <v>0.803162270324696</v>
      </c>
      <c r="G50" s="49"/>
    </row>
    <row r="51" spans="1:7" x14ac:dyDescent="0.2">
      <c r="A51" s="22" t="s">
        <v>589</v>
      </c>
      <c r="B51" s="22" t="s">
        <v>588</v>
      </c>
      <c r="C51" s="22" t="s">
        <v>233</v>
      </c>
      <c r="D51" s="25">
        <v>172668</v>
      </c>
      <c r="E51" s="23">
        <v>3655.3815599999998</v>
      </c>
      <c r="F51" s="24">
        <v>0.71430756744812895</v>
      </c>
      <c r="G51" s="49"/>
    </row>
    <row r="52" spans="1:7" x14ac:dyDescent="0.2">
      <c r="A52" s="22" t="s">
        <v>434</v>
      </c>
      <c r="B52" s="22" t="s">
        <v>433</v>
      </c>
      <c r="C52" s="22" t="s">
        <v>176</v>
      </c>
      <c r="D52" s="25">
        <v>216683</v>
      </c>
      <c r="E52" s="23">
        <v>3635.94074</v>
      </c>
      <c r="F52" s="24">
        <v>0.71050858651673898</v>
      </c>
      <c r="G52" s="49"/>
    </row>
    <row r="53" spans="1:7" x14ac:dyDescent="0.2">
      <c r="A53" s="22" t="s">
        <v>889</v>
      </c>
      <c r="B53" s="22" t="s">
        <v>888</v>
      </c>
      <c r="C53" s="22" t="s">
        <v>158</v>
      </c>
      <c r="D53" s="25">
        <v>303343</v>
      </c>
      <c r="E53" s="23">
        <v>3250.926931</v>
      </c>
      <c r="F53" s="24">
        <v>0.63527204203388898</v>
      </c>
      <c r="G53" s="49"/>
    </row>
    <row r="54" spans="1:7" x14ac:dyDescent="0.2">
      <c r="A54" s="22" t="s">
        <v>283</v>
      </c>
      <c r="B54" s="22" t="s">
        <v>282</v>
      </c>
      <c r="C54" s="22" t="s">
        <v>173</v>
      </c>
      <c r="D54" s="25">
        <v>2369882</v>
      </c>
      <c r="E54" s="23">
        <v>3172.0870570000002</v>
      </c>
      <c r="F54" s="24">
        <v>0.61986573828953895</v>
      </c>
      <c r="G54" s="49"/>
    </row>
    <row r="55" spans="1:7" x14ac:dyDescent="0.2">
      <c r="A55" s="22" t="s">
        <v>222</v>
      </c>
      <c r="B55" s="22" t="s">
        <v>221</v>
      </c>
      <c r="C55" s="22" t="s">
        <v>170</v>
      </c>
      <c r="D55" s="25">
        <v>238495</v>
      </c>
      <c r="E55" s="23">
        <v>2842.621905</v>
      </c>
      <c r="F55" s="24">
        <v>0.55548410058054698</v>
      </c>
      <c r="G55" s="49"/>
    </row>
    <row r="56" spans="1:7" x14ac:dyDescent="0.2">
      <c r="A56" s="22" t="s">
        <v>707</v>
      </c>
      <c r="B56" s="22" t="s">
        <v>706</v>
      </c>
      <c r="C56" s="22" t="s">
        <v>181</v>
      </c>
      <c r="D56" s="25">
        <v>315092</v>
      </c>
      <c r="E56" s="23">
        <v>2098.6702660000001</v>
      </c>
      <c r="F56" s="24">
        <v>0.41010658613219497</v>
      </c>
      <c r="G56" s="49"/>
    </row>
    <row r="57" spans="1:7" x14ac:dyDescent="0.2">
      <c r="A57" s="22" t="s">
        <v>773</v>
      </c>
      <c r="B57" s="22" t="s">
        <v>772</v>
      </c>
      <c r="C57" s="22" t="s">
        <v>461</v>
      </c>
      <c r="D57" s="25">
        <v>102389</v>
      </c>
      <c r="E57" s="23">
        <v>1232.661171</v>
      </c>
      <c r="F57" s="24">
        <v>0.24087750843301101</v>
      </c>
      <c r="G57" s="49"/>
    </row>
    <row r="58" spans="1:7" x14ac:dyDescent="0.2">
      <c r="A58" s="21" t="s">
        <v>33</v>
      </c>
      <c r="B58" s="21"/>
      <c r="C58" s="21"/>
      <c r="D58" s="21"/>
      <c r="E58" s="26">
        <f>SUM(E7:E57)</f>
        <v>480229.75874799985</v>
      </c>
      <c r="F58" s="27">
        <f>SUM(F7:F57)</f>
        <v>93.842939555531842</v>
      </c>
      <c r="G58" s="49"/>
    </row>
    <row r="59" spans="1:7" x14ac:dyDescent="0.2">
      <c r="A59" s="22"/>
      <c r="B59" s="22"/>
      <c r="C59" s="22"/>
      <c r="D59" s="22"/>
      <c r="E59" s="23"/>
      <c r="F59" s="24"/>
      <c r="G59" s="49"/>
    </row>
    <row r="60" spans="1:7" x14ac:dyDescent="0.2">
      <c r="A60" s="21" t="s">
        <v>34</v>
      </c>
      <c r="B60" s="22"/>
      <c r="C60" s="22"/>
      <c r="D60" s="22"/>
      <c r="E60" s="23"/>
      <c r="F60" s="24"/>
      <c r="G60" s="49"/>
    </row>
    <row r="61" spans="1:7" x14ac:dyDescent="0.2">
      <c r="A61" s="21" t="s">
        <v>39</v>
      </c>
      <c r="B61" s="22"/>
      <c r="C61" s="22"/>
      <c r="D61" s="22"/>
      <c r="E61" s="23"/>
      <c r="F61" s="24"/>
      <c r="G61" s="49"/>
    </row>
    <row r="62" spans="1:7" x14ac:dyDescent="0.2">
      <c r="A62" s="22" t="s">
        <v>767</v>
      </c>
      <c r="B62" s="22" t="s">
        <v>1226</v>
      </c>
      <c r="C62" s="22" t="s">
        <v>40</v>
      </c>
      <c r="D62" s="25">
        <v>2500000</v>
      </c>
      <c r="E62" s="23">
        <v>2482.1875</v>
      </c>
      <c r="F62" s="24">
        <v>0.48505068102251803</v>
      </c>
      <c r="G62" s="49">
        <v>5.3459000000000003</v>
      </c>
    </row>
    <row r="63" spans="1:7" x14ac:dyDescent="0.2">
      <c r="A63" s="21" t="s">
        <v>33</v>
      </c>
      <c r="B63" s="21"/>
      <c r="C63" s="21"/>
      <c r="D63" s="21"/>
      <c r="E63" s="26">
        <f>SUM(E61:E62)</f>
        <v>2482.1875</v>
      </c>
      <c r="F63" s="27">
        <f>SUM(F61:F62)</f>
        <v>0.48505068102251803</v>
      </c>
      <c r="G63" s="49"/>
    </row>
    <row r="64" spans="1:7" x14ac:dyDescent="0.2">
      <c r="A64" s="22"/>
      <c r="B64" s="22"/>
      <c r="C64" s="22"/>
      <c r="D64" s="22"/>
      <c r="E64" s="23"/>
      <c r="F64" s="24"/>
      <c r="G64" s="49"/>
    </row>
    <row r="65" spans="1:9" x14ac:dyDescent="0.2">
      <c r="A65" s="21" t="s">
        <v>41</v>
      </c>
      <c r="B65" s="21"/>
      <c r="C65" s="21"/>
      <c r="D65" s="21"/>
      <c r="E65" s="26">
        <f>E58+E63</f>
        <v>482711.94624799985</v>
      </c>
      <c r="F65" s="27">
        <f>F58+F63</f>
        <v>94.327990236554356</v>
      </c>
      <c r="G65" s="49"/>
    </row>
    <row r="66" spans="1:9" x14ac:dyDescent="0.2">
      <c r="A66" s="21"/>
      <c r="B66" s="21"/>
      <c r="C66" s="21"/>
      <c r="D66" s="21"/>
      <c r="E66" s="26"/>
      <c r="F66" s="27"/>
      <c r="G66" s="49"/>
    </row>
    <row r="67" spans="1:9" x14ac:dyDescent="0.2">
      <c r="A67" s="21" t="s">
        <v>43</v>
      </c>
      <c r="B67" s="21"/>
      <c r="C67" s="21"/>
      <c r="D67" s="21"/>
      <c r="E67" s="26">
        <f>E69-(E58+E63)</f>
        <v>29025.815828200139</v>
      </c>
      <c r="F67" s="27">
        <f>F69-(F58+F63)</f>
        <v>5.6720097634456437</v>
      </c>
      <c r="G67" s="49"/>
    </row>
    <row r="68" spans="1:9" x14ac:dyDescent="0.2">
      <c r="A68" s="21"/>
      <c r="B68" s="21"/>
      <c r="C68" s="21"/>
      <c r="D68" s="21"/>
      <c r="E68" s="26"/>
      <c r="F68" s="27"/>
      <c r="G68" s="49"/>
    </row>
    <row r="69" spans="1:9" x14ac:dyDescent="0.2">
      <c r="A69" s="28" t="s">
        <v>42</v>
      </c>
      <c r="B69" s="28"/>
      <c r="C69" s="28"/>
      <c r="D69" s="28"/>
      <c r="E69" s="29">
        <v>511737.76207619999</v>
      </c>
      <c r="F69" s="30">
        <v>100</v>
      </c>
      <c r="G69" s="99"/>
    </row>
    <row r="70" spans="1:9" x14ac:dyDescent="0.2">
      <c r="A70" s="6" t="s">
        <v>1225</v>
      </c>
      <c r="B70" s="11"/>
      <c r="C70" s="11"/>
      <c r="D70" s="11"/>
      <c r="E70" s="12"/>
      <c r="G70" s="10"/>
    </row>
    <row r="71" spans="1:9" x14ac:dyDescent="0.2">
      <c r="G71" s="10"/>
    </row>
    <row r="72" spans="1:9" ht="23.25" customHeight="1" x14ac:dyDescent="0.2">
      <c r="A72" s="152" t="s">
        <v>1031</v>
      </c>
      <c r="B72" s="152"/>
      <c r="C72" s="152"/>
      <c r="D72" s="152"/>
      <c r="G72" s="10"/>
      <c r="H72" s="10"/>
      <c r="I72" s="9"/>
    </row>
    <row r="74" spans="1:9" x14ac:dyDescent="0.2">
      <c r="A74" s="11" t="s">
        <v>45</v>
      </c>
    </row>
    <row r="75" spans="1:9" x14ac:dyDescent="0.2">
      <c r="A75" s="11" t="s">
        <v>1010</v>
      </c>
    </row>
    <row r="76" spans="1:9" x14ac:dyDescent="0.2">
      <c r="A76" s="11" t="s">
        <v>46</v>
      </c>
      <c r="B76" s="11"/>
      <c r="C76" s="31" t="s">
        <v>48</v>
      </c>
      <c r="D76" s="31" t="s">
        <v>47</v>
      </c>
    </row>
    <row r="77" spans="1:9" x14ac:dyDescent="0.2">
      <c r="A77" s="6" t="s">
        <v>57</v>
      </c>
      <c r="C77" s="32">
        <v>11.115</v>
      </c>
      <c r="D77" s="32">
        <v>10.775</v>
      </c>
    </row>
    <row r="78" spans="1:9" x14ac:dyDescent="0.2">
      <c r="A78" s="6" t="s">
        <v>125</v>
      </c>
      <c r="C78" s="32">
        <v>11.115</v>
      </c>
      <c r="D78" s="32">
        <v>10.775</v>
      </c>
    </row>
    <row r="79" spans="1:9" x14ac:dyDescent="0.2">
      <c r="A79" s="6" t="s">
        <v>58</v>
      </c>
      <c r="C79" s="32">
        <v>11.453900000000001</v>
      </c>
      <c r="D79" s="32">
        <v>11.115600000000001</v>
      </c>
    </row>
    <row r="80" spans="1:9" x14ac:dyDescent="0.2">
      <c r="A80" s="6" t="s">
        <v>126</v>
      </c>
      <c r="C80" s="32">
        <v>11.453900000000001</v>
      </c>
      <c r="D80" s="32">
        <v>11.115600000000001</v>
      </c>
    </row>
    <row r="82" spans="1:4" x14ac:dyDescent="0.2">
      <c r="A82" s="6" t="s">
        <v>52</v>
      </c>
    </row>
    <row r="84" spans="1:4" x14ac:dyDescent="0.2">
      <c r="A84" s="11" t="s">
        <v>1011</v>
      </c>
      <c r="D84" s="31" t="s">
        <v>54</v>
      </c>
    </row>
    <row r="86" spans="1:4" x14ac:dyDescent="0.2">
      <c r="A86" s="11" t="s">
        <v>1014</v>
      </c>
      <c r="D86" s="31" t="s">
        <v>54</v>
      </c>
    </row>
    <row r="88" spans="1:4" x14ac:dyDescent="0.2">
      <c r="A88" s="11" t="s">
        <v>1058</v>
      </c>
      <c r="D88" s="31" t="s">
        <v>54</v>
      </c>
    </row>
    <row r="89" spans="1:4" x14ac:dyDescent="0.2">
      <c r="A89" s="11"/>
    </row>
    <row r="90" spans="1:4" x14ac:dyDescent="0.2">
      <c r="A90" s="11" t="s">
        <v>1043</v>
      </c>
      <c r="D90" s="31" t="s">
        <v>54</v>
      </c>
    </row>
    <row r="92" spans="1:4" x14ac:dyDescent="0.2">
      <c r="A92" s="11" t="s">
        <v>1044</v>
      </c>
      <c r="D92" s="36">
        <v>0.958439672805806</v>
      </c>
    </row>
    <row r="94" spans="1:4" x14ac:dyDescent="0.2">
      <c r="A94" s="11" t="s">
        <v>378</v>
      </c>
      <c r="D94" s="31" t="s">
        <v>54</v>
      </c>
    </row>
    <row r="96" spans="1:4" x14ac:dyDescent="0.2">
      <c r="A96" s="11" t="s">
        <v>1025</v>
      </c>
      <c r="D96" s="31" t="s">
        <v>54</v>
      </c>
    </row>
    <row r="98" spans="1:9" x14ac:dyDescent="0.2">
      <c r="A98" s="11" t="s">
        <v>1026</v>
      </c>
      <c r="B98" s="11"/>
      <c r="D98" s="31" t="s">
        <v>54</v>
      </c>
    </row>
    <row r="99" spans="1:9" x14ac:dyDescent="0.2">
      <c r="A99" s="11"/>
      <c r="B99" s="11"/>
    </row>
    <row r="100" spans="1:9" x14ac:dyDescent="0.2">
      <c r="A100" s="11" t="s">
        <v>1027</v>
      </c>
      <c r="B100" s="11"/>
      <c r="D100" s="31" t="s">
        <v>54</v>
      </c>
    </row>
    <row r="101" spans="1:9" x14ac:dyDescent="0.2">
      <c r="A101" s="11"/>
      <c r="B101" s="11"/>
    </row>
    <row r="102" spans="1:9" x14ac:dyDescent="0.2">
      <c r="A102" s="11" t="s">
        <v>1028</v>
      </c>
      <c r="B102" s="11"/>
      <c r="D102" s="31" t="s">
        <v>54</v>
      </c>
    </row>
    <row r="104" spans="1:9" x14ac:dyDescent="0.2">
      <c r="A104" s="78" t="s">
        <v>1060</v>
      </c>
      <c r="B104" s="79"/>
      <c r="C104" s="79"/>
      <c r="D104" s="79"/>
    </row>
    <row r="106" spans="1:9" x14ac:dyDescent="0.2">
      <c r="A106" s="78" t="s">
        <v>1503</v>
      </c>
      <c r="B106" s="79"/>
      <c r="C106" s="79"/>
      <c r="D106" s="79"/>
      <c r="E106" s="10"/>
      <c r="F106" s="79"/>
      <c r="G106" s="79"/>
      <c r="H106" s="79"/>
      <c r="I106" s="79"/>
    </row>
    <row r="107" spans="1:9" x14ac:dyDescent="0.2">
      <c r="A107" s="100"/>
      <c r="B107" s="79"/>
      <c r="C107" s="79"/>
      <c r="D107" s="79"/>
      <c r="E107" s="10"/>
      <c r="F107" s="79"/>
      <c r="G107" s="79"/>
      <c r="H107" s="79"/>
      <c r="I107" s="79"/>
    </row>
    <row r="108" spans="1:9" x14ac:dyDescent="0.2">
      <c r="A108" s="79"/>
      <c r="B108" s="79"/>
      <c r="C108" s="79"/>
      <c r="D108" s="79"/>
      <c r="E108" s="10"/>
      <c r="F108" s="79"/>
      <c r="G108" s="79"/>
      <c r="H108" s="79"/>
      <c r="I108" s="79"/>
    </row>
    <row r="109" spans="1:9" x14ac:dyDescent="0.2">
      <c r="A109" s="79"/>
      <c r="B109" s="79"/>
      <c r="C109" s="79"/>
      <c r="D109" s="79"/>
      <c r="E109" s="10"/>
      <c r="F109" s="79"/>
      <c r="G109" s="79"/>
      <c r="H109" s="79"/>
      <c r="I109" s="79"/>
    </row>
    <row r="110" spans="1:9" x14ac:dyDescent="0.2">
      <c r="A110" s="79"/>
      <c r="B110" s="79"/>
      <c r="C110" s="79"/>
      <c r="D110" s="79"/>
      <c r="E110" s="10"/>
      <c r="F110" s="79"/>
      <c r="G110" s="79"/>
      <c r="H110" s="79"/>
      <c r="I110" s="79"/>
    </row>
    <row r="111" spans="1:9" x14ac:dyDescent="0.2">
      <c r="A111" s="79"/>
      <c r="B111" s="79"/>
      <c r="C111" s="79"/>
      <c r="D111" s="79"/>
      <c r="E111" s="10"/>
      <c r="F111" s="79"/>
      <c r="G111" s="79"/>
      <c r="H111" s="79"/>
      <c r="I111" s="79"/>
    </row>
    <row r="112" spans="1:9" x14ac:dyDescent="0.2">
      <c r="A112" s="79"/>
      <c r="B112" s="79"/>
      <c r="C112" s="79"/>
      <c r="D112" s="79"/>
      <c r="E112" s="10"/>
      <c r="F112" s="79"/>
      <c r="G112" s="79"/>
      <c r="H112" s="79"/>
      <c r="I112" s="79"/>
    </row>
    <row r="113" spans="1:9" x14ac:dyDescent="0.2">
      <c r="A113" s="79"/>
      <c r="B113" s="79"/>
      <c r="C113" s="79"/>
      <c r="D113" s="79"/>
      <c r="E113" s="10"/>
      <c r="F113" s="79"/>
      <c r="G113" s="79"/>
      <c r="H113" s="79"/>
      <c r="I113" s="79"/>
    </row>
    <row r="114" spans="1:9" x14ac:dyDescent="0.2">
      <c r="A114" s="79"/>
      <c r="B114" s="79"/>
      <c r="C114" s="79"/>
      <c r="D114" s="79"/>
      <c r="E114" s="10"/>
      <c r="F114" s="79"/>
      <c r="G114" s="79"/>
      <c r="H114" s="79"/>
      <c r="I114" s="79"/>
    </row>
    <row r="115" spans="1:9" x14ac:dyDescent="0.2">
      <c r="A115" s="79"/>
      <c r="B115" s="79"/>
      <c r="C115" s="79"/>
      <c r="D115" s="79"/>
      <c r="E115" s="10"/>
      <c r="F115" s="79"/>
      <c r="G115" s="79"/>
      <c r="H115" s="79"/>
      <c r="I115" s="79"/>
    </row>
    <row r="116" spans="1:9" x14ac:dyDescent="0.2">
      <c r="A116" s="79"/>
      <c r="B116" s="79"/>
      <c r="C116" s="79"/>
      <c r="D116" s="79"/>
      <c r="E116" s="10"/>
      <c r="F116" s="79"/>
      <c r="G116" s="79"/>
      <c r="H116" s="79"/>
      <c r="I116" s="79"/>
    </row>
    <row r="117" spans="1:9" x14ac:dyDescent="0.2">
      <c r="A117" s="79"/>
      <c r="B117" s="79"/>
      <c r="C117" s="79"/>
      <c r="D117" s="79"/>
      <c r="E117" s="10"/>
      <c r="F117" s="79"/>
      <c r="G117" s="79"/>
      <c r="H117" s="79"/>
      <c r="I117" s="79"/>
    </row>
    <row r="118" spans="1:9" x14ac:dyDescent="0.2">
      <c r="A118" s="79"/>
      <c r="B118" s="79"/>
      <c r="C118" s="79"/>
      <c r="D118" s="79"/>
      <c r="E118" s="10"/>
      <c r="G118" s="79"/>
      <c r="H118" s="79"/>
      <c r="I118" s="79"/>
    </row>
    <row r="119" spans="1:9" x14ac:dyDescent="0.2">
      <c r="A119" s="79"/>
      <c r="B119" s="79"/>
      <c r="C119" s="79"/>
      <c r="D119" s="79"/>
      <c r="E119" s="10"/>
      <c r="G119" s="79"/>
      <c r="H119" s="79"/>
      <c r="I119" s="79"/>
    </row>
    <row r="120" spans="1:9" x14ac:dyDescent="0.2">
      <c r="A120" s="79"/>
      <c r="B120" s="79"/>
      <c r="C120" s="79"/>
      <c r="D120" s="79"/>
      <c r="E120" s="10"/>
      <c r="G120" s="79"/>
      <c r="H120" s="79"/>
      <c r="I120" s="79"/>
    </row>
    <row r="121" spans="1:9" x14ac:dyDescent="0.2">
      <c r="A121" s="79"/>
      <c r="B121" s="79"/>
      <c r="C121" s="79"/>
      <c r="D121" s="79"/>
      <c r="E121" s="10"/>
      <c r="G121" s="79"/>
      <c r="H121" s="79"/>
      <c r="I121" s="79"/>
    </row>
    <row r="122" spans="1:9" x14ac:dyDescent="0.2">
      <c r="A122" s="79"/>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row r="125" spans="1:9" x14ac:dyDescent="0.2">
      <c r="A125" s="78" t="s">
        <v>1899</v>
      </c>
      <c r="B125" s="79"/>
      <c r="C125" s="79"/>
      <c r="D125" s="79"/>
      <c r="E125" s="10"/>
      <c r="G125" s="79"/>
      <c r="H125" s="79"/>
      <c r="I125" s="79"/>
    </row>
    <row r="126" spans="1:9" x14ac:dyDescent="0.2">
      <c r="A126" s="79"/>
      <c r="B126" s="79"/>
      <c r="C126" s="79"/>
      <c r="D126" s="79"/>
      <c r="E126" s="10"/>
      <c r="G126" s="79"/>
      <c r="H126" s="79"/>
      <c r="I126" s="79"/>
    </row>
    <row r="127" spans="1:9" x14ac:dyDescent="0.2">
      <c r="A127" s="78" t="s">
        <v>1505</v>
      </c>
      <c r="B127" s="79"/>
      <c r="C127" s="79"/>
      <c r="D127" s="79"/>
      <c r="E127" s="10"/>
      <c r="G127" s="79"/>
      <c r="H127" s="79"/>
      <c r="I127" s="79"/>
    </row>
    <row r="128" spans="1:9" x14ac:dyDescent="0.2">
      <c r="A128" s="79"/>
      <c r="B128" s="79"/>
      <c r="C128" s="79"/>
      <c r="D128" s="79"/>
      <c r="E128" s="10"/>
      <c r="G128" s="79"/>
      <c r="H128" s="79"/>
      <c r="I128" s="79"/>
    </row>
    <row r="129" spans="1:9" x14ac:dyDescent="0.2">
      <c r="A129" s="79"/>
      <c r="B129" s="79"/>
      <c r="C129" s="79"/>
      <c r="D129" s="79"/>
      <c r="E129" s="10"/>
      <c r="G129" s="79"/>
      <c r="H129" s="79"/>
      <c r="I129" s="79"/>
    </row>
    <row r="130" spans="1:9" x14ac:dyDescent="0.2">
      <c r="A130" s="79"/>
      <c r="B130" s="79"/>
      <c r="C130" s="79"/>
      <c r="D130" s="79"/>
      <c r="E130" s="10"/>
      <c r="G130" s="79"/>
      <c r="H130" s="79"/>
      <c r="I130" s="79"/>
    </row>
    <row r="131" spans="1:9" x14ac:dyDescent="0.2">
      <c r="A131" s="79"/>
      <c r="B131" s="79"/>
      <c r="C131" s="79"/>
      <c r="D131" s="79"/>
      <c r="E131" s="10"/>
      <c r="G131" s="79"/>
      <c r="H131" s="79"/>
      <c r="I131" s="79"/>
    </row>
    <row r="132" spans="1:9" x14ac:dyDescent="0.2">
      <c r="A132" s="79"/>
      <c r="B132" s="79"/>
      <c r="C132" s="79"/>
      <c r="D132" s="79"/>
      <c r="E132" s="10"/>
      <c r="G132" s="79"/>
      <c r="H132" s="79"/>
      <c r="I132" s="79"/>
    </row>
    <row r="133" spans="1:9" x14ac:dyDescent="0.2">
      <c r="A133" s="79"/>
      <c r="B133" s="79"/>
      <c r="C133" s="79"/>
      <c r="D133" s="79"/>
      <c r="E133" s="10"/>
      <c r="G133" s="79"/>
      <c r="H133" s="79"/>
      <c r="I133" s="79"/>
    </row>
    <row r="134" spans="1:9" x14ac:dyDescent="0.2">
      <c r="A134" s="79"/>
      <c r="B134" s="79"/>
      <c r="C134" s="79"/>
      <c r="D134" s="79"/>
      <c r="E134" s="10"/>
      <c r="G134" s="79"/>
      <c r="H134" s="79"/>
      <c r="I134" s="79"/>
    </row>
    <row r="135" spans="1:9" x14ac:dyDescent="0.2">
      <c r="A135" s="79"/>
      <c r="B135" s="79"/>
      <c r="C135" s="79"/>
      <c r="D135" s="79"/>
      <c r="E135" s="10"/>
      <c r="G135" s="79"/>
      <c r="H135" s="79"/>
      <c r="I135" s="79"/>
    </row>
    <row r="136" spans="1:9" x14ac:dyDescent="0.2">
      <c r="A136" s="79"/>
      <c r="B136" s="79"/>
      <c r="C136" s="79"/>
      <c r="D136" s="79"/>
      <c r="E136" s="10"/>
      <c r="G136" s="79"/>
      <c r="H136" s="79"/>
      <c r="I136" s="79"/>
    </row>
    <row r="137" spans="1:9" x14ac:dyDescent="0.2">
      <c r="A137" s="79"/>
      <c r="B137" s="79"/>
      <c r="C137" s="79"/>
      <c r="D137" s="79"/>
      <c r="E137" s="10"/>
      <c r="G137" s="79"/>
      <c r="H137" s="79"/>
      <c r="I137" s="79"/>
    </row>
    <row r="138" spans="1:9" x14ac:dyDescent="0.2">
      <c r="A138" s="79"/>
      <c r="B138" s="79"/>
      <c r="C138" s="79"/>
      <c r="D138" s="79"/>
      <c r="E138" s="10"/>
      <c r="G138" s="79"/>
      <c r="H138" s="79"/>
      <c r="I138" s="79"/>
    </row>
    <row r="139" spans="1:9" x14ac:dyDescent="0.2">
      <c r="A139" s="79"/>
      <c r="B139" s="79"/>
      <c r="C139" s="79"/>
      <c r="D139" s="79"/>
      <c r="E139" s="10"/>
      <c r="G139" s="79"/>
      <c r="H139" s="79"/>
      <c r="I139" s="79"/>
    </row>
    <row r="140" spans="1:9" x14ac:dyDescent="0.2">
      <c r="A140" s="79"/>
      <c r="B140" s="79"/>
      <c r="C140" s="79"/>
      <c r="D140" s="79"/>
      <c r="E140" s="10"/>
      <c r="G140" s="79"/>
      <c r="H140" s="79"/>
      <c r="I140" s="79"/>
    </row>
    <row r="141" spans="1:9" x14ac:dyDescent="0.2">
      <c r="A141" s="79"/>
      <c r="B141" s="79"/>
      <c r="C141" s="79"/>
      <c r="D141" s="79"/>
      <c r="E141" s="10"/>
      <c r="G141" s="79"/>
      <c r="H141" s="79"/>
      <c r="I141" s="79"/>
    </row>
    <row r="142" spans="1:9" x14ac:dyDescent="0.2">
      <c r="A142" s="79"/>
      <c r="B142" s="79"/>
      <c r="C142" s="79"/>
      <c r="D142" s="79"/>
      <c r="E142" s="10"/>
      <c r="G142" s="79"/>
      <c r="H142" s="79"/>
      <c r="I142" s="79"/>
    </row>
    <row r="143" spans="1:9" x14ac:dyDescent="0.2">
      <c r="A143" s="79"/>
      <c r="B143" s="79"/>
      <c r="C143" s="79"/>
      <c r="D143" s="79"/>
      <c r="E143" s="10"/>
      <c r="G143" s="79"/>
      <c r="H143" s="79"/>
      <c r="I143" s="79"/>
    </row>
    <row r="144" spans="1:9" x14ac:dyDescent="0.2">
      <c r="A144" s="79"/>
      <c r="B144" s="79"/>
      <c r="C144" s="79"/>
      <c r="D144" s="79"/>
      <c r="E144" s="10"/>
      <c r="G144" s="79"/>
      <c r="H144" s="79"/>
      <c r="I144" s="79"/>
    </row>
    <row r="145" spans="1:9" x14ac:dyDescent="0.2">
      <c r="A145" s="79"/>
      <c r="B145" s="79"/>
      <c r="C145" s="79"/>
      <c r="D145" s="79"/>
      <c r="E145" s="10"/>
      <c r="G145" s="79"/>
      <c r="H145" s="79"/>
      <c r="I145" s="79"/>
    </row>
    <row r="146" spans="1:9" x14ac:dyDescent="0.2">
      <c r="A146" s="79" t="s">
        <v>1506</v>
      </c>
      <c r="B146" s="79"/>
      <c r="C146" s="79"/>
      <c r="D146" s="79"/>
      <c r="E146" s="10"/>
      <c r="G146" s="79"/>
      <c r="H146" s="79"/>
      <c r="I146" s="79"/>
    </row>
    <row r="147" spans="1:9" x14ac:dyDescent="0.2">
      <c r="A147" s="79"/>
      <c r="B147" s="79"/>
      <c r="C147" s="79"/>
      <c r="D147" s="79"/>
      <c r="E147" s="10"/>
      <c r="G147" s="79"/>
      <c r="H147" s="79"/>
      <c r="I147" s="79"/>
    </row>
  </sheetData>
  <mergeCells count="2">
    <mergeCell ref="A1:F1"/>
    <mergeCell ref="A72:D72"/>
  </mergeCells>
  <conditionalFormatting sqref="F2:F3 F5:F71 F73:F105">
    <cfRule type="cellIs" dxfId="49" priority="3" stopIfTrue="1" operator="between">
      <formula>0.009</formula>
      <formula>-0.009</formula>
    </cfRule>
  </conditionalFormatting>
  <conditionalFormatting sqref="F118:F65536">
    <cfRule type="cellIs" dxfId="48" priority="1" stopIfTrue="1" operator="between">
      <formula>0.009</formula>
      <formula>-0.009</formula>
    </cfRule>
  </conditionalFormatting>
  <conditionalFormatting sqref="F70:G72 F72:H72">
    <cfRule type="cellIs" dxfId="47"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2A61A-0F5F-4960-8692-E38115C6C31B}">
  <dimension ref="A1:I133"/>
  <sheetViews>
    <sheetView workbookViewId="0">
      <selection sqref="A1:F1"/>
    </sheetView>
  </sheetViews>
  <sheetFormatPr defaultColWidth="9.28515625" defaultRowHeight="11.25" x14ac:dyDescent="0.2"/>
  <cols>
    <col min="1" max="1" width="33.85546875" style="6" bestFit="1" customWidth="1"/>
    <col min="2" max="2" width="29.140625" style="6" bestFit="1" customWidth="1"/>
    <col min="3" max="3" width="32.28515625" style="6" bestFit="1" customWidth="1"/>
    <col min="4" max="4" width="15.7109375" style="6" customWidth="1"/>
    <col min="5" max="5" width="24.7109375" style="9" customWidth="1"/>
    <col min="6" max="6" width="11.7109375" style="10" bestFit="1" customWidth="1"/>
    <col min="7" max="16384" width="9.28515625" style="6"/>
  </cols>
  <sheetData>
    <row r="1" spans="1:6" s="1" customFormat="1" ht="15" x14ac:dyDescent="0.2">
      <c r="A1" s="150" t="s">
        <v>20</v>
      </c>
      <c r="B1" s="151"/>
      <c r="C1" s="151"/>
      <c r="D1" s="151"/>
      <c r="E1" s="151"/>
      <c r="F1" s="151"/>
    </row>
    <row r="2" spans="1:6" s="1" customFormat="1" ht="12" x14ac:dyDescent="0.2">
      <c r="E2" s="5"/>
      <c r="F2" s="8"/>
    </row>
    <row r="3" spans="1:6" s="1" customFormat="1" ht="12" x14ac:dyDescent="0.2">
      <c r="A3" s="7" t="s">
        <v>7</v>
      </c>
      <c r="B3" s="2"/>
      <c r="C3" s="3"/>
      <c r="D3" s="3"/>
      <c r="E3" s="4"/>
      <c r="F3" s="8"/>
    </row>
    <row r="4" spans="1:6" s="1" customFormat="1" ht="22.15" customHeight="1" x14ac:dyDescent="0.2">
      <c r="A4" s="14" t="s">
        <v>2</v>
      </c>
      <c r="B4" s="14" t="s">
        <v>0</v>
      </c>
      <c r="C4" s="15" t="s">
        <v>625</v>
      </c>
      <c r="D4" s="15" t="s">
        <v>1</v>
      </c>
      <c r="E4" s="56" t="s">
        <v>6</v>
      </c>
      <c r="F4" s="16" t="s">
        <v>3</v>
      </c>
    </row>
    <row r="5" spans="1:6" x14ac:dyDescent="0.2">
      <c r="A5" s="17" t="s">
        <v>128</v>
      </c>
      <c r="B5" s="18"/>
      <c r="C5" s="18"/>
      <c r="D5" s="18"/>
      <c r="E5" s="19"/>
      <c r="F5" s="20"/>
    </row>
    <row r="6" spans="1:6" x14ac:dyDescent="0.2">
      <c r="A6" s="21" t="s">
        <v>31</v>
      </c>
      <c r="B6" s="22"/>
      <c r="C6" s="22"/>
      <c r="D6" s="22"/>
      <c r="E6" s="23"/>
      <c r="F6" s="24"/>
    </row>
    <row r="7" spans="1:6" x14ac:dyDescent="0.2">
      <c r="A7" s="22" t="s">
        <v>135</v>
      </c>
      <c r="B7" s="22" t="s">
        <v>134</v>
      </c>
      <c r="C7" s="22" t="s">
        <v>131</v>
      </c>
      <c r="D7" s="25">
        <v>1227369</v>
      </c>
      <c r="E7" s="23">
        <v>16222.13607</v>
      </c>
      <c r="F7" s="24">
        <v>4.8618275370509298</v>
      </c>
    </row>
    <row r="8" spans="1:6" x14ac:dyDescent="0.2">
      <c r="A8" s="22" t="s">
        <v>151</v>
      </c>
      <c r="B8" s="22" t="s">
        <v>150</v>
      </c>
      <c r="C8" s="22" t="s">
        <v>152</v>
      </c>
      <c r="D8" s="25">
        <v>541399</v>
      </c>
      <c r="E8" s="23">
        <v>15971.270500000001</v>
      </c>
      <c r="F8" s="24">
        <v>4.78664230059002</v>
      </c>
    </row>
    <row r="9" spans="1:6" x14ac:dyDescent="0.2">
      <c r="A9" s="22" t="s">
        <v>145</v>
      </c>
      <c r="B9" s="22" t="s">
        <v>144</v>
      </c>
      <c r="C9" s="22" t="s">
        <v>146</v>
      </c>
      <c r="D9" s="25">
        <v>354769</v>
      </c>
      <c r="E9" s="23">
        <v>13339.314399999999</v>
      </c>
      <c r="F9" s="24">
        <v>3.9978364005486902</v>
      </c>
    </row>
    <row r="10" spans="1:6" x14ac:dyDescent="0.2">
      <c r="A10" s="22" t="s">
        <v>326</v>
      </c>
      <c r="B10" s="22" t="s">
        <v>325</v>
      </c>
      <c r="C10" s="22" t="s">
        <v>131</v>
      </c>
      <c r="D10" s="25">
        <v>2827755</v>
      </c>
      <c r="E10" s="23">
        <v>11791.73835</v>
      </c>
      <c r="F10" s="24">
        <v>3.5340227681698502</v>
      </c>
    </row>
    <row r="11" spans="1:6" x14ac:dyDescent="0.2">
      <c r="A11" s="22" t="s">
        <v>365</v>
      </c>
      <c r="B11" s="22" t="s">
        <v>364</v>
      </c>
      <c r="C11" s="22" t="s">
        <v>227</v>
      </c>
      <c r="D11" s="25">
        <v>846320</v>
      </c>
      <c r="E11" s="23">
        <v>11623.35888</v>
      </c>
      <c r="F11" s="24">
        <v>3.4835588871872498</v>
      </c>
    </row>
    <row r="12" spans="1:6" x14ac:dyDescent="0.2">
      <c r="A12" s="22" t="s">
        <v>342</v>
      </c>
      <c r="B12" s="22" t="s">
        <v>341</v>
      </c>
      <c r="C12" s="22" t="s">
        <v>131</v>
      </c>
      <c r="D12" s="25">
        <v>1074712</v>
      </c>
      <c r="E12" s="23">
        <v>10857.815339999999</v>
      </c>
      <c r="F12" s="24">
        <v>3.2541229702696</v>
      </c>
    </row>
    <row r="13" spans="1:6" x14ac:dyDescent="0.2">
      <c r="A13" s="22" t="s">
        <v>891</v>
      </c>
      <c r="B13" s="22" t="s">
        <v>890</v>
      </c>
      <c r="C13" s="22" t="s">
        <v>140</v>
      </c>
      <c r="D13" s="25">
        <v>10525598</v>
      </c>
      <c r="E13" s="23">
        <v>10630.85398</v>
      </c>
      <c r="F13" s="24">
        <v>3.1861019041699699</v>
      </c>
    </row>
    <row r="14" spans="1:6" x14ac:dyDescent="0.2">
      <c r="A14" s="22" t="s">
        <v>139</v>
      </c>
      <c r="B14" s="22" t="s">
        <v>138</v>
      </c>
      <c r="C14" s="22" t="s">
        <v>140</v>
      </c>
      <c r="D14" s="25">
        <v>3317375</v>
      </c>
      <c r="E14" s="23">
        <v>10615.6</v>
      </c>
      <c r="F14" s="24">
        <v>3.1815302361915001</v>
      </c>
    </row>
    <row r="15" spans="1:6" x14ac:dyDescent="0.2">
      <c r="A15" s="22" t="s">
        <v>263</v>
      </c>
      <c r="B15" s="22" t="s">
        <v>262</v>
      </c>
      <c r="C15" s="22" t="s">
        <v>181</v>
      </c>
      <c r="D15" s="25">
        <v>121596</v>
      </c>
      <c r="E15" s="23">
        <v>9928.9213799999998</v>
      </c>
      <c r="F15" s="24">
        <v>2.97573039519559</v>
      </c>
    </row>
    <row r="16" spans="1:6" x14ac:dyDescent="0.2">
      <c r="A16" s="22" t="s">
        <v>885</v>
      </c>
      <c r="B16" s="22" t="s">
        <v>884</v>
      </c>
      <c r="C16" s="22" t="s">
        <v>170</v>
      </c>
      <c r="D16" s="25">
        <v>206455</v>
      </c>
      <c r="E16" s="23">
        <v>9909.84</v>
      </c>
      <c r="F16" s="24">
        <v>2.9700116428482599</v>
      </c>
    </row>
    <row r="17" spans="1:6" x14ac:dyDescent="0.2">
      <c r="A17" s="22" t="s">
        <v>186</v>
      </c>
      <c r="B17" s="22" t="s">
        <v>185</v>
      </c>
      <c r="C17" s="22" t="s">
        <v>187</v>
      </c>
      <c r="D17" s="25">
        <v>1259662</v>
      </c>
      <c r="E17" s="23">
        <v>9900.9433200000003</v>
      </c>
      <c r="F17" s="24">
        <v>2.96734527858984</v>
      </c>
    </row>
    <row r="18" spans="1:6" x14ac:dyDescent="0.2">
      <c r="A18" s="22" t="s">
        <v>142</v>
      </c>
      <c r="B18" s="22" t="s">
        <v>141</v>
      </c>
      <c r="C18" s="22" t="s">
        <v>143</v>
      </c>
      <c r="D18" s="25">
        <v>558990</v>
      </c>
      <c r="E18" s="23">
        <v>9821.4542999999994</v>
      </c>
      <c r="F18" s="24">
        <v>2.9435221578453499</v>
      </c>
    </row>
    <row r="19" spans="1:6" x14ac:dyDescent="0.2">
      <c r="A19" s="22" t="s">
        <v>217</v>
      </c>
      <c r="B19" s="22" t="s">
        <v>216</v>
      </c>
      <c r="C19" s="22" t="s">
        <v>218</v>
      </c>
      <c r="D19" s="25">
        <v>195456</v>
      </c>
      <c r="E19" s="23">
        <v>9741.5270400000009</v>
      </c>
      <c r="F19" s="24">
        <v>2.9195676951314198</v>
      </c>
    </row>
    <row r="20" spans="1:6" x14ac:dyDescent="0.2">
      <c r="A20" s="22" t="s">
        <v>133</v>
      </c>
      <c r="B20" s="22" t="s">
        <v>132</v>
      </c>
      <c r="C20" s="22" t="s">
        <v>131</v>
      </c>
      <c r="D20" s="25">
        <v>998688</v>
      </c>
      <c r="E20" s="23">
        <v>9582.4113600000001</v>
      </c>
      <c r="F20" s="24">
        <v>2.8718802024817198</v>
      </c>
    </row>
    <row r="21" spans="1:6" x14ac:dyDescent="0.2">
      <c r="A21" s="22" t="s">
        <v>809</v>
      </c>
      <c r="B21" s="22" t="s">
        <v>808</v>
      </c>
      <c r="C21" s="22" t="s">
        <v>239</v>
      </c>
      <c r="D21" s="25">
        <v>2691498</v>
      </c>
      <c r="E21" s="23">
        <v>8743.3312530000003</v>
      </c>
      <c r="F21" s="24">
        <v>2.62040513456212</v>
      </c>
    </row>
    <row r="22" spans="1:6" x14ac:dyDescent="0.2">
      <c r="A22" s="22" t="s">
        <v>421</v>
      </c>
      <c r="B22" s="22" t="s">
        <v>420</v>
      </c>
      <c r="C22" s="22" t="s">
        <v>149</v>
      </c>
      <c r="D22" s="25">
        <v>471299</v>
      </c>
      <c r="E22" s="23">
        <v>8243.4908090000008</v>
      </c>
      <c r="F22" s="24">
        <v>2.4706013094502701</v>
      </c>
    </row>
    <row r="23" spans="1:6" x14ac:dyDescent="0.2">
      <c r="A23" s="22" t="s">
        <v>893</v>
      </c>
      <c r="B23" s="22" t="s">
        <v>892</v>
      </c>
      <c r="C23" s="22" t="s">
        <v>233</v>
      </c>
      <c r="D23" s="25">
        <v>273443</v>
      </c>
      <c r="E23" s="23">
        <v>7264.0132949999997</v>
      </c>
      <c r="F23" s="24">
        <v>2.1770486768660802</v>
      </c>
    </row>
    <row r="24" spans="1:6" x14ac:dyDescent="0.2">
      <c r="A24" s="22" t="s">
        <v>847</v>
      </c>
      <c r="B24" s="22" t="s">
        <v>846</v>
      </c>
      <c r="C24" s="22" t="s">
        <v>209</v>
      </c>
      <c r="D24" s="25">
        <v>1687518</v>
      </c>
      <c r="E24" s="23">
        <v>7115.4196469999997</v>
      </c>
      <c r="F24" s="24">
        <v>2.1325146718152101</v>
      </c>
    </row>
    <row r="25" spans="1:6" x14ac:dyDescent="0.2">
      <c r="A25" s="22" t="s">
        <v>274</v>
      </c>
      <c r="B25" s="22" t="s">
        <v>273</v>
      </c>
      <c r="C25" s="22" t="s">
        <v>275</v>
      </c>
      <c r="D25" s="25">
        <v>736949</v>
      </c>
      <c r="E25" s="23">
        <v>6940.5856819999999</v>
      </c>
      <c r="F25" s="24">
        <v>2.0801163574513799</v>
      </c>
    </row>
    <row r="26" spans="1:6" x14ac:dyDescent="0.2">
      <c r="A26" s="22" t="s">
        <v>137</v>
      </c>
      <c r="B26" s="22" t="s">
        <v>136</v>
      </c>
      <c r="C26" s="22" t="s">
        <v>131</v>
      </c>
      <c r="D26" s="25">
        <v>971829</v>
      </c>
      <c r="E26" s="23">
        <v>6887.3521229999997</v>
      </c>
      <c r="F26" s="24">
        <v>2.0641620847264601</v>
      </c>
    </row>
    <row r="27" spans="1:6" x14ac:dyDescent="0.2">
      <c r="A27" s="22" t="s">
        <v>148</v>
      </c>
      <c r="B27" s="22" t="s">
        <v>147</v>
      </c>
      <c r="C27" s="22" t="s">
        <v>149</v>
      </c>
      <c r="D27" s="25">
        <v>679009</v>
      </c>
      <c r="E27" s="23">
        <v>6750.0284689999999</v>
      </c>
      <c r="F27" s="24">
        <v>2.0230057339459799</v>
      </c>
    </row>
    <row r="28" spans="1:6" x14ac:dyDescent="0.2">
      <c r="A28" s="22" t="s">
        <v>160</v>
      </c>
      <c r="B28" s="22" t="s">
        <v>159</v>
      </c>
      <c r="C28" s="22" t="s">
        <v>161</v>
      </c>
      <c r="D28" s="25">
        <v>540261</v>
      </c>
      <c r="E28" s="23">
        <v>6412.8980700000002</v>
      </c>
      <c r="F28" s="24">
        <v>1.9219666444967001</v>
      </c>
    </row>
    <row r="29" spans="1:6" x14ac:dyDescent="0.2">
      <c r="A29" s="22" t="s">
        <v>241</v>
      </c>
      <c r="B29" s="22" t="s">
        <v>240</v>
      </c>
      <c r="C29" s="22" t="s">
        <v>176</v>
      </c>
      <c r="D29" s="25">
        <v>564163</v>
      </c>
      <c r="E29" s="23">
        <v>6002.1301569999996</v>
      </c>
      <c r="F29" s="24">
        <v>1.79885814989754</v>
      </c>
    </row>
    <row r="30" spans="1:6" x14ac:dyDescent="0.2">
      <c r="A30" s="22" t="s">
        <v>895</v>
      </c>
      <c r="B30" s="22" t="s">
        <v>894</v>
      </c>
      <c r="C30" s="22" t="s">
        <v>167</v>
      </c>
      <c r="D30" s="25">
        <v>340179</v>
      </c>
      <c r="E30" s="23">
        <v>5862.9850649999998</v>
      </c>
      <c r="F30" s="24">
        <v>1.7571559081574899</v>
      </c>
    </row>
    <row r="31" spans="1:6" x14ac:dyDescent="0.2">
      <c r="A31" s="22" t="s">
        <v>794</v>
      </c>
      <c r="B31" s="22" t="s">
        <v>793</v>
      </c>
      <c r="C31" s="22" t="s">
        <v>181</v>
      </c>
      <c r="D31" s="25">
        <v>783255</v>
      </c>
      <c r="E31" s="23">
        <v>5547.7951650000005</v>
      </c>
      <c r="F31" s="24">
        <v>1.66269245842388</v>
      </c>
    </row>
    <row r="32" spans="1:6" x14ac:dyDescent="0.2">
      <c r="A32" s="22" t="s">
        <v>569</v>
      </c>
      <c r="B32" s="22" t="s">
        <v>568</v>
      </c>
      <c r="C32" s="22" t="s">
        <v>227</v>
      </c>
      <c r="D32" s="25">
        <v>1390551</v>
      </c>
      <c r="E32" s="23">
        <v>5495.4575519999999</v>
      </c>
      <c r="F32" s="24">
        <v>1.6470067036620599</v>
      </c>
    </row>
    <row r="33" spans="1:6" x14ac:dyDescent="0.2">
      <c r="A33" s="22" t="s">
        <v>843</v>
      </c>
      <c r="B33" s="22" t="s">
        <v>842</v>
      </c>
      <c r="C33" s="22" t="s">
        <v>428</v>
      </c>
      <c r="D33" s="25">
        <v>1515324</v>
      </c>
      <c r="E33" s="23">
        <v>5403.6453840000004</v>
      </c>
      <c r="F33" s="24">
        <v>1.6194902949294101</v>
      </c>
    </row>
    <row r="34" spans="1:6" x14ac:dyDescent="0.2">
      <c r="A34" s="22" t="s">
        <v>425</v>
      </c>
      <c r="B34" s="22" t="s">
        <v>424</v>
      </c>
      <c r="C34" s="22" t="s">
        <v>158</v>
      </c>
      <c r="D34" s="25">
        <v>240170</v>
      </c>
      <c r="E34" s="23">
        <v>5259.96317</v>
      </c>
      <c r="F34" s="24">
        <v>1.57642826280273</v>
      </c>
    </row>
    <row r="35" spans="1:6" x14ac:dyDescent="0.2">
      <c r="A35" s="22" t="s">
        <v>897</v>
      </c>
      <c r="B35" s="22" t="s">
        <v>896</v>
      </c>
      <c r="C35" s="22" t="s">
        <v>227</v>
      </c>
      <c r="D35" s="25">
        <v>3528964</v>
      </c>
      <c r="E35" s="23">
        <v>5240.8644359999998</v>
      </c>
      <c r="F35" s="24">
        <v>1.5707043094045301</v>
      </c>
    </row>
    <row r="36" spans="1:6" x14ac:dyDescent="0.2">
      <c r="A36" s="22" t="s">
        <v>513</v>
      </c>
      <c r="B36" s="22" t="s">
        <v>512</v>
      </c>
      <c r="C36" s="22" t="s">
        <v>140</v>
      </c>
      <c r="D36" s="25">
        <v>2071449</v>
      </c>
      <c r="E36" s="23">
        <v>5180.6939490000004</v>
      </c>
      <c r="F36" s="24">
        <v>1.5526710165414901</v>
      </c>
    </row>
    <row r="37" spans="1:6" x14ac:dyDescent="0.2">
      <c r="A37" s="22" t="s">
        <v>215</v>
      </c>
      <c r="B37" s="22" t="s">
        <v>214</v>
      </c>
      <c r="C37" s="22" t="s">
        <v>206</v>
      </c>
      <c r="D37" s="25">
        <v>491529</v>
      </c>
      <c r="E37" s="23">
        <v>5062.7487000000001</v>
      </c>
      <c r="F37" s="24">
        <v>1.5173224374777901</v>
      </c>
    </row>
    <row r="38" spans="1:6" x14ac:dyDescent="0.2">
      <c r="A38" s="22" t="s">
        <v>873</v>
      </c>
      <c r="B38" s="22" t="s">
        <v>872</v>
      </c>
      <c r="C38" s="22" t="s">
        <v>158</v>
      </c>
      <c r="D38" s="25">
        <v>61359</v>
      </c>
      <c r="E38" s="23">
        <v>4924.6733400000003</v>
      </c>
      <c r="F38" s="24">
        <v>1.4759407979366399</v>
      </c>
    </row>
    <row r="39" spans="1:6" x14ac:dyDescent="0.2">
      <c r="A39" s="22" t="s">
        <v>899</v>
      </c>
      <c r="B39" s="22" t="s">
        <v>898</v>
      </c>
      <c r="C39" s="22" t="s">
        <v>173</v>
      </c>
      <c r="D39" s="25">
        <v>369121</v>
      </c>
      <c r="E39" s="23">
        <v>4898.9739120000004</v>
      </c>
      <c r="F39" s="24">
        <v>1.4682385948360299</v>
      </c>
    </row>
    <row r="40" spans="1:6" x14ac:dyDescent="0.2">
      <c r="A40" s="22" t="s">
        <v>555</v>
      </c>
      <c r="B40" s="22" t="s">
        <v>554</v>
      </c>
      <c r="C40" s="22" t="s">
        <v>187</v>
      </c>
      <c r="D40" s="25">
        <v>511930</v>
      </c>
      <c r="E40" s="23">
        <v>4860.7753499999999</v>
      </c>
      <c r="F40" s="24">
        <v>1.45679036016422</v>
      </c>
    </row>
    <row r="41" spans="1:6" x14ac:dyDescent="0.2">
      <c r="A41" s="22" t="s">
        <v>817</v>
      </c>
      <c r="B41" s="22" t="s">
        <v>816</v>
      </c>
      <c r="C41" s="22" t="s">
        <v>206</v>
      </c>
      <c r="D41" s="25">
        <v>2587070</v>
      </c>
      <c r="E41" s="23">
        <v>4757.8804369999998</v>
      </c>
      <c r="F41" s="24">
        <v>1.42595241630238</v>
      </c>
    </row>
    <row r="42" spans="1:6" x14ac:dyDescent="0.2">
      <c r="A42" s="22" t="s">
        <v>713</v>
      </c>
      <c r="B42" s="22" t="s">
        <v>712</v>
      </c>
      <c r="C42" s="22" t="s">
        <v>233</v>
      </c>
      <c r="D42" s="25">
        <v>529236</v>
      </c>
      <c r="E42" s="23">
        <v>4392.6588000000002</v>
      </c>
      <c r="F42" s="24">
        <v>1.31649429042849</v>
      </c>
    </row>
    <row r="43" spans="1:6" x14ac:dyDescent="0.2">
      <c r="A43" s="22" t="s">
        <v>901</v>
      </c>
      <c r="B43" s="22" t="s">
        <v>900</v>
      </c>
      <c r="C43" s="22" t="s">
        <v>239</v>
      </c>
      <c r="D43" s="25">
        <v>976245</v>
      </c>
      <c r="E43" s="23">
        <v>4256.4282000000003</v>
      </c>
      <c r="F43" s="24">
        <v>1.27566553152701</v>
      </c>
    </row>
    <row r="44" spans="1:6" x14ac:dyDescent="0.2">
      <c r="A44" s="22" t="s">
        <v>903</v>
      </c>
      <c r="B44" s="22" t="s">
        <v>902</v>
      </c>
      <c r="C44" s="22" t="s">
        <v>149</v>
      </c>
      <c r="D44" s="25">
        <v>78527</v>
      </c>
      <c r="E44" s="23">
        <v>4145.4403300000004</v>
      </c>
      <c r="F44" s="24">
        <v>1.2424021018333999</v>
      </c>
    </row>
    <row r="45" spans="1:6" x14ac:dyDescent="0.2">
      <c r="A45" s="22" t="s">
        <v>827</v>
      </c>
      <c r="B45" s="22" t="s">
        <v>826</v>
      </c>
      <c r="C45" s="22" t="s">
        <v>203</v>
      </c>
      <c r="D45" s="25">
        <v>225369</v>
      </c>
      <c r="E45" s="23">
        <v>3979.3404329999998</v>
      </c>
      <c r="F45" s="24">
        <v>1.1926214163767399</v>
      </c>
    </row>
    <row r="46" spans="1:6" x14ac:dyDescent="0.2">
      <c r="A46" s="22" t="s">
        <v>172</v>
      </c>
      <c r="B46" s="22" t="s">
        <v>171</v>
      </c>
      <c r="C46" s="22" t="s">
        <v>173</v>
      </c>
      <c r="D46" s="25">
        <v>991841</v>
      </c>
      <c r="E46" s="23">
        <v>3560.70919</v>
      </c>
      <c r="F46" s="24">
        <v>1.0671562559129899</v>
      </c>
    </row>
    <row r="47" spans="1:6" x14ac:dyDescent="0.2">
      <c r="A47" s="22" t="s">
        <v>823</v>
      </c>
      <c r="B47" s="22" t="s">
        <v>822</v>
      </c>
      <c r="C47" s="22" t="s">
        <v>209</v>
      </c>
      <c r="D47" s="25">
        <v>122891</v>
      </c>
      <c r="E47" s="23">
        <v>3336.7364320000001</v>
      </c>
      <c r="F47" s="24">
        <v>1.0000308836627001</v>
      </c>
    </row>
    <row r="48" spans="1:6" x14ac:dyDescent="0.2">
      <c r="A48" s="22" t="s">
        <v>670</v>
      </c>
      <c r="B48" s="22" t="s">
        <v>669</v>
      </c>
      <c r="C48" s="22" t="s">
        <v>461</v>
      </c>
      <c r="D48" s="25">
        <v>494674</v>
      </c>
      <c r="E48" s="23">
        <v>3231.210568</v>
      </c>
      <c r="F48" s="24">
        <v>0.96840443513259</v>
      </c>
    </row>
    <row r="49" spans="1:9" x14ac:dyDescent="0.2">
      <c r="A49" s="22" t="s">
        <v>355</v>
      </c>
      <c r="B49" s="22" t="s">
        <v>354</v>
      </c>
      <c r="C49" s="22" t="s">
        <v>203</v>
      </c>
      <c r="D49" s="25">
        <v>193212</v>
      </c>
      <c r="E49" s="23">
        <v>3146.4574200000002</v>
      </c>
      <c r="F49" s="24">
        <v>0.943003637912045</v>
      </c>
    </row>
    <row r="50" spans="1:9" x14ac:dyDescent="0.2">
      <c r="A50" s="22" t="s">
        <v>521</v>
      </c>
      <c r="B50" s="22" t="s">
        <v>520</v>
      </c>
      <c r="C50" s="22" t="s">
        <v>522</v>
      </c>
      <c r="D50" s="25">
        <v>6756314</v>
      </c>
      <c r="E50" s="23">
        <v>2876.8385010000002</v>
      </c>
      <c r="F50" s="24">
        <v>0.86219796107345203</v>
      </c>
    </row>
    <row r="51" spans="1:9" x14ac:dyDescent="0.2">
      <c r="A51" s="22" t="s">
        <v>430</v>
      </c>
      <c r="B51" s="22" t="s">
        <v>429</v>
      </c>
      <c r="C51" s="22" t="s">
        <v>140</v>
      </c>
      <c r="D51" s="25">
        <v>202064</v>
      </c>
      <c r="E51" s="23">
        <v>2464.1704800000002</v>
      </c>
      <c r="F51" s="24">
        <v>0.73851999785697697</v>
      </c>
    </row>
    <row r="52" spans="1:9" x14ac:dyDescent="0.2">
      <c r="A52" s="21" t="s">
        <v>33</v>
      </c>
      <c r="B52" s="21"/>
      <c r="C52" s="21"/>
      <c r="D52" s="21"/>
      <c r="E52" s="26">
        <f>SUM(E7:E51)</f>
        <v>322182.88123900007</v>
      </c>
      <c r="F52" s="27">
        <f>SUM(F7:F51)</f>
        <v>96.559269211836778</v>
      </c>
      <c r="G52" s="11"/>
    </row>
    <row r="53" spans="1:9" x14ac:dyDescent="0.2">
      <c r="A53" s="22"/>
      <c r="B53" s="22"/>
      <c r="C53" s="22"/>
      <c r="D53" s="22"/>
      <c r="E53" s="23"/>
      <c r="F53" s="24"/>
    </row>
    <row r="54" spans="1:9" x14ac:dyDescent="0.2">
      <c r="A54" s="21" t="s">
        <v>41</v>
      </c>
      <c r="B54" s="21"/>
      <c r="C54" s="21"/>
      <c r="D54" s="21"/>
      <c r="E54" s="26">
        <f>E52</f>
        <v>322182.88123900007</v>
      </c>
      <c r="F54" s="27">
        <f>F52</f>
        <v>96.559269211836778</v>
      </c>
      <c r="G54" s="11"/>
    </row>
    <row r="55" spans="1:9" x14ac:dyDescent="0.2">
      <c r="A55" s="21"/>
      <c r="B55" s="21"/>
      <c r="C55" s="21"/>
      <c r="D55" s="21"/>
      <c r="E55" s="26"/>
      <c r="F55" s="27"/>
      <c r="G55" s="11"/>
    </row>
    <row r="56" spans="1:9" x14ac:dyDescent="0.2">
      <c r="A56" s="21" t="s">
        <v>43</v>
      </c>
      <c r="B56" s="21"/>
      <c r="C56" s="21"/>
      <c r="D56" s="21"/>
      <c r="E56" s="26">
        <f>E58-(E52)</f>
        <v>11480.457214999944</v>
      </c>
      <c r="F56" s="27">
        <f>F58-(F52)</f>
        <v>3.4407307881632221</v>
      </c>
      <c r="G56" s="11"/>
    </row>
    <row r="57" spans="1:9" x14ac:dyDescent="0.2">
      <c r="A57" s="21"/>
      <c r="B57" s="21"/>
      <c r="C57" s="21"/>
      <c r="D57" s="21"/>
      <c r="E57" s="26"/>
      <c r="F57" s="27"/>
      <c r="G57" s="11"/>
    </row>
    <row r="58" spans="1:9" x14ac:dyDescent="0.2">
      <c r="A58" s="28" t="s">
        <v>42</v>
      </c>
      <c r="B58" s="28"/>
      <c r="C58" s="28"/>
      <c r="D58" s="28"/>
      <c r="E58" s="29">
        <v>333663.33845400001</v>
      </c>
      <c r="F58" s="30">
        <v>100</v>
      </c>
      <c r="G58" s="11"/>
    </row>
    <row r="60" spans="1:9" ht="23.25" customHeight="1" x14ac:dyDescent="0.2">
      <c r="A60" s="152" t="s">
        <v>1031</v>
      </c>
      <c r="B60" s="152"/>
      <c r="C60" s="152"/>
      <c r="D60" s="152"/>
      <c r="G60" s="10"/>
      <c r="H60" s="10"/>
      <c r="I60" s="9"/>
    </row>
    <row r="62" spans="1:9" x14ac:dyDescent="0.2">
      <c r="A62" s="11" t="s">
        <v>45</v>
      </c>
    </row>
    <row r="63" spans="1:9" x14ac:dyDescent="0.2">
      <c r="A63" s="11" t="s">
        <v>1010</v>
      </c>
    </row>
    <row r="64" spans="1:9" x14ac:dyDescent="0.2">
      <c r="A64" s="11" t="s">
        <v>46</v>
      </c>
      <c r="B64" s="11"/>
      <c r="C64" s="31" t="s">
        <v>48</v>
      </c>
      <c r="D64" s="31" t="s">
        <v>47</v>
      </c>
    </row>
    <row r="65" spans="1:4" x14ac:dyDescent="0.2">
      <c r="A65" s="6" t="s">
        <v>57</v>
      </c>
      <c r="C65" s="32">
        <v>195.6199</v>
      </c>
      <c r="D65" s="32">
        <v>180.38339999999999</v>
      </c>
    </row>
    <row r="66" spans="1:4" x14ac:dyDescent="0.2">
      <c r="A66" s="6" t="s">
        <v>125</v>
      </c>
      <c r="C66" s="32">
        <v>20.2957</v>
      </c>
      <c r="D66" s="32">
        <v>18.7149</v>
      </c>
    </row>
    <row r="67" spans="1:4" x14ac:dyDescent="0.2">
      <c r="A67" s="6" t="s">
        <v>58</v>
      </c>
      <c r="C67" s="32">
        <v>216.55959999999999</v>
      </c>
      <c r="D67" s="32">
        <v>199.80029999999999</v>
      </c>
    </row>
    <row r="68" spans="1:4" x14ac:dyDescent="0.2">
      <c r="A68" s="6" t="s">
        <v>126</v>
      </c>
      <c r="C68" s="32">
        <v>23.435500000000001</v>
      </c>
      <c r="D68" s="32">
        <v>21.6218</v>
      </c>
    </row>
    <row r="70" spans="1:4" x14ac:dyDescent="0.2">
      <c r="A70" s="6" t="s">
        <v>52</v>
      </c>
    </row>
    <row r="72" spans="1:4" x14ac:dyDescent="0.2">
      <c r="A72" s="11" t="s">
        <v>1011</v>
      </c>
      <c r="D72" s="31" t="s">
        <v>54</v>
      </c>
    </row>
    <row r="74" spans="1:4" x14ac:dyDescent="0.2">
      <c r="A74" s="11" t="s">
        <v>1014</v>
      </c>
      <c r="D74" s="31" t="s">
        <v>54</v>
      </c>
    </row>
    <row r="76" spans="1:4" x14ac:dyDescent="0.2">
      <c r="A76" s="11" t="s">
        <v>1058</v>
      </c>
      <c r="D76" s="31" t="s">
        <v>54</v>
      </c>
    </row>
    <row r="77" spans="1:4" x14ac:dyDescent="0.2">
      <c r="A77" s="11"/>
    </row>
    <row r="78" spans="1:4" x14ac:dyDescent="0.2">
      <c r="A78" s="11" t="s">
        <v>1043</v>
      </c>
      <c r="D78" s="31" t="s">
        <v>54</v>
      </c>
    </row>
    <row r="80" spans="1:4" x14ac:dyDescent="0.2">
      <c r="A80" s="11" t="s">
        <v>1044</v>
      </c>
      <c r="D80" s="36">
        <v>1.0236416178132248</v>
      </c>
    </row>
    <row r="82" spans="1:9" x14ac:dyDescent="0.2">
      <c r="A82" s="11" t="s">
        <v>378</v>
      </c>
      <c r="D82" s="31" t="s">
        <v>54</v>
      </c>
    </row>
    <row r="84" spans="1:9" x14ac:dyDescent="0.2">
      <c r="A84" s="11" t="s">
        <v>1025</v>
      </c>
      <c r="D84" s="31" t="s">
        <v>54</v>
      </c>
    </row>
    <row r="86" spans="1:9" x14ac:dyDescent="0.2">
      <c r="A86" s="11" t="s">
        <v>1026</v>
      </c>
      <c r="B86" s="11"/>
      <c r="D86" s="31" t="s">
        <v>54</v>
      </c>
    </row>
    <row r="87" spans="1:9" x14ac:dyDescent="0.2">
      <c r="A87" s="11"/>
      <c r="B87" s="11"/>
    </row>
    <row r="88" spans="1:9" x14ac:dyDescent="0.2">
      <c r="A88" s="11" t="s">
        <v>1027</v>
      </c>
      <c r="B88" s="11"/>
      <c r="D88" s="31" t="s">
        <v>54</v>
      </c>
    </row>
    <row r="89" spans="1:9" x14ac:dyDescent="0.2">
      <c r="A89" s="11"/>
      <c r="B89" s="11"/>
    </row>
    <row r="90" spans="1:9" x14ac:dyDescent="0.2">
      <c r="A90" s="11" t="s">
        <v>1028</v>
      </c>
      <c r="B90" s="11"/>
      <c r="D90" s="31" t="s">
        <v>54</v>
      </c>
    </row>
    <row r="92" spans="1:9" x14ac:dyDescent="0.2">
      <c r="A92" s="78" t="s">
        <v>1060</v>
      </c>
      <c r="B92" s="79"/>
      <c r="C92" s="79"/>
      <c r="D92" s="79"/>
    </row>
    <row r="94" spans="1:9" x14ac:dyDescent="0.2">
      <c r="A94" s="78" t="s">
        <v>1503</v>
      </c>
      <c r="B94" s="79"/>
      <c r="C94" s="79"/>
      <c r="D94" s="79"/>
      <c r="E94" s="10"/>
      <c r="G94" s="79"/>
      <c r="H94" s="79"/>
      <c r="I94" s="79"/>
    </row>
    <row r="95" spans="1:9" x14ac:dyDescent="0.2">
      <c r="A95" s="100"/>
      <c r="B95" s="79"/>
      <c r="C95" s="79"/>
      <c r="D95" s="79"/>
      <c r="E95" s="10"/>
      <c r="G95" s="79"/>
      <c r="H95" s="79"/>
      <c r="I95" s="79"/>
    </row>
    <row r="96" spans="1:9" x14ac:dyDescent="0.2">
      <c r="A96" s="79"/>
      <c r="B96" s="79"/>
      <c r="C96" s="79"/>
      <c r="D96" s="79"/>
      <c r="E96" s="10"/>
      <c r="G96" s="79"/>
      <c r="H96" s="79"/>
      <c r="I96" s="79"/>
    </row>
    <row r="97" spans="1:9" x14ac:dyDescent="0.2">
      <c r="A97" s="79"/>
      <c r="B97" s="79"/>
      <c r="C97" s="79"/>
      <c r="D97" s="79"/>
      <c r="E97" s="10"/>
      <c r="G97" s="79"/>
      <c r="H97" s="79"/>
      <c r="I97" s="79"/>
    </row>
    <row r="98" spans="1:9" x14ac:dyDescent="0.2">
      <c r="A98" s="79"/>
      <c r="B98" s="79"/>
      <c r="C98" s="79"/>
      <c r="D98" s="79"/>
      <c r="E98" s="10"/>
      <c r="G98" s="79"/>
      <c r="H98" s="79"/>
      <c r="I98" s="79"/>
    </row>
    <row r="99" spans="1:9" x14ac:dyDescent="0.2">
      <c r="A99" s="79"/>
      <c r="B99" s="79"/>
      <c r="C99" s="79"/>
      <c r="D99" s="79"/>
      <c r="E99" s="10"/>
      <c r="G99" s="79"/>
      <c r="H99" s="79"/>
      <c r="I99" s="79"/>
    </row>
    <row r="100" spans="1:9" x14ac:dyDescent="0.2">
      <c r="A100" s="79"/>
      <c r="B100" s="79"/>
      <c r="C100" s="79"/>
      <c r="D100" s="79"/>
      <c r="E100" s="10"/>
      <c r="G100" s="79"/>
      <c r="H100" s="79"/>
      <c r="I100" s="79"/>
    </row>
    <row r="101" spans="1:9" x14ac:dyDescent="0.2">
      <c r="A101" s="79"/>
      <c r="B101" s="79"/>
      <c r="C101" s="79"/>
      <c r="D101" s="79"/>
      <c r="E101" s="10"/>
      <c r="G101" s="79"/>
      <c r="H101" s="79"/>
      <c r="I101" s="79"/>
    </row>
    <row r="102" spans="1:9" x14ac:dyDescent="0.2">
      <c r="A102" s="79"/>
      <c r="B102" s="79"/>
      <c r="C102" s="79"/>
      <c r="D102" s="79"/>
      <c r="E102" s="10"/>
      <c r="G102" s="79"/>
      <c r="H102" s="79"/>
      <c r="I102" s="79"/>
    </row>
    <row r="103" spans="1:9" x14ac:dyDescent="0.2">
      <c r="A103" s="79"/>
      <c r="B103" s="79"/>
      <c r="C103" s="79"/>
      <c r="D103" s="79"/>
      <c r="E103" s="10"/>
      <c r="G103" s="79"/>
      <c r="H103" s="79"/>
      <c r="I103" s="79"/>
    </row>
    <row r="104" spans="1:9" x14ac:dyDescent="0.2">
      <c r="A104" s="79"/>
      <c r="B104" s="79"/>
      <c r="C104" s="79"/>
      <c r="D104" s="79"/>
      <c r="E104" s="10"/>
      <c r="G104" s="79"/>
      <c r="H104" s="79"/>
      <c r="I104" s="79"/>
    </row>
    <row r="105" spans="1:9" x14ac:dyDescent="0.2">
      <c r="A105" s="79"/>
      <c r="B105" s="79"/>
      <c r="C105" s="79"/>
      <c r="D105" s="79"/>
      <c r="E105" s="10"/>
      <c r="G105" s="79"/>
      <c r="H105" s="79"/>
      <c r="I105" s="79"/>
    </row>
    <row r="106" spans="1:9" x14ac:dyDescent="0.2">
      <c r="A106" s="79"/>
      <c r="B106" s="79"/>
      <c r="C106" s="79"/>
      <c r="D106" s="79"/>
      <c r="E106" s="10"/>
      <c r="G106" s="79"/>
      <c r="H106" s="79"/>
      <c r="I106" s="79"/>
    </row>
    <row r="107" spans="1:9" x14ac:dyDescent="0.2">
      <c r="A107" s="79"/>
      <c r="B107" s="79"/>
      <c r="C107" s="79"/>
      <c r="D107" s="79"/>
      <c r="E107" s="10"/>
      <c r="G107" s="79"/>
      <c r="H107" s="79"/>
      <c r="I107" s="79"/>
    </row>
    <row r="108" spans="1:9" x14ac:dyDescent="0.2">
      <c r="A108" s="79"/>
      <c r="B108" s="79"/>
      <c r="C108" s="79"/>
      <c r="D108" s="79"/>
      <c r="E108" s="10"/>
      <c r="G108" s="79"/>
      <c r="H108" s="79"/>
      <c r="I108" s="79"/>
    </row>
    <row r="109" spans="1:9" x14ac:dyDescent="0.2">
      <c r="A109" s="79"/>
      <c r="B109" s="79"/>
      <c r="C109" s="79"/>
      <c r="D109" s="79"/>
      <c r="E109" s="10"/>
      <c r="G109" s="79"/>
      <c r="H109" s="79"/>
      <c r="I109" s="79"/>
    </row>
    <row r="110" spans="1:9" x14ac:dyDescent="0.2">
      <c r="A110" s="79"/>
      <c r="B110" s="79"/>
      <c r="C110" s="79"/>
      <c r="D110" s="79"/>
      <c r="E110" s="10"/>
      <c r="G110" s="79"/>
      <c r="H110" s="79"/>
      <c r="I110" s="79"/>
    </row>
    <row r="111" spans="1:9" x14ac:dyDescent="0.2">
      <c r="A111" s="79"/>
      <c r="B111" s="79"/>
      <c r="C111" s="79"/>
      <c r="D111" s="79"/>
      <c r="E111" s="10"/>
      <c r="G111" s="79"/>
      <c r="H111" s="79"/>
      <c r="I111" s="79"/>
    </row>
    <row r="112" spans="1:9" x14ac:dyDescent="0.2">
      <c r="A112" s="78" t="s">
        <v>1900</v>
      </c>
      <c r="B112" s="79"/>
      <c r="C112" s="79"/>
      <c r="D112" s="79"/>
      <c r="E112" s="10"/>
      <c r="G112" s="79"/>
      <c r="H112" s="79"/>
      <c r="I112" s="79"/>
    </row>
    <row r="113" spans="1:9" x14ac:dyDescent="0.2">
      <c r="A113" s="79"/>
      <c r="B113" s="79"/>
      <c r="C113" s="79"/>
      <c r="D113" s="79"/>
      <c r="E113" s="10"/>
      <c r="G113" s="79"/>
      <c r="H113" s="79"/>
      <c r="I113" s="79"/>
    </row>
    <row r="114" spans="1:9" x14ac:dyDescent="0.2">
      <c r="A114" s="78" t="s">
        <v>1505</v>
      </c>
      <c r="B114" s="79"/>
      <c r="C114" s="79"/>
      <c r="D114" s="79"/>
      <c r="E114" s="10"/>
      <c r="G114" s="79"/>
      <c r="H114" s="79"/>
      <c r="I114" s="79"/>
    </row>
    <row r="115" spans="1:9" x14ac:dyDescent="0.2">
      <c r="A115" s="79"/>
      <c r="B115" s="79"/>
      <c r="C115" s="79"/>
      <c r="D115" s="79"/>
      <c r="E115" s="10"/>
      <c r="G115" s="79"/>
      <c r="H115" s="79"/>
      <c r="I115" s="79"/>
    </row>
    <row r="116" spans="1:9" x14ac:dyDescent="0.2">
      <c r="A116" s="79"/>
      <c r="B116" s="79"/>
      <c r="C116" s="79"/>
      <c r="D116" s="79"/>
      <c r="E116" s="10"/>
      <c r="G116" s="79"/>
      <c r="H116" s="79"/>
      <c r="I116" s="79"/>
    </row>
    <row r="117" spans="1:9" x14ac:dyDescent="0.2">
      <c r="A117" s="79"/>
      <c r="B117" s="79"/>
      <c r="C117" s="79"/>
      <c r="D117" s="79"/>
      <c r="E117" s="10"/>
      <c r="G117" s="79"/>
      <c r="H117" s="79"/>
      <c r="I117" s="79"/>
    </row>
    <row r="118" spans="1:9" x14ac:dyDescent="0.2">
      <c r="A118" s="79"/>
      <c r="B118" s="79"/>
      <c r="C118" s="79"/>
      <c r="D118" s="79"/>
      <c r="E118" s="10"/>
      <c r="G118" s="79"/>
      <c r="H118" s="79"/>
      <c r="I118" s="79"/>
    </row>
    <row r="119" spans="1:9" x14ac:dyDescent="0.2">
      <c r="A119" s="79"/>
      <c r="B119" s="79"/>
      <c r="C119" s="79"/>
      <c r="D119" s="79"/>
      <c r="E119" s="10"/>
      <c r="G119" s="79"/>
      <c r="H119" s="79"/>
      <c r="I119" s="79"/>
    </row>
    <row r="120" spans="1:9" x14ac:dyDescent="0.2">
      <c r="A120" s="79"/>
      <c r="B120" s="79"/>
      <c r="C120" s="79"/>
      <c r="D120" s="79"/>
      <c r="E120" s="10"/>
      <c r="G120" s="79"/>
      <c r="H120" s="79"/>
      <c r="I120" s="79"/>
    </row>
    <row r="121" spans="1:9" x14ac:dyDescent="0.2">
      <c r="A121" s="79"/>
      <c r="B121" s="79"/>
      <c r="C121" s="79"/>
      <c r="D121" s="79"/>
      <c r="E121" s="10"/>
      <c r="G121" s="79"/>
      <c r="H121" s="79"/>
      <c r="I121" s="79"/>
    </row>
    <row r="122" spans="1:9" x14ac:dyDescent="0.2">
      <c r="A122" s="79"/>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row r="125" spans="1:9" x14ac:dyDescent="0.2">
      <c r="A125" s="79"/>
      <c r="B125" s="79"/>
      <c r="C125" s="79"/>
      <c r="D125" s="79"/>
      <c r="E125" s="10"/>
      <c r="G125" s="79"/>
      <c r="H125" s="79"/>
      <c r="I125" s="79"/>
    </row>
    <row r="126" spans="1:9" x14ac:dyDescent="0.2">
      <c r="A126" s="79"/>
      <c r="B126" s="79"/>
      <c r="C126" s="79"/>
      <c r="D126" s="79"/>
      <c r="E126" s="10"/>
      <c r="G126" s="79"/>
      <c r="H126" s="79"/>
      <c r="I126" s="79"/>
    </row>
    <row r="127" spans="1:9" x14ac:dyDescent="0.2">
      <c r="A127" s="79"/>
      <c r="B127" s="79"/>
      <c r="C127" s="79"/>
      <c r="D127" s="79"/>
      <c r="E127" s="10"/>
      <c r="G127" s="79"/>
      <c r="H127" s="79"/>
      <c r="I127" s="79"/>
    </row>
    <row r="128" spans="1:9" x14ac:dyDescent="0.2">
      <c r="A128" s="79"/>
      <c r="B128" s="79"/>
      <c r="C128" s="79"/>
      <c r="D128" s="79"/>
      <c r="E128" s="10"/>
      <c r="G128" s="79"/>
      <c r="H128" s="79"/>
      <c r="I128" s="79"/>
    </row>
    <row r="129" spans="1:9" x14ac:dyDescent="0.2">
      <c r="A129" s="79"/>
      <c r="B129" s="79"/>
      <c r="C129" s="79"/>
      <c r="D129" s="79"/>
      <c r="E129" s="10"/>
      <c r="G129" s="79"/>
      <c r="H129" s="79"/>
      <c r="I129" s="79"/>
    </row>
    <row r="130" spans="1:9" x14ac:dyDescent="0.2">
      <c r="A130" s="79"/>
      <c r="B130" s="79"/>
      <c r="C130" s="79"/>
      <c r="D130" s="79"/>
      <c r="E130" s="10"/>
      <c r="G130" s="79"/>
      <c r="H130" s="79"/>
      <c r="I130" s="79"/>
    </row>
    <row r="131" spans="1:9" x14ac:dyDescent="0.2">
      <c r="A131" s="6" t="s">
        <v>1901</v>
      </c>
      <c r="B131" s="79"/>
      <c r="C131" s="79"/>
      <c r="D131" s="79"/>
      <c r="E131" s="10"/>
      <c r="G131" s="79"/>
      <c r="H131" s="79"/>
      <c r="I131" s="79"/>
    </row>
    <row r="133" spans="1:9" x14ac:dyDescent="0.2">
      <c r="A133" s="79" t="s">
        <v>1506</v>
      </c>
    </row>
  </sheetData>
  <mergeCells count="2">
    <mergeCell ref="A1:F1"/>
    <mergeCell ref="A60:D60"/>
  </mergeCells>
  <conditionalFormatting sqref="F2:F3 F5:F59">
    <cfRule type="cellIs" dxfId="46" priority="4" stopIfTrue="1" operator="between">
      <formula>0.009</formula>
      <formula>-0.009</formula>
    </cfRule>
  </conditionalFormatting>
  <conditionalFormatting sqref="F61:F128">
    <cfRule type="cellIs" dxfId="45" priority="1" stopIfTrue="1" operator="between">
      <formula>0.009</formula>
      <formula>-0.009</formula>
    </cfRule>
  </conditionalFormatting>
  <conditionalFormatting sqref="F132:F65536">
    <cfRule type="cellIs" dxfId="44" priority="2" stopIfTrue="1" operator="between">
      <formula>0.009</formula>
      <formula>-0.009</formula>
    </cfRule>
  </conditionalFormatting>
  <conditionalFormatting sqref="F60:H60">
    <cfRule type="cellIs" dxfId="43"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55DF7-F67F-4ABE-9360-BA932AE50BA2}">
  <dimension ref="A1:I128"/>
  <sheetViews>
    <sheetView workbookViewId="0">
      <selection sqref="A1:F1"/>
    </sheetView>
  </sheetViews>
  <sheetFormatPr defaultColWidth="9.28515625" defaultRowHeight="11.25" x14ac:dyDescent="0.2"/>
  <cols>
    <col min="1" max="1" width="33.85546875" style="6" bestFit="1" customWidth="1"/>
    <col min="2" max="2" width="24.42578125" style="6" bestFit="1" customWidth="1"/>
    <col min="3" max="3" width="32.28515625" style="6" bestFit="1" customWidth="1"/>
    <col min="4" max="4" width="15.7109375" style="6" customWidth="1"/>
    <col min="5" max="5" width="24.7109375" style="9" customWidth="1"/>
    <col min="6" max="6" width="11.7109375" style="10" bestFit="1" customWidth="1"/>
    <col min="7" max="16384" width="9.28515625" style="6"/>
  </cols>
  <sheetData>
    <row r="1" spans="1:7" s="1" customFormat="1" ht="15" x14ac:dyDescent="0.2">
      <c r="A1" s="150" t="s">
        <v>21</v>
      </c>
      <c r="B1" s="151"/>
      <c r="C1" s="151"/>
      <c r="D1" s="151"/>
      <c r="E1" s="151"/>
      <c r="F1" s="151"/>
    </row>
    <row r="2" spans="1:7" s="1" customFormat="1" ht="12" x14ac:dyDescent="0.2">
      <c r="E2" s="5"/>
      <c r="F2" s="8"/>
    </row>
    <row r="3" spans="1:7" s="1" customFormat="1" ht="12" x14ac:dyDescent="0.2">
      <c r="A3" s="7" t="s">
        <v>7</v>
      </c>
      <c r="B3" s="2"/>
      <c r="C3" s="3"/>
      <c r="D3" s="3"/>
      <c r="E3" s="4"/>
      <c r="F3" s="8"/>
    </row>
    <row r="4" spans="1:7" s="1" customFormat="1" ht="22.5" customHeight="1" x14ac:dyDescent="0.2">
      <c r="A4" s="14" t="s">
        <v>2</v>
      </c>
      <c r="B4" s="14" t="s">
        <v>0</v>
      </c>
      <c r="C4" s="15" t="s">
        <v>4</v>
      </c>
      <c r="D4" s="15" t="s">
        <v>1</v>
      </c>
      <c r="E4" s="56" t="s">
        <v>6</v>
      </c>
      <c r="F4" s="16" t="s">
        <v>3</v>
      </c>
      <c r="G4" s="93" t="s">
        <v>5</v>
      </c>
    </row>
    <row r="5" spans="1:7" x14ac:dyDescent="0.2">
      <c r="A5" s="17" t="s">
        <v>128</v>
      </c>
      <c r="B5" s="18"/>
      <c r="C5" s="18"/>
      <c r="D5" s="18"/>
      <c r="E5" s="19"/>
      <c r="F5" s="20"/>
      <c r="G5" s="94"/>
    </row>
    <row r="6" spans="1:7" x14ac:dyDescent="0.2">
      <c r="A6" s="21" t="s">
        <v>31</v>
      </c>
      <c r="B6" s="22"/>
      <c r="C6" s="22"/>
      <c r="D6" s="22"/>
      <c r="E6" s="23"/>
      <c r="F6" s="24"/>
      <c r="G6" s="24"/>
    </row>
    <row r="7" spans="1:7" x14ac:dyDescent="0.2">
      <c r="A7" s="22" t="s">
        <v>135</v>
      </c>
      <c r="B7" s="22" t="s">
        <v>134</v>
      </c>
      <c r="C7" s="22" t="s">
        <v>131</v>
      </c>
      <c r="D7" s="25">
        <v>5037357</v>
      </c>
      <c r="E7" s="23">
        <v>66578.747470000002</v>
      </c>
      <c r="F7" s="24">
        <v>9.6411475327508498</v>
      </c>
      <c r="G7" s="24"/>
    </row>
    <row r="8" spans="1:7" x14ac:dyDescent="0.2">
      <c r="A8" s="22" t="s">
        <v>137</v>
      </c>
      <c r="B8" s="22" t="s">
        <v>136</v>
      </c>
      <c r="C8" s="22" t="s">
        <v>131</v>
      </c>
      <c r="D8" s="25">
        <v>6420136</v>
      </c>
      <c r="E8" s="23">
        <v>45499.503830000001</v>
      </c>
      <c r="F8" s="24">
        <v>6.5887005352519399</v>
      </c>
      <c r="G8" s="24"/>
    </row>
    <row r="9" spans="1:7" x14ac:dyDescent="0.2">
      <c r="A9" s="22" t="s">
        <v>151</v>
      </c>
      <c r="B9" s="22" t="s">
        <v>150</v>
      </c>
      <c r="C9" s="22" t="s">
        <v>152</v>
      </c>
      <c r="D9" s="25">
        <v>1418974</v>
      </c>
      <c r="E9" s="23">
        <v>41859.733</v>
      </c>
      <c r="F9" s="24">
        <v>6.0616319301652304</v>
      </c>
      <c r="G9" s="24"/>
    </row>
    <row r="10" spans="1:7" x14ac:dyDescent="0.2">
      <c r="A10" s="22" t="s">
        <v>326</v>
      </c>
      <c r="B10" s="22" t="s">
        <v>325</v>
      </c>
      <c r="C10" s="22" t="s">
        <v>131</v>
      </c>
      <c r="D10" s="25">
        <v>9327249</v>
      </c>
      <c r="E10" s="23">
        <v>38894.62833</v>
      </c>
      <c r="F10" s="24">
        <v>5.6322605067031102</v>
      </c>
      <c r="G10" s="24"/>
    </row>
    <row r="11" spans="1:7" x14ac:dyDescent="0.2">
      <c r="A11" s="22" t="s">
        <v>145</v>
      </c>
      <c r="B11" s="22" t="s">
        <v>144</v>
      </c>
      <c r="C11" s="22" t="s">
        <v>146</v>
      </c>
      <c r="D11" s="25">
        <v>928612</v>
      </c>
      <c r="E11" s="23">
        <v>34915.811199999996</v>
      </c>
      <c r="F11" s="24">
        <v>5.0560952225266398</v>
      </c>
      <c r="G11" s="24"/>
    </row>
    <row r="12" spans="1:7" x14ac:dyDescent="0.2">
      <c r="A12" s="22" t="s">
        <v>133</v>
      </c>
      <c r="B12" s="22" t="s">
        <v>132</v>
      </c>
      <c r="C12" s="22" t="s">
        <v>131</v>
      </c>
      <c r="D12" s="25">
        <v>3395893</v>
      </c>
      <c r="E12" s="23">
        <v>32583.593339999999</v>
      </c>
      <c r="F12" s="24">
        <v>4.7183709888752299</v>
      </c>
      <c r="G12" s="24"/>
    </row>
    <row r="13" spans="1:7" x14ac:dyDescent="0.2">
      <c r="A13" s="22" t="s">
        <v>340</v>
      </c>
      <c r="B13" s="22" t="s">
        <v>339</v>
      </c>
      <c r="C13" s="22" t="s">
        <v>239</v>
      </c>
      <c r="D13" s="25">
        <v>1655891</v>
      </c>
      <c r="E13" s="23">
        <v>28663.47321</v>
      </c>
      <c r="F13" s="24">
        <v>4.1507055106914201</v>
      </c>
      <c r="G13" s="24"/>
    </row>
    <row r="14" spans="1:7" x14ac:dyDescent="0.2">
      <c r="A14" s="22" t="s">
        <v>885</v>
      </c>
      <c r="B14" s="22" t="s">
        <v>884</v>
      </c>
      <c r="C14" s="22" t="s">
        <v>170</v>
      </c>
      <c r="D14" s="25">
        <v>590223</v>
      </c>
      <c r="E14" s="23">
        <v>28330.704000000002</v>
      </c>
      <c r="F14" s="24">
        <v>4.1025178056071203</v>
      </c>
      <c r="G14" s="24"/>
    </row>
    <row r="15" spans="1:7" x14ac:dyDescent="0.2">
      <c r="A15" s="22" t="s">
        <v>160</v>
      </c>
      <c r="B15" s="22" t="s">
        <v>159</v>
      </c>
      <c r="C15" s="22" t="s">
        <v>161</v>
      </c>
      <c r="D15" s="25">
        <v>2281924</v>
      </c>
      <c r="E15" s="23">
        <v>27086.437880000001</v>
      </c>
      <c r="F15" s="24">
        <v>3.9223378880091002</v>
      </c>
      <c r="G15" s="24"/>
    </row>
    <row r="16" spans="1:7" x14ac:dyDescent="0.2">
      <c r="A16" s="22" t="s">
        <v>142</v>
      </c>
      <c r="B16" s="22" t="s">
        <v>141</v>
      </c>
      <c r="C16" s="22" t="s">
        <v>143</v>
      </c>
      <c r="D16" s="25">
        <v>1540017</v>
      </c>
      <c r="E16" s="23">
        <v>27058.098689999999</v>
      </c>
      <c r="F16" s="24">
        <v>3.91823414136124</v>
      </c>
      <c r="G16" s="24"/>
    </row>
    <row r="17" spans="1:7" x14ac:dyDescent="0.2">
      <c r="A17" s="22" t="s">
        <v>139</v>
      </c>
      <c r="B17" s="22" t="s">
        <v>138</v>
      </c>
      <c r="C17" s="22" t="s">
        <v>140</v>
      </c>
      <c r="D17" s="25">
        <v>8420527</v>
      </c>
      <c r="E17" s="23">
        <v>26945.686399999999</v>
      </c>
      <c r="F17" s="24">
        <v>3.9019559217556199</v>
      </c>
      <c r="G17" s="24"/>
    </row>
    <row r="18" spans="1:7" x14ac:dyDescent="0.2">
      <c r="A18" s="22" t="s">
        <v>363</v>
      </c>
      <c r="B18" s="22" t="s">
        <v>362</v>
      </c>
      <c r="C18" s="22" t="s">
        <v>227</v>
      </c>
      <c r="D18" s="25">
        <v>1572114</v>
      </c>
      <c r="E18" s="23">
        <v>26669.341899999999</v>
      </c>
      <c r="F18" s="24">
        <v>3.8619389764749199</v>
      </c>
      <c r="G18" s="24"/>
    </row>
    <row r="19" spans="1:7" x14ac:dyDescent="0.2">
      <c r="A19" s="22" t="s">
        <v>148</v>
      </c>
      <c r="B19" s="22" t="s">
        <v>147</v>
      </c>
      <c r="C19" s="22" t="s">
        <v>149</v>
      </c>
      <c r="D19" s="25">
        <v>2389779</v>
      </c>
      <c r="E19" s="23">
        <v>23756.79304</v>
      </c>
      <c r="F19" s="24">
        <v>3.4401780644322599</v>
      </c>
      <c r="G19" s="24"/>
    </row>
    <row r="20" spans="1:7" x14ac:dyDescent="0.2">
      <c r="A20" s="22" t="s">
        <v>217</v>
      </c>
      <c r="B20" s="22" t="s">
        <v>216</v>
      </c>
      <c r="C20" s="22" t="s">
        <v>218</v>
      </c>
      <c r="D20" s="25">
        <v>441136</v>
      </c>
      <c r="E20" s="23">
        <v>21986.218239999998</v>
      </c>
      <c r="F20" s="24">
        <v>3.1837843425127699</v>
      </c>
      <c r="G20" s="24"/>
    </row>
    <row r="21" spans="1:7" x14ac:dyDescent="0.2">
      <c r="A21" s="22" t="s">
        <v>263</v>
      </c>
      <c r="B21" s="22" t="s">
        <v>262</v>
      </c>
      <c r="C21" s="22" t="s">
        <v>181</v>
      </c>
      <c r="D21" s="25">
        <v>258846</v>
      </c>
      <c r="E21" s="23">
        <v>21136.07013</v>
      </c>
      <c r="F21" s="24">
        <v>3.0606759383348101</v>
      </c>
      <c r="G21" s="24"/>
    </row>
    <row r="22" spans="1:7" x14ac:dyDescent="0.2">
      <c r="A22" s="22" t="s">
        <v>274</v>
      </c>
      <c r="B22" s="22" t="s">
        <v>273</v>
      </c>
      <c r="C22" s="22" t="s">
        <v>275</v>
      </c>
      <c r="D22" s="25">
        <v>2125240</v>
      </c>
      <c r="E22" s="23">
        <v>20015.510320000001</v>
      </c>
      <c r="F22" s="24">
        <v>2.8984097068718402</v>
      </c>
      <c r="G22" s="24"/>
    </row>
    <row r="23" spans="1:7" x14ac:dyDescent="0.2">
      <c r="A23" s="22" t="s">
        <v>346</v>
      </c>
      <c r="B23" s="22" t="s">
        <v>345</v>
      </c>
      <c r="C23" s="22" t="s">
        <v>347</v>
      </c>
      <c r="D23" s="25">
        <v>5600000</v>
      </c>
      <c r="E23" s="23">
        <v>14714</v>
      </c>
      <c r="F23" s="24">
        <v>2.1307076234922802</v>
      </c>
      <c r="G23" s="24"/>
    </row>
    <row r="24" spans="1:7" x14ac:dyDescent="0.2">
      <c r="A24" s="22" t="s">
        <v>847</v>
      </c>
      <c r="B24" s="22" t="s">
        <v>846</v>
      </c>
      <c r="C24" s="22" t="s">
        <v>209</v>
      </c>
      <c r="D24" s="25">
        <v>3381178</v>
      </c>
      <c r="E24" s="23">
        <v>14256.73704</v>
      </c>
      <c r="F24" s="24">
        <v>2.0644922045162901</v>
      </c>
      <c r="G24" s="24"/>
    </row>
    <row r="25" spans="1:7" x14ac:dyDescent="0.2">
      <c r="A25" s="22" t="s">
        <v>555</v>
      </c>
      <c r="B25" s="22" t="s">
        <v>554</v>
      </c>
      <c r="C25" s="22" t="s">
        <v>187</v>
      </c>
      <c r="D25" s="25">
        <v>1402210</v>
      </c>
      <c r="E25" s="23">
        <v>13313.98395</v>
      </c>
      <c r="F25" s="24">
        <v>1.92797384132926</v>
      </c>
      <c r="G25" s="24"/>
    </row>
    <row r="26" spans="1:7" x14ac:dyDescent="0.2">
      <c r="A26" s="22" t="s">
        <v>569</v>
      </c>
      <c r="B26" s="22" t="s">
        <v>568</v>
      </c>
      <c r="C26" s="22" t="s">
        <v>227</v>
      </c>
      <c r="D26" s="25">
        <v>3185348</v>
      </c>
      <c r="E26" s="23">
        <v>12588.4953</v>
      </c>
      <c r="F26" s="24">
        <v>1.8229171472072001</v>
      </c>
      <c r="G26" s="24"/>
    </row>
    <row r="27" spans="1:7" x14ac:dyDescent="0.2">
      <c r="A27" s="22" t="s">
        <v>163</v>
      </c>
      <c r="B27" s="22" t="s">
        <v>162</v>
      </c>
      <c r="C27" s="22" t="s">
        <v>164</v>
      </c>
      <c r="D27" s="25">
        <v>108501</v>
      </c>
      <c r="E27" s="23">
        <v>11887.369559999999</v>
      </c>
      <c r="F27" s="24">
        <v>1.7213884018459999</v>
      </c>
      <c r="G27" s="24"/>
    </row>
    <row r="28" spans="1:7" x14ac:dyDescent="0.2">
      <c r="A28" s="22" t="s">
        <v>891</v>
      </c>
      <c r="B28" s="22" t="s">
        <v>890</v>
      </c>
      <c r="C28" s="22" t="s">
        <v>140</v>
      </c>
      <c r="D28" s="25">
        <v>10257955</v>
      </c>
      <c r="E28" s="23">
        <v>10360.53455</v>
      </c>
      <c r="F28" s="24">
        <v>1.5002901963531401</v>
      </c>
      <c r="G28" s="24"/>
    </row>
    <row r="29" spans="1:7" x14ac:dyDescent="0.2">
      <c r="A29" s="22" t="s">
        <v>421</v>
      </c>
      <c r="B29" s="22" t="s">
        <v>420</v>
      </c>
      <c r="C29" s="22" t="s">
        <v>149</v>
      </c>
      <c r="D29" s="25">
        <v>583374</v>
      </c>
      <c r="E29" s="23">
        <v>10203.79463</v>
      </c>
      <c r="F29" s="24">
        <v>1.47759297313379</v>
      </c>
      <c r="G29" s="24"/>
    </row>
    <row r="30" spans="1:7" x14ac:dyDescent="0.2">
      <c r="A30" s="22" t="s">
        <v>873</v>
      </c>
      <c r="B30" s="22" t="s">
        <v>872</v>
      </c>
      <c r="C30" s="22" t="s">
        <v>158</v>
      </c>
      <c r="D30" s="25">
        <v>124520</v>
      </c>
      <c r="E30" s="23">
        <v>9993.9752000000008</v>
      </c>
      <c r="F30" s="24">
        <v>1.44720940244887</v>
      </c>
      <c r="G30" s="24"/>
    </row>
    <row r="31" spans="1:7" x14ac:dyDescent="0.2">
      <c r="A31" s="22" t="s">
        <v>817</v>
      </c>
      <c r="B31" s="22" t="s">
        <v>816</v>
      </c>
      <c r="C31" s="22" t="s">
        <v>206</v>
      </c>
      <c r="D31" s="25">
        <v>5377309</v>
      </c>
      <c r="E31" s="23">
        <v>9889.4089820000008</v>
      </c>
      <c r="F31" s="24">
        <v>1.4320673582832899</v>
      </c>
      <c r="G31" s="24"/>
    </row>
    <row r="32" spans="1:7" x14ac:dyDescent="0.2">
      <c r="A32" s="22" t="s">
        <v>186</v>
      </c>
      <c r="B32" s="22" t="s">
        <v>185</v>
      </c>
      <c r="C32" s="22" t="s">
        <v>187</v>
      </c>
      <c r="D32" s="25">
        <v>1097291</v>
      </c>
      <c r="E32" s="23">
        <v>8624.7072599999992</v>
      </c>
      <c r="F32" s="24">
        <v>1.248928198265</v>
      </c>
      <c r="G32" s="24"/>
    </row>
    <row r="33" spans="1:7" x14ac:dyDescent="0.2">
      <c r="A33" s="22" t="s">
        <v>905</v>
      </c>
      <c r="B33" s="22" t="s">
        <v>904</v>
      </c>
      <c r="C33" s="22" t="s">
        <v>206</v>
      </c>
      <c r="D33" s="25">
        <v>476192</v>
      </c>
      <c r="E33" s="23">
        <v>8395.5030559999996</v>
      </c>
      <c r="F33" s="24">
        <v>1.2157375536544699</v>
      </c>
      <c r="G33" s="24"/>
    </row>
    <row r="34" spans="1:7" x14ac:dyDescent="0.2">
      <c r="A34" s="22" t="s">
        <v>172</v>
      </c>
      <c r="B34" s="22" t="s">
        <v>171</v>
      </c>
      <c r="C34" s="22" t="s">
        <v>173</v>
      </c>
      <c r="D34" s="25">
        <v>2266761</v>
      </c>
      <c r="E34" s="23">
        <v>8137.6719899999998</v>
      </c>
      <c r="F34" s="24">
        <v>1.1784015051361001</v>
      </c>
      <c r="G34" s="24"/>
    </row>
    <row r="35" spans="1:7" x14ac:dyDescent="0.2">
      <c r="A35" s="22" t="s">
        <v>241</v>
      </c>
      <c r="B35" s="22" t="s">
        <v>240</v>
      </c>
      <c r="C35" s="22" t="s">
        <v>176</v>
      </c>
      <c r="D35" s="25">
        <v>732267</v>
      </c>
      <c r="E35" s="23">
        <v>7790.5886129999999</v>
      </c>
      <c r="F35" s="24">
        <v>1.1281409915190399</v>
      </c>
      <c r="G35" s="24"/>
    </row>
    <row r="36" spans="1:7" x14ac:dyDescent="0.2">
      <c r="A36" s="22" t="s">
        <v>595</v>
      </c>
      <c r="B36" s="22" t="s">
        <v>594</v>
      </c>
      <c r="C36" s="22" t="s">
        <v>203</v>
      </c>
      <c r="D36" s="25">
        <v>1142510</v>
      </c>
      <c r="E36" s="23">
        <v>7700.5173999999997</v>
      </c>
      <c r="F36" s="24">
        <v>1.11509794270864</v>
      </c>
      <c r="G36" s="24"/>
    </row>
    <row r="37" spans="1:7" x14ac:dyDescent="0.2">
      <c r="A37" s="22" t="s">
        <v>907</v>
      </c>
      <c r="B37" s="22" t="s">
        <v>906</v>
      </c>
      <c r="C37" s="22" t="s">
        <v>236</v>
      </c>
      <c r="D37" s="25">
        <v>109061</v>
      </c>
      <c r="E37" s="23">
        <v>7389.97336</v>
      </c>
      <c r="F37" s="24">
        <v>1.07012862413734</v>
      </c>
      <c r="G37" s="24"/>
    </row>
    <row r="38" spans="1:7" x14ac:dyDescent="0.2">
      <c r="A38" s="22" t="s">
        <v>579</v>
      </c>
      <c r="B38" s="22" t="s">
        <v>578</v>
      </c>
      <c r="C38" s="22" t="s">
        <v>149</v>
      </c>
      <c r="D38" s="25">
        <v>341128</v>
      </c>
      <c r="E38" s="23">
        <v>6995.170768</v>
      </c>
      <c r="F38" s="24">
        <v>1.0129579776408799</v>
      </c>
      <c r="G38" s="24"/>
    </row>
    <row r="39" spans="1:7" x14ac:dyDescent="0.2">
      <c r="A39" s="22" t="s">
        <v>268</v>
      </c>
      <c r="B39" s="22" t="s">
        <v>267</v>
      </c>
      <c r="C39" s="22" t="s">
        <v>140</v>
      </c>
      <c r="D39" s="25">
        <v>247117</v>
      </c>
      <c r="E39" s="23">
        <v>6478.4192720000001</v>
      </c>
      <c r="F39" s="24">
        <v>0.93812813178127497</v>
      </c>
      <c r="G39" s="24"/>
    </row>
    <row r="40" spans="1:7" x14ac:dyDescent="0.2">
      <c r="A40" s="22" t="s">
        <v>130</v>
      </c>
      <c r="B40" s="22" t="s">
        <v>129</v>
      </c>
      <c r="C40" s="22" t="s">
        <v>131</v>
      </c>
      <c r="D40" s="25">
        <v>86521</v>
      </c>
      <c r="E40" s="23">
        <v>1060.74746</v>
      </c>
      <c r="F40" s="24">
        <v>0.153604913661959</v>
      </c>
      <c r="G40" s="24"/>
    </row>
    <row r="41" spans="1:7" x14ac:dyDescent="0.2">
      <c r="A41" s="21" t="s">
        <v>33</v>
      </c>
      <c r="B41" s="21"/>
      <c r="C41" s="21"/>
      <c r="D41" s="21"/>
      <c r="E41" s="26">
        <f>SUM(E7:E40)</f>
        <v>681761.94937099994</v>
      </c>
      <c r="F41" s="27">
        <f>SUM(F7:F40)</f>
        <v>98.724709999438943</v>
      </c>
      <c r="G41" s="24"/>
    </row>
    <row r="42" spans="1:7" x14ac:dyDescent="0.2">
      <c r="A42" s="22"/>
      <c r="B42" s="22"/>
      <c r="C42" s="22"/>
      <c r="D42" s="22"/>
      <c r="E42" s="23"/>
      <c r="F42" s="24"/>
      <c r="G42" s="24"/>
    </row>
    <row r="43" spans="1:7" x14ac:dyDescent="0.2">
      <c r="A43" s="21" t="s">
        <v>34</v>
      </c>
      <c r="B43" s="22"/>
      <c r="C43" s="22"/>
      <c r="D43" s="22"/>
      <c r="E43" s="23"/>
      <c r="F43" s="24"/>
      <c r="G43" s="24"/>
    </row>
    <row r="44" spans="1:7" x14ac:dyDescent="0.2">
      <c r="A44" s="21" t="s">
        <v>39</v>
      </c>
      <c r="B44" s="22"/>
      <c r="C44" s="22"/>
      <c r="D44" s="22"/>
      <c r="E44" s="23"/>
      <c r="F44" s="24"/>
      <c r="G44" s="24"/>
    </row>
    <row r="45" spans="1:7" x14ac:dyDescent="0.2">
      <c r="A45" s="22" t="s">
        <v>767</v>
      </c>
      <c r="B45" s="22" t="s">
        <v>1226</v>
      </c>
      <c r="C45" s="22" t="s">
        <v>40</v>
      </c>
      <c r="D45" s="25">
        <v>1000000</v>
      </c>
      <c r="E45" s="23">
        <v>992.875</v>
      </c>
      <c r="F45" s="24">
        <v>0.14377642596675899</v>
      </c>
      <c r="G45" s="49">
        <v>5.3459000000000003</v>
      </c>
    </row>
    <row r="46" spans="1:7" x14ac:dyDescent="0.2">
      <c r="A46" s="21" t="s">
        <v>33</v>
      </c>
      <c r="B46" s="21"/>
      <c r="C46" s="21"/>
      <c r="D46" s="21"/>
      <c r="E46" s="26">
        <f>SUM(E44:E45)</f>
        <v>992.875</v>
      </c>
      <c r="F46" s="27">
        <f>SUM(F44:F45)</f>
        <v>0.14377642596675899</v>
      </c>
      <c r="G46" s="24"/>
    </row>
    <row r="47" spans="1:7" x14ac:dyDescent="0.2">
      <c r="A47" s="22"/>
      <c r="B47" s="22"/>
      <c r="C47" s="22"/>
      <c r="D47" s="22"/>
      <c r="E47" s="23"/>
      <c r="F47" s="24"/>
      <c r="G47" s="49"/>
    </row>
    <row r="48" spans="1:7" x14ac:dyDescent="0.2">
      <c r="A48" s="21" t="s">
        <v>41</v>
      </c>
      <c r="B48" s="21"/>
      <c r="C48" s="21"/>
      <c r="D48" s="21"/>
      <c r="E48" s="26">
        <f>E41+E46</f>
        <v>682754.82437099994</v>
      </c>
      <c r="F48" s="27">
        <f>F41+F46</f>
        <v>98.868486425405706</v>
      </c>
      <c r="G48" s="24"/>
    </row>
    <row r="49" spans="1:9" x14ac:dyDescent="0.2">
      <c r="A49" s="21"/>
      <c r="B49" s="21"/>
      <c r="C49" s="21"/>
      <c r="D49" s="21"/>
      <c r="E49" s="26"/>
      <c r="F49" s="27"/>
      <c r="G49" s="24"/>
    </row>
    <row r="50" spans="1:9" x14ac:dyDescent="0.2">
      <c r="A50" s="21" t="s">
        <v>43</v>
      </c>
      <c r="B50" s="21"/>
      <c r="C50" s="21"/>
      <c r="D50" s="21"/>
      <c r="E50" s="26">
        <f>E52-(E41+E46)</f>
        <v>7813.8786162000615</v>
      </c>
      <c r="F50" s="27">
        <f>F52-(F41+F46)</f>
        <v>1.1315135745942939</v>
      </c>
      <c r="G50" s="24"/>
    </row>
    <row r="51" spans="1:9" x14ac:dyDescent="0.2">
      <c r="A51" s="21"/>
      <c r="B51" s="21"/>
      <c r="C51" s="21"/>
      <c r="D51" s="21"/>
      <c r="E51" s="26"/>
      <c r="F51" s="27"/>
      <c r="G51" s="24"/>
    </row>
    <row r="52" spans="1:9" x14ac:dyDescent="0.2">
      <c r="A52" s="28" t="s">
        <v>42</v>
      </c>
      <c r="B52" s="28"/>
      <c r="C52" s="28"/>
      <c r="D52" s="28"/>
      <c r="E52" s="29">
        <v>690568.7029872</v>
      </c>
      <c r="F52" s="30">
        <v>100</v>
      </c>
      <c r="G52" s="95"/>
    </row>
    <row r="53" spans="1:9" x14ac:dyDescent="0.2">
      <c r="A53" s="6" t="s">
        <v>1225</v>
      </c>
      <c r="B53" s="11"/>
      <c r="C53" s="11"/>
      <c r="D53" s="11"/>
      <c r="E53" s="12"/>
      <c r="G53" s="10"/>
    </row>
    <row r="54" spans="1:9" x14ac:dyDescent="0.2">
      <c r="G54" s="10"/>
    </row>
    <row r="55" spans="1:9" ht="23.25" customHeight="1" x14ac:dyDescent="0.2">
      <c r="A55" s="152" t="s">
        <v>1031</v>
      </c>
      <c r="B55" s="152"/>
      <c r="C55" s="152"/>
      <c r="D55" s="152"/>
      <c r="G55" s="10"/>
      <c r="H55" s="10"/>
      <c r="I55" s="9"/>
    </row>
    <row r="56" spans="1:9" x14ac:dyDescent="0.2">
      <c r="G56" s="10"/>
    </row>
    <row r="57" spans="1:9" x14ac:dyDescent="0.2">
      <c r="A57" s="11" t="s">
        <v>45</v>
      </c>
      <c r="G57" s="10"/>
    </row>
    <row r="58" spans="1:9" x14ac:dyDescent="0.2">
      <c r="A58" s="11" t="s">
        <v>1010</v>
      </c>
      <c r="G58" s="10"/>
    </row>
    <row r="59" spans="1:9" x14ac:dyDescent="0.2">
      <c r="A59" s="11" t="s">
        <v>46</v>
      </c>
      <c r="B59" s="11"/>
      <c r="C59" s="31" t="s">
        <v>48</v>
      </c>
      <c r="D59" s="31" t="s">
        <v>47</v>
      </c>
      <c r="G59" s="10"/>
    </row>
    <row r="60" spans="1:9" x14ac:dyDescent="0.2">
      <c r="A60" s="6" t="s">
        <v>57</v>
      </c>
      <c r="C60" s="32">
        <v>1033.4164000000001</v>
      </c>
      <c r="D60" s="32">
        <v>956.69539999999995</v>
      </c>
    </row>
    <row r="61" spans="1:9" x14ac:dyDescent="0.2">
      <c r="A61" s="6" t="s">
        <v>125</v>
      </c>
      <c r="C61" s="32">
        <v>43.394399999999997</v>
      </c>
      <c r="D61" s="32">
        <v>40.172800000000002</v>
      </c>
    </row>
    <row r="62" spans="1:9" x14ac:dyDescent="0.2">
      <c r="A62" s="6" t="s">
        <v>58</v>
      </c>
      <c r="C62" s="32">
        <v>1153.3397</v>
      </c>
      <c r="D62" s="32">
        <v>1068.3205</v>
      </c>
    </row>
    <row r="63" spans="1:9" x14ac:dyDescent="0.2">
      <c r="A63" s="6" t="s">
        <v>126</v>
      </c>
      <c r="C63" s="32">
        <v>50.712000000000003</v>
      </c>
      <c r="D63" s="32">
        <v>46.973799999999997</v>
      </c>
    </row>
    <row r="65" spans="1:4" x14ac:dyDescent="0.2">
      <c r="A65" s="6" t="s">
        <v>52</v>
      </c>
    </row>
    <row r="67" spans="1:4" x14ac:dyDescent="0.2">
      <c r="A67" s="11" t="s">
        <v>1011</v>
      </c>
      <c r="D67" s="31" t="s">
        <v>54</v>
      </c>
    </row>
    <row r="69" spans="1:4" x14ac:dyDescent="0.2">
      <c r="A69" s="11" t="s">
        <v>1014</v>
      </c>
      <c r="D69" s="31" t="s">
        <v>54</v>
      </c>
    </row>
    <row r="71" spans="1:4" x14ac:dyDescent="0.2">
      <c r="A71" s="11" t="s">
        <v>1058</v>
      </c>
      <c r="D71" s="31" t="s">
        <v>54</v>
      </c>
    </row>
    <row r="72" spans="1:4" x14ac:dyDescent="0.2">
      <c r="A72" s="11"/>
    </row>
    <row r="73" spans="1:4" x14ac:dyDescent="0.2">
      <c r="A73" s="11" t="s">
        <v>1043</v>
      </c>
      <c r="D73" s="31" t="s">
        <v>54</v>
      </c>
    </row>
    <row r="75" spans="1:4" x14ac:dyDescent="0.2">
      <c r="A75" s="11" t="s">
        <v>1044</v>
      </c>
      <c r="D75" s="36">
        <v>0.92162826097179917</v>
      </c>
    </row>
    <row r="77" spans="1:4" x14ac:dyDescent="0.2">
      <c r="A77" s="11" t="s">
        <v>378</v>
      </c>
      <c r="D77" s="31" t="s">
        <v>54</v>
      </c>
    </row>
    <row r="79" spans="1:4" x14ac:dyDescent="0.2">
      <c r="A79" s="11" t="s">
        <v>1025</v>
      </c>
      <c r="D79" s="31" t="s">
        <v>54</v>
      </c>
    </row>
    <row r="81" spans="1:9" x14ac:dyDescent="0.2">
      <c r="A81" s="11" t="s">
        <v>1026</v>
      </c>
      <c r="B81" s="11"/>
      <c r="D81" s="31" t="s">
        <v>54</v>
      </c>
    </row>
    <row r="82" spans="1:9" x14ac:dyDescent="0.2">
      <c r="A82" s="11"/>
      <c r="B82" s="11"/>
    </row>
    <row r="83" spans="1:9" x14ac:dyDescent="0.2">
      <c r="A83" s="11" t="s">
        <v>1027</v>
      </c>
      <c r="B83" s="11"/>
      <c r="D83" s="31" t="s">
        <v>54</v>
      </c>
    </row>
    <row r="84" spans="1:9" x14ac:dyDescent="0.2">
      <c r="A84" s="11"/>
      <c r="B84" s="11"/>
    </row>
    <row r="85" spans="1:9" x14ac:dyDescent="0.2">
      <c r="A85" s="11" t="s">
        <v>1028</v>
      </c>
      <c r="B85" s="11"/>
      <c r="D85" s="31" t="s">
        <v>54</v>
      </c>
    </row>
    <row r="87" spans="1:9" x14ac:dyDescent="0.2">
      <c r="A87" s="78" t="s">
        <v>1060</v>
      </c>
      <c r="B87" s="79"/>
      <c r="C87" s="79"/>
      <c r="D87" s="79"/>
    </row>
    <row r="89" spans="1:9" x14ac:dyDescent="0.2">
      <c r="A89" s="78" t="s">
        <v>1503</v>
      </c>
      <c r="B89" s="79"/>
      <c r="C89" s="79"/>
      <c r="D89" s="79"/>
      <c r="E89" s="10"/>
      <c r="G89" s="79"/>
      <c r="H89" s="79"/>
      <c r="I89" s="79"/>
    </row>
    <row r="90" spans="1:9" x14ac:dyDescent="0.2">
      <c r="A90" s="100"/>
      <c r="B90" s="79"/>
      <c r="C90" s="79"/>
      <c r="D90" s="79"/>
      <c r="E90" s="10"/>
      <c r="G90" s="79"/>
      <c r="H90" s="79"/>
      <c r="I90" s="79"/>
    </row>
    <row r="91" spans="1:9" x14ac:dyDescent="0.2">
      <c r="A91" s="79"/>
      <c r="B91" s="79"/>
      <c r="C91" s="79"/>
      <c r="D91" s="79"/>
      <c r="E91" s="10"/>
      <c r="G91" s="79"/>
      <c r="H91" s="79"/>
      <c r="I91" s="79"/>
    </row>
    <row r="92" spans="1:9" x14ac:dyDescent="0.2">
      <c r="A92" s="79"/>
      <c r="B92" s="79"/>
      <c r="C92" s="79"/>
      <c r="D92" s="79"/>
      <c r="E92" s="10"/>
      <c r="G92" s="79"/>
      <c r="H92" s="79"/>
      <c r="I92" s="79"/>
    </row>
    <row r="93" spans="1:9" x14ac:dyDescent="0.2">
      <c r="A93" s="79"/>
      <c r="B93" s="79"/>
      <c r="C93" s="79"/>
      <c r="D93" s="79"/>
      <c r="E93" s="10"/>
      <c r="G93" s="79"/>
      <c r="H93" s="79"/>
      <c r="I93" s="79"/>
    </row>
    <row r="94" spans="1:9" x14ac:dyDescent="0.2">
      <c r="A94" s="79"/>
      <c r="B94" s="79"/>
      <c r="C94" s="79"/>
      <c r="D94" s="79"/>
      <c r="E94" s="10"/>
      <c r="G94" s="79"/>
      <c r="H94" s="79"/>
      <c r="I94" s="79"/>
    </row>
    <row r="95" spans="1:9" x14ac:dyDescent="0.2">
      <c r="A95" s="79"/>
      <c r="B95" s="79"/>
      <c r="C95" s="79"/>
      <c r="D95" s="79"/>
      <c r="E95" s="10"/>
      <c r="G95" s="79"/>
      <c r="H95" s="79"/>
      <c r="I95" s="79"/>
    </row>
    <row r="96" spans="1:9" x14ac:dyDescent="0.2">
      <c r="A96" s="79"/>
      <c r="B96" s="79"/>
      <c r="C96" s="79"/>
      <c r="D96" s="79"/>
      <c r="E96" s="10"/>
      <c r="G96" s="79"/>
      <c r="H96" s="79"/>
      <c r="I96" s="79"/>
    </row>
    <row r="97" spans="1:9" x14ac:dyDescent="0.2">
      <c r="A97" s="79"/>
      <c r="B97" s="79"/>
      <c r="C97" s="79"/>
      <c r="D97" s="79"/>
      <c r="E97" s="10"/>
      <c r="G97" s="79"/>
      <c r="H97" s="79"/>
      <c r="I97" s="79"/>
    </row>
    <row r="98" spans="1:9" x14ac:dyDescent="0.2">
      <c r="A98" s="79"/>
      <c r="B98" s="79"/>
      <c r="C98" s="79"/>
      <c r="D98" s="79"/>
      <c r="E98" s="10"/>
      <c r="G98" s="79"/>
      <c r="H98" s="79"/>
      <c r="I98" s="79"/>
    </row>
    <row r="99" spans="1:9" x14ac:dyDescent="0.2">
      <c r="A99" s="79"/>
      <c r="B99" s="79"/>
      <c r="C99" s="79"/>
      <c r="D99" s="79"/>
      <c r="E99" s="10"/>
      <c r="G99" s="79"/>
      <c r="H99" s="79"/>
      <c r="I99" s="79"/>
    </row>
    <row r="100" spans="1:9" x14ac:dyDescent="0.2">
      <c r="A100" s="79"/>
      <c r="B100" s="79"/>
      <c r="C100" s="79"/>
      <c r="D100" s="79"/>
      <c r="E100" s="10"/>
      <c r="G100" s="79"/>
      <c r="H100" s="79"/>
      <c r="I100" s="79"/>
    </row>
    <row r="101" spans="1:9" x14ac:dyDescent="0.2">
      <c r="A101" s="79"/>
      <c r="B101" s="79"/>
      <c r="C101" s="79"/>
      <c r="D101" s="79"/>
      <c r="E101" s="10"/>
      <c r="G101" s="79"/>
      <c r="H101" s="79"/>
      <c r="I101" s="79"/>
    </row>
    <row r="102" spans="1:9" x14ac:dyDescent="0.2">
      <c r="A102" s="79"/>
      <c r="B102" s="79"/>
      <c r="C102" s="79"/>
      <c r="D102" s="79"/>
      <c r="E102" s="10"/>
      <c r="G102" s="79"/>
      <c r="H102" s="79"/>
      <c r="I102" s="79"/>
    </row>
    <row r="103" spans="1:9" x14ac:dyDescent="0.2">
      <c r="A103" s="79"/>
      <c r="B103" s="79"/>
      <c r="C103" s="79"/>
      <c r="D103" s="79"/>
      <c r="E103" s="10"/>
      <c r="G103" s="79"/>
      <c r="H103" s="79"/>
      <c r="I103" s="79"/>
    </row>
    <row r="104" spans="1:9" x14ac:dyDescent="0.2">
      <c r="A104" s="79"/>
      <c r="B104" s="79"/>
      <c r="C104" s="79"/>
      <c r="D104" s="79"/>
      <c r="E104" s="10"/>
      <c r="G104" s="79"/>
      <c r="H104" s="79"/>
      <c r="I104" s="79"/>
    </row>
    <row r="105" spans="1:9" x14ac:dyDescent="0.2">
      <c r="A105" s="79"/>
      <c r="B105" s="79"/>
      <c r="C105" s="79"/>
      <c r="D105" s="79"/>
      <c r="E105" s="10"/>
      <c r="G105" s="79"/>
      <c r="H105" s="79"/>
      <c r="I105" s="79"/>
    </row>
    <row r="106" spans="1:9" x14ac:dyDescent="0.2">
      <c r="A106" s="79"/>
      <c r="B106" s="79"/>
      <c r="C106" s="79"/>
      <c r="D106" s="79"/>
      <c r="E106" s="10"/>
      <c r="G106" s="79"/>
      <c r="H106" s="79"/>
      <c r="I106" s="79"/>
    </row>
    <row r="107" spans="1:9" x14ac:dyDescent="0.2">
      <c r="A107" s="78" t="s">
        <v>1902</v>
      </c>
      <c r="B107" s="79"/>
      <c r="C107" s="79"/>
      <c r="D107" s="79"/>
      <c r="E107" s="10"/>
      <c r="G107" s="79"/>
      <c r="H107" s="79"/>
      <c r="I107" s="79"/>
    </row>
    <row r="108" spans="1:9" x14ac:dyDescent="0.2">
      <c r="A108" s="79"/>
      <c r="B108" s="79"/>
      <c r="C108" s="79"/>
      <c r="D108" s="79"/>
      <c r="E108" s="10"/>
      <c r="G108" s="79"/>
      <c r="H108" s="79"/>
      <c r="I108" s="79"/>
    </row>
    <row r="109" spans="1:9" x14ac:dyDescent="0.2">
      <c r="A109" s="78" t="s">
        <v>1505</v>
      </c>
      <c r="B109" s="79"/>
      <c r="C109" s="79"/>
      <c r="D109" s="79"/>
      <c r="E109" s="10"/>
      <c r="G109" s="79"/>
      <c r="H109" s="79"/>
      <c r="I109" s="79"/>
    </row>
    <row r="110" spans="1:9" x14ac:dyDescent="0.2">
      <c r="A110" s="79"/>
      <c r="B110" s="79"/>
      <c r="C110" s="79"/>
      <c r="D110" s="79"/>
      <c r="E110" s="10"/>
      <c r="G110" s="79"/>
      <c r="H110" s="79"/>
      <c r="I110" s="79"/>
    </row>
    <row r="111" spans="1:9" x14ac:dyDescent="0.2">
      <c r="A111" s="79"/>
      <c r="B111" s="79"/>
      <c r="C111" s="79"/>
      <c r="D111" s="79"/>
      <c r="E111" s="10"/>
      <c r="G111" s="79"/>
      <c r="H111" s="79"/>
      <c r="I111" s="79"/>
    </row>
    <row r="112" spans="1:9" x14ac:dyDescent="0.2">
      <c r="A112" s="79"/>
      <c r="B112" s="79"/>
      <c r="C112" s="79"/>
      <c r="D112" s="79"/>
      <c r="E112" s="10"/>
      <c r="G112" s="79"/>
      <c r="H112" s="79"/>
      <c r="I112" s="79"/>
    </row>
    <row r="113" spans="1:9" x14ac:dyDescent="0.2">
      <c r="A113" s="79"/>
      <c r="B113" s="79"/>
      <c r="C113" s="79"/>
      <c r="D113" s="79"/>
      <c r="E113" s="10"/>
      <c r="G113" s="79"/>
      <c r="H113" s="79"/>
      <c r="I113" s="79"/>
    </row>
    <row r="114" spans="1:9" x14ac:dyDescent="0.2">
      <c r="A114" s="79"/>
      <c r="B114" s="79"/>
      <c r="C114" s="79"/>
      <c r="D114" s="79"/>
      <c r="E114" s="10"/>
      <c r="G114" s="79"/>
      <c r="H114" s="79"/>
      <c r="I114" s="79"/>
    </row>
    <row r="115" spans="1:9" x14ac:dyDescent="0.2">
      <c r="A115" s="79"/>
      <c r="B115" s="79"/>
      <c r="C115" s="79"/>
      <c r="D115" s="79"/>
      <c r="E115" s="10"/>
      <c r="G115" s="79"/>
      <c r="H115" s="79"/>
      <c r="I115" s="79"/>
    </row>
    <row r="116" spans="1:9" x14ac:dyDescent="0.2">
      <c r="A116" s="79"/>
      <c r="B116" s="79"/>
      <c r="C116" s="79"/>
      <c r="D116" s="79"/>
      <c r="E116" s="10"/>
      <c r="G116" s="79"/>
      <c r="H116" s="79"/>
      <c r="I116" s="79"/>
    </row>
    <row r="117" spans="1:9" x14ac:dyDescent="0.2">
      <c r="A117" s="79"/>
      <c r="B117" s="79"/>
      <c r="C117" s="79"/>
      <c r="D117" s="79"/>
      <c r="E117" s="10"/>
      <c r="G117" s="79"/>
      <c r="H117" s="79"/>
      <c r="I117" s="79"/>
    </row>
    <row r="118" spans="1:9" x14ac:dyDescent="0.2">
      <c r="A118" s="79"/>
      <c r="B118" s="79"/>
      <c r="C118" s="79"/>
      <c r="D118" s="79"/>
      <c r="E118" s="10"/>
      <c r="G118" s="79"/>
      <c r="H118" s="79"/>
      <c r="I118" s="79"/>
    </row>
    <row r="119" spans="1:9" x14ac:dyDescent="0.2">
      <c r="A119" s="79"/>
      <c r="B119" s="79"/>
      <c r="C119" s="79"/>
      <c r="D119" s="79"/>
      <c r="E119" s="10"/>
      <c r="G119" s="79"/>
      <c r="H119" s="79"/>
      <c r="I119" s="79"/>
    </row>
    <row r="120" spans="1:9" x14ac:dyDescent="0.2">
      <c r="A120" s="79"/>
      <c r="B120" s="79"/>
      <c r="C120" s="79"/>
      <c r="D120" s="79"/>
      <c r="E120" s="10"/>
      <c r="G120" s="79"/>
      <c r="H120" s="79"/>
      <c r="I120" s="79"/>
    </row>
    <row r="121" spans="1:9" x14ac:dyDescent="0.2">
      <c r="A121" s="79"/>
      <c r="B121" s="79"/>
      <c r="C121" s="79"/>
      <c r="D121" s="79"/>
      <c r="E121" s="10"/>
      <c r="G121" s="79"/>
      <c r="H121" s="79"/>
      <c r="I121" s="79"/>
    </row>
    <row r="122" spans="1:9" x14ac:dyDescent="0.2">
      <c r="A122" s="79"/>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row r="125" spans="1:9" x14ac:dyDescent="0.2">
      <c r="A125" s="79"/>
      <c r="B125" s="79"/>
      <c r="C125" s="79"/>
      <c r="D125" s="79"/>
      <c r="E125" s="10"/>
      <c r="G125" s="79"/>
      <c r="H125" s="79"/>
      <c r="I125" s="79"/>
    </row>
    <row r="126" spans="1:9" x14ac:dyDescent="0.2">
      <c r="A126" s="79" t="s">
        <v>1903</v>
      </c>
      <c r="B126" s="79"/>
      <c r="C126" s="79"/>
      <c r="D126" s="79"/>
      <c r="E126" s="10"/>
      <c r="G126" s="79"/>
      <c r="H126" s="79"/>
      <c r="I126" s="79"/>
    </row>
    <row r="127" spans="1:9" x14ac:dyDescent="0.2">
      <c r="B127" s="79"/>
      <c r="C127" s="79"/>
      <c r="D127" s="79"/>
      <c r="E127" s="10"/>
      <c r="G127" s="79"/>
      <c r="H127" s="79"/>
      <c r="I127" s="79"/>
    </row>
    <row r="128" spans="1:9" x14ac:dyDescent="0.2">
      <c r="A128" s="79" t="s">
        <v>1506</v>
      </c>
    </row>
  </sheetData>
  <mergeCells count="2">
    <mergeCell ref="A1:F1"/>
    <mergeCell ref="A55:D55"/>
  </mergeCells>
  <conditionalFormatting sqref="F2:F3 F5:F54 F53:G59">
    <cfRule type="cellIs" dxfId="42" priority="4" stopIfTrue="1" operator="between">
      <formula>0.009</formula>
      <formula>-0.009</formula>
    </cfRule>
  </conditionalFormatting>
  <conditionalFormatting sqref="F56:F123">
    <cfRule type="cellIs" dxfId="41" priority="1" stopIfTrue="1" operator="between">
      <formula>0.009</formula>
      <formula>-0.009</formula>
    </cfRule>
  </conditionalFormatting>
  <conditionalFormatting sqref="F128:F65536">
    <cfRule type="cellIs" dxfId="40" priority="2" stopIfTrue="1" operator="between">
      <formula>0.009</formula>
      <formula>-0.009</formula>
    </cfRule>
  </conditionalFormatting>
  <conditionalFormatting sqref="F55:H55">
    <cfRule type="cellIs" dxfId="39"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95BD-0756-47F3-A114-A9C49B3D9682}">
  <dimension ref="A1:I126"/>
  <sheetViews>
    <sheetView workbookViewId="0">
      <selection sqref="A1:F1"/>
    </sheetView>
  </sheetViews>
  <sheetFormatPr defaultColWidth="9.28515625" defaultRowHeight="11.25" x14ac:dyDescent="0.2"/>
  <cols>
    <col min="1" max="1" width="33.85546875" style="6" bestFit="1" customWidth="1"/>
    <col min="2" max="2" width="22.42578125" style="6" bestFit="1" customWidth="1"/>
    <col min="3" max="3" width="22.28515625" style="6" bestFit="1" customWidth="1"/>
    <col min="4" max="4" width="19.7109375" style="6" customWidth="1"/>
    <col min="5" max="5" width="24.7109375" style="9" customWidth="1"/>
    <col min="6" max="6" width="11.7109375" style="10" bestFit="1" customWidth="1"/>
    <col min="7" max="16384" width="9.28515625" style="6"/>
  </cols>
  <sheetData>
    <row r="1" spans="1:7" s="1" customFormat="1" ht="15" x14ac:dyDescent="0.2">
      <c r="A1" s="150" t="s">
        <v>22</v>
      </c>
      <c r="B1" s="151"/>
      <c r="C1" s="151"/>
      <c r="D1" s="151"/>
      <c r="E1" s="151"/>
      <c r="F1" s="151"/>
    </row>
    <row r="2" spans="1:7" s="1" customFormat="1" ht="12" x14ac:dyDescent="0.2">
      <c r="E2" s="5"/>
      <c r="F2" s="8"/>
    </row>
    <row r="3" spans="1:7" s="1" customFormat="1" ht="12" x14ac:dyDescent="0.2">
      <c r="A3" s="7" t="s">
        <v>7</v>
      </c>
      <c r="B3" s="2"/>
      <c r="C3" s="3"/>
      <c r="D3" s="3"/>
      <c r="E3" s="4"/>
      <c r="F3" s="8"/>
    </row>
    <row r="4" spans="1:7" s="1" customFormat="1" ht="23.65" customHeight="1" x14ac:dyDescent="0.2">
      <c r="A4" s="14" t="s">
        <v>2</v>
      </c>
      <c r="B4" s="14" t="s">
        <v>0</v>
      </c>
      <c r="C4" s="15" t="s">
        <v>4</v>
      </c>
      <c r="D4" s="15" t="s">
        <v>1</v>
      </c>
      <c r="E4" s="56" t="s">
        <v>6</v>
      </c>
      <c r="F4" s="16" t="s">
        <v>3</v>
      </c>
      <c r="G4" s="93" t="s">
        <v>5</v>
      </c>
    </row>
    <row r="5" spans="1:7" x14ac:dyDescent="0.2">
      <c r="A5" s="17" t="s">
        <v>128</v>
      </c>
      <c r="B5" s="18"/>
      <c r="C5" s="18"/>
      <c r="D5" s="18"/>
      <c r="E5" s="19"/>
      <c r="F5" s="20"/>
      <c r="G5" s="94"/>
    </row>
    <row r="6" spans="1:7" x14ac:dyDescent="0.2">
      <c r="A6" s="21" t="s">
        <v>31</v>
      </c>
      <c r="B6" s="22"/>
      <c r="C6" s="22"/>
      <c r="D6" s="22"/>
      <c r="E6" s="23"/>
      <c r="F6" s="24"/>
      <c r="G6" s="24"/>
    </row>
    <row r="7" spans="1:7" x14ac:dyDescent="0.2">
      <c r="A7" s="22" t="s">
        <v>135</v>
      </c>
      <c r="B7" s="22" t="s">
        <v>134</v>
      </c>
      <c r="C7" s="22" t="s">
        <v>131</v>
      </c>
      <c r="D7" s="25">
        <v>6750000</v>
      </c>
      <c r="E7" s="23">
        <v>89214.75</v>
      </c>
      <c r="F7" s="24">
        <v>8.5698891863286395</v>
      </c>
      <c r="G7" s="24"/>
    </row>
    <row r="8" spans="1:7" x14ac:dyDescent="0.2">
      <c r="A8" s="22" t="s">
        <v>130</v>
      </c>
      <c r="B8" s="22" t="s">
        <v>129</v>
      </c>
      <c r="C8" s="22" t="s">
        <v>131</v>
      </c>
      <c r="D8" s="25">
        <v>6500000</v>
      </c>
      <c r="E8" s="23">
        <v>79690</v>
      </c>
      <c r="F8" s="24">
        <v>7.6549502101225304</v>
      </c>
      <c r="G8" s="24"/>
    </row>
    <row r="9" spans="1:7" x14ac:dyDescent="0.2">
      <c r="A9" s="22" t="s">
        <v>137</v>
      </c>
      <c r="B9" s="22" t="s">
        <v>136</v>
      </c>
      <c r="C9" s="22" t="s">
        <v>131</v>
      </c>
      <c r="D9" s="25">
        <v>11200000</v>
      </c>
      <c r="E9" s="23">
        <v>79374.399999999994</v>
      </c>
      <c r="F9" s="24">
        <v>7.6246339560590997</v>
      </c>
      <c r="G9" s="24"/>
    </row>
    <row r="10" spans="1:7" x14ac:dyDescent="0.2">
      <c r="A10" s="22" t="s">
        <v>142</v>
      </c>
      <c r="B10" s="22" t="s">
        <v>141</v>
      </c>
      <c r="C10" s="22" t="s">
        <v>143</v>
      </c>
      <c r="D10" s="25">
        <v>3500000</v>
      </c>
      <c r="E10" s="23">
        <v>61495</v>
      </c>
      <c r="F10" s="24">
        <v>5.9071547643554396</v>
      </c>
      <c r="G10" s="24"/>
    </row>
    <row r="11" spans="1:7" x14ac:dyDescent="0.2">
      <c r="A11" s="22" t="s">
        <v>139</v>
      </c>
      <c r="B11" s="22" t="s">
        <v>138</v>
      </c>
      <c r="C11" s="22" t="s">
        <v>140</v>
      </c>
      <c r="D11" s="25">
        <v>19000000</v>
      </c>
      <c r="E11" s="23">
        <v>60800</v>
      </c>
      <c r="F11" s="24">
        <v>5.8403936852233702</v>
      </c>
      <c r="G11" s="24"/>
    </row>
    <row r="12" spans="1:7" x14ac:dyDescent="0.2">
      <c r="A12" s="22" t="s">
        <v>160</v>
      </c>
      <c r="B12" s="22" t="s">
        <v>159</v>
      </c>
      <c r="C12" s="22" t="s">
        <v>161</v>
      </c>
      <c r="D12" s="25">
        <v>5000000</v>
      </c>
      <c r="E12" s="23">
        <v>59350</v>
      </c>
      <c r="F12" s="24">
        <v>5.7011079805593203</v>
      </c>
      <c r="G12" s="24"/>
    </row>
    <row r="13" spans="1:7" x14ac:dyDescent="0.2">
      <c r="A13" s="22" t="s">
        <v>357</v>
      </c>
      <c r="B13" s="22" t="s">
        <v>356</v>
      </c>
      <c r="C13" s="22" t="s">
        <v>170</v>
      </c>
      <c r="D13" s="25">
        <v>2950000</v>
      </c>
      <c r="E13" s="23">
        <v>53589.7</v>
      </c>
      <c r="F13" s="24">
        <v>5.1477787084377402</v>
      </c>
      <c r="G13" s="24"/>
    </row>
    <row r="14" spans="1:7" x14ac:dyDescent="0.2">
      <c r="A14" s="22" t="s">
        <v>579</v>
      </c>
      <c r="B14" s="22" t="s">
        <v>578</v>
      </c>
      <c r="C14" s="22" t="s">
        <v>149</v>
      </c>
      <c r="D14" s="25">
        <v>2245000</v>
      </c>
      <c r="E14" s="23">
        <v>46035.97</v>
      </c>
      <c r="F14" s="24">
        <v>4.4221741526502001</v>
      </c>
      <c r="G14" s="24"/>
    </row>
    <row r="15" spans="1:7" x14ac:dyDescent="0.2">
      <c r="A15" s="22" t="s">
        <v>217</v>
      </c>
      <c r="B15" s="22" t="s">
        <v>216</v>
      </c>
      <c r="C15" s="22" t="s">
        <v>218</v>
      </c>
      <c r="D15" s="25">
        <v>763992</v>
      </c>
      <c r="E15" s="23">
        <v>38077.361279999997</v>
      </c>
      <c r="F15" s="24">
        <v>3.6576773087118499</v>
      </c>
      <c r="G15" s="24"/>
    </row>
    <row r="16" spans="1:7" x14ac:dyDescent="0.2">
      <c r="A16" s="22" t="s">
        <v>344</v>
      </c>
      <c r="B16" s="22" t="s">
        <v>343</v>
      </c>
      <c r="C16" s="22" t="s">
        <v>152</v>
      </c>
      <c r="D16" s="25">
        <v>308000</v>
      </c>
      <c r="E16" s="23">
        <v>36858.36</v>
      </c>
      <c r="F16" s="24">
        <v>3.54058113473174</v>
      </c>
      <c r="G16" s="24"/>
    </row>
    <row r="17" spans="1:7" x14ac:dyDescent="0.2">
      <c r="A17" s="22" t="s">
        <v>452</v>
      </c>
      <c r="B17" s="22" t="s">
        <v>451</v>
      </c>
      <c r="C17" s="22" t="s">
        <v>230</v>
      </c>
      <c r="D17" s="25">
        <v>4300000</v>
      </c>
      <c r="E17" s="23">
        <v>31331.95</v>
      </c>
      <c r="F17" s="24">
        <v>3.0097191270680002</v>
      </c>
      <c r="G17" s="24"/>
    </row>
    <row r="18" spans="1:7" x14ac:dyDescent="0.2">
      <c r="A18" s="22" t="s">
        <v>681</v>
      </c>
      <c r="B18" s="22" t="s">
        <v>680</v>
      </c>
      <c r="C18" s="22" t="s">
        <v>203</v>
      </c>
      <c r="D18" s="25">
        <v>2500000</v>
      </c>
      <c r="E18" s="23">
        <v>30540</v>
      </c>
      <c r="F18" s="24">
        <v>2.93364511754476</v>
      </c>
      <c r="G18" s="24"/>
    </row>
    <row r="19" spans="1:7" x14ac:dyDescent="0.2">
      <c r="A19" s="22" t="s">
        <v>482</v>
      </c>
      <c r="B19" s="22" t="s">
        <v>481</v>
      </c>
      <c r="C19" s="22" t="s">
        <v>239</v>
      </c>
      <c r="D19" s="25">
        <v>2900000</v>
      </c>
      <c r="E19" s="23">
        <v>28498.3</v>
      </c>
      <c r="F19" s="24">
        <v>2.73752123946712</v>
      </c>
      <c r="G19" s="24"/>
    </row>
    <row r="20" spans="1:7" x14ac:dyDescent="0.2">
      <c r="A20" s="22" t="s">
        <v>259</v>
      </c>
      <c r="B20" s="22" t="s">
        <v>258</v>
      </c>
      <c r="C20" s="22" t="s">
        <v>155</v>
      </c>
      <c r="D20" s="25">
        <v>610000</v>
      </c>
      <c r="E20" s="23">
        <v>28474.799999999999</v>
      </c>
      <c r="F20" s="24">
        <v>2.7352638504605</v>
      </c>
      <c r="G20" s="24"/>
    </row>
    <row r="21" spans="1:7" x14ac:dyDescent="0.2">
      <c r="A21" s="22" t="s">
        <v>215</v>
      </c>
      <c r="B21" s="22" t="s">
        <v>214</v>
      </c>
      <c r="C21" s="22" t="s">
        <v>206</v>
      </c>
      <c r="D21" s="25">
        <v>2300000</v>
      </c>
      <c r="E21" s="23">
        <v>23690</v>
      </c>
      <c r="F21" s="24">
        <v>2.27564023689049</v>
      </c>
      <c r="G21" s="24"/>
    </row>
    <row r="22" spans="1:7" x14ac:dyDescent="0.2">
      <c r="A22" s="22" t="s">
        <v>172</v>
      </c>
      <c r="B22" s="22" t="s">
        <v>171</v>
      </c>
      <c r="C22" s="22" t="s">
        <v>173</v>
      </c>
      <c r="D22" s="25">
        <v>6500000</v>
      </c>
      <c r="E22" s="23">
        <v>23335</v>
      </c>
      <c r="F22" s="24">
        <v>2.2415392540244601</v>
      </c>
      <c r="G22" s="24"/>
    </row>
    <row r="23" spans="1:7" x14ac:dyDescent="0.2">
      <c r="A23" s="22" t="s">
        <v>909</v>
      </c>
      <c r="B23" s="22" t="s">
        <v>908</v>
      </c>
      <c r="C23" s="22" t="s">
        <v>158</v>
      </c>
      <c r="D23" s="25">
        <v>500000</v>
      </c>
      <c r="E23" s="23">
        <v>22275</v>
      </c>
      <c r="F23" s="24">
        <v>2.1397166009597099</v>
      </c>
      <c r="G23" s="24"/>
    </row>
    <row r="24" spans="1:7" x14ac:dyDescent="0.2">
      <c r="A24" s="22" t="s">
        <v>677</v>
      </c>
      <c r="B24" s="22" t="s">
        <v>676</v>
      </c>
      <c r="C24" s="22" t="s">
        <v>218</v>
      </c>
      <c r="D24" s="25">
        <v>5300000</v>
      </c>
      <c r="E24" s="23">
        <v>21714.1</v>
      </c>
      <c r="F24" s="24">
        <v>2.0858370480313901</v>
      </c>
      <c r="G24" s="24"/>
    </row>
    <row r="25" spans="1:7" x14ac:dyDescent="0.2">
      <c r="A25" s="22" t="s">
        <v>425</v>
      </c>
      <c r="B25" s="22" t="s">
        <v>424</v>
      </c>
      <c r="C25" s="22" t="s">
        <v>158</v>
      </c>
      <c r="D25" s="25">
        <v>906742</v>
      </c>
      <c r="E25" s="23">
        <v>19858.556540000001</v>
      </c>
      <c r="F25" s="24">
        <v>1.90759520088597</v>
      </c>
      <c r="G25" s="24"/>
    </row>
    <row r="26" spans="1:7" x14ac:dyDescent="0.2">
      <c r="A26" s="22" t="s">
        <v>183</v>
      </c>
      <c r="B26" s="22" t="s">
        <v>182</v>
      </c>
      <c r="C26" s="22" t="s">
        <v>184</v>
      </c>
      <c r="D26" s="25">
        <v>400000</v>
      </c>
      <c r="E26" s="23">
        <v>19320</v>
      </c>
      <c r="F26" s="24">
        <v>1.8558619407650601</v>
      </c>
      <c r="G26" s="24"/>
    </row>
    <row r="27" spans="1:7" x14ac:dyDescent="0.2">
      <c r="A27" s="22" t="s">
        <v>911</v>
      </c>
      <c r="B27" s="22" t="s">
        <v>910</v>
      </c>
      <c r="C27" s="22" t="s">
        <v>233</v>
      </c>
      <c r="D27" s="25">
        <v>1600000</v>
      </c>
      <c r="E27" s="23">
        <v>18720</v>
      </c>
      <c r="F27" s="24">
        <v>1.79822647676614</v>
      </c>
      <c r="G27" s="24"/>
    </row>
    <row r="28" spans="1:7" x14ac:dyDescent="0.2">
      <c r="A28" s="22" t="s">
        <v>154</v>
      </c>
      <c r="B28" s="22" t="s">
        <v>153</v>
      </c>
      <c r="C28" s="22" t="s">
        <v>155</v>
      </c>
      <c r="D28" s="25">
        <v>4200000</v>
      </c>
      <c r="E28" s="23">
        <v>16308.6</v>
      </c>
      <c r="F28" s="24">
        <v>1.5665895469544999</v>
      </c>
      <c r="G28" s="24"/>
    </row>
    <row r="29" spans="1:7" x14ac:dyDescent="0.2">
      <c r="A29" s="22" t="s">
        <v>241</v>
      </c>
      <c r="B29" s="22" t="s">
        <v>240</v>
      </c>
      <c r="C29" s="22" t="s">
        <v>176</v>
      </c>
      <c r="D29" s="25">
        <v>1426515</v>
      </c>
      <c r="E29" s="23">
        <v>15176.693090000001</v>
      </c>
      <c r="F29" s="24">
        <v>1.4578595803521199</v>
      </c>
      <c r="G29" s="24"/>
    </row>
    <row r="30" spans="1:7" x14ac:dyDescent="0.2">
      <c r="A30" s="22" t="s">
        <v>263</v>
      </c>
      <c r="B30" s="22" t="s">
        <v>262</v>
      </c>
      <c r="C30" s="22" t="s">
        <v>181</v>
      </c>
      <c r="D30" s="25">
        <v>175000</v>
      </c>
      <c r="E30" s="23">
        <v>14289.625</v>
      </c>
      <c r="F30" s="24">
        <v>1.3726486120758199</v>
      </c>
      <c r="G30" s="24"/>
    </row>
    <row r="31" spans="1:7" x14ac:dyDescent="0.2">
      <c r="A31" s="22" t="s">
        <v>693</v>
      </c>
      <c r="B31" s="22" t="s">
        <v>692</v>
      </c>
      <c r="C31" s="22" t="s">
        <v>158</v>
      </c>
      <c r="D31" s="25">
        <v>350000</v>
      </c>
      <c r="E31" s="23">
        <v>13541.5</v>
      </c>
      <c r="F31" s="24">
        <v>1.3007843929021701</v>
      </c>
      <c r="G31" s="24"/>
    </row>
    <row r="32" spans="1:7" x14ac:dyDescent="0.2">
      <c r="A32" s="22" t="s">
        <v>178</v>
      </c>
      <c r="B32" s="22" t="s">
        <v>177</v>
      </c>
      <c r="C32" s="22" t="s">
        <v>131</v>
      </c>
      <c r="D32" s="25">
        <v>3300000</v>
      </c>
      <c r="E32" s="23">
        <v>13310.55</v>
      </c>
      <c r="F32" s="24">
        <v>1.2785995422179299</v>
      </c>
      <c r="G32" s="24"/>
    </row>
    <row r="33" spans="1:7" x14ac:dyDescent="0.2">
      <c r="A33" s="22" t="s">
        <v>811</v>
      </c>
      <c r="B33" s="22" t="s">
        <v>810</v>
      </c>
      <c r="C33" s="22" t="s">
        <v>167</v>
      </c>
      <c r="D33" s="25">
        <v>1200586</v>
      </c>
      <c r="E33" s="23">
        <v>12197.95376</v>
      </c>
      <c r="F33" s="24">
        <v>1.17172454132485</v>
      </c>
      <c r="G33" s="24"/>
    </row>
    <row r="34" spans="1:7" x14ac:dyDescent="0.2">
      <c r="A34" s="22" t="s">
        <v>175</v>
      </c>
      <c r="B34" s="22" t="s">
        <v>174</v>
      </c>
      <c r="C34" s="22" t="s">
        <v>176</v>
      </c>
      <c r="D34" s="25">
        <v>6418889</v>
      </c>
      <c r="E34" s="23">
        <v>11027.009410000001</v>
      </c>
      <c r="F34" s="24">
        <v>1.0592446731095799</v>
      </c>
      <c r="G34" s="24"/>
    </row>
    <row r="35" spans="1:7" x14ac:dyDescent="0.2">
      <c r="A35" s="22" t="s">
        <v>789</v>
      </c>
      <c r="B35" s="22" t="s">
        <v>788</v>
      </c>
      <c r="C35" s="22" t="s">
        <v>790</v>
      </c>
      <c r="D35" s="25">
        <v>8000000</v>
      </c>
      <c r="E35" s="23">
        <v>9878.4</v>
      </c>
      <c r="F35" s="24">
        <v>0.94891027927813298</v>
      </c>
      <c r="G35" s="24"/>
    </row>
    <row r="36" spans="1:7" x14ac:dyDescent="0.2">
      <c r="A36" s="22" t="s">
        <v>224</v>
      </c>
      <c r="B36" s="22" t="s">
        <v>223</v>
      </c>
      <c r="C36" s="22" t="s">
        <v>140</v>
      </c>
      <c r="D36" s="25">
        <v>806411</v>
      </c>
      <c r="E36" s="23">
        <v>5524.3185560000002</v>
      </c>
      <c r="F36" s="24">
        <v>0.53066110542145795</v>
      </c>
      <c r="G36" s="24"/>
    </row>
    <row r="37" spans="1:7" x14ac:dyDescent="0.2">
      <c r="A37" s="21" t="s">
        <v>33</v>
      </c>
      <c r="B37" s="21"/>
      <c r="C37" s="21"/>
      <c r="D37" s="21"/>
      <c r="E37" s="26">
        <f>SUM(E7:E36)</f>
        <v>983497.89763600007</v>
      </c>
      <c r="F37" s="27">
        <f>SUM(F7:F36)</f>
        <v>94.473929453680114</v>
      </c>
      <c r="G37" s="24"/>
    </row>
    <row r="38" spans="1:7" x14ac:dyDescent="0.2">
      <c r="A38" s="22"/>
      <c r="B38" s="22"/>
      <c r="C38" s="22"/>
      <c r="D38" s="22"/>
      <c r="E38" s="23"/>
      <c r="F38" s="24"/>
      <c r="G38" s="24"/>
    </row>
    <row r="39" spans="1:7" x14ac:dyDescent="0.2">
      <c r="A39" s="21" t="s">
        <v>34</v>
      </c>
      <c r="B39" s="22"/>
      <c r="C39" s="22"/>
      <c r="D39" s="22"/>
      <c r="E39" s="23"/>
      <c r="F39" s="24"/>
      <c r="G39" s="49"/>
    </row>
    <row r="40" spans="1:7" x14ac:dyDescent="0.2">
      <c r="A40" s="21" t="s">
        <v>39</v>
      </c>
      <c r="B40" s="22"/>
      <c r="C40" s="22"/>
      <c r="D40" s="22"/>
      <c r="E40" s="23"/>
      <c r="F40" s="24"/>
      <c r="G40" s="24"/>
    </row>
    <row r="41" spans="1:7" x14ac:dyDescent="0.2">
      <c r="A41" s="22" t="s">
        <v>370</v>
      </c>
      <c r="B41" s="22" t="s">
        <v>1227</v>
      </c>
      <c r="C41" s="22" t="s">
        <v>40</v>
      </c>
      <c r="D41" s="25">
        <v>2500000</v>
      </c>
      <c r="E41" s="23">
        <v>2487.4050000000002</v>
      </c>
      <c r="F41" s="24">
        <v>0.23893790221370101</v>
      </c>
      <c r="G41" s="45">
        <v>5.2805</v>
      </c>
    </row>
    <row r="42" spans="1:7" x14ac:dyDescent="0.2">
      <c r="A42" s="21" t="s">
        <v>33</v>
      </c>
      <c r="B42" s="21"/>
      <c r="C42" s="21"/>
      <c r="D42" s="21"/>
      <c r="E42" s="26">
        <f>SUM(E40:E41)</f>
        <v>2487.4050000000002</v>
      </c>
      <c r="F42" s="27">
        <f>SUM(F40:F41)</f>
        <v>0.23893790221370101</v>
      </c>
      <c r="G42" s="24"/>
    </row>
    <row r="43" spans="1:7" x14ac:dyDescent="0.2">
      <c r="A43" s="22"/>
      <c r="B43" s="22"/>
      <c r="C43" s="22"/>
      <c r="D43" s="22"/>
      <c r="E43" s="23"/>
      <c r="F43" s="24"/>
      <c r="G43" s="24"/>
    </row>
    <row r="44" spans="1:7" x14ac:dyDescent="0.2">
      <c r="A44" s="21" t="s">
        <v>41</v>
      </c>
      <c r="B44" s="21"/>
      <c r="C44" s="21"/>
      <c r="D44" s="21"/>
      <c r="E44" s="26">
        <f>E37+E42</f>
        <v>985985.30263600009</v>
      </c>
      <c r="F44" s="27">
        <f>F37+F42</f>
        <v>94.71286735589382</v>
      </c>
      <c r="G44" s="24"/>
    </row>
    <row r="45" spans="1:7" x14ac:dyDescent="0.2">
      <c r="A45" s="21"/>
      <c r="B45" s="21"/>
      <c r="C45" s="21"/>
      <c r="D45" s="21"/>
      <c r="E45" s="26"/>
      <c r="F45" s="27"/>
      <c r="G45" s="24"/>
    </row>
    <row r="46" spans="1:7" x14ac:dyDescent="0.2">
      <c r="A46" s="21" t="s">
        <v>43</v>
      </c>
      <c r="B46" s="21"/>
      <c r="C46" s="21"/>
      <c r="D46" s="21"/>
      <c r="E46" s="26">
        <f>E48-(E37+E42)</f>
        <v>55040.41030229989</v>
      </c>
      <c r="F46" s="97">
        <f>F48-(F37+F42)</f>
        <v>5.2871326441061797</v>
      </c>
      <c r="G46" s="24"/>
    </row>
    <row r="47" spans="1:7" x14ac:dyDescent="0.2">
      <c r="A47" s="21"/>
      <c r="B47" s="21"/>
      <c r="C47" s="21"/>
      <c r="D47" s="21"/>
      <c r="E47" s="26"/>
      <c r="F47" s="27"/>
      <c r="G47" s="21"/>
    </row>
    <row r="48" spans="1:7" x14ac:dyDescent="0.2">
      <c r="A48" s="28" t="s">
        <v>42</v>
      </c>
      <c r="B48" s="28"/>
      <c r="C48" s="28"/>
      <c r="D48" s="28"/>
      <c r="E48" s="29">
        <v>1041025.7129383</v>
      </c>
      <c r="F48" s="30">
        <v>100</v>
      </c>
      <c r="G48" s="28"/>
    </row>
    <row r="49" spans="1:9" x14ac:dyDescent="0.2">
      <c r="A49" s="6" t="s">
        <v>1225</v>
      </c>
      <c r="B49" s="11"/>
      <c r="C49" s="11"/>
      <c r="D49" s="11"/>
      <c r="E49" s="12"/>
      <c r="F49" s="13"/>
      <c r="G49" s="11"/>
    </row>
    <row r="51" spans="1:9" ht="23.25" customHeight="1" x14ac:dyDescent="0.2">
      <c r="A51" s="152" t="s">
        <v>1031</v>
      </c>
      <c r="B51" s="152"/>
      <c r="C51" s="152"/>
      <c r="D51" s="152"/>
      <c r="G51" s="10"/>
      <c r="H51" s="10"/>
      <c r="I51" s="9"/>
    </row>
    <row r="53" spans="1:9" x14ac:dyDescent="0.2">
      <c r="A53" s="11" t="s">
        <v>45</v>
      </c>
    </row>
    <row r="54" spans="1:9" x14ac:dyDescent="0.2">
      <c r="A54" s="11" t="s">
        <v>1010</v>
      </c>
    </row>
    <row r="55" spans="1:9" x14ac:dyDescent="0.2">
      <c r="A55" s="11" t="s">
        <v>46</v>
      </c>
      <c r="B55" s="11"/>
      <c r="C55" s="31" t="s">
        <v>48</v>
      </c>
      <c r="D55" s="31" t="s">
        <v>47</v>
      </c>
    </row>
    <row r="56" spans="1:9" x14ac:dyDescent="0.2">
      <c r="A56" s="6" t="s">
        <v>57</v>
      </c>
      <c r="C56" s="32">
        <v>102.86490000000001</v>
      </c>
      <c r="D56" s="32">
        <v>94.457899999999995</v>
      </c>
    </row>
    <row r="57" spans="1:9" x14ac:dyDescent="0.2">
      <c r="A57" s="6" t="s">
        <v>125</v>
      </c>
      <c r="C57" s="32">
        <v>31.716100000000001</v>
      </c>
      <c r="D57" s="32">
        <v>29.123999999999999</v>
      </c>
    </row>
    <row r="58" spans="1:9" x14ac:dyDescent="0.2">
      <c r="A58" s="6" t="s">
        <v>58</v>
      </c>
      <c r="C58" s="32">
        <v>116.8785</v>
      </c>
      <c r="D58" s="32">
        <v>107.392</v>
      </c>
    </row>
    <row r="59" spans="1:9" x14ac:dyDescent="0.2">
      <c r="A59" s="6" t="s">
        <v>126</v>
      </c>
      <c r="C59" s="32">
        <v>37.595100000000002</v>
      </c>
      <c r="D59" s="32">
        <v>34.543700000000001</v>
      </c>
    </row>
    <row r="61" spans="1:9" x14ac:dyDescent="0.2">
      <c r="A61" s="6" t="s">
        <v>52</v>
      </c>
    </row>
    <row r="63" spans="1:9" x14ac:dyDescent="0.2">
      <c r="A63" s="11" t="s">
        <v>1011</v>
      </c>
      <c r="D63" s="31" t="s">
        <v>54</v>
      </c>
    </row>
    <row r="65" spans="1:4" x14ac:dyDescent="0.2">
      <c r="A65" s="11" t="s">
        <v>1014</v>
      </c>
      <c r="D65" s="31" t="s">
        <v>54</v>
      </c>
    </row>
    <row r="67" spans="1:4" x14ac:dyDescent="0.2">
      <c r="A67" s="11" t="s">
        <v>1058</v>
      </c>
      <c r="D67" s="31" t="s">
        <v>54</v>
      </c>
    </row>
    <row r="69" spans="1:4" x14ac:dyDescent="0.2">
      <c r="A69" s="11" t="s">
        <v>1043</v>
      </c>
      <c r="D69" s="31" t="s">
        <v>54</v>
      </c>
    </row>
    <row r="71" spans="1:4" x14ac:dyDescent="0.2">
      <c r="A71" s="11" t="s">
        <v>1044</v>
      </c>
      <c r="D71" s="36">
        <v>0.3898524728028615</v>
      </c>
    </row>
    <row r="73" spans="1:4" x14ac:dyDescent="0.2">
      <c r="A73" s="11" t="s">
        <v>378</v>
      </c>
      <c r="D73" s="31" t="s">
        <v>54</v>
      </c>
    </row>
    <row r="75" spans="1:4" x14ac:dyDescent="0.2">
      <c r="A75" s="11" t="s">
        <v>1025</v>
      </c>
      <c r="D75" s="31" t="s">
        <v>54</v>
      </c>
    </row>
    <row r="77" spans="1:4" x14ac:dyDescent="0.2">
      <c r="A77" s="11" t="s">
        <v>1026</v>
      </c>
      <c r="B77" s="11"/>
      <c r="D77" s="31" t="s">
        <v>54</v>
      </c>
    </row>
    <row r="78" spans="1:4" x14ac:dyDescent="0.2">
      <c r="A78" s="11"/>
      <c r="B78" s="11"/>
    </row>
    <row r="79" spans="1:4" x14ac:dyDescent="0.2">
      <c r="A79" s="11" t="s">
        <v>1027</v>
      </c>
      <c r="B79" s="11"/>
      <c r="D79" s="31" t="s">
        <v>54</v>
      </c>
    </row>
    <row r="80" spans="1:4" x14ac:dyDescent="0.2">
      <c r="A80" s="11"/>
      <c r="B80" s="11"/>
    </row>
    <row r="81" spans="1:9" x14ac:dyDescent="0.2">
      <c r="A81" s="11" t="s">
        <v>1028</v>
      </c>
      <c r="B81" s="11"/>
      <c r="D81" s="31" t="s">
        <v>54</v>
      </c>
    </row>
    <row r="83" spans="1:9" x14ac:dyDescent="0.2">
      <c r="A83" s="78" t="s">
        <v>1060</v>
      </c>
      <c r="B83" s="79"/>
      <c r="C83" s="79"/>
      <c r="D83" s="79"/>
    </row>
    <row r="85" spans="1:9" x14ac:dyDescent="0.2">
      <c r="A85" s="78" t="s">
        <v>1503</v>
      </c>
      <c r="B85" s="79"/>
      <c r="C85" s="79"/>
      <c r="D85" s="79"/>
      <c r="E85" s="10"/>
      <c r="G85" s="10"/>
      <c r="H85" s="79"/>
      <c r="I85" s="79"/>
    </row>
    <row r="86" spans="1:9" x14ac:dyDescent="0.2">
      <c r="A86" s="100"/>
      <c r="B86" s="79"/>
      <c r="C86" s="79"/>
      <c r="D86" s="79"/>
      <c r="E86" s="10"/>
      <c r="G86" s="10"/>
      <c r="H86" s="79"/>
      <c r="I86" s="79"/>
    </row>
    <row r="87" spans="1:9" x14ac:dyDescent="0.2">
      <c r="A87" s="79"/>
      <c r="B87" s="79"/>
      <c r="C87" s="79"/>
      <c r="D87" s="79"/>
      <c r="E87" s="10"/>
      <c r="G87" s="10"/>
      <c r="H87" s="79"/>
      <c r="I87" s="79"/>
    </row>
    <row r="88" spans="1:9" x14ac:dyDescent="0.2">
      <c r="A88" s="79"/>
      <c r="B88" s="79"/>
      <c r="C88" s="79"/>
      <c r="D88" s="79"/>
      <c r="E88" s="10"/>
      <c r="G88" s="10"/>
      <c r="H88" s="79"/>
      <c r="I88" s="79"/>
    </row>
    <row r="89" spans="1:9" x14ac:dyDescent="0.2">
      <c r="A89" s="79"/>
      <c r="B89" s="79"/>
      <c r="C89" s="79"/>
      <c r="D89" s="79"/>
      <c r="E89" s="10"/>
      <c r="G89" s="10"/>
      <c r="H89" s="79"/>
      <c r="I89" s="79"/>
    </row>
    <row r="90" spans="1:9" x14ac:dyDescent="0.2">
      <c r="A90" s="79"/>
      <c r="B90" s="79"/>
      <c r="C90" s="79"/>
      <c r="D90" s="79"/>
      <c r="E90" s="10"/>
      <c r="G90" s="10"/>
      <c r="H90" s="79"/>
      <c r="I90" s="79"/>
    </row>
    <row r="91" spans="1:9" x14ac:dyDescent="0.2">
      <c r="A91" s="79"/>
      <c r="B91" s="79"/>
      <c r="C91" s="79"/>
      <c r="D91" s="79"/>
      <c r="E91" s="10"/>
      <c r="G91" s="10"/>
      <c r="H91" s="79"/>
      <c r="I91" s="79"/>
    </row>
    <row r="92" spans="1:9" x14ac:dyDescent="0.2">
      <c r="A92" s="79"/>
      <c r="B92" s="79"/>
      <c r="C92" s="79"/>
      <c r="D92" s="79"/>
      <c r="E92" s="10"/>
      <c r="G92" s="10"/>
      <c r="H92" s="79"/>
      <c r="I92" s="79"/>
    </row>
    <row r="93" spans="1:9" x14ac:dyDescent="0.2">
      <c r="A93" s="79"/>
      <c r="B93" s="79"/>
      <c r="C93" s="79"/>
      <c r="D93" s="79"/>
      <c r="E93" s="10"/>
      <c r="G93" s="10"/>
      <c r="H93" s="79"/>
      <c r="I93" s="79"/>
    </row>
    <row r="94" spans="1:9" x14ac:dyDescent="0.2">
      <c r="A94" s="79"/>
      <c r="B94" s="79"/>
      <c r="C94" s="79"/>
      <c r="D94" s="79"/>
      <c r="E94" s="10"/>
      <c r="G94" s="10"/>
      <c r="H94" s="79"/>
      <c r="I94" s="79"/>
    </row>
    <row r="95" spans="1:9" x14ac:dyDescent="0.2">
      <c r="A95" s="79"/>
      <c r="B95" s="79"/>
      <c r="C95" s="79"/>
      <c r="D95" s="79"/>
      <c r="E95" s="10"/>
      <c r="G95" s="10"/>
      <c r="H95" s="79"/>
      <c r="I95" s="79"/>
    </row>
    <row r="96" spans="1:9" x14ac:dyDescent="0.2">
      <c r="A96" s="79"/>
      <c r="B96" s="79"/>
      <c r="C96" s="79"/>
      <c r="D96" s="79"/>
      <c r="E96" s="10"/>
      <c r="G96" s="10"/>
      <c r="H96" s="79"/>
      <c r="I96" s="79"/>
    </row>
    <row r="97" spans="1:9" x14ac:dyDescent="0.2">
      <c r="A97" s="79"/>
      <c r="B97" s="79"/>
      <c r="C97" s="79"/>
      <c r="D97" s="79"/>
      <c r="E97" s="10"/>
      <c r="G97" s="10"/>
      <c r="H97" s="79"/>
      <c r="I97" s="79"/>
    </row>
    <row r="98" spans="1:9" x14ac:dyDescent="0.2">
      <c r="A98" s="79"/>
      <c r="B98" s="79"/>
      <c r="C98" s="79"/>
      <c r="D98" s="79"/>
      <c r="E98" s="10"/>
      <c r="G98" s="10"/>
      <c r="H98" s="79"/>
      <c r="I98" s="79"/>
    </row>
    <row r="99" spans="1:9" x14ac:dyDescent="0.2">
      <c r="A99" s="79"/>
      <c r="B99" s="79"/>
      <c r="C99" s="79"/>
      <c r="D99" s="79"/>
      <c r="E99" s="10"/>
      <c r="G99" s="10"/>
      <c r="H99" s="79"/>
      <c r="I99" s="79"/>
    </row>
    <row r="100" spans="1:9" x14ac:dyDescent="0.2">
      <c r="A100" s="79"/>
      <c r="B100" s="79"/>
      <c r="C100" s="79"/>
      <c r="D100" s="79"/>
      <c r="E100" s="10"/>
      <c r="G100" s="10"/>
      <c r="H100" s="79"/>
      <c r="I100" s="79"/>
    </row>
    <row r="101" spans="1:9" x14ac:dyDescent="0.2">
      <c r="A101" s="79"/>
      <c r="B101" s="79"/>
      <c r="C101" s="79"/>
      <c r="D101" s="79"/>
      <c r="E101" s="10"/>
      <c r="G101" s="10"/>
      <c r="H101" s="79"/>
      <c r="I101" s="79"/>
    </row>
    <row r="102" spans="1:9" x14ac:dyDescent="0.2">
      <c r="A102" s="79"/>
      <c r="B102" s="79"/>
      <c r="C102" s="79"/>
      <c r="D102" s="79"/>
      <c r="E102" s="10"/>
      <c r="G102" s="10"/>
      <c r="H102" s="79"/>
      <c r="I102" s="79"/>
    </row>
    <row r="103" spans="1:9" x14ac:dyDescent="0.2">
      <c r="A103" s="78" t="s">
        <v>1895</v>
      </c>
      <c r="B103" s="79"/>
      <c r="C103" s="79"/>
      <c r="D103" s="79"/>
      <c r="E103" s="10"/>
      <c r="G103" s="10"/>
      <c r="H103" s="79"/>
      <c r="I103" s="79"/>
    </row>
    <row r="104" spans="1:9" x14ac:dyDescent="0.2">
      <c r="A104" s="79"/>
      <c r="B104" s="79"/>
      <c r="C104" s="79"/>
      <c r="D104" s="79"/>
      <c r="E104" s="10"/>
      <c r="G104" s="10"/>
      <c r="H104" s="79"/>
      <c r="I104" s="79"/>
    </row>
    <row r="105" spans="1:9" x14ac:dyDescent="0.2">
      <c r="A105" s="78" t="s">
        <v>1505</v>
      </c>
      <c r="B105" s="79"/>
      <c r="C105" s="79"/>
      <c r="D105" s="79"/>
      <c r="E105" s="10"/>
      <c r="G105" s="10"/>
      <c r="H105" s="79"/>
      <c r="I105" s="79"/>
    </row>
    <row r="106" spans="1:9" x14ac:dyDescent="0.2">
      <c r="A106" s="79"/>
      <c r="B106" s="79"/>
      <c r="C106" s="79"/>
      <c r="D106" s="79"/>
      <c r="E106" s="10"/>
      <c r="G106" s="10"/>
      <c r="H106" s="79"/>
      <c r="I106" s="79"/>
    </row>
    <row r="107" spans="1:9" x14ac:dyDescent="0.2">
      <c r="A107" s="79"/>
      <c r="B107" s="79"/>
      <c r="C107" s="79"/>
      <c r="D107" s="79"/>
      <c r="E107" s="10"/>
      <c r="G107" s="10"/>
      <c r="H107" s="79"/>
      <c r="I107" s="79"/>
    </row>
    <row r="108" spans="1:9" x14ac:dyDescent="0.2">
      <c r="A108" s="79"/>
      <c r="B108" s="79"/>
      <c r="C108" s="79"/>
      <c r="D108" s="79"/>
      <c r="E108" s="10"/>
      <c r="G108" s="10"/>
      <c r="H108" s="79"/>
      <c r="I108" s="79"/>
    </row>
    <row r="109" spans="1:9" x14ac:dyDescent="0.2">
      <c r="A109" s="79"/>
      <c r="B109" s="79"/>
      <c r="C109" s="79"/>
      <c r="D109" s="79"/>
      <c r="E109" s="10"/>
      <c r="G109" s="10"/>
      <c r="H109" s="79"/>
      <c r="I109" s="79"/>
    </row>
    <row r="110" spans="1:9" x14ac:dyDescent="0.2">
      <c r="A110" s="79"/>
      <c r="B110" s="79"/>
      <c r="C110" s="79"/>
      <c r="D110" s="79"/>
      <c r="E110" s="10"/>
      <c r="G110" s="10"/>
      <c r="H110" s="79"/>
      <c r="I110" s="79"/>
    </row>
    <row r="111" spans="1:9" x14ac:dyDescent="0.2">
      <c r="A111" s="79"/>
      <c r="B111" s="79"/>
      <c r="C111" s="79"/>
      <c r="D111" s="79"/>
      <c r="E111" s="10"/>
      <c r="G111" s="10"/>
      <c r="H111" s="79"/>
      <c r="I111" s="79"/>
    </row>
    <row r="112" spans="1:9" x14ac:dyDescent="0.2">
      <c r="A112" s="79"/>
      <c r="B112" s="79"/>
      <c r="C112" s="79"/>
      <c r="D112" s="79"/>
      <c r="E112" s="10"/>
      <c r="G112" s="10"/>
      <c r="H112" s="79"/>
      <c r="I112" s="79"/>
    </row>
    <row r="113" spans="1:9" x14ac:dyDescent="0.2">
      <c r="A113" s="79"/>
      <c r="B113" s="79"/>
      <c r="C113" s="79"/>
      <c r="D113" s="79"/>
      <c r="E113" s="10"/>
      <c r="G113" s="10"/>
      <c r="H113" s="79"/>
      <c r="I113" s="79"/>
    </row>
    <row r="114" spans="1:9" x14ac:dyDescent="0.2">
      <c r="A114" s="79"/>
      <c r="B114" s="79"/>
      <c r="C114" s="79"/>
      <c r="D114" s="79"/>
      <c r="E114" s="10"/>
      <c r="G114" s="10"/>
      <c r="H114" s="79"/>
      <c r="I114" s="79"/>
    </row>
    <row r="115" spans="1:9" x14ac:dyDescent="0.2">
      <c r="A115" s="79"/>
      <c r="B115" s="79"/>
      <c r="C115" s="79"/>
      <c r="D115" s="79"/>
      <c r="E115" s="10"/>
      <c r="G115" s="10"/>
      <c r="H115" s="79"/>
      <c r="I115" s="79"/>
    </row>
    <row r="116" spans="1:9" x14ac:dyDescent="0.2">
      <c r="A116" s="79"/>
      <c r="B116" s="79"/>
      <c r="C116" s="79"/>
      <c r="D116" s="79"/>
      <c r="E116" s="10"/>
      <c r="G116" s="10"/>
      <c r="H116" s="79"/>
      <c r="I116" s="79"/>
    </row>
    <row r="117" spans="1:9" x14ac:dyDescent="0.2">
      <c r="A117" s="79"/>
      <c r="B117" s="79"/>
      <c r="C117" s="79"/>
      <c r="D117" s="79"/>
      <c r="E117" s="10"/>
      <c r="G117" s="10"/>
      <c r="H117" s="79"/>
      <c r="I117" s="79"/>
    </row>
    <row r="118" spans="1:9" x14ac:dyDescent="0.2">
      <c r="A118" s="79"/>
      <c r="B118" s="79"/>
      <c r="C118" s="79"/>
      <c r="D118" s="79"/>
      <c r="E118" s="10"/>
      <c r="G118" s="10"/>
      <c r="H118" s="79"/>
      <c r="I118" s="79"/>
    </row>
    <row r="119" spans="1:9" x14ac:dyDescent="0.2">
      <c r="A119" s="79"/>
      <c r="B119" s="79"/>
      <c r="C119" s="79"/>
      <c r="D119" s="79"/>
      <c r="E119" s="10"/>
      <c r="G119" s="10"/>
      <c r="H119" s="79"/>
      <c r="I119" s="79"/>
    </row>
    <row r="120" spans="1:9" x14ac:dyDescent="0.2">
      <c r="A120" s="79"/>
      <c r="B120" s="79"/>
      <c r="C120" s="79"/>
      <c r="D120" s="79"/>
      <c r="E120" s="10"/>
      <c r="G120" s="10"/>
      <c r="H120" s="79"/>
      <c r="I120" s="79"/>
    </row>
    <row r="121" spans="1:9" x14ac:dyDescent="0.2">
      <c r="A121" s="79"/>
      <c r="B121" s="79"/>
      <c r="C121" s="79"/>
      <c r="D121" s="79"/>
      <c r="E121" s="10"/>
      <c r="G121" s="10"/>
      <c r="H121" s="79"/>
      <c r="I121" s="79"/>
    </row>
    <row r="122" spans="1:9" x14ac:dyDescent="0.2">
      <c r="A122" s="79"/>
      <c r="B122" s="79"/>
      <c r="C122" s="79"/>
      <c r="D122" s="79"/>
      <c r="E122" s="10"/>
      <c r="G122" s="10"/>
      <c r="H122" s="79"/>
      <c r="I122" s="79"/>
    </row>
    <row r="123" spans="1:9" x14ac:dyDescent="0.2">
      <c r="A123" s="79"/>
      <c r="B123" s="79"/>
      <c r="C123" s="79"/>
      <c r="D123" s="79"/>
      <c r="E123" s="10"/>
      <c r="G123" s="10"/>
      <c r="H123" s="79"/>
      <c r="I123" s="79"/>
    </row>
    <row r="124" spans="1:9" x14ac:dyDescent="0.2">
      <c r="A124" s="79" t="s">
        <v>1506</v>
      </c>
      <c r="B124" s="79"/>
      <c r="C124" s="79"/>
      <c r="D124" s="79"/>
      <c r="E124" s="10"/>
      <c r="G124" s="10"/>
      <c r="H124" s="79"/>
      <c r="I124" s="79"/>
    </row>
    <row r="125" spans="1:9" x14ac:dyDescent="0.2">
      <c r="A125" s="79"/>
      <c r="B125" s="79"/>
      <c r="C125" s="79"/>
      <c r="D125" s="79"/>
      <c r="E125" s="10"/>
      <c r="G125" s="10"/>
      <c r="H125" s="79"/>
      <c r="I125" s="79"/>
    </row>
    <row r="126" spans="1:9" x14ac:dyDescent="0.2">
      <c r="A126" s="79"/>
      <c r="B126" s="79"/>
      <c r="C126" s="79"/>
      <c r="D126" s="79"/>
      <c r="E126" s="10"/>
      <c r="G126" s="10"/>
      <c r="H126" s="79"/>
      <c r="I126" s="79"/>
    </row>
  </sheetData>
  <mergeCells count="2">
    <mergeCell ref="A1:F1"/>
    <mergeCell ref="A51:D51"/>
  </mergeCells>
  <conditionalFormatting sqref="F2:F3 F5:F50 F52:F84 F127:F65536">
    <cfRule type="cellIs" dxfId="38" priority="3" stopIfTrue="1" operator="between">
      <formula>0.009</formula>
      <formula>-0.009</formula>
    </cfRule>
  </conditionalFormatting>
  <conditionalFormatting sqref="F85:G119">
    <cfRule type="cellIs" dxfId="37" priority="1" stopIfTrue="1" operator="between">
      <formula>0.009</formula>
      <formula>-0.009</formula>
    </cfRule>
  </conditionalFormatting>
  <conditionalFormatting sqref="F51:H51">
    <cfRule type="cellIs" dxfId="36" priority="2" stopIfTrue="1" operator="between">
      <formula>0.009</formula>
      <formula>-0.009</formula>
    </cfRule>
  </conditionalFormatting>
  <hyperlinks>
    <hyperlink ref="A86" r:id="rId1" tooltip="https://www.franklintempletonindia.com/downloadsServlet/pdf/product-labels-jg9o5k7l" display="https://www.franklintempletonindia.com/downloadsServlet/pdf/product-labels-jg9o5k7l" xr:uid="{38875A0B-6EF6-4BCC-A0ED-F2DF0FBFD721}"/>
  </hyperlinks>
  <pageMargins left="0.7" right="0.7" top="0.75" bottom="0.75" header="0.3" footer="0.3"/>
  <pageSetup paperSize="9" orientation="portrait" r:id="rId2"/>
  <headerFooter>
    <oddFooter>&amp;C_x000D_&amp;1#&amp;"Aptos"&amp;10&amp;K000000 RESTRICTED</oddFooter>
    <evenFooter>&amp;LPUBLIC</evenFooter>
    <firstFooter>&amp;LPUBLIC</firstFoot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3F570-2BEE-42BC-961A-F9370D721268}">
  <dimension ref="A1:I172"/>
  <sheetViews>
    <sheetView workbookViewId="0">
      <selection sqref="A1:F1"/>
    </sheetView>
  </sheetViews>
  <sheetFormatPr defaultColWidth="9.28515625" defaultRowHeight="11.25" x14ac:dyDescent="0.2"/>
  <cols>
    <col min="1" max="1" width="33.85546875" style="6" bestFit="1" customWidth="1"/>
    <col min="2" max="2" width="22.28515625" style="6" bestFit="1" customWidth="1"/>
    <col min="3" max="3" width="32.28515625" style="6" bestFit="1" customWidth="1"/>
    <col min="4" max="4" width="15.7109375" style="6" customWidth="1"/>
    <col min="5" max="5" width="24.7109375" style="9" customWidth="1"/>
    <col min="6" max="6" width="11.7109375" style="10" bestFit="1" customWidth="1"/>
    <col min="7" max="16384" width="9.28515625" style="6"/>
  </cols>
  <sheetData>
    <row r="1" spans="1:7" s="1" customFormat="1" ht="15" x14ac:dyDescent="0.2">
      <c r="A1" s="150" t="s">
        <v>9</v>
      </c>
      <c r="B1" s="151"/>
      <c r="C1" s="151"/>
      <c r="D1" s="151"/>
      <c r="E1" s="151"/>
      <c r="F1" s="151"/>
    </row>
    <row r="2" spans="1:7" s="1" customFormat="1" ht="12" x14ac:dyDescent="0.2">
      <c r="E2" s="5"/>
      <c r="F2" s="8"/>
    </row>
    <row r="3" spans="1:7" s="1" customFormat="1" ht="12" x14ac:dyDescent="0.2">
      <c r="A3" s="7" t="s">
        <v>7</v>
      </c>
      <c r="B3" s="2"/>
      <c r="C3" s="3"/>
      <c r="D3" s="3"/>
      <c r="E3" s="4"/>
      <c r="F3" s="8"/>
    </row>
    <row r="4" spans="1:7" s="1" customFormat="1" ht="22.15" customHeight="1" x14ac:dyDescent="0.2">
      <c r="A4" s="14" t="s">
        <v>2</v>
      </c>
      <c r="B4" s="14" t="s">
        <v>0</v>
      </c>
      <c r="C4" s="15" t="s">
        <v>4</v>
      </c>
      <c r="D4" s="15" t="s">
        <v>1</v>
      </c>
      <c r="E4" s="56" t="s">
        <v>6</v>
      </c>
      <c r="F4" s="16" t="s">
        <v>3</v>
      </c>
      <c r="G4" s="43" t="s">
        <v>5</v>
      </c>
    </row>
    <row r="5" spans="1:7" x14ac:dyDescent="0.2">
      <c r="A5" s="17" t="s">
        <v>128</v>
      </c>
      <c r="B5" s="18"/>
      <c r="C5" s="18"/>
      <c r="D5" s="18"/>
      <c r="E5" s="19"/>
      <c r="F5" s="20"/>
      <c r="G5" s="45"/>
    </row>
    <row r="6" spans="1:7" x14ac:dyDescent="0.2">
      <c r="A6" s="21" t="s">
        <v>31</v>
      </c>
      <c r="B6" s="22"/>
      <c r="C6" s="22"/>
      <c r="D6" s="22"/>
      <c r="E6" s="23"/>
      <c r="F6" s="24"/>
      <c r="G6" s="45"/>
    </row>
    <row r="7" spans="1:7" x14ac:dyDescent="0.2">
      <c r="A7" s="22" t="s">
        <v>135</v>
      </c>
      <c r="B7" s="22" t="s">
        <v>134</v>
      </c>
      <c r="C7" s="22" t="s">
        <v>131</v>
      </c>
      <c r="D7" s="25">
        <v>8891035</v>
      </c>
      <c r="E7" s="23">
        <v>117512.80959999999</v>
      </c>
      <c r="F7" s="24">
        <v>6.4609213693954199</v>
      </c>
      <c r="G7" s="49"/>
    </row>
    <row r="8" spans="1:7" x14ac:dyDescent="0.2">
      <c r="A8" s="22" t="s">
        <v>130</v>
      </c>
      <c r="B8" s="22" t="s">
        <v>1319</v>
      </c>
      <c r="C8" s="22" t="s">
        <v>131</v>
      </c>
      <c r="D8" s="25">
        <v>7818423</v>
      </c>
      <c r="E8" s="23">
        <v>95853.865980000002</v>
      </c>
      <c r="F8" s="24">
        <v>5.27010028232145</v>
      </c>
      <c r="G8" s="49"/>
    </row>
    <row r="9" spans="1:7" x14ac:dyDescent="0.2">
      <c r="A9" s="22" t="s">
        <v>137</v>
      </c>
      <c r="B9" s="22" t="s">
        <v>1279</v>
      </c>
      <c r="C9" s="22" t="s">
        <v>131</v>
      </c>
      <c r="D9" s="25">
        <v>13453509</v>
      </c>
      <c r="E9" s="23">
        <v>95345.018280000004</v>
      </c>
      <c r="F9" s="24">
        <v>5.2421235452330501</v>
      </c>
      <c r="G9" s="49"/>
    </row>
    <row r="10" spans="1:7" x14ac:dyDescent="0.2">
      <c r="A10" s="22" t="s">
        <v>145</v>
      </c>
      <c r="B10" s="22" t="s">
        <v>1316</v>
      </c>
      <c r="C10" s="22" t="s">
        <v>146</v>
      </c>
      <c r="D10" s="25">
        <v>1849010</v>
      </c>
      <c r="E10" s="23">
        <v>69522.775999999998</v>
      </c>
      <c r="F10" s="24">
        <v>3.8224019206676401</v>
      </c>
      <c r="G10" s="49"/>
    </row>
    <row r="11" spans="1:7" x14ac:dyDescent="0.2">
      <c r="A11" s="22" t="s">
        <v>133</v>
      </c>
      <c r="B11" s="22" t="s">
        <v>1317</v>
      </c>
      <c r="C11" s="22" t="s">
        <v>131</v>
      </c>
      <c r="D11" s="25">
        <v>6506362</v>
      </c>
      <c r="E11" s="23">
        <v>62428.543389999999</v>
      </c>
      <c r="F11" s="24">
        <v>3.4323569610974598</v>
      </c>
      <c r="G11" s="49"/>
    </row>
    <row r="12" spans="1:7" x14ac:dyDescent="0.2">
      <c r="A12" s="22" t="s">
        <v>142</v>
      </c>
      <c r="B12" s="22" t="s">
        <v>141</v>
      </c>
      <c r="C12" s="22" t="s">
        <v>143</v>
      </c>
      <c r="D12" s="25">
        <v>3433167</v>
      </c>
      <c r="E12" s="23">
        <v>60320.744189999998</v>
      </c>
      <c r="F12" s="24">
        <v>3.3164689575680599</v>
      </c>
      <c r="G12" s="49"/>
    </row>
    <row r="13" spans="1:7" x14ac:dyDescent="0.2">
      <c r="A13" s="22" t="s">
        <v>139</v>
      </c>
      <c r="B13" s="22" t="s">
        <v>138</v>
      </c>
      <c r="C13" s="22" t="s">
        <v>140</v>
      </c>
      <c r="D13" s="25">
        <v>18182409</v>
      </c>
      <c r="E13" s="23">
        <v>58183.7088</v>
      </c>
      <c r="F13" s="24">
        <v>3.1989735316191399</v>
      </c>
      <c r="G13" s="49"/>
    </row>
    <row r="14" spans="1:7" x14ac:dyDescent="0.2">
      <c r="A14" s="22" t="s">
        <v>326</v>
      </c>
      <c r="B14" s="22" t="s">
        <v>1318</v>
      </c>
      <c r="C14" s="22" t="s">
        <v>131</v>
      </c>
      <c r="D14" s="25">
        <v>13594512</v>
      </c>
      <c r="E14" s="23">
        <v>56689.115039999997</v>
      </c>
      <c r="F14" s="24">
        <v>3.11679991330963</v>
      </c>
      <c r="G14" s="49"/>
    </row>
    <row r="15" spans="1:7" x14ac:dyDescent="0.2">
      <c r="A15" s="22" t="s">
        <v>151</v>
      </c>
      <c r="B15" s="22" t="s">
        <v>150</v>
      </c>
      <c r="C15" s="22" t="s">
        <v>152</v>
      </c>
      <c r="D15" s="25">
        <v>1902271</v>
      </c>
      <c r="E15" s="23">
        <v>56116.994500000001</v>
      </c>
      <c r="F15" s="24">
        <v>3.0853443993504399</v>
      </c>
      <c r="G15" s="49"/>
    </row>
    <row r="16" spans="1:7" x14ac:dyDescent="0.2">
      <c r="A16" s="22" t="s">
        <v>160</v>
      </c>
      <c r="B16" s="22" t="s">
        <v>1277</v>
      </c>
      <c r="C16" s="22" t="s">
        <v>161</v>
      </c>
      <c r="D16" s="25">
        <v>4493052</v>
      </c>
      <c r="E16" s="23">
        <v>53332.527240000003</v>
      </c>
      <c r="F16" s="24">
        <v>2.9322527995176002</v>
      </c>
      <c r="G16" s="49"/>
    </row>
    <row r="17" spans="1:7" x14ac:dyDescent="0.2">
      <c r="A17" s="22" t="s">
        <v>148</v>
      </c>
      <c r="B17" s="22" t="s">
        <v>147</v>
      </c>
      <c r="C17" s="22" t="s">
        <v>149</v>
      </c>
      <c r="D17" s="25">
        <v>4646580</v>
      </c>
      <c r="E17" s="23">
        <v>46191.65178</v>
      </c>
      <c r="F17" s="24">
        <v>2.5396433894222401</v>
      </c>
      <c r="G17" s="49"/>
    </row>
    <row r="18" spans="1:7" x14ac:dyDescent="0.2">
      <c r="A18" s="22" t="s">
        <v>263</v>
      </c>
      <c r="B18" s="22" t="s">
        <v>262</v>
      </c>
      <c r="C18" s="22" t="s">
        <v>181</v>
      </c>
      <c r="D18" s="25">
        <v>562115</v>
      </c>
      <c r="E18" s="23">
        <v>45899.500330000003</v>
      </c>
      <c r="F18" s="24">
        <v>2.5235807358882898</v>
      </c>
      <c r="G18" s="49"/>
    </row>
    <row r="19" spans="1:7" x14ac:dyDescent="0.2">
      <c r="A19" s="22" t="s">
        <v>157</v>
      </c>
      <c r="B19" s="22" t="s">
        <v>156</v>
      </c>
      <c r="C19" s="22" t="s">
        <v>158</v>
      </c>
      <c r="D19" s="25">
        <v>1848935</v>
      </c>
      <c r="E19" s="23">
        <v>42603.16027</v>
      </c>
      <c r="F19" s="24">
        <v>2.3423460772417899</v>
      </c>
      <c r="G19" s="49"/>
    </row>
    <row r="20" spans="1:7" x14ac:dyDescent="0.2">
      <c r="A20" s="22" t="s">
        <v>186</v>
      </c>
      <c r="B20" s="22" t="s">
        <v>185</v>
      </c>
      <c r="C20" s="22" t="s">
        <v>187</v>
      </c>
      <c r="D20" s="25">
        <v>4800948</v>
      </c>
      <c r="E20" s="23">
        <v>37735.451280000001</v>
      </c>
      <c r="F20" s="24">
        <v>2.0747166576019902</v>
      </c>
      <c r="G20" s="49"/>
    </row>
    <row r="21" spans="1:7" x14ac:dyDescent="0.2">
      <c r="A21" s="22" t="s">
        <v>154</v>
      </c>
      <c r="B21" s="22" t="s">
        <v>153</v>
      </c>
      <c r="C21" s="22" t="s">
        <v>155</v>
      </c>
      <c r="D21" s="25">
        <v>9480843</v>
      </c>
      <c r="E21" s="23">
        <v>36814.113369999999</v>
      </c>
      <c r="F21" s="24">
        <v>2.02406097324371</v>
      </c>
      <c r="G21" s="49"/>
    </row>
    <row r="22" spans="1:7" x14ac:dyDescent="0.2">
      <c r="A22" s="22" t="s">
        <v>261</v>
      </c>
      <c r="B22" s="22" t="s">
        <v>260</v>
      </c>
      <c r="C22" s="22" t="s">
        <v>149</v>
      </c>
      <c r="D22" s="25">
        <v>2953464</v>
      </c>
      <c r="E22" s="23">
        <v>36327.607199999999</v>
      </c>
      <c r="F22" s="24">
        <v>1.9973125862312999</v>
      </c>
      <c r="G22" s="49"/>
    </row>
    <row r="23" spans="1:7" x14ac:dyDescent="0.2">
      <c r="A23" s="22" t="s">
        <v>193</v>
      </c>
      <c r="B23" s="22" t="s">
        <v>192</v>
      </c>
      <c r="C23" s="22" t="s">
        <v>194</v>
      </c>
      <c r="D23" s="25">
        <v>19680899</v>
      </c>
      <c r="E23" s="23">
        <v>36271.896860000001</v>
      </c>
      <c r="F23" s="24">
        <v>1.9942495999285601</v>
      </c>
      <c r="G23" s="49"/>
    </row>
    <row r="24" spans="1:7" x14ac:dyDescent="0.2">
      <c r="A24" s="22" t="s">
        <v>169</v>
      </c>
      <c r="B24" s="22" t="s">
        <v>168</v>
      </c>
      <c r="C24" s="22" t="s">
        <v>170</v>
      </c>
      <c r="D24" s="25">
        <v>2590000</v>
      </c>
      <c r="E24" s="23">
        <v>34861.4</v>
      </c>
      <c r="F24" s="24">
        <v>1.9166996771987801</v>
      </c>
      <c r="G24" s="49"/>
    </row>
    <row r="25" spans="1:7" x14ac:dyDescent="0.2">
      <c r="A25" s="22" t="s">
        <v>172</v>
      </c>
      <c r="B25" s="22" t="s">
        <v>171</v>
      </c>
      <c r="C25" s="22" t="s">
        <v>173</v>
      </c>
      <c r="D25" s="25">
        <v>9639965</v>
      </c>
      <c r="E25" s="23">
        <v>34607.474349999997</v>
      </c>
      <c r="F25" s="24">
        <v>1.90273869997504</v>
      </c>
      <c r="G25" s="49"/>
    </row>
    <row r="26" spans="1:7" x14ac:dyDescent="0.2">
      <c r="A26" s="22" t="s">
        <v>259</v>
      </c>
      <c r="B26" s="22" t="s">
        <v>258</v>
      </c>
      <c r="C26" s="22" t="s">
        <v>155</v>
      </c>
      <c r="D26" s="25">
        <v>712329</v>
      </c>
      <c r="E26" s="23">
        <v>33251.517720000003</v>
      </c>
      <c r="F26" s="24">
        <v>1.8281874302321</v>
      </c>
      <c r="G26" s="49"/>
    </row>
    <row r="27" spans="1:7" x14ac:dyDescent="0.2">
      <c r="A27" s="22" t="s">
        <v>217</v>
      </c>
      <c r="B27" s="22" t="s">
        <v>216</v>
      </c>
      <c r="C27" s="22" t="s">
        <v>218</v>
      </c>
      <c r="D27" s="25">
        <v>661219</v>
      </c>
      <c r="E27" s="23">
        <v>32955.15496</v>
      </c>
      <c r="F27" s="24">
        <v>1.81189323646978</v>
      </c>
      <c r="G27" s="49"/>
    </row>
    <row r="28" spans="1:7" x14ac:dyDescent="0.2">
      <c r="A28" s="22" t="s">
        <v>324</v>
      </c>
      <c r="B28" s="22" t="s">
        <v>323</v>
      </c>
      <c r="C28" s="22" t="s">
        <v>173</v>
      </c>
      <c r="D28" s="25">
        <v>9724772</v>
      </c>
      <c r="E28" s="23">
        <v>31386.70163</v>
      </c>
      <c r="F28" s="24">
        <v>1.72565877682925</v>
      </c>
      <c r="G28" s="49"/>
    </row>
    <row r="29" spans="1:7" x14ac:dyDescent="0.2">
      <c r="A29" s="22" t="s">
        <v>183</v>
      </c>
      <c r="B29" s="22" t="s">
        <v>182</v>
      </c>
      <c r="C29" s="22" t="s">
        <v>184</v>
      </c>
      <c r="D29" s="25">
        <v>595005</v>
      </c>
      <c r="E29" s="23">
        <v>28738.7415</v>
      </c>
      <c r="F29" s="24">
        <v>1.5800724169467999</v>
      </c>
      <c r="G29" s="49"/>
    </row>
    <row r="30" spans="1:7" x14ac:dyDescent="0.2">
      <c r="A30" s="22" t="s">
        <v>537</v>
      </c>
      <c r="B30" s="22" t="s">
        <v>536</v>
      </c>
      <c r="C30" s="22" t="s">
        <v>164</v>
      </c>
      <c r="D30" s="25">
        <v>908986</v>
      </c>
      <c r="E30" s="23">
        <v>27832.242330000001</v>
      </c>
      <c r="F30" s="24">
        <v>1.5302325749863499</v>
      </c>
      <c r="G30" s="49"/>
    </row>
    <row r="31" spans="1:7" x14ac:dyDescent="0.2">
      <c r="A31" s="22" t="s">
        <v>163</v>
      </c>
      <c r="B31" s="22" t="s">
        <v>162</v>
      </c>
      <c r="C31" s="22" t="s">
        <v>164</v>
      </c>
      <c r="D31" s="25">
        <v>232916</v>
      </c>
      <c r="E31" s="23">
        <v>25518.276959999999</v>
      </c>
      <c r="F31" s="24">
        <v>1.4030094377133699</v>
      </c>
      <c r="G31" s="49"/>
    </row>
    <row r="32" spans="1:7" x14ac:dyDescent="0.2">
      <c r="A32" s="22" t="s">
        <v>208</v>
      </c>
      <c r="B32" s="22" t="s">
        <v>207</v>
      </c>
      <c r="C32" s="22" t="s">
        <v>209</v>
      </c>
      <c r="D32" s="25">
        <v>16332916</v>
      </c>
      <c r="E32" s="23">
        <v>25183.723180000001</v>
      </c>
      <c r="F32" s="24">
        <v>1.3846154798651</v>
      </c>
      <c r="G32" s="49"/>
    </row>
    <row r="33" spans="1:7" x14ac:dyDescent="0.2">
      <c r="A33" s="22" t="s">
        <v>807</v>
      </c>
      <c r="B33" s="22" t="s">
        <v>806</v>
      </c>
      <c r="C33" s="22" t="s">
        <v>233</v>
      </c>
      <c r="D33" s="25">
        <v>1023601</v>
      </c>
      <c r="E33" s="23">
        <v>24310.52375</v>
      </c>
      <c r="F33" s="24">
        <v>1.3366064766233801</v>
      </c>
      <c r="G33" s="49"/>
    </row>
    <row r="34" spans="1:7" x14ac:dyDescent="0.2">
      <c r="A34" s="22" t="s">
        <v>268</v>
      </c>
      <c r="B34" s="22" t="s">
        <v>267</v>
      </c>
      <c r="C34" s="22" t="s">
        <v>140</v>
      </c>
      <c r="D34" s="25">
        <v>907161</v>
      </c>
      <c r="E34" s="23">
        <v>23782.13278</v>
      </c>
      <c r="F34" s="24">
        <v>1.3075552393915499</v>
      </c>
      <c r="G34" s="49"/>
    </row>
    <row r="35" spans="1:7" x14ac:dyDescent="0.2">
      <c r="A35" s="22" t="s">
        <v>274</v>
      </c>
      <c r="B35" s="22" t="s">
        <v>273</v>
      </c>
      <c r="C35" s="22" t="s">
        <v>275</v>
      </c>
      <c r="D35" s="25">
        <v>2425065</v>
      </c>
      <c r="E35" s="23">
        <v>22839.262170000002</v>
      </c>
      <c r="F35" s="24">
        <v>1.2557156748925</v>
      </c>
      <c r="G35" s="49"/>
    </row>
    <row r="36" spans="1:7" x14ac:dyDescent="0.2">
      <c r="A36" s="22" t="s">
        <v>175</v>
      </c>
      <c r="B36" s="22" t="s">
        <v>174</v>
      </c>
      <c r="C36" s="22" t="s">
        <v>176</v>
      </c>
      <c r="D36" s="25">
        <v>13056138</v>
      </c>
      <c r="E36" s="23">
        <v>22429.139469999998</v>
      </c>
      <c r="F36" s="24">
        <v>1.23316689467421</v>
      </c>
      <c r="G36" s="49"/>
    </row>
    <row r="37" spans="1:7" x14ac:dyDescent="0.2">
      <c r="A37" s="22" t="s">
        <v>215</v>
      </c>
      <c r="B37" s="22" t="s">
        <v>214</v>
      </c>
      <c r="C37" s="22" t="s">
        <v>206</v>
      </c>
      <c r="D37" s="25">
        <v>2153666</v>
      </c>
      <c r="E37" s="23">
        <v>22182.7598</v>
      </c>
      <c r="F37" s="24">
        <v>1.2196207997394799</v>
      </c>
      <c r="G37" s="49"/>
    </row>
    <row r="38" spans="1:7" x14ac:dyDescent="0.2">
      <c r="A38" s="22" t="s">
        <v>270</v>
      </c>
      <c r="B38" s="22" t="s">
        <v>269</v>
      </c>
      <c r="C38" s="22" t="s">
        <v>239</v>
      </c>
      <c r="D38" s="25">
        <v>6761032</v>
      </c>
      <c r="E38" s="23">
        <v>22172.80444</v>
      </c>
      <c r="F38" s="24">
        <v>1.21907344836236</v>
      </c>
      <c r="G38" s="49"/>
    </row>
    <row r="39" spans="1:7" x14ac:dyDescent="0.2">
      <c r="A39" s="22" t="s">
        <v>334</v>
      </c>
      <c r="B39" s="22" t="s">
        <v>333</v>
      </c>
      <c r="C39" s="22" t="s">
        <v>140</v>
      </c>
      <c r="D39" s="25">
        <v>9665427</v>
      </c>
      <c r="E39" s="23">
        <v>22013.009989999999</v>
      </c>
      <c r="F39" s="24">
        <v>1.21028785826176</v>
      </c>
      <c r="G39" s="49"/>
    </row>
    <row r="40" spans="1:7" x14ac:dyDescent="0.2">
      <c r="A40" s="22" t="s">
        <v>288</v>
      </c>
      <c r="B40" s="22" t="s">
        <v>287</v>
      </c>
      <c r="C40" s="22" t="s">
        <v>161</v>
      </c>
      <c r="D40" s="25">
        <v>6999253</v>
      </c>
      <c r="E40" s="23">
        <v>21221.735100000002</v>
      </c>
      <c r="F40" s="24">
        <v>1.16678311300659</v>
      </c>
      <c r="G40" s="49"/>
    </row>
    <row r="41" spans="1:7" x14ac:dyDescent="0.2">
      <c r="A41" s="22" t="s">
        <v>296</v>
      </c>
      <c r="B41" s="22" t="s">
        <v>295</v>
      </c>
      <c r="C41" s="22" t="s">
        <v>203</v>
      </c>
      <c r="D41" s="25">
        <v>1351930</v>
      </c>
      <c r="E41" s="23">
        <v>20034.250670000001</v>
      </c>
      <c r="F41" s="24">
        <v>1.10149454101408</v>
      </c>
      <c r="G41" s="49"/>
    </row>
    <row r="42" spans="1:7" x14ac:dyDescent="0.2">
      <c r="A42" s="22" t="s">
        <v>200</v>
      </c>
      <c r="B42" s="22" t="s">
        <v>199</v>
      </c>
      <c r="C42" s="22" t="s">
        <v>167</v>
      </c>
      <c r="D42" s="25">
        <v>805707</v>
      </c>
      <c r="E42" s="23">
        <v>19357.916379999999</v>
      </c>
      <c r="F42" s="24">
        <v>1.06430929557582</v>
      </c>
      <c r="G42" s="49"/>
    </row>
    <row r="43" spans="1:7" x14ac:dyDescent="0.2">
      <c r="A43" s="22" t="s">
        <v>232</v>
      </c>
      <c r="B43" s="22" t="s">
        <v>231</v>
      </c>
      <c r="C43" s="22" t="s">
        <v>233</v>
      </c>
      <c r="D43" s="25">
        <v>4613449</v>
      </c>
      <c r="E43" s="23">
        <v>19035.09057</v>
      </c>
      <c r="F43" s="24">
        <v>1.0465601482146001</v>
      </c>
      <c r="G43" s="49"/>
    </row>
    <row r="44" spans="1:7" x14ac:dyDescent="0.2">
      <c r="A44" s="22" t="s">
        <v>811</v>
      </c>
      <c r="B44" s="22" t="s">
        <v>810</v>
      </c>
      <c r="C44" s="22" t="s">
        <v>167</v>
      </c>
      <c r="D44" s="25">
        <v>1808853</v>
      </c>
      <c r="E44" s="23">
        <v>18377.946479999999</v>
      </c>
      <c r="F44" s="24">
        <v>1.01042999092958</v>
      </c>
      <c r="G44" s="49"/>
    </row>
    <row r="45" spans="1:7" x14ac:dyDescent="0.2">
      <c r="A45" s="22" t="s">
        <v>463</v>
      </c>
      <c r="B45" s="22" t="s">
        <v>462</v>
      </c>
      <c r="C45" s="22" t="s">
        <v>464</v>
      </c>
      <c r="D45" s="25">
        <v>1274428</v>
      </c>
      <c r="E45" s="23">
        <v>17255.755120000002</v>
      </c>
      <c r="F45" s="24">
        <v>0.94873126920677697</v>
      </c>
      <c r="G45" s="49"/>
    </row>
    <row r="46" spans="1:7" x14ac:dyDescent="0.2">
      <c r="A46" s="22" t="s">
        <v>222</v>
      </c>
      <c r="B46" s="22" t="s">
        <v>221</v>
      </c>
      <c r="C46" s="22" t="s">
        <v>170</v>
      </c>
      <c r="D46" s="25">
        <v>1417881</v>
      </c>
      <c r="E46" s="23">
        <v>16899.72364</v>
      </c>
      <c r="F46" s="24">
        <v>0.92915645514914902</v>
      </c>
      <c r="G46" s="49"/>
    </row>
    <row r="47" spans="1:7" x14ac:dyDescent="0.2">
      <c r="A47" s="22" t="s">
        <v>517</v>
      </c>
      <c r="B47" s="22" t="s">
        <v>516</v>
      </c>
      <c r="C47" s="22" t="s">
        <v>167</v>
      </c>
      <c r="D47" s="25">
        <v>3038976</v>
      </c>
      <c r="E47" s="23">
        <v>16810.095740000001</v>
      </c>
      <c r="F47" s="24">
        <v>0.92422866203131604</v>
      </c>
      <c r="G47" s="49"/>
    </row>
    <row r="48" spans="1:7" x14ac:dyDescent="0.2">
      <c r="A48" s="22" t="s">
        <v>292</v>
      </c>
      <c r="B48" s="22" t="s">
        <v>291</v>
      </c>
      <c r="C48" s="22" t="s">
        <v>236</v>
      </c>
      <c r="D48" s="25">
        <v>350219</v>
      </c>
      <c r="E48" s="23">
        <v>14712.70019</v>
      </c>
      <c r="F48" s="24">
        <v>0.80891265711920302</v>
      </c>
      <c r="G48" s="49"/>
    </row>
    <row r="49" spans="1:7" x14ac:dyDescent="0.2">
      <c r="A49" s="22" t="s">
        <v>272</v>
      </c>
      <c r="B49" s="22" t="s">
        <v>271</v>
      </c>
      <c r="C49" s="22" t="s">
        <v>167</v>
      </c>
      <c r="D49" s="25">
        <v>2609393</v>
      </c>
      <c r="E49" s="23">
        <v>12876.04976</v>
      </c>
      <c r="F49" s="24">
        <v>0.70793256778521196</v>
      </c>
      <c r="G49" s="49"/>
    </row>
    <row r="50" spans="1:7" x14ac:dyDescent="0.2">
      <c r="A50" s="22" t="s">
        <v>726</v>
      </c>
      <c r="B50" s="22" t="s">
        <v>725</v>
      </c>
      <c r="C50" s="22" t="s">
        <v>167</v>
      </c>
      <c r="D50" s="25">
        <v>387953</v>
      </c>
      <c r="E50" s="23">
        <v>11883.000389999999</v>
      </c>
      <c r="F50" s="24">
        <v>0.65333414641024001</v>
      </c>
      <c r="G50" s="49"/>
    </row>
    <row r="51" spans="1:7" x14ac:dyDescent="0.2">
      <c r="A51" s="22" t="s">
        <v>290</v>
      </c>
      <c r="B51" s="22" t="s">
        <v>289</v>
      </c>
      <c r="C51" s="22" t="s">
        <v>140</v>
      </c>
      <c r="D51" s="25">
        <v>1711985</v>
      </c>
      <c r="E51" s="23">
        <v>11211.789769999999</v>
      </c>
      <c r="F51" s="24">
        <v>0.61643060327409505</v>
      </c>
      <c r="G51" s="49"/>
    </row>
    <row r="52" spans="1:7" x14ac:dyDescent="0.2">
      <c r="A52" s="22" t="s">
        <v>695</v>
      </c>
      <c r="B52" s="22" t="s">
        <v>694</v>
      </c>
      <c r="C52" s="22" t="s">
        <v>239</v>
      </c>
      <c r="D52" s="25">
        <v>12917902</v>
      </c>
      <c r="E52" s="23">
        <v>11042.22263</v>
      </c>
      <c r="F52" s="24">
        <v>0.60710770509727197</v>
      </c>
      <c r="G52" s="49"/>
    </row>
    <row r="53" spans="1:7" x14ac:dyDescent="0.2">
      <c r="A53" s="22" t="s">
        <v>283</v>
      </c>
      <c r="B53" s="22" t="s">
        <v>282</v>
      </c>
      <c r="C53" s="22" t="s">
        <v>173</v>
      </c>
      <c r="D53" s="25">
        <v>7038760</v>
      </c>
      <c r="E53" s="23">
        <v>9421.3802599999999</v>
      </c>
      <c r="F53" s="24">
        <v>0.51799286612439299</v>
      </c>
      <c r="G53" s="49"/>
    </row>
    <row r="54" spans="1:7" x14ac:dyDescent="0.2">
      <c r="A54" s="22" t="s">
        <v>241</v>
      </c>
      <c r="B54" s="22" t="s">
        <v>240</v>
      </c>
      <c r="C54" s="22" t="s">
        <v>176</v>
      </c>
      <c r="D54" s="25">
        <v>874617</v>
      </c>
      <c r="E54" s="23">
        <v>9305.0502629999992</v>
      </c>
      <c r="F54" s="24">
        <v>0.51159697646711</v>
      </c>
      <c r="G54" s="49"/>
    </row>
    <row r="55" spans="1:7" x14ac:dyDescent="0.2">
      <c r="A55" s="22" t="s">
        <v>511</v>
      </c>
      <c r="B55" s="22" t="s">
        <v>510</v>
      </c>
      <c r="C55" s="22" t="s">
        <v>170</v>
      </c>
      <c r="D55" s="25">
        <v>100000</v>
      </c>
      <c r="E55" s="23">
        <v>9291.5</v>
      </c>
      <c r="F55" s="24">
        <v>0.51085197527042603</v>
      </c>
      <c r="G55" s="49"/>
    </row>
    <row r="56" spans="1:7" x14ac:dyDescent="0.2">
      <c r="A56" s="22" t="s">
        <v>629</v>
      </c>
      <c r="B56" s="22" t="s">
        <v>628</v>
      </c>
      <c r="C56" s="22" t="s">
        <v>149</v>
      </c>
      <c r="D56" s="25">
        <v>1370355</v>
      </c>
      <c r="E56" s="23">
        <v>8409.1834579999995</v>
      </c>
      <c r="F56" s="24">
        <v>0.46234170800524099</v>
      </c>
      <c r="G56" s="49"/>
    </row>
    <row r="57" spans="1:7" x14ac:dyDescent="0.2">
      <c r="A57" s="22" t="s">
        <v>697</v>
      </c>
      <c r="B57" s="22" t="s">
        <v>696</v>
      </c>
      <c r="C57" s="22" t="s">
        <v>230</v>
      </c>
      <c r="D57" s="25">
        <v>7682853</v>
      </c>
      <c r="E57" s="23">
        <v>8009.374253</v>
      </c>
      <c r="F57" s="24">
        <v>0.44035996963086099</v>
      </c>
      <c r="G57" s="49"/>
    </row>
    <row r="58" spans="1:7" x14ac:dyDescent="0.2">
      <c r="A58" s="22" t="s">
        <v>285</v>
      </c>
      <c r="B58" s="22" t="s">
        <v>284</v>
      </c>
      <c r="C58" s="22" t="s">
        <v>286</v>
      </c>
      <c r="D58" s="25">
        <v>2546324</v>
      </c>
      <c r="E58" s="23">
        <v>5749.5995919999996</v>
      </c>
      <c r="F58" s="24">
        <v>0.316116268480572</v>
      </c>
      <c r="G58" s="49"/>
    </row>
    <row r="59" spans="1:7" x14ac:dyDescent="0.2">
      <c r="A59" s="22" t="s">
        <v>434</v>
      </c>
      <c r="B59" s="22" t="s">
        <v>433</v>
      </c>
      <c r="C59" s="22" t="s">
        <v>176</v>
      </c>
      <c r="D59" s="25">
        <v>342439</v>
      </c>
      <c r="E59" s="23">
        <v>5746.1264199999996</v>
      </c>
      <c r="F59" s="24">
        <v>0.31592531150089698</v>
      </c>
      <c r="G59" s="49"/>
    </row>
    <row r="60" spans="1:7" x14ac:dyDescent="0.2">
      <c r="A60" s="22" t="s">
        <v>265</v>
      </c>
      <c r="B60" s="22" t="s">
        <v>264</v>
      </c>
      <c r="C60" s="22" t="s">
        <v>266</v>
      </c>
      <c r="D60" s="25">
        <v>313557</v>
      </c>
      <c r="E60" s="23">
        <v>5590.4077530000004</v>
      </c>
      <c r="F60" s="24">
        <v>0.30736381027682902</v>
      </c>
      <c r="G60" s="49"/>
    </row>
    <row r="61" spans="1:7" x14ac:dyDescent="0.2">
      <c r="A61" s="22" t="s">
        <v>300</v>
      </c>
      <c r="B61" s="22" t="s">
        <v>299</v>
      </c>
      <c r="C61" s="22" t="s">
        <v>181</v>
      </c>
      <c r="D61" s="25">
        <v>1244864</v>
      </c>
      <c r="E61" s="23">
        <v>4547.4881919999998</v>
      </c>
      <c r="F61" s="24">
        <v>0.25002349732574303</v>
      </c>
      <c r="G61" s="49"/>
    </row>
    <row r="62" spans="1:7" x14ac:dyDescent="0.2">
      <c r="A62" s="22" t="s">
        <v>191</v>
      </c>
      <c r="B62" s="22" t="s">
        <v>190</v>
      </c>
      <c r="C62" s="22" t="s">
        <v>181</v>
      </c>
      <c r="D62" s="25">
        <v>457741</v>
      </c>
      <c r="E62" s="23">
        <v>2479.582997</v>
      </c>
      <c r="F62" s="24">
        <v>0.13632888896996301</v>
      </c>
      <c r="G62" s="49"/>
    </row>
    <row r="63" spans="1:7" x14ac:dyDescent="0.2">
      <c r="A63" s="22" t="s">
        <v>617</v>
      </c>
      <c r="B63" s="22" t="s">
        <v>616</v>
      </c>
      <c r="C63" s="22" t="s">
        <v>400</v>
      </c>
      <c r="D63" s="25">
        <v>183533</v>
      </c>
      <c r="E63" s="23">
        <v>2108.0600380000001</v>
      </c>
      <c r="F63" s="24">
        <v>0.115902344551574</v>
      </c>
      <c r="G63" s="49"/>
    </row>
    <row r="64" spans="1:7" x14ac:dyDescent="0.2">
      <c r="A64" s="21" t="s">
        <v>33</v>
      </c>
      <c r="B64" s="21"/>
      <c r="C64" s="21"/>
      <c r="D64" s="21"/>
      <c r="E64" s="26">
        <f>SUM(E7:E63)</f>
        <v>1722590.3788059999</v>
      </c>
      <c r="F64" s="27">
        <f>SUM(F7:F63)</f>
        <v>94.709002593217079</v>
      </c>
      <c r="G64" s="44"/>
    </row>
    <row r="65" spans="1:7" x14ac:dyDescent="0.2">
      <c r="A65" s="22"/>
      <c r="B65" s="22"/>
      <c r="C65" s="22"/>
      <c r="D65" s="22"/>
      <c r="E65" s="23"/>
      <c r="F65" s="24"/>
      <c r="G65" s="45"/>
    </row>
    <row r="66" spans="1:7" x14ac:dyDescent="0.2">
      <c r="A66" s="21" t="s">
        <v>34</v>
      </c>
      <c r="B66" s="22"/>
      <c r="C66" s="22"/>
      <c r="D66" s="22"/>
      <c r="E66" s="23"/>
      <c r="F66" s="24"/>
      <c r="G66" s="45"/>
    </row>
    <row r="67" spans="1:7" x14ac:dyDescent="0.2">
      <c r="A67" s="21" t="s">
        <v>39</v>
      </c>
      <c r="B67" s="22"/>
      <c r="C67" s="22"/>
      <c r="D67" s="22"/>
      <c r="E67" s="23"/>
      <c r="F67" s="24"/>
      <c r="G67" s="45"/>
    </row>
    <row r="68" spans="1:7" x14ac:dyDescent="0.2">
      <c r="A68" s="22" t="s">
        <v>370</v>
      </c>
      <c r="B68" s="22" t="s">
        <v>1227</v>
      </c>
      <c r="C68" s="22" t="s">
        <v>40</v>
      </c>
      <c r="D68" s="25">
        <v>5000000</v>
      </c>
      <c r="E68" s="23">
        <v>4974.8100000000004</v>
      </c>
      <c r="F68" s="24">
        <v>0.273517894322237</v>
      </c>
      <c r="G68" s="49">
        <v>5.2805</v>
      </c>
    </row>
    <row r="69" spans="1:7" x14ac:dyDescent="0.2">
      <c r="A69" s="22" t="s">
        <v>393</v>
      </c>
      <c r="B69" s="22" t="s">
        <v>1228</v>
      </c>
      <c r="C69" s="22" t="s">
        <v>40</v>
      </c>
      <c r="D69" s="25">
        <v>3000000</v>
      </c>
      <c r="E69" s="23">
        <v>2962.5030000000002</v>
      </c>
      <c r="F69" s="24">
        <v>0.16288010647307399</v>
      </c>
      <c r="G69" s="49">
        <v>5.4999000000000002</v>
      </c>
    </row>
    <row r="70" spans="1:7" x14ac:dyDescent="0.2">
      <c r="A70" s="21" t="s">
        <v>33</v>
      </c>
      <c r="B70" s="21"/>
      <c r="C70" s="21"/>
      <c r="D70" s="21"/>
      <c r="E70" s="26">
        <f>SUM(E67:E69)</f>
        <v>7937.3130000000001</v>
      </c>
      <c r="F70" s="27">
        <f>SUM(F67:F69)</f>
        <v>0.43639800079531099</v>
      </c>
      <c r="G70" s="45"/>
    </row>
    <row r="71" spans="1:7" x14ac:dyDescent="0.2">
      <c r="A71" s="22"/>
      <c r="B71" s="22"/>
      <c r="C71" s="22"/>
      <c r="D71" s="22"/>
      <c r="E71" s="23"/>
      <c r="F71" s="24"/>
      <c r="G71" s="44"/>
    </row>
    <row r="72" spans="1:7" x14ac:dyDescent="0.2">
      <c r="A72" s="21" t="s">
        <v>41</v>
      </c>
      <c r="B72" s="21"/>
      <c r="C72" s="21"/>
      <c r="D72" s="21"/>
      <c r="E72" s="26">
        <f>E64+E70</f>
        <v>1730527.691806</v>
      </c>
      <c r="F72" s="27">
        <f>F64+F70</f>
        <v>95.145400594012386</v>
      </c>
      <c r="G72" s="44"/>
    </row>
    <row r="73" spans="1:7" x14ac:dyDescent="0.2">
      <c r="A73" s="21"/>
      <c r="B73" s="21"/>
      <c r="C73" s="21"/>
      <c r="D73" s="21"/>
      <c r="E73" s="26"/>
      <c r="F73" s="27"/>
      <c r="G73" s="44"/>
    </row>
    <row r="74" spans="1:7" x14ac:dyDescent="0.2">
      <c r="A74" s="21" t="s">
        <v>43</v>
      </c>
      <c r="B74" s="21"/>
      <c r="C74" s="21"/>
      <c r="D74" s="21"/>
      <c r="E74" s="26">
        <f>E76-(E64+E70)</f>
        <v>88296.634963300079</v>
      </c>
      <c r="F74" s="27">
        <f>F76-(F64+F70)</f>
        <v>4.8545994059876136</v>
      </c>
      <c r="G74" s="44"/>
    </row>
    <row r="75" spans="1:7" x14ac:dyDescent="0.2">
      <c r="A75" s="21"/>
      <c r="B75" s="21"/>
      <c r="C75" s="21"/>
      <c r="D75" s="21"/>
      <c r="E75" s="26"/>
      <c r="F75" s="27"/>
      <c r="G75" s="44"/>
    </row>
    <row r="76" spans="1:7" x14ac:dyDescent="0.2">
      <c r="A76" s="28" t="s">
        <v>42</v>
      </c>
      <c r="B76" s="28"/>
      <c r="C76" s="28"/>
      <c r="D76" s="28"/>
      <c r="E76" s="29">
        <v>1818824.3267693</v>
      </c>
      <c r="F76" s="30">
        <v>100</v>
      </c>
      <c r="G76" s="96"/>
    </row>
    <row r="77" spans="1:7" x14ac:dyDescent="0.2">
      <c r="A77" s="6" t="s">
        <v>1225</v>
      </c>
      <c r="B77" s="11"/>
      <c r="C77" s="11"/>
      <c r="D77" s="11"/>
      <c r="E77" s="12"/>
      <c r="F77" s="13"/>
      <c r="G77" s="13"/>
    </row>
    <row r="78" spans="1:7" x14ac:dyDescent="0.2">
      <c r="A78" s="6" t="s">
        <v>1310</v>
      </c>
      <c r="B78" s="11"/>
      <c r="C78" s="11"/>
      <c r="D78" s="11"/>
      <c r="E78" s="12"/>
      <c r="F78" s="13"/>
      <c r="G78" s="13"/>
    </row>
    <row r="79" spans="1:7" x14ac:dyDescent="0.2">
      <c r="A79" s="6" t="s">
        <v>1311</v>
      </c>
      <c r="B79" s="11"/>
      <c r="C79" s="11"/>
      <c r="D79" s="11"/>
      <c r="E79" s="12"/>
      <c r="F79" s="13"/>
      <c r="G79" s="13"/>
    </row>
    <row r="80" spans="1:7" x14ac:dyDescent="0.2">
      <c r="A80" s="6" t="s">
        <v>1312</v>
      </c>
      <c r="B80" s="11"/>
      <c r="C80" s="11"/>
      <c r="D80" s="11"/>
      <c r="E80" s="12"/>
      <c r="F80" s="13"/>
      <c r="G80" s="11"/>
    </row>
    <row r="81" spans="1:9" x14ac:dyDescent="0.2">
      <c r="A81" s="6" t="s">
        <v>1313</v>
      </c>
      <c r="B81" s="11"/>
      <c r="C81" s="11"/>
      <c r="D81" s="11"/>
      <c r="E81" s="12"/>
      <c r="F81" s="13"/>
      <c r="G81" s="11"/>
    </row>
    <row r="82" spans="1:9" x14ac:dyDescent="0.2">
      <c r="A82" s="6" t="s">
        <v>1314</v>
      </c>
      <c r="B82" s="11"/>
      <c r="C82" s="11"/>
      <c r="D82" s="11"/>
      <c r="E82" s="12"/>
      <c r="F82" s="13"/>
      <c r="G82" s="11"/>
    </row>
    <row r="83" spans="1:9" x14ac:dyDescent="0.2">
      <c r="A83" s="6" t="s">
        <v>1315</v>
      </c>
      <c r="B83" s="11"/>
      <c r="C83" s="11"/>
      <c r="D83" s="11"/>
      <c r="E83" s="12"/>
      <c r="F83" s="13"/>
      <c r="G83" s="11"/>
    </row>
    <row r="85" spans="1:9" ht="23.25" customHeight="1" x14ac:dyDescent="0.2">
      <c r="A85" s="152" t="s">
        <v>1031</v>
      </c>
      <c r="B85" s="152"/>
      <c r="C85" s="152"/>
      <c r="D85" s="152"/>
      <c r="G85" s="10"/>
      <c r="H85" s="10"/>
      <c r="I85" s="9"/>
    </row>
    <row r="87" spans="1:9" x14ac:dyDescent="0.2">
      <c r="A87" s="11" t="s">
        <v>45</v>
      </c>
    </row>
    <row r="88" spans="1:9" x14ac:dyDescent="0.2">
      <c r="A88" s="11" t="s">
        <v>1010</v>
      </c>
    </row>
    <row r="89" spans="1:9" x14ac:dyDescent="0.2">
      <c r="A89" s="11" t="s">
        <v>46</v>
      </c>
      <c r="B89" s="11"/>
      <c r="C89" s="31" t="s">
        <v>48</v>
      </c>
      <c r="D89" s="31" t="s">
        <v>47</v>
      </c>
    </row>
    <row r="90" spans="1:9" x14ac:dyDescent="0.2">
      <c r="A90" s="6" t="s">
        <v>57</v>
      </c>
      <c r="C90" s="32">
        <v>1611.7320999999999</v>
      </c>
      <c r="D90" s="32">
        <v>1514.6758</v>
      </c>
    </row>
    <row r="91" spans="1:9" x14ac:dyDescent="0.2">
      <c r="A91" s="6" t="s">
        <v>125</v>
      </c>
      <c r="C91" s="32">
        <v>62.362499999999997</v>
      </c>
      <c r="D91" s="32">
        <v>58.607100000000003</v>
      </c>
    </row>
    <row r="92" spans="1:9" x14ac:dyDescent="0.2">
      <c r="A92" s="6" t="s">
        <v>58</v>
      </c>
      <c r="C92" s="32">
        <v>1810.1159</v>
      </c>
      <c r="D92" s="32">
        <v>1702.1894</v>
      </c>
    </row>
    <row r="93" spans="1:9" x14ac:dyDescent="0.2">
      <c r="A93" s="6" t="s">
        <v>126</v>
      </c>
      <c r="C93" s="32">
        <v>69.990200000000002</v>
      </c>
      <c r="D93" s="32">
        <v>65.817099999999996</v>
      </c>
    </row>
    <row r="95" spans="1:9" x14ac:dyDescent="0.2">
      <c r="A95" s="6" t="s">
        <v>52</v>
      </c>
    </row>
    <row r="97" spans="1:5" x14ac:dyDescent="0.2">
      <c r="A97" s="11" t="s">
        <v>1011</v>
      </c>
      <c r="D97" s="31" t="s">
        <v>54</v>
      </c>
    </row>
    <row r="99" spans="1:5" x14ac:dyDescent="0.2">
      <c r="A99" s="11" t="s">
        <v>1014</v>
      </c>
      <c r="D99" s="31" t="s">
        <v>54</v>
      </c>
    </row>
    <row r="101" spans="1:5" x14ac:dyDescent="0.2">
      <c r="A101" s="11" t="s">
        <v>1320</v>
      </c>
      <c r="D101" s="31" t="s">
        <v>54</v>
      </c>
    </row>
    <row r="103" spans="1:5" x14ac:dyDescent="0.2">
      <c r="A103" s="6" t="s">
        <v>1934</v>
      </c>
      <c r="B103" s="79"/>
      <c r="C103" s="79"/>
      <c r="D103" s="134"/>
      <c r="E103" s="10"/>
    </row>
    <row r="104" spans="1:5" x14ac:dyDescent="0.2">
      <c r="A104" s="6" t="s">
        <v>1935</v>
      </c>
      <c r="B104" s="79"/>
      <c r="C104" s="79"/>
      <c r="D104" s="134"/>
      <c r="E104" s="10"/>
    </row>
    <row r="105" spans="1:5" x14ac:dyDescent="0.2">
      <c r="A105" s="6" t="s">
        <v>1933</v>
      </c>
      <c r="B105" s="79"/>
      <c r="C105" s="79"/>
      <c r="D105" s="134"/>
      <c r="E105" s="10"/>
    </row>
    <row r="106" spans="1:5" x14ac:dyDescent="0.2">
      <c r="A106" s="6" t="s">
        <v>1936</v>
      </c>
      <c r="B106" s="79"/>
      <c r="C106" s="79"/>
      <c r="D106" s="134"/>
      <c r="E106" s="10"/>
    </row>
    <row r="107" spans="1:5" x14ac:dyDescent="0.2">
      <c r="A107" s="11"/>
      <c r="D107" s="31"/>
    </row>
    <row r="108" spans="1:5" ht="10.15" customHeight="1" x14ac:dyDescent="0.2">
      <c r="A108" s="153" t="s">
        <v>1021</v>
      </c>
      <c r="B108" s="153" t="s">
        <v>1016</v>
      </c>
      <c r="C108" s="153" t="s">
        <v>1040</v>
      </c>
      <c r="D108" s="153" t="s">
        <v>1041</v>
      </c>
      <c r="E108" s="155" t="s">
        <v>1055</v>
      </c>
    </row>
    <row r="109" spans="1:5" ht="62.65" customHeight="1" x14ac:dyDescent="0.2">
      <c r="A109" s="154"/>
      <c r="B109" s="154"/>
      <c r="C109" s="154"/>
      <c r="D109" s="154"/>
      <c r="E109" s="156"/>
    </row>
    <row r="110" spans="1:5" x14ac:dyDescent="0.2">
      <c r="A110" s="84" t="s">
        <v>54</v>
      </c>
      <c r="B110" s="84">
        <v>3000</v>
      </c>
      <c r="C110" s="84" t="s">
        <v>54</v>
      </c>
      <c r="D110" s="135">
        <v>13993.365620999999</v>
      </c>
      <c r="E110" s="136">
        <v>-99.284379000000953</v>
      </c>
    </row>
    <row r="112" spans="1:5" x14ac:dyDescent="0.2">
      <c r="A112" s="11" t="s">
        <v>1043</v>
      </c>
      <c r="D112" s="31" t="s">
        <v>54</v>
      </c>
    </row>
    <row r="114" spans="1:9" x14ac:dyDescent="0.2">
      <c r="A114" s="11" t="s">
        <v>1044</v>
      </c>
      <c r="D114" s="36">
        <v>0.33265092029958943</v>
      </c>
    </row>
    <row r="116" spans="1:9" x14ac:dyDescent="0.2">
      <c r="A116" s="11" t="s">
        <v>378</v>
      </c>
      <c r="D116" s="31" t="s">
        <v>54</v>
      </c>
    </row>
    <row r="118" spans="1:9" x14ac:dyDescent="0.2">
      <c r="A118" s="11" t="s">
        <v>1025</v>
      </c>
      <c r="D118" s="31" t="s">
        <v>54</v>
      </c>
    </row>
    <row r="120" spans="1:9" x14ac:dyDescent="0.2">
      <c r="A120" s="11" t="s">
        <v>1026</v>
      </c>
      <c r="B120" s="11"/>
      <c r="D120" s="31" t="s">
        <v>54</v>
      </c>
    </row>
    <row r="121" spans="1:9" x14ac:dyDescent="0.2">
      <c r="A121" s="11"/>
      <c r="B121" s="11"/>
    </row>
    <row r="122" spans="1:9" x14ac:dyDescent="0.2">
      <c r="A122" s="11" t="s">
        <v>1027</v>
      </c>
      <c r="B122" s="11"/>
      <c r="D122" s="31" t="s">
        <v>54</v>
      </c>
    </row>
    <row r="123" spans="1:9" x14ac:dyDescent="0.2">
      <c r="A123" s="11"/>
      <c r="B123" s="11"/>
    </row>
    <row r="124" spans="1:9" x14ac:dyDescent="0.2">
      <c r="A124" s="11" t="s">
        <v>1028</v>
      </c>
      <c r="B124" s="11"/>
      <c r="D124" s="31" t="s">
        <v>54</v>
      </c>
    </row>
    <row r="126" spans="1:9" x14ac:dyDescent="0.2">
      <c r="A126" s="78" t="s">
        <v>1060</v>
      </c>
      <c r="B126" s="79"/>
      <c r="C126" s="79"/>
      <c r="D126" s="79"/>
    </row>
    <row r="128" spans="1:9" x14ac:dyDescent="0.2">
      <c r="A128" s="78" t="s">
        <v>1503</v>
      </c>
      <c r="B128" s="79"/>
      <c r="C128" s="79"/>
      <c r="D128" s="79"/>
      <c r="E128" s="10"/>
      <c r="G128" s="78"/>
      <c r="H128" s="79"/>
      <c r="I128" s="79"/>
    </row>
    <row r="129" spans="1:9" x14ac:dyDescent="0.2">
      <c r="A129" s="100"/>
      <c r="B129" s="79"/>
      <c r="C129" s="79"/>
      <c r="D129" s="79"/>
      <c r="E129" s="10"/>
      <c r="G129" s="78"/>
      <c r="H129" s="79"/>
      <c r="I129" s="79"/>
    </row>
    <row r="130" spans="1:9" x14ac:dyDescent="0.2">
      <c r="A130" s="79"/>
      <c r="B130" s="79"/>
      <c r="C130" s="79"/>
      <c r="D130" s="79"/>
      <c r="E130" s="10"/>
      <c r="G130" s="78"/>
      <c r="H130" s="79"/>
      <c r="I130" s="79"/>
    </row>
    <row r="131" spans="1:9" x14ac:dyDescent="0.2">
      <c r="A131" s="79"/>
      <c r="B131" s="79"/>
      <c r="C131" s="79"/>
      <c r="D131" s="79"/>
      <c r="E131" s="10"/>
      <c r="G131" s="78"/>
      <c r="H131" s="79"/>
      <c r="I131" s="79"/>
    </row>
    <row r="132" spans="1:9" x14ac:dyDescent="0.2">
      <c r="A132" s="79"/>
      <c r="B132" s="79"/>
      <c r="C132" s="79"/>
      <c r="D132" s="79"/>
      <c r="E132" s="10"/>
      <c r="G132" s="79"/>
      <c r="H132" s="79"/>
      <c r="I132" s="79"/>
    </row>
    <row r="133" spans="1:9" x14ac:dyDescent="0.2">
      <c r="A133" s="79"/>
      <c r="B133" s="79"/>
      <c r="C133" s="79"/>
      <c r="D133" s="79"/>
      <c r="E133" s="10"/>
      <c r="G133" s="79"/>
      <c r="H133" s="79"/>
      <c r="I133" s="79"/>
    </row>
    <row r="134" spans="1:9" x14ac:dyDescent="0.2">
      <c r="A134" s="79"/>
      <c r="B134" s="79"/>
      <c r="C134" s="79"/>
      <c r="D134" s="79"/>
      <c r="E134" s="10"/>
      <c r="G134" s="79"/>
      <c r="H134" s="79"/>
      <c r="I134" s="79"/>
    </row>
    <row r="135" spans="1:9" x14ac:dyDescent="0.2">
      <c r="A135" s="79"/>
      <c r="B135" s="79"/>
      <c r="C135" s="79"/>
      <c r="D135" s="79"/>
      <c r="E135" s="10"/>
      <c r="G135" s="79"/>
      <c r="H135" s="79"/>
      <c r="I135" s="79"/>
    </row>
    <row r="136" spans="1:9" x14ac:dyDescent="0.2">
      <c r="A136" s="79"/>
      <c r="B136" s="79"/>
      <c r="C136" s="79"/>
      <c r="D136" s="79"/>
      <c r="E136" s="10"/>
      <c r="G136" s="79"/>
      <c r="H136" s="79"/>
      <c r="I136" s="79"/>
    </row>
    <row r="137" spans="1:9" x14ac:dyDescent="0.2">
      <c r="A137" s="79"/>
      <c r="B137" s="79"/>
      <c r="C137" s="79"/>
      <c r="D137" s="79"/>
      <c r="E137" s="10"/>
      <c r="G137" s="79"/>
      <c r="H137" s="79"/>
      <c r="I137" s="79"/>
    </row>
    <row r="138" spans="1:9" x14ac:dyDescent="0.2">
      <c r="A138" s="79"/>
      <c r="B138" s="79"/>
      <c r="C138" s="79"/>
      <c r="D138" s="79"/>
      <c r="E138" s="10"/>
      <c r="G138" s="79"/>
      <c r="H138" s="79"/>
      <c r="I138" s="79"/>
    </row>
    <row r="139" spans="1:9" x14ac:dyDescent="0.2">
      <c r="A139" s="79"/>
      <c r="B139" s="79"/>
      <c r="C139" s="79"/>
      <c r="D139" s="79"/>
      <c r="E139" s="10"/>
      <c r="G139" s="79"/>
      <c r="H139" s="79"/>
      <c r="I139" s="79"/>
    </row>
    <row r="140" spans="1:9" x14ac:dyDescent="0.2">
      <c r="A140" s="79"/>
      <c r="B140" s="79"/>
      <c r="C140" s="79"/>
      <c r="D140" s="79"/>
      <c r="E140" s="10"/>
      <c r="G140" s="79"/>
      <c r="H140" s="79"/>
      <c r="I140" s="79"/>
    </row>
    <row r="141" spans="1:9" x14ac:dyDescent="0.2">
      <c r="A141" s="79"/>
      <c r="B141" s="79"/>
      <c r="C141" s="79"/>
      <c r="D141" s="79"/>
      <c r="E141" s="10"/>
      <c r="G141" s="79"/>
      <c r="H141" s="79"/>
      <c r="I141" s="79"/>
    </row>
    <row r="142" spans="1:9" x14ac:dyDescent="0.2">
      <c r="A142" s="79"/>
      <c r="B142" s="79"/>
      <c r="C142" s="79"/>
      <c r="D142" s="79"/>
      <c r="E142" s="10"/>
      <c r="G142" s="79"/>
      <c r="H142" s="79"/>
      <c r="I142" s="79"/>
    </row>
    <row r="143" spans="1:9" x14ac:dyDescent="0.2">
      <c r="A143" s="79"/>
      <c r="B143" s="79"/>
      <c r="C143" s="79"/>
      <c r="D143" s="79"/>
      <c r="E143" s="10"/>
      <c r="G143" s="79"/>
      <c r="H143" s="79"/>
      <c r="I143" s="79"/>
    </row>
    <row r="144" spans="1:9" x14ac:dyDescent="0.2">
      <c r="A144" s="79"/>
      <c r="B144" s="79"/>
      <c r="C144" s="79"/>
      <c r="D144" s="79"/>
      <c r="E144" s="10"/>
      <c r="G144" s="79"/>
      <c r="H144" s="79"/>
      <c r="I144" s="79"/>
    </row>
    <row r="145" spans="1:9" x14ac:dyDescent="0.2">
      <c r="A145" s="79"/>
      <c r="B145" s="79"/>
      <c r="C145" s="79"/>
      <c r="D145" s="79"/>
      <c r="E145" s="10"/>
      <c r="G145" s="79"/>
      <c r="H145" s="79"/>
      <c r="I145" s="79"/>
    </row>
    <row r="146" spans="1:9" x14ac:dyDescent="0.2">
      <c r="A146" s="79"/>
      <c r="B146" s="79"/>
      <c r="C146" s="79"/>
      <c r="D146" s="79"/>
      <c r="E146" s="10"/>
      <c r="G146" s="79"/>
      <c r="H146" s="79"/>
      <c r="I146" s="79"/>
    </row>
    <row r="147" spans="1:9" x14ac:dyDescent="0.2">
      <c r="A147" s="78" t="s">
        <v>1895</v>
      </c>
      <c r="B147" s="79"/>
      <c r="C147" s="79"/>
      <c r="D147" s="79"/>
      <c r="E147" s="10"/>
      <c r="G147" s="79"/>
      <c r="H147" s="79"/>
      <c r="I147" s="79"/>
    </row>
    <row r="148" spans="1:9" x14ac:dyDescent="0.2">
      <c r="A148" s="79"/>
      <c r="B148" s="79"/>
      <c r="C148" s="79"/>
      <c r="D148" s="79"/>
      <c r="E148" s="10"/>
      <c r="G148" s="79"/>
      <c r="H148" s="79"/>
      <c r="I148" s="79"/>
    </row>
    <row r="149" spans="1:9" x14ac:dyDescent="0.2">
      <c r="A149" s="78" t="s">
        <v>1505</v>
      </c>
      <c r="B149" s="79"/>
      <c r="C149" s="79"/>
      <c r="D149" s="79"/>
      <c r="E149" s="10"/>
      <c r="G149" s="79"/>
      <c r="H149" s="79"/>
      <c r="I149" s="79"/>
    </row>
    <row r="150" spans="1:9" x14ac:dyDescent="0.2">
      <c r="A150" s="79"/>
      <c r="B150" s="79"/>
      <c r="C150" s="79"/>
      <c r="D150" s="79"/>
      <c r="E150" s="10"/>
      <c r="G150" s="79"/>
      <c r="H150" s="79"/>
      <c r="I150" s="79"/>
    </row>
    <row r="151" spans="1:9" x14ac:dyDescent="0.2">
      <c r="A151" s="79"/>
      <c r="B151" s="79"/>
      <c r="C151" s="79"/>
      <c r="D151" s="79"/>
      <c r="E151" s="10"/>
      <c r="G151" s="79"/>
      <c r="H151" s="79"/>
      <c r="I151" s="79"/>
    </row>
    <row r="152" spans="1:9" x14ac:dyDescent="0.2">
      <c r="A152" s="79"/>
      <c r="B152" s="79"/>
      <c r="C152" s="79"/>
      <c r="D152" s="79"/>
      <c r="E152" s="10"/>
      <c r="G152" s="79"/>
      <c r="H152" s="79"/>
      <c r="I152" s="79"/>
    </row>
    <row r="153" spans="1:9" x14ac:dyDescent="0.2">
      <c r="A153" s="79"/>
      <c r="B153" s="79"/>
      <c r="C153" s="79"/>
      <c r="D153" s="79"/>
      <c r="E153" s="10"/>
      <c r="G153" s="79"/>
      <c r="H153" s="79"/>
      <c r="I153" s="79"/>
    </row>
    <row r="154" spans="1:9" x14ac:dyDescent="0.2">
      <c r="A154" s="79"/>
      <c r="B154" s="79"/>
      <c r="C154" s="79"/>
      <c r="D154" s="79"/>
      <c r="E154" s="10"/>
      <c r="G154" s="79"/>
      <c r="H154" s="79"/>
      <c r="I154" s="79"/>
    </row>
    <row r="155" spans="1:9" x14ac:dyDescent="0.2">
      <c r="A155" s="79"/>
      <c r="B155" s="79"/>
      <c r="C155" s="79"/>
      <c r="D155" s="79"/>
      <c r="E155" s="10"/>
      <c r="G155" s="79"/>
      <c r="H155" s="79"/>
      <c r="I155" s="79"/>
    </row>
    <row r="156" spans="1:9" x14ac:dyDescent="0.2">
      <c r="A156" s="79"/>
      <c r="B156" s="79"/>
      <c r="C156" s="79"/>
      <c r="D156" s="79"/>
      <c r="E156" s="10"/>
      <c r="G156" s="79"/>
      <c r="H156" s="79"/>
      <c r="I156" s="79"/>
    </row>
    <row r="157" spans="1:9" x14ac:dyDescent="0.2">
      <c r="A157" s="79"/>
      <c r="B157" s="79"/>
      <c r="C157" s="79"/>
      <c r="D157" s="79"/>
      <c r="E157" s="10"/>
      <c r="G157" s="79"/>
      <c r="H157" s="79"/>
      <c r="I157" s="79"/>
    </row>
    <row r="158" spans="1:9" x14ac:dyDescent="0.2">
      <c r="A158" s="79"/>
      <c r="B158" s="79"/>
      <c r="C158" s="79"/>
      <c r="D158" s="79"/>
      <c r="E158" s="10"/>
      <c r="G158" s="79"/>
      <c r="H158" s="79"/>
      <c r="I158" s="79"/>
    </row>
    <row r="159" spans="1:9" x14ac:dyDescent="0.2">
      <c r="A159" s="79"/>
      <c r="B159" s="79"/>
      <c r="C159" s="79"/>
      <c r="D159" s="79"/>
      <c r="E159" s="10"/>
      <c r="G159" s="79"/>
      <c r="H159" s="79"/>
      <c r="I159" s="79"/>
    </row>
    <row r="160" spans="1:9" x14ac:dyDescent="0.2">
      <c r="A160" s="79"/>
      <c r="B160" s="79"/>
      <c r="C160" s="79"/>
      <c r="D160" s="79"/>
      <c r="E160" s="10"/>
      <c r="G160" s="79"/>
      <c r="H160" s="79"/>
      <c r="I160" s="79"/>
    </row>
    <row r="161" spans="1:9" x14ac:dyDescent="0.2">
      <c r="A161" s="79"/>
      <c r="B161" s="79"/>
      <c r="C161" s="79"/>
      <c r="D161" s="79"/>
      <c r="E161" s="10"/>
      <c r="G161" s="79"/>
      <c r="H161" s="79"/>
      <c r="I161" s="79"/>
    </row>
    <row r="162" spans="1:9" x14ac:dyDescent="0.2">
      <c r="A162" s="79"/>
      <c r="B162" s="79"/>
      <c r="C162" s="79"/>
      <c r="D162" s="79"/>
      <c r="E162" s="10"/>
      <c r="G162" s="79"/>
      <c r="H162" s="79"/>
      <c r="I162" s="79"/>
    </row>
    <row r="163" spans="1:9" x14ac:dyDescent="0.2">
      <c r="A163" s="79"/>
      <c r="B163" s="79"/>
      <c r="C163" s="79"/>
      <c r="D163" s="79"/>
      <c r="E163" s="10"/>
      <c r="G163" s="79"/>
      <c r="H163" s="79"/>
      <c r="I163" s="79"/>
    </row>
    <row r="164" spans="1:9" x14ac:dyDescent="0.2">
      <c r="A164" s="79"/>
      <c r="B164" s="79"/>
      <c r="C164" s="79"/>
      <c r="D164" s="79"/>
      <c r="E164" s="10"/>
      <c r="G164" s="79"/>
      <c r="H164" s="79"/>
      <c r="I164" s="79"/>
    </row>
    <row r="165" spans="1:9" x14ac:dyDescent="0.2">
      <c r="A165" s="79"/>
      <c r="B165" s="79"/>
      <c r="C165" s="79"/>
      <c r="D165" s="79"/>
      <c r="E165" s="10"/>
      <c r="G165" s="79"/>
      <c r="H165" s="79"/>
      <c r="I165" s="79"/>
    </row>
    <row r="166" spans="1:9" x14ac:dyDescent="0.2">
      <c r="A166" s="79"/>
      <c r="B166" s="79"/>
      <c r="C166" s="79"/>
      <c r="D166" s="79"/>
      <c r="E166" s="10"/>
      <c r="G166" s="79"/>
      <c r="H166" s="79"/>
      <c r="I166" s="79"/>
    </row>
    <row r="167" spans="1:9" x14ac:dyDescent="0.2">
      <c r="A167" s="79"/>
      <c r="B167" s="79"/>
      <c r="C167" s="79"/>
      <c r="D167" s="79"/>
      <c r="E167" s="10"/>
      <c r="G167" s="79"/>
      <c r="H167" s="79"/>
      <c r="I167" s="79"/>
    </row>
    <row r="168" spans="1:9" x14ac:dyDescent="0.2">
      <c r="A168" s="79"/>
      <c r="B168" s="79"/>
      <c r="C168" s="79"/>
      <c r="D168" s="79"/>
      <c r="E168" s="10"/>
      <c r="G168" s="79"/>
      <c r="H168" s="79"/>
      <c r="I168" s="79"/>
    </row>
    <row r="169" spans="1:9" x14ac:dyDescent="0.2">
      <c r="A169" s="78" t="s">
        <v>1904</v>
      </c>
      <c r="B169" s="79"/>
      <c r="C169" s="79"/>
      <c r="D169" s="79"/>
      <c r="E169" s="10"/>
      <c r="G169" s="79"/>
      <c r="H169" s="79"/>
      <c r="I169" s="79"/>
    </row>
    <row r="170" spans="1:9" x14ac:dyDescent="0.2">
      <c r="A170" s="79"/>
      <c r="B170" s="79"/>
      <c r="C170" s="79"/>
      <c r="D170" s="79"/>
      <c r="E170" s="10"/>
      <c r="G170" s="79"/>
      <c r="H170" s="79"/>
      <c r="I170" s="79"/>
    </row>
    <row r="171" spans="1:9" x14ac:dyDescent="0.2">
      <c r="A171" s="79" t="s">
        <v>1506</v>
      </c>
      <c r="B171" s="79"/>
      <c r="C171" s="79"/>
      <c r="D171" s="79"/>
      <c r="E171" s="10"/>
      <c r="G171" s="79"/>
      <c r="H171" s="79"/>
      <c r="I171" s="79"/>
    </row>
    <row r="172" spans="1:9" x14ac:dyDescent="0.2">
      <c r="A172" s="79"/>
      <c r="B172" s="79"/>
      <c r="C172" s="79"/>
      <c r="D172" s="79"/>
      <c r="E172" s="10"/>
      <c r="G172" s="79"/>
      <c r="H172" s="79"/>
      <c r="I172" s="79"/>
    </row>
  </sheetData>
  <mergeCells count="7">
    <mergeCell ref="A1:F1"/>
    <mergeCell ref="A85:D85"/>
    <mergeCell ref="A108:A109"/>
    <mergeCell ref="B108:B109"/>
    <mergeCell ref="C108:C109"/>
    <mergeCell ref="D108:D109"/>
    <mergeCell ref="E108:E109"/>
  </mergeCells>
  <conditionalFormatting sqref="F2:F3 F5:F84 F77:G79 F173:F65545">
    <cfRule type="cellIs" dxfId="35" priority="5" stopIfTrue="1" operator="between">
      <formula>0.009</formula>
      <formula>-0.009</formula>
    </cfRule>
  </conditionalFormatting>
  <conditionalFormatting sqref="F86:F162">
    <cfRule type="cellIs" dxfId="34" priority="1" stopIfTrue="1" operator="between">
      <formula>0.009</formula>
      <formula>-0.009</formula>
    </cfRule>
  </conditionalFormatting>
  <conditionalFormatting sqref="F85:H85">
    <cfRule type="cellIs" dxfId="33" priority="4"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D04C9-5451-46AB-96A8-C4DE9134355C}">
  <dimension ref="A1:I170"/>
  <sheetViews>
    <sheetView workbookViewId="0">
      <selection sqref="A1:F1"/>
    </sheetView>
  </sheetViews>
  <sheetFormatPr defaultColWidth="9.28515625" defaultRowHeight="11.25" x14ac:dyDescent="0.2"/>
  <cols>
    <col min="1" max="1" width="35.28515625" style="6" bestFit="1" customWidth="1"/>
    <col min="2" max="2" width="30.42578125" style="6" bestFit="1" customWidth="1"/>
    <col min="3" max="3" width="32.28515625" style="6" bestFit="1" customWidth="1"/>
    <col min="4" max="4" width="15.7109375" style="6" customWidth="1"/>
    <col min="5" max="5" width="24.7109375" style="9" customWidth="1"/>
    <col min="6" max="6" width="11.7109375" style="10" bestFit="1" customWidth="1"/>
    <col min="7" max="16384" width="9.28515625" style="6"/>
  </cols>
  <sheetData>
    <row r="1" spans="1:6" s="1" customFormat="1" ht="15" x14ac:dyDescent="0.2">
      <c r="A1" s="150" t="s">
        <v>23</v>
      </c>
      <c r="B1" s="151"/>
      <c r="C1" s="151"/>
      <c r="D1" s="151"/>
      <c r="E1" s="151"/>
      <c r="F1" s="151"/>
    </row>
    <row r="2" spans="1:6" s="1" customFormat="1" ht="12" x14ac:dyDescent="0.2">
      <c r="E2" s="5"/>
      <c r="F2" s="8"/>
    </row>
    <row r="3" spans="1:6" s="1" customFormat="1" ht="12" x14ac:dyDescent="0.2">
      <c r="A3" s="7" t="s">
        <v>7</v>
      </c>
      <c r="B3" s="2"/>
      <c r="C3" s="3"/>
      <c r="D3" s="3"/>
      <c r="E3" s="4"/>
      <c r="F3" s="8"/>
    </row>
    <row r="4" spans="1:6" s="1" customFormat="1" ht="22.9" customHeight="1" x14ac:dyDescent="0.2">
      <c r="A4" s="14" t="s">
        <v>2</v>
      </c>
      <c r="B4" s="14" t="s">
        <v>0</v>
      </c>
      <c r="C4" s="15" t="s">
        <v>625</v>
      </c>
      <c r="D4" s="15" t="s">
        <v>1</v>
      </c>
      <c r="E4" s="56" t="s">
        <v>6</v>
      </c>
      <c r="F4" s="16" t="s">
        <v>3</v>
      </c>
    </row>
    <row r="5" spans="1:6" x14ac:dyDescent="0.2">
      <c r="A5" s="17" t="s">
        <v>128</v>
      </c>
      <c r="B5" s="18"/>
      <c r="C5" s="18"/>
      <c r="D5" s="18"/>
      <c r="E5" s="19"/>
      <c r="F5" s="20"/>
    </row>
    <row r="6" spans="1:6" x14ac:dyDescent="0.2">
      <c r="A6" s="21" t="s">
        <v>31</v>
      </c>
      <c r="B6" s="22"/>
      <c r="C6" s="22"/>
      <c r="D6" s="22"/>
      <c r="E6" s="23"/>
      <c r="F6" s="24"/>
    </row>
    <row r="7" spans="1:6" x14ac:dyDescent="0.2">
      <c r="A7" s="22" t="s">
        <v>133</v>
      </c>
      <c r="B7" s="22" t="s">
        <v>132</v>
      </c>
      <c r="C7" s="22" t="s">
        <v>131</v>
      </c>
      <c r="D7" s="25">
        <v>1300000</v>
      </c>
      <c r="E7" s="23">
        <v>12473.5</v>
      </c>
      <c r="F7" s="24">
        <v>5.7231960094760801</v>
      </c>
    </row>
    <row r="8" spans="1:6" x14ac:dyDescent="0.2">
      <c r="A8" s="22" t="s">
        <v>148</v>
      </c>
      <c r="B8" s="22" t="s">
        <v>147</v>
      </c>
      <c r="C8" s="22" t="s">
        <v>149</v>
      </c>
      <c r="D8" s="25">
        <v>994000</v>
      </c>
      <c r="E8" s="23">
        <v>9881.3539999999994</v>
      </c>
      <c r="F8" s="24">
        <v>4.5338458156107402</v>
      </c>
    </row>
    <row r="9" spans="1:6" x14ac:dyDescent="0.2">
      <c r="A9" s="22" t="s">
        <v>135</v>
      </c>
      <c r="B9" s="22" t="s">
        <v>134</v>
      </c>
      <c r="C9" s="22" t="s">
        <v>131</v>
      </c>
      <c r="D9" s="25">
        <v>670000</v>
      </c>
      <c r="E9" s="23">
        <v>8855.39</v>
      </c>
      <c r="F9" s="24">
        <v>4.0631043981524302</v>
      </c>
    </row>
    <row r="10" spans="1:6" x14ac:dyDescent="0.2">
      <c r="A10" s="22" t="s">
        <v>324</v>
      </c>
      <c r="B10" s="22" t="s">
        <v>323</v>
      </c>
      <c r="C10" s="22" t="s">
        <v>173</v>
      </c>
      <c r="D10" s="25">
        <v>2650000</v>
      </c>
      <c r="E10" s="23">
        <v>8552.875</v>
      </c>
      <c r="F10" s="24">
        <v>3.9243019256461902</v>
      </c>
    </row>
    <row r="11" spans="1:6" x14ac:dyDescent="0.2">
      <c r="A11" s="22" t="s">
        <v>183</v>
      </c>
      <c r="B11" s="22" t="s">
        <v>182</v>
      </c>
      <c r="C11" s="22" t="s">
        <v>184</v>
      </c>
      <c r="D11" s="25">
        <v>160000</v>
      </c>
      <c r="E11" s="23">
        <v>7728</v>
      </c>
      <c r="F11" s="24">
        <v>3.5458258517040999</v>
      </c>
    </row>
    <row r="12" spans="1:6" x14ac:dyDescent="0.2">
      <c r="A12" s="22" t="s">
        <v>346</v>
      </c>
      <c r="B12" s="22" t="s">
        <v>345</v>
      </c>
      <c r="C12" s="22" t="s">
        <v>347</v>
      </c>
      <c r="D12" s="25">
        <v>2900000</v>
      </c>
      <c r="E12" s="23">
        <v>7619.75</v>
      </c>
      <c r="F12" s="24">
        <v>3.4961576777332199</v>
      </c>
    </row>
    <row r="13" spans="1:6" x14ac:dyDescent="0.2">
      <c r="A13" s="22" t="s">
        <v>130</v>
      </c>
      <c r="B13" s="22" t="s">
        <v>129</v>
      </c>
      <c r="C13" s="22" t="s">
        <v>131</v>
      </c>
      <c r="D13" s="25">
        <v>557052</v>
      </c>
      <c r="E13" s="23">
        <v>6829.4575199999999</v>
      </c>
      <c r="F13" s="24">
        <v>3.1335490460055602</v>
      </c>
    </row>
    <row r="14" spans="1:6" x14ac:dyDescent="0.2">
      <c r="A14" s="22" t="s">
        <v>482</v>
      </c>
      <c r="B14" s="22" t="s">
        <v>481</v>
      </c>
      <c r="C14" s="22" t="s">
        <v>239</v>
      </c>
      <c r="D14" s="25">
        <v>660000</v>
      </c>
      <c r="E14" s="23">
        <v>6485.82</v>
      </c>
      <c r="F14" s="24">
        <v>2.97587839356878</v>
      </c>
    </row>
    <row r="15" spans="1:6" x14ac:dyDescent="0.2">
      <c r="A15" s="22" t="s">
        <v>449</v>
      </c>
      <c r="B15" s="22" t="s">
        <v>448</v>
      </c>
      <c r="C15" s="22" t="s">
        <v>450</v>
      </c>
      <c r="D15" s="25">
        <v>1496000</v>
      </c>
      <c r="E15" s="23">
        <v>6358</v>
      </c>
      <c r="F15" s="24">
        <v>2.9172309478693998</v>
      </c>
    </row>
    <row r="16" spans="1:6" x14ac:dyDescent="0.2">
      <c r="A16" s="22" t="s">
        <v>154</v>
      </c>
      <c r="B16" s="22" t="s">
        <v>153</v>
      </c>
      <c r="C16" s="22" t="s">
        <v>155</v>
      </c>
      <c r="D16" s="25">
        <v>1450000</v>
      </c>
      <c r="E16" s="23">
        <v>5630.35</v>
      </c>
      <c r="F16" s="24">
        <v>2.58336446482171</v>
      </c>
    </row>
    <row r="17" spans="1:6" x14ac:dyDescent="0.2">
      <c r="A17" s="22" t="s">
        <v>288</v>
      </c>
      <c r="B17" s="22" t="s">
        <v>287</v>
      </c>
      <c r="C17" s="22" t="s">
        <v>161</v>
      </c>
      <c r="D17" s="25">
        <v>1790000</v>
      </c>
      <c r="E17" s="23">
        <v>5427.28</v>
      </c>
      <c r="F17" s="24">
        <v>2.4901901822511201</v>
      </c>
    </row>
    <row r="18" spans="1:6" x14ac:dyDescent="0.2">
      <c r="A18" s="22" t="s">
        <v>285</v>
      </c>
      <c r="B18" s="22" t="s">
        <v>284</v>
      </c>
      <c r="C18" s="22" t="s">
        <v>286</v>
      </c>
      <c r="D18" s="25">
        <v>2200000</v>
      </c>
      <c r="E18" s="23">
        <v>4967.6000000000004</v>
      </c>
      <c r="F18" s="24">
        <v>2.2792759447367099</v>
      </c>
    </row>
    <row r="19" spans="1:6" x14ac:dyDescent="0.2">
      <c r="A19" s="22" t="s">
        <v>196</v>
      </c>
      <c r="B19" s="22" t="s">
        <v>195</v>
      </c>
      <c r="C19" s="22" t="s">
        <v>152</v>
      </c>
      <c r="D19" s="25">
        <v>110000</v>
      </c>
      <c r="E19" s="23">
        <v>4516.6000000000004</v>
      </c>
      <c r="F19" s="24">
        <v>2.0723443377079098</v>
      </c>
    </row>
    <row r="20" spans="1:6" x14ac:dyDescent="0.2">
      <c r="A20" s="22" t="s">
        <v>587</v>
      </c>
      <c r="B20" s="22" t="s">
        <v>586</v>
      </c>
      <c r="C20" s="22" t="s">
        <v>173</v>
      </c>
      <c r="D20" s="25">
        <v>6000000</v>
      </c>
      <c r="E20" s="23">
        <v>4368.6000000000004</v>
      </c>
      <c r="F20" s="24">
        <v>2.0044377349578899</v>
      </c>
    </row>
    <row r="21" spans="1:6" x14ac:dyDescent="0.2">
      <c r="A21" s="22" t="s">
        <v>193</v>
      </c>
      <c r="B21" s="22" t="s">
        <v>192</v>
      </c>
      <c r="C21" s="22" t="s">
        <v>194</v>
      </c>
      <c r="D21" s="25">
        <v>2350000</v>
      </c>
      <c r="E21" s="23">
        <v>4331.05</v>
      </c>
      <c r="F21" s="24">
        <v>1.9872087286520499</v>
      </c>
    </row>
    <row r="22" spans="1:6" x14ac:dyDescent="0.2">
      <c r="A22" s="22" t="s">
        <v>553</v>
      </c>
      <c r="B22" s="22" t="s">
        <v>552</v>
      </c>
      <c r="C22" s="22" t="s">
        <v>206</v>
      </c>
      <c r="D22" s="25">
        <v>180000</v>
      </c>
      <c r="E22" s="23">
        <v>4105.26</v>
      </c>
      <c r="F22" s="24">
        <v>1.8836098649025399</v>
      </c>
    </row>
    <row r="23" spans="1:6" x14ac:dyDescent="0.2">
      <c r="A23" s="22" t="s">
        <v>220</v>
      </c>
      <c r="B23" s="22" t="s">
        <v>219</v>
      </c>
      <c r="C23" s="22" t="s">
        <v>152</v>
      </c>
      <c r="D23" s="25">
        <v>200000</v>
      </c>
      <c r="E23" s="23">
        <v>4062</v>
      </c>
      <c r="F23" s="24">
        <v>1.8637609484500599</v>
      </c>
    </row>
    <row r="24" spans="1:6" x14ac:dyDescent="0.2">
      <c r="A24" s="22" t="s">
        <v>579</v>
      </c>
      <c r="B24" s="22" t="s">
        <v>578</v>
      </c>
      <c r="C24" s="22" t="s">
        <v>149</v>
      </c>
      <c r="D24" s="25">
        <v>190000</v>
      </c>
      <c r="E24" s="23">
        <v>3896.14</v>
      </c>
      <c r="F24" s="24">
        <v>1.78765967053034</v>
      </c>
    </row>
    <row r="25" spans="1:6" x14ac:dyDescent="0.2">
      <c r="A25" s="22" t="s">
        <v>913</v>
      </c>
      <c r="B25" s="22" t="s">
        <v>912</v>
      </c>
      <c r="C25" s="22" t="s">
        <v>170</v>
      </c>
      <c r="D25" s="25">
        <v>105000</v>
      </c>
      <c r="E25" s="23">
        <v>3801.84</v>
      </c>
      <c r="F25" s="24">
        <v>1.7443921526970401</v>
      </c>
    </row>
    <row r="26" spans="1:6" x14ac:dyDescent="0.2">
      <c r="A26" s="22" t="s">
        <v>283</v>
      </c>
      <c r="B26" s="22" t="s">
        <v>282</v>
      </c>
      <c r="C26" s="22" t="s">
        <v>173</v>
      </c>
      <c r="D26" s="25">
        <v>2800000</v>
      </c>
      <c r="E26" s="23">
        <v>3747.8</v>
      </c>
      <c r="F26" s="24">
        <v>1.7195970661253399</v>
      </c>
    </row>
    <row r="27" spans="1:6" x14ac:dyDescent="0.2">
      <c r="A27" s="22" t="s">
        <v>259</v>
      </c>
      <c r="B27" s="22" t="s">
        <v>258</v>
      </c>
      <c r="C27" s="22" t="s">
        <v>155</v>
      </c>
      <c r="D27" s="25">
        <v>80000</v>
      </c>
      <c r="E27" s="23">
        <v>3734.4</v>
      </c>
      <c r="F27" s="24">
        <v>1.7134487656060799</v>
      </c>
    </row>
    <row r="28" spans="1:6" x14ac:dyDescent="0.2">
      <c r="A28" s="22" t="s">
        <v>338</v>
      </c>
      <c r="B28" s="22" t="s">
        <v>337</v>
      </c>
      <c r="C28" s="22" t="s">
        <v>143</v>
      </c>
      <c r="D28" s="25">
        <v>1000000</v>
      </c>
      <c r="E28" s="23">
        <v>3732</v>
      </c>
      <c r="F28" s="24">
        <v>1.7123475774533801</v>
      </c>
    </row>
    <row r="29" spans="1:6" x14ac:dyDescent="0.2">
      <c r="A29" s="22" t="s">
        <v>915</v>
      </c>
      <c r="B29" s="22" t="s">
        <v>914</v>
      </c>
      <c r="C29" s="22" t="s">
        <v>181</v>
      </c>
      <c r="D29" s="25">
        <v>182950</v>
      </c>
      <c r="E29" s="23">
        <v>3635.2165</v>
      </c>
      <c r="F29" s="24">
        <v>1.66794055929624</v>
      </c>
    </row>
    <row r="30" spans="1:6" x14ac:dyDescent="0.2">
      <c r="A30" s="22" t="s">
        <v>607</v>
      </c>
      <c r="B30" s="22" t="s">
        <v>606</v>
      </c>
      <c r="C30" s="22" t="s">
        <v>167</v>
      </c>
      <c r="D30" s="25">
        <v>115000</v>
      </c>
      <c r="E30" s="23">
        <v>3540.85</v>
      </c>
      <c r="F30" s="24">
        <v>1.6246425293745399</v>
      </c>
    </row>
    <row r="31" spans="1:6" x14ac:dyDescent="0.2">
      <c r="A31" s="22" t="s">
        <v>205</v>
      </c>
      <c r="B31" s="22" t="s">
        <v>204</v>
      </c>
      <c r="C31" s="22" t="s">
        <v>206</v>
      </c>
      <c r="D31" s="25">
        <v>1200000</v>
      </c>
      <c r="E31" s="23">
        <v>3288</v>
      </c>
      <c r="F31" s="24">
        <v>1.5086277692033001</v>
      </c>
    </row>
    <row r="32" spans="1:6" x14ac:dyDescent="0.2">
      <c r="A32" s="22" t="s">
        <v>208</v>
      </c>
      <c r="B32" s="22" t="s">
        <v>207</v>
      </c>
      <c r="C32" s="22" t="s">
        <v>209</v>
      </c>
      <c r="D32" s="25">
        <v>2000000</v>
      </c>
      <c r="E32" s="23">
        <v>3083.8</v>
      </c>
      <c r="F32" s="24">
        <v>1.4149350105441401</v>
      </c>
    </row>
    <row r="33" spans="1:7" x14ac:dyDescent="0.2">
      <c r="A33" s="22" t="s">
        <v>917</v>
      </c>
      <c r="B33" s="22" t="s">
        <v>916</v>
      </c>
      <c r="C33" s="22" t="s">
        <v>467</v>
      </c>
      <c r="D33" s="25">
        <v>275000</v>
      </c>
      <c r="E33" s="23">
        <v>2909.5</v>
      </c>
      <c r="F33" s="24">
        <v>1.33496122095408</v>
      </c>
    </row>
    <row r="34" spans="1:7" x14ac:dyDescent="0.2">
      <c r="A34" s="22" t="s">
        <v>353</v>
      </c>
      <c r="B34" s="22" t="s">
        <v>352</v>
      </c>
      <c r="C34" s="22" t="s">
        <v>161</v>
      </c>
      <c r="D34" s="25">
        <v>800000</v>
      </c>
      <c r="E34" s="23">
        <v>2802.8</v>
      </c>
      <c r="F34" s="24">
        <v>1.28600423099848</v>
      </c>
    </row>
    <row r="35" spans="1:7" x14ac:dyDescent="0.2">
      <c r="A35" s="22" t="s">
        <v>515</v>
      </c>
      <c r="B35" s="22" t="s">
        <v>514</v>
      </c>
      <c r="C35" s="22" t="s">
        <v>173</v>
      </c>
      <c r="D35" s="25">
        <v>1050000</v>
      </c>
      <c r="E35" s="23">
        <v>2735.25</v>
      </c>
      <c r="F35" s="24">
        <v>1.25501037278386</v>
      </c>
    </row>
    <row r="36" spans="1:7" x14ac:dyDescent="0.2">
      <c r="A36" s="22" t="s">
        <v>919</v>
      </c>
      <c r="B36" s="22" t="s">
        <v>918</v>
      </c>
      <c r="C36" s="22" t="s">
        <v>415</v>
      </c>
      <c r="D36" s="25">
        <v>579157</v>
      </c>
      <c r="E36" s="23">
        <v>2370.2000229999999</v>
      </c>
      <c r="F36" s="24">
        <v>1.0875150770267901</v>
      </c>
    </row>
    <row r="37" spans="1:7" x14ac:dyDescent="0.2">
      <c r="A37" s="22" t="s">
        <v>777</v>
      </c>
      <c r="B37" s="22" t="s">
        <v>776</v>
      </c>
      <c r="C37" s="22" t="s">
        <v>143</v>
      </c>
      <c r="D37" s="25">
        <v>137701</v>
      </c>
      <c r="E37" s="23">
        <v>2280.6039620000001</v>
      </c>
      <c r="F37" s="24">
        <v>1.04640585998427</v>
      </c>
    </row>
    <row r="38" spans="1:7" x14ac:dyDescent="0.2">
      <c r="A38" s="22" t="s">
        <v>261</v>
      </c>
      <c r="B38" s="22" t="s">
        <v>260</v>
      </c>
      <c r="C38" s="22" t="s">
        <v>149</v>
      </c>
      <c r="D38" s="25">
        <v>180000</v>
      </c>
      <c r="E38" s="23">
        <v>2214</v>
      </c>
      <c r="F38" s="24">
        <v>1.0158460708686401</v>
      </c>
    </row>
    <row r="39" spans="1:7" x14ac:dyDescent="0.2">
      <c r="A39" s="22" t="s">
        <v>845</v>
      </c>
      <c r="B39" s="22" t="s">
        <v>844</v>
      </c>
      <c r="C39" s="22" t="s">
        <v>152</v>
      </c>
      <c r="D39" s="25">
        <v>40000</v>
      </c>
      <c r="E39" s="23">
        <v>2096.4</v>
      </c>
      <c r="F39" s="24">
        <v>0.96188785138619104</v>
      </c>
    </row>
    <row r="40" spans="1:7" x14ac:dyDescent="0.2">
      <c r="A40" s="22" t="s">
        <v>711</v>
      </c>
      <c r="B40" s="22" t="s">
        <v>710</v>
      </c>
      <c r="C40" s="22" t="s">
        <v>233</v>
      </c>
      <c r="D40" s="25">
        <v>6000000</v>
      </c>
      <c r="E40" s="23">
        <v>2044.2</v>
      </c>
      <c r="F40" s="24">
        <v>0.93793700906489796</v>
      </c>
    </row>
    <row r="41" spans="1:7" x14ac:dyDescent="0.2">
      <c r="A41" s="22" t="s">
        <v>298</v>
      </c>
      <c r="B41" s="22" t="s">
        <v>297</v>
      </c>
      <c r="C41" s="22" t="s">
        <v>167</v>
      </c>
      <c r="D41" s="25">
        <v>700000</v>
      </c>
      <c r="E41" s="23">
        <v>1460.69</v>
      </c>
      <c r="F41" s="24">
        <v>0.670206051154978</v>
      </c>
    </row>
    <row r="42" spans="1:7" x14ac:dyDescent="0.2">
      <c r="A42" s="21" t="s">
        <v>33</v>
      </c>
      <c r="B42" s="21"/>
      <c r="C42" s="21"/>
      <c r="D42" s="21"/>
      <c r="E42" s="26">
        <f>SUM(E7:E41)</f>
        <v>165566.57700500003</v>
      </c>
      <c r="F42" s="27">
        <f>SUM(F7:F41)</f>
        <v>75.96664711729909</v>
      </c>
      <c r="G42" s="11"/>
    </row>
    <row r="43" spans="1:7" x14ac:dyDescent="0.2">
      <c r="A43" s="22"/>
      <c r="B43" s="22"/>
      <c r="C43" s="22"/>
      <c r="D43" s="22"/>
      <c r="E43" s="23"/>
      <c r="F43" s="24"/>
    </row>
    <row r="44" spans="1:7" x14ac:dyDescent="0.2">
      <c r="A44" s="21" t="s">
        <v>301</v>
      </c>
      <c r="B44" s="22"/>
      <c r="C44" s="22"/>
      <c r="D44" s="22"/>
      <c r="E44" s="23"/>
      <c r="F44" s="24"/>
    </row>
    <row r="45" spans="1:7" x14ac:dyDescent="0.2">
      <c r="A45" s="22" t="s">
        <v>921</v>
      </c>
      <c r="B45" s="22" t="s">
        <v>920</v>
      </c>
      <c r="C45" s="22" t="s">
        <v>203</v>
      </c>
      <c r="D45" s="25">
        <v>2166455</v>
      </c>
      <c r="E45" s="23">
        <v>9411.5138110000007</v>
      </c>
      <c r="F45" s="24">
        <v>4.3182697948646496</v>
      </c>
    </row>
    <row r="46" spans="1:7" x14ac:dyDescent="0.2">
      <c r="A46" s="22" t="s">
        <v>303</v>
      </c>
      <c r="B46" s="22" t="s">
        <v>302</v>
      </c>
      <c r="C46" s="22" t="s">
        <v>203</v>
      </c>
      <c r="D46" s="25">
        <v>6000000</v>
      </c>
      <c r="E46" s="23">
        <v>6805.2</v>
      </c>
      <c r="F46" s="24">
        <v>3.1224190069897499</v>
      </c>
    </row>
    <row r="47" spans="1:7" x14ac:dyDescent="0.2">
      <c r="A47" s="22" t="s">
        <v>923</v>
      </c>
      <c r="B47" s="22" t="s">
        <v>922</v>
      </c>
      <c r="C47" s="22" t="s">
        <v>203</v>
      </c>
      <c r="D47" s="25">
        <v>2220483</v>
      </c>
      <c r="E47" s="23">
        <v>3714.8680589999999</v>
      </c>
      <c r="F47" s="24">
        <v>1.70448695642754</v>
      </c>
    </row>
    <row r="48" spans="1:7" x14ac:dyDescent="0.2">
      <c r="A48" s="22" t="s">
        <v>624</v>
      </c>
      <c r="B48" s="22" t="s">
        <v>623</v>
      </c>
      <c r="C48" s="22" t="s">
        <v>203</v>
      </c>
      <c r="D48" s="25">
        <v>862475</v>
      </c>
      <c r="E48" s="23">
        <v>2898.174743</v>
      </c>
      <c r="F48" s="24">
        <v>1.32976487143961</v>
      </c>
    </row>
    <row r="49" spans="1:7" x14ac:dyDescent="0.2">
      <c r="A49" s="21" t="s">
        <v>33</v>
      </c>
      <c r="B49" s="21"/>
      <c r="C49" s="21"/>
      <c r="D49" s="21"/>
      <c r="E49" s="26">
        <f>SUM(E44:E48)</f>
        <v>22829.756613000001</v>
      </c>
      <c r="F49" s="27">
        <f>SUM(F44:F48)</f>
        <v>10.47494062972155</v>
      </c>
      <c r="G49" s="11"/>
    </row>
    <row r="50" spans="1:7" x14ac:dyDescent="0.2">
      <c r="A50" s="22"/>
      <c r="B50" s="22"/>
      <c r="C50" s="22"/>
      <c r="D50" s="22"/>
      <c r="E50" s="23"/>
      <c r="F50" s="24"/>
    </row>
    <row r="51" spans="1:7" x14ac:dyDescent="0.2">
      <c r="A51" s="21" t="s">
        <v>635</v>
      </c>
      <c r="B51" s="22"/>
      <c r="C51" s="22"/>
      <c r="D51" s="22"/>
      <c r="E51" s="23"/>
      <c r="F51" s="24"/>
    </row>
    <row r="52" spans="1:7" x14ac:dyDescent="0.2">
      <c r="A52" s="22" t="s">
        <v>925</v>
      </c>
      <c r="B52" s="22" t="s">
        <v>924</v>
      </c>
      <c r="C52" s="22" t="s">
        <v>642</v>
      </c>
      <c r="D52" s="25">
        <v>80000</v>
      </c>
      <c r="E52" s="23">
        <v>11831.95407</v>
      </c>
      <c r="F52" s="24">
        <v>5.4288365188382004</v>
      </c>
    </row>
    <row r="53" spans="1:7" x14ac:dyDescent="0.2">
      <c r="A53" s="22" t="s">
        <v>927</v>
      </c>
      <c r="B53" s="22" t="s">
        <v>926</v>
      </c>
      <c r="C53" s="22" t="s">
        <v>184</v>
      </c>
      <c r="D53" s="25">
        <v>77244</v>
      </c>
      <c r="E53" s="23">
        <v>4495.1776959999997</v>
      </c>
      <c r="F53" s="24">
        <v>2.0625151763044101</v>
      </c>
    </row>
    <row r="54" spans="1:7" x14ac:dyDescent="0.2">
      <c r="A54" s="22" t="s">
        <v>929</v>
      </c>
      <c r="B54" s="22" t="s">
        <v>928</v>
      </c>
      <c r="C54" s="22" t="s">
        <v>266</v>
      </c>
      <c r="D54" s="25">
        <v>250000</v>
      </c>
      <c r="E54" s="23">
        <v>1890.076505</v>
      </c>
      <c r="F54" s="24">
        <v>0.86722077292023103</v>
      </c>
    </row>
    <row r="55" spans="1:7" x14ac:dyDescent="0.2">
      <c r="A55" s="22" t="s">
        <v>931</v>
      </c>
      <c r="B55" s="22" t="s">
        <v>930</v>
      </c>
      <c r="C55" s="22" t="s">
        <v>152</v>
      </c>
      <c r="D55" s="25">
        <v>7500</v>
      </c>
      <c r="E55" s="23">
        <v>1829.55799</v>
      </c>
      <c r="F55" s="24">
        <v>0.839453159696403</v>
      </c>
    </row>
    <row r="56" spans="1:7" x14ac:dyDescent="0.2">
      <c r="A56" s="22" t="s">
        <v>637</v>
      </c>
      <c r="B56" s="22" t="s">
        <v>636</v>
      </c>
      <c r="C56" s="22" t="s">
        <v>522</v>
      </c>
      <c r="D56" s="25">
        <v>25300</v>
      </c>
      <c r="E56" s="23">
        <v>1392.5595639999999</v>
      </c>
      <c r="F56" s="24">
        <v>0.63894587242093603</v>
      </c>
    </row>
    <row r="57" spans="1:7" x14ac:dyDescent="0.2">
      <c r="A57" s="21" t="s">
        <v>33</v>
      </c>
      <c r="B57" s="21"/>
      <c r="C57" s="21"/>
      <c r="D57" s="21"/>
      <c r="E57" s="26">
        <f>SUM(E51:E56)</f>
        <v>21439.325825</v>
      </c>
      <c r="F57" s="27">
        <f>SUM(F51:F56)</f>
        <v>9.8369715001801801</v>
      </c>
      <c r="G57" s="11"/>
    </row>
    <row r="58" spans="1:7" x14ac:dyDescent="0.2">
      <c r="A58" s="22"/>
      <c r="B58" s="22"/>
      <c r="C58" s="22"/>
      <c r="D58" s="22"/>
      <c r="E58" s="23"/>
      <c r="F58" s="24"/>
    </row>
    <row r="59" spans="1:7" x14ac:dyDescent="0.2">
      <c r="A59" s="21" t="s">
        <v>1222</v>
      </c>
      <c r="B59" s="22"/>
      <c r="C59" s="22"/>
      <c r="D59" s="22"/>
      <c r="E59" s="23"/>
      <c r="F59" s="24"/>
    </row>
    <row r="60" spans="1:7" x14ac:dyDescent="0.2">
      <c r="A60" s="22" t="s">
        <v>932</v>
      </c>
      <c r="B60" s="22" t="s">
        <v>1223</v>
      </c>
      <c r="C60" s="22" t="s">
        <v>1222</v>
      </c>
      <c r="D60" s="25">
        <v>1981000</v>
      </c>
      <c r="E60" s="23">
        <v>3391.4044789999998</v>
      </c>
      <c r="F60" s="24">
        <v>1.5560726805413201</v>
      </c>
    </row>
    <row r="61" spans="1:7" x14ac:dyDescent="0.2">
      <c r="A61" s="21" t="s">
        <v>33</v>
      </c>
      <c r="B61" s="21"/>
      <c r="C61" s="21"/>
      <c r="D61" s="21"/>
      <c r="E61" s="26">
        <f>SUM(E60:E60)</f>
        <v>3391.4044789999998</v>
      </c>
      <c r="F61" s="27">
        <f>SUM(F60:F60)</f>
        <v>1.5560726805413201</v>
      </c>
      <c r="G61" s="11"/>
    </row>
    <row r="62" spans="1:7" x14ac:dyDescent="0.2">
      <c r="A62" s="22"/>
      <c r="B62" s="22"/>
      <c r="C62" s="22"/>
      <c r="D62" s="22"/>
      <c r="E62" s="23"/>
      <c r="F62" s="24"/>
    </row>
    <row r="63" spans="1:7" x14ac:dyDescent="0.2">
      <c r="A63" s="21" t="s">
        <v>41</v>
      </c>
      <c r="B63" s="21"/>
      <c r="C63" s="21"/>
      <c r="D63" s="21"/>
      <c r="E63" s="26">
        <f>E42+E49+E57+E61</f>
        <v>213227.06392200003</v>
      </c>
      <c r="F63" s="27">
        <f>F42+F49+F57+F61</f>
        <v>97.834631927742137</v>
      </c>
      <c r="G63" s="11"/>
    </row>
    <row r="64" spans="1:7" x14ac:dyDescent="0.2">
      <c r="A64" s="21"/>
      <c r="B64" s="21"/>
      <c r="C64" s="21"/>
      <c r="D64" s="21"/>
      <c r="E64" s="26"/>
      <c r="F64" s="27"/>
      <c r="G64" s="11"/>
    </row>
    <row r="65" spans="1:9" x14ac:dyDescent="0.2">
      <c r="A65" s="21" t="s">
        <v>43</v>
      </c>
      <c r="B65" s="21"/>
      <c r="C65" s="21"/>
      <c r="D65" s="21"/>
      <c r="E65" s="26">
        <f>E67-(E42+E49+E57+E61)</f>
        <v>4719.3418859999801</v>
      </c>
      <c r="F65" s="27">
        <f>F67-(F42+F49+F57+F61)</f>
        <v>2.1653680722578628</v>
      </c>
      <c r="G65" s="11"/>
    </row>
    <row r="66" spans="1:9" x14ac:dyDescent="0.2">
      <c r="A66" s="21"/>
      <c r="B66" s="21"/>
      <c r="C66" s="21"/>
      <c r="D66" s="21"/>
      <c r="E66" s="26"/>
      <c r="F66" s="27"/>
      <c r="G66" s="11"/>
    </row>
    <row r="67" spans="1:9" x14ac:dyDescent="0.2">
      <c r="A67" s="28" t="s">
        <v>42</v>
      </c>
      <c r="B67" s="28"/>
      <c r="C67" s="28"/>
      <c r="D67" s="28"/>
      <c r="E67" s="29">
        <v>217946.40580800001</v>
      </c>
      <c r="F67" s="30">
        <v>100</v>
      </c>
      <c r="G67" s="11"/>
    </row>
    <row r="69" spans="1:9" ht="23.25" customHeight="1" x14ac:dyDescent="0.2">
      <c r="A69" s="152" t="s">
        <v>1031</v>
      </c>
      <c r="B69" s="152"/>
      <c r="C69" s="152"/>
      <c r="D69" s="152"/>
      <c r="G69" s="10"/>
      <c r="H69" s="10"/>
      <c r="I69" s="9"/>
    </row>
    <row r="71" spans="1:9" x14ac:dyDescent="0.2">
      <c r="A71" s="11" t="s">
        <v>45</v>
      </c>
    </row>
    <row r="72" spans="1:9" x14ac:dyDescent="0.2">
      <c r="A72" s="11" t="s">
        <v>1010</v>
      </c>
    </row>
    <row r="73" spans="1:9" x14ac:dyDescent="0.2">
      <c r="A73" s="11" t="s">
        <v>46</v>
      </c>
      <c r="B73" s="11"/>
      <c r="C73" s="31" t="s">
        <v>48</v>
      </c>
      <c r="D73" s="31" t="s">
        <v>47</v>
      </c>
    </row>
    <row r="74" spans="1:9" x14ac:dyDescent="0.2">
      <c r="A74" s="6" t="s">
        <v>57</v>
      </c>
      <c r="C74" s="32">
        <v>135.89850000000001</v>
      </c>
      <c r="D74" s="32">
        <v>131.12039999999999</v>
      </c>
    </row>
    <row r="75" spans="1:9" x14ac:dyDescent="0.2">
      <c r="A75" s="6" t="s">
        <v>125</v>
      </c>
      <c r="C75" s="32">
        <v>23.583100000000002</v>
      </c>
      <c r="D75" s="32">
        <v>21.661899999999999</v>
      </c>
    </row>
    <row r="76" spans="1:9" x14ac:dyDescent="0.2">
      <c r="A76" s="6" t="s">
        <v>58</v>
      </c>
      <c r="C76" s="32">
        <v>150.1003</v>
      </c>
      <c r="D76" s="32">
        <v>144.9152</v>
      </c>
    </row>
    <row r="77" spans="1:9" x14ac:dyDescent="0.2">
      <c r="A77" s="6" t="s">
        <v>126</v>
      </c>
      <c r="C77" s="32">
        <v>26.872499999999999</v>
      </c>
      <c r="D77" s="32">
        <v>24.653700000000001</v>
      </c>
    </row>
    <row r="79" spans="1:9" x14ac:dyDescent="0.2">
      <c r="A79" s="11" t="s">
        <v>1011</v>
      </c>
    </row>
    <row r="80" spans="1:9" x14ac:dyDescent="0.2">
      <c r="A80" s="159" t="s">
        <v>49</v>
      </c>
      <c r="B80" s="160"/>
      <c r="C80" s="33" t="s">
        <v>50</v>
      </c>
    </row>
    <row r="81" spans="1:5" x14ac:dyDescent="0.2">
      <c r="A81" s="157" t="s">
        <v>125</v>
      </c>
      <c r="B81" s="158"/>
      <c r="C81" s="34">
        <v>1.1000000000000001</v>
      </c>
    </row>
    <row r="82" spans="1:5" x14ac:dyDescent="0.2">
      <c r="A82" s="157" t="s">
        <v>126</v>
      </c>
      <c r="B82" s="158"/>
      <c r="C82" s="34">
        <v>1.3</v>
      </c>
    </row>
    <row r="83" spans="1:5" x14ac:dyDescent="0.2">
      <c r="A83" s="6" t="s">
        <v>51</v>
      </c>
    </row>
    <row r="84" spans="1:5" x14ac:dyDescent="0.2">
      <c r="A84" s="6" t="s">
        <v>52</v>
      </c>
    </row>
    <row r="86" spans="1:5" x14ac:dyDescent="0.2">
      <c r="A86" s="11" t="s">
        <v>1206</v>
      </c>
      <c r="D86" s="31" t="s">
        <v>54</v>
      </c>
    </row>
    <row r="88" spans="1:5" x14ac:dyDescent="0.2">
      <c r="A88" s="11" t="s">
        <v>376</v>
      </c>
      <c r="D88" s="31" t="s">
        <v>54</v>
      </c>
    </row>
    <row r="90" spans="1:5" x14ac:dyDescent="0.2">
      <c r="A90" s="11" t="s">
        <v>1013</v>
      </c>
      <c r="D90" s="36">
        <v>0.45791804821167342</v>
      </c>
    </row>
    <row r="92" spans="1:5" x14ac:dyDescent="0.2">
      <c r="A92" s="11" t="s">
        <v>1009</v>
      </c>
      <c r="D92" s="31" t="s">
        <v>54</v>
      </c>
    </row>
    <row r="94" spans="1:5" x14ac:dyDescent="0.2">
      <c r="A94" s="78" t="s">
        <v>1207</v>
      </c>
      <c r="B94" s="79"/>
      <c r="C94" s="79"/>
      <c r="D94" s="79"/>
      <c r="E94" s="10"/>
    </row>
    <row r="95" spans="1:5" x14ac:dyDescent="0.2">
      <c r="A95" s="83"/>
      <c r="B95" s="83"/>
      <c r="C95" s="83"/>
    </row>
    <row r="96" spans="1:5" x14ac:dyDescent="0.2">
      <c r="A96" s="107" t="s">
        <v>1208</v>
      </c>
      <c r="B96" s="109" t="s">
        <v>1209</v>
      </c>
      <c r="C96" s="109" t="s">
        <v>1210</v>
      </c>
    </row>
    <row r="97" spans="1:9" x14ac:dyDescent="0.2">
      <c r="A97" s="85" t="s">
        <v>1213</v>
      </c>
      <c r="B97" s="86">
        <v>24830.730308000002</v>
      </c>
      <c r="C97" s="87">
        <v>0.11393044182556809</v>
      </c>
    </row>
    <row r="99" spans="1:9" x14ac:dyDescent="0.2">
      <c r="A99" s="11" t="s">
        <v>1025</v>
      </c>
      <c r="D99" s="31" t="s">
        <v>54</v>
      </c>
    </row>
    <row r="101" spans="1:9" x14ac:dyDescent="0.2">
      <c r="A101" s="11" t="s">
        <v>1026</v>
      </c>
      <c r="B101" s="11"/>
      <c r="D101" s="31" t="s">
        <v>54</v>
      </c>
    </row>
    <row r="102" spans="1:9" x14ac:dyDescent="0.2">
      <c r="A102" s="11"/>
      <c r="B102" s="11"/>
    </row>
    <row r="103" spans="1:9" x14ac:dyDescent="0.2">
      <c r="A103" s="11" t="s">
        <v>1027</v>
      </c>
      <c r="B103" s="11"/>
      <c r="D103" s="31" t="s">
        <v>54</v>
      </c>
    </row>
    <row r="104" spans="1:9" x14ac:dyDescent="0.2">
      <c r="A104" s="11"/>
      <c r="B104" s="11"/>
    </row>
    <row r="105" spans="1:9" x14ac:dyDescent="0.2">
      <c r="A105" s="11" t="s">
        <v>1028</v>
      </c>
      <c r="B105" s="11"/>
      <c r="D105" s="31" t="s">
        <v>54</v>
      </c>
    </row>
    <row r="107" spans="1:9" x14ac:dyDescent="0.2">
      <c r="A107" s="78" t="s">
        <v>1060</v>
      </c>
      <c r="B107" s="79"/>
      <c r="C107" s="79"/>
      <c r="D107" s="79"/>
    </row>
    <row r="109" spans="1:9" x14ac:dyDescent="0.2">
      <c r="A109" s="78" t="s">
        <v>1503</v>
      </c>
      <c r="B109" s="79"/>
      <c r="C109" s="79"/>
      <c r="D109" s="79"/>
      <c r="E109" s="10"/>
      <c r="G109" s="79"/>
      <c r="H109" s="79"/>
      <c r="I109" s="79"/>
    </row>
    <row r="110" spans="1:9" x14ac:dyDescent="0.2">
      <c r="A110" s="100"/>
      <c r="B110" s="79"/>
      <c r="C110" s="79"/>
      <c r="D110" s="79"/>
      <c r="E110" s="10"/>
      <c r="G110" s="79"/>
      <c r="H110" s="79"/>
      <c r="I110" s="79"/>
    </row>
    <row r="111" spans="1:9" x14ac:dyDescent="0.2">
      <c r="A111" s="79"/>
      <c r="B111" s="79"/>
      <c r="C111" s="79"/>
      <c r="D111" s="79"/>
      <c r="E111" s="10"/>
      <c r="G111" s="79"/>
      <c r="H111" s="79"/>
      <c r="I111" s="79"/>
    </row>
    <row r="112" spans="1:9" x14ac:dyDescent="0.2">
      <c r="A112" s="79"/>
      <c r="B112" s="79"/>
      <c r="C112" s="79"/>
      <c r="D112" s="79"/>
      <c r="E112" s="10"/>
      <c r="G112" s="79"/>
      <c r="H112" s="79"/>
      <c r="I112" s="79"/>
    </row>
    <row r="113" spans="1:9" x14ac:dyDescent="0.2">
      <c r="A113" s="79"/>
      <c r="B113" s="79"/>
      <c r="C113" s="79"/>
      <c r="D113" s="79"/>
      <c r="E113" s="10"/>
      <c r="G113" s="79"/>
      <c r="H113" s="79"/>
      <c r="I113" s="79"/>
    </row>
    <row r="114" spans="1:9" x14ac:dyDescent="0.2">
      <c r="A114" s="79"/>
      <c r="B114" s="79"/>
      <c r="C114" s="79"/>
      <c r="D114" s="79"/>
      <c r="E114" s="10"/>
      <c r="G114" s="79"/>
      <c r="H114" s="79"/>
      <c r="I114" s="79"/>
    </row>
    <row r="115" spans="1:9" x14ac:dyDescent="0.2">
      <c r="A115" s="79"/>
      <c r="B115" s="79"/>
      <c r="C115" s="79"/>
      <c r="D115" s="79"/>
      <c r="E115" s="10"/>
      <c r="G115" s="79"/>
      <c r="H115" s="79"/>
      <c r="I115" s="79"/>
    </row>
    <row r="116" spans="1:9" x14ac:dyDescent="0.2">
      <c r="A116" s="79"/>
      <c r="B116" s="79"/>
      <c r="C116" s="79"/>
      <c r="D116" s="79"/>
      <c r="E116" s="10"/>
      <c r="G116" s="79"/>
      <c r="H116" s="79"/>
      <c r="I116" s="79"/>
    </row>
    <row r="117" spans="1:9" x14ac:dyDescent="0.2">
      <c r="A117" s="79"/>
      <c r="B117" s="79"/>
      <c r="C117" s="79"/>
      <c r="D117" s="79"/>
      <c r="E117" s="10"/>
      <c r="G117" s="79"/>
      <c r="H117" s="79"/>
      <c r="I117" s="79"/>
    </row>
    <row r="118" spans="1:9" x14ac:dyDescent="0.2">
      <c r="A118" s="79"/>
      <c r="B118" s="79"/>
      <c r="C118" s="79"/>
      <c r="D118" s="79"/>
      <c r="E118" s="10"/>
      <c r="G118" s="79"/>
      <c r="H118" s="79"/>
      <c r="I118" s="79"/>
    </row>
    <row r="119" spans="1:9" x14ac:dyDescent="0.2">
      <c r="A119" s="79"/>
      <c r="B119" s="79"/>
      <c r="C119" s="79"/>
      <c r="D119" s="79"/>
      <c r="E119" s="10"/>
      <c r="G119" s="79"/>
      <c r="H119" s="79"/>
      <c r="I119" s="79"/>
    </row>
    <row r="120" spans="1:9" x14ac:dyDescent="0.2">
      <c r="A120" s="79"/>
      <c r="B120" s="79"/>
      <c r="C120" s="79"/>
      <c r="D120" s="79"/>
      <c r="E120" s="10"/>
      <c r="G120" s="79"/>
      <c r="H120" s="79"/>
      <c r="I120" s="79"/>
    </row>
    <row r="121" spans="1:9" x14ac:dyDescent="0.2">
      <c r="A121" s="79"/>
      <c r="B121" s="79"/>
      <c r="C121" s="79"/>
      <c r="D121" s="79"/>
      <c r="E121" s="10"/>
      <c r="G121" s="79"/>
      <c r="H121" s="79"/>
      <c r="I121" s="79"/>
    </row>
    <row r="122" spans="1:9" x14ac:dyDescent="0.2">
      <c r="A122" s="79"/>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row r="125" spans="1:9" x14ac:dyDescent="0.2">
      <c r="A125" s="79"/>
      <c r="B125" s="79"/>
      <c r="C125" s="79"/>
      <c r="D125" s="79"/>
      <c r="E125" s="10"/>
      <c r="G125" s="79"/>
      <c r="H125" s="79"/>
      <c r="I125" s="79"/>
    </row>
    <row r="126" spans="1:9" x14ac:dyDescent="0.2">
      <c r="A126" s="79"/>
      <c r="B126" s="79"/>
      <c r="C126" s="79"/>
      <c r="D126" s="79"/>
      <c r="E126" s="10"/>
      <c r="G126" s="79"/>
      <c r="H126" s="79"/>
      <c r="I126" s="79"/>
    </row>
    <row r="127" spans="1:9" x14ac:dyDescent="0.2">
      <c r="A127" s="78" t="s">
        <v>1905</v>
      </c>
      <c r="B127" s="79"/>
      <c r="C127" s="79"/>
      <c r="D127" s="79"/>
      <c r="E127" s="10"/>
      <c r="G127" s="79"/>
      <c r="H127" s="79"/>
      <c r="I127" s="79"/>
    </row>
    <row r="128" spans="1:9" x14ac:dyDescent="0.2">
      <c r="A128" s="79"/>
      <c r="B128" s="79"/>
      <c r="C128" s="79"/>
      <c r="D128" s="79"/>
      <c r="E128" s="10"/>
      <c r="G128" s="79"/>
      <c r="H128" s="79"/>
      <c r="I128" s="79"/>
    </row>
    <row r="129" spans="1:9" x14ac:dyDescent="0.2">
      <c r="A129" s="78" t="s">
        <v>1505</v>
      </c>
      <c r="B129" s="79"/>
      <c r="C129" s="79"/>
      <c r="D129" s="79"/>
      <c r="E129" s="10"/>
      <c r="G129" s="79"/>
      <c r="H129" s="79"/>
      <c r="I129" s="79"/>
    </row>
    <row r="130" spans="1:9" x14ac:dyDescent="0.2">
      <c r="A130" s="79"/>
      <c r="B130" s="79"/>
      <c r="C130" s="79"/>
      <c r="D130" s="79"/>
      <c r="E130" s="10"/>
      <c r="G130" s="79"/>
      <c r="H130" s="79"/>
      <c r="I130" s="79"/>
    </row>
    <row r="131" spans="1:9" x14ac:dyDescent="0.2">
      <c r="A131" s="79"/>
      <c r="B131" s="79"/>
      <c r="C131" s="79"/>
      <c r="D131" s="79"/>
      <c r="E131" s="10"/>
      <c r="G131" s="79"/>
      <c r="H131" s="79"/>
      <c r="I131" s="79"/>
    </row>
    <row r="132" spans="1:9" x14ac:dyDescent="0.2">
      <c r="A132" s="79"/>
      <c r="B132" s="79"/>
      <c r="C132" s="79"/>
      <c r="D132" s="79"/>
      <c r="E132" s="10"/>
      <c r="G132" s="79"/>
      <c r="H132" s="79"/>
      <c r="I132" s="79"/>
    </row>
    <row r="133" spans="1:9" x14ac:dyDescent="0.2">
      <c r="A133" s="79"/>
      <c r="B133" s="79"/>
      <c r="C133" s="79"/>
      <c r="D133" s="79"/>
      <c r="E133" s="10"/>
      <c r="G133" s="79"/>
      <c r="H133" s="79"/>
      <c r="I133" s="79"/>
    </row>
    <row r="134" spans="1:9" x14ac:dyDescent="0.2">
      <c r="A134" s="79"/>
      <c r="B134" s="79"/>
      <c r="C134" s="79"/>
      <c r="D134" s="79"/>
      <c r="E134" s="10"/>
      <c r="G134" s="79"/>
      <c r="H134" s="79"/>
      <c r="I134" s="79"/>
    </row>
    <row r="135" spans="1:9" x14ac:dyDescent="0.2">
      <c r="A135" s="79"/>
      <c r="B135" s="79"/>
      <c r="C135" s="79"/>
      <c r="D135" s="79"/>
      <c r="E135" s="10"/>
      <c r="G135" s="79"/>
      <c r="H135" s="79"/>
      <c r="I135" s="79"/>
    </row>
    <row r="136" spans="1:9" x14ac:dyDescent="0.2">
      <c r="A136" s="79"/>
      <c r="B136" s="79"/>
      <c r="C136" s="79"/>
      <c r="D136" s="79"/>
      <c r="E136" s="10"/>
      <c r="G136" s="79"/>
      <c r="H136" s="79"/>
      <c r="I136" s="79"/>
    </row>
    <row r="137" spans="1:9" x14ac:dyDescent="0.2">
      <c r="A137" s="79"/>
      <c r="B137" s="79"/>
      <c r="C137" s="79"/>
      <c r="D137" s="79"/>
      <c r="E137" s="10"/>
      <c r="G137" s="79"/>
      <c r="H137" s="79"/>
      <c r="I137" s="79"/>
    </row>
    <row r="138" spans="1:9" x14ac:dyDescent="0.2">
      <c r="A138" s="79"/>
      <c r="B138" s="79"/>
      <c r="C138" s="79"/>
      <c r="D138" s="79"/>
      <c r="E138" s="10"/>
      <c r="G138" s="79"/>
      <c r="H138" s="79"/>
      <c r="I138" s="79"/>
    </row>
    <row r="139" spans="1:9" x14ac:dyDescent="0.2">
      <c r="A139" s="79"/>
      <c r="B139" s="79"/>
      <c r="C139" s="79"/>
      <c r="D139" s="79"/>
      <c r="E139" s="10"/>
      <c r="G139" s="79"/>
      <c r="H139" s="79"/>
      <c r="I139" s="79"/>
    </row>
    <row r="140" spans="1:9" x14ac:dyDescent="0.2">
      <c r="A140" s="79"/>
      <c r="B140" s="79"/>
      <c r="C140" s="79"/>
      <c r="D140" s="79"/>
      <c r="E140" s="10"/>
      <c r="G140" s="79"/>
      <c r="H140" s="79"/>
      <c r="I140" s="79"/>
    </row>
    <row r="141" spans="1:9" x14ac:dyDescent="0.2">
      <c r="A141" s="79"/>
      <c r="B141" s="79"/>
      <c r="C141" s="79"/>
      <c r="D141" s="79"/>
      <c r="E141" s="10"/>
      <c r="G141" s="79"/>
      <c r="H141" s="79"/>
      <c r="I141" s="79"/>
    </row>
    <row r="142" spans="1:9" x14ac:dyDescent="0.2">
      <c r="A142" s="79"/>
      <c r="B142" s="79"/>
      <c r="C142" s="79"/>
      <c r="D142" s="79"/>
      <c r="E142" s="10"/>
      <c r="G142" s="79"/>
      <c r="H142" s="79"/>
      <c r="I142" s="79"/>
    </row>
    <row r="143" spans="1:9" x14ac:dyDescent="0.2">
      <c r="A143" s="79"/>
      <c r="B143" s="79"/>
      <c r="C143" s="79"/>
      <c r="D143" s="79"/>
      <c r="E143" s="10"/>
      <c r="G143" s="79"/>
      <c r="H143" s="79"/>
      <c r="I143" s="79"/>
    </row>
    <row r="144" spans="1:9" x14ac:dyDescent="0.2">
      <c r="A144" s="79"/>
      <c r="B144" s="79"/>
      <c r="C144" s="79"/>
      <c r="D144" s="79"/>
      <c r="E144" s="10"/>
      <c r="G144" s="79"/>
      <c r="H144" s="79"/>
      <c r="I144" s="79"/>
    </row>
    <row r="145" spans="1:9" x14ac:dyDescent="0.2">
      <c r="A145" s="79"/>
      <c r="B145" s="79"/>
      <c r="C145" s="79"/>
      <c r="D145" s="79"/>
      <c r="E145" s="10"/>
      <c r="G145" s="79"/>
      <c r="H145" s="79"/>
      <c r="I145" s="79"/>
    </row>
    <row r="146" spans="1:9" x14ac:dyDescent="0.2">
      <c r="A146" s="79"/>
      <c r="B146" s="79"/>
      <c r="C146" s="79"/>
      <c r="D146" s="79"/>
      <c r="E146" s="10"/>
      <c r="G146" s="79"/>
      <c r="H146" s="79"/>
      <c r="I146" s="79"/>
    </row>
    <row r="147" spans="1:9" x14ac:dyDescent="0.2">
      <c r="A147" s="79"/>
      <c r="B147" s="79"/>
      <c r="C147" s="79"/>
      <c r="D147" s="79"/>
      <c r="E147" s="10"/>
      <c r="G147" s="79"/>
      <c r="H147" s="79"/>
      <c r="I147" s="79"/>
    </row>
    <row r="148" spans="1:9" x14ac:dyDescent="0.2">
      <c r="A148" s="79"/>
      <c r="B148" s="79"/>
      <c r="C148" s="79"/>
      <c r="D148" s="79"/>
      <c r="E148" s="10"/>
      <c r="G148" s="79"/>
      <c r="H148" s="79"/>
      <c r="I148" s="79"/>
    </row>
    <row r="149" spans="1:9" x14ac:dyDescent="0.2">
      <c r="A149" s="78" t="s">
        <v>1906</v>
      </c>
      <c r="B149" s="79"/>
      <c r="C149" s="79"/>
      <c r="D149" s="79"/>
      <c r="E149" s="10"/>
      <c r="G149" s="79"/>
      <c r="H149" s="79"/>
      <c r="I149" s="79"/>
    </row>
    <row r="150" spans="1:9" x14ac:dyDescent="0.2">
      <c r="A150" s="79"/>
      <c r="B150" s="79"/>
      <c r="C150" s="79"/>
      <c r="D150" s="79"/>
      <c r="E150" s="10"/>
      <c r="G150" s="79"/>
      <c r="H150" s="79"/>
      <c r="I150" s="79"/>
    </row>
    <row r="151" spans="1:9" x14ac:dyDescent="0.2">
      <c r="A151" s="78" t="s">
        <v>1920</v>
      </c>
      <c r="B151" s="79"/>
      <c r="C151" s="79"/>
      <c r="D151" s="79"/>
      <c r="E151" s="10"/>
      <c r="G151" s="79"/>
      <c r="H151" s="79"/>
      <c r="I151" s="79"/>
    </row>
    <row r="152" spans="1:9" x14ac:dyDescent="0.2">
      <c r="A152" s="79"/>
      <c r="B152" s="79"/>
      <c r="C152" s="79"/>
      <c r="D152" s="79"/>
      <c r="E152" s="10"/>
      <c r="G152" s="79"/>
      <c r="H152" s="79"/>
      <c r="I152" s="79"/>
    </row>
    <row r="153" spans="1:9" x14ac:dyDescent="0.2">
      <c r="A153" s="79"/>
      <c r="B153" s="79"/>
      <c r="C153" s="79"/>
      <c r="D153" s="79"/>
      <c r="E153" s="10"/>
      <c r="G153" s="79"/>
      <c r="H153" s="79"/>
      <c r="I153" s="79"/>
    </row>
    <row r="154" spans="1:9" x14ac:dyDescent="0.2">
      <c r="A154" s="79"/>
      <c r="B154" s="79"/>
      <c r="C154" s="79"/>
      <c r="D154" s="79"/>
      <c r="E154" s="10"/>
      <c r="G154" s="79"/>
      <c r="H154" s="79"/>
      <c r="I154" s="79"/>
    </row>
    <row r="155" spans="1:9" x14ac:dyDescent="0.2">
      <c r="A155" s="79"/>
      <c r="B155" s="79"/>
      <c r="C155" s="79"/>
      <c r="D155" s="79"/>
      <c r="E155" s="10"/>
      <c r="G155" s="79"/>
      <c r="H155" s="79"/>
      <c r="I155" s="79"/>
    </row>
    <row r="156" spans="1:9" x14ac:dyDescent="0.2">
      <c r="A156" s="79"/>
      <c r="B156" s="79"/>
      <c r="C156" s="79"/>
      <c r="D156" s="79"/>
      <c r="E156" s="10"/>
      <c r="G156" s="79"/>
      <c r="H156" s="79"/>
      <c r="I156" s="79"/>
    </row>
    <row r="157" spans="1:9" x14ac:dyDescent="0.2">
      <c r="A157" s="79"/>
      <c r="B157" s="79"/>
      <c r="C157" s="79"/>
      <c r="D157" s="79"/>
      <c r="E157" s="10"/>
      <c r="G157" s="79"/>
      <c r="H157" s="79"/>
      <c r="I157" s="79"/>
    </row>
    <row r="158" spans="1:9" x14ac:dyDescent="0.2">
      <c r="A158" s="79"/>
      <c r="B158" s="79"/>
      <c r="C158" s="79"/>
      <c r="D158" s="79"/>
      <c r="E158" s="10"/>
      <c r="G158" s="79"/>
      <c r="H158" s="79"/>
      <c r="I158" s="79"/>
    </row>
    <row r="159" spans="1:9" x14ac:dyDescent="0.2">
      <c r="A159" s="79"/>
      <c r="B159" s="79"/>
      <c r="C159" s="79"/>
      <c r="D159" s="79"/>
      <c r="E159" s="10"/>
      <c r="G159" s="79"/>
      <c r="H159" s="79"/>
      <c r="I159" s="79"/>
    </row>
    <row r="160" spans="1:9" x14ac:dyDescent="0.2">
      <c r="A160" s="79"/>
      <c r="B160" s="79"/>
      <c r="C160" s="79"/>
      <c r="D160" s="79"/>
      <c r="E160" s="10"/>
      <c r="G160" s="79"/>
      <c r="H160" s="79"/>
      <c r="I160" s="79"/>
    </row>
    <row r="161" spans="1:9" x14ac:dyDescent="0.2">
      <c r="A161" s="79"/>
      <c r="B161" s="79"/>
      <c r="C161" s="79"/>
      <c r="D161" s="79"/>
      <c r="E161" s="10"/>
      <c r="G161" s="79"/>
      <c r="H161" s="79"/>
      <c r="I161" s="79"/>
    </row>
    <row r="162" spans="1:9" x14ac:dyDescent="0.2">
      <c r="A162" s="79"/>
      <c r="B162" s="79"/>
      <c r="C162" s="79"/>
      <c r="D162" s="79"/>
      <c r="E162" s="10"/>
      <c r="G162" s="79"/>
      <c r="H162" s="79"/>
      <c r="I162" s="79"/>
    </row>
    <row r="163" spans="1:9" x14ac:dyDescent="0.2">
      <c r="A163" s="79"/>
      <c r="B163" s="79"/>
      <c r="C163" s="79"/>
      <c r="D163" s="79"/>
      <c r="E163" s="10"/>
      <c r="G163" s="79"/>
      <c r="H163" s="79"/>
      <c r="I163" s="79"/>
    </row>
    <row r="164" spans="1:9" x14ac:dyDescent="0.2">
      <c r="A164" s="79"/>
      <c r="B164" s="79"/>
      <c r="C164" s="79"/>
      <c r="D164" s="79"/>
      <c r="E164" s="10"/>
      <c r="G164" s="79"/>
      <c r="H164" s="79"/>
      <c r="I164" s="79"/>
    </row>
    <row r="165" spans="1:9" x14ac:dyDescent="0.2">
      <c r="A165" s="79"/>
      <c r="B165" s="79"/>
      <c r="C165" s="79"/>
      <c r="D165" s="79"/>
      <c r="E165" s="10"/>
      <c r="G165" s="79"/>
      <c r="H165" s="79"/>
      <c r="I165" s="79"/>
    </row>
    <row r="166" spans="1:9" x14ac:dyDescent="0.2">
      <c r="A166" s="79"/>
      <c r="B166" s="79"/>
      <c r="C166" s="79"/>
      <c r="D166" s="79"/>
      <c r="E166" s="10"/>
      <c r="G166" s="79"/>
      <c r="H166" s="79"/>
      <c r="I166" s="79"/>
    </row>
    <row r="167" spans="1:9" x14ac:dyDescent="0.2">
      <c r="A167" s="79"/>
      <c r="B167" s="79"/>
      <c r="C167" s="79"/>
      <c r="D167" s="79"/>
      <c r="E167" s="10"/>
      <c r="G167" s="79"/>
      <c r="H167" s="79"/>
      <c r="I167" s="79"/>
    </row>
    <row r="168" spans="1:9" x14ac:dyDescent="0.2">
      <c r="A168" s="6" t="s">
        <v>1907</v>
      </c>
      <c r="B168" s="79"/>
      <c r="C168" s="79"/>
      <c r="D168" s="79"/>
      <c r="E168" s="10"/>
      <c r="G168" s="79"/>
      <c r="H168" s="79"/>
      <c r="I168" s="79"/>
    </row>
    <row r="170" spans="1:9" x14ac:dyDescent="0.2">
      <c r="A170" s="79" t="s">
        <v>1506</v>
      </c>
    </row>
  </sheetData>
  <mergeCells count="5">
    <mergeCell ref="A1:F1"/>
    <mergeCell ref="A80:B80"/>
    <mergeCell ref="A81:B81"/>
    <mergeCell ref="A82:B82"/>
    <mergeCell ref="A69:D69"/>
  </mergeCells>
  <conditionalFormatting sqref="F2:F3 F5:F68">
    <cfRule type="cellIs" dxfId="32" priority="4" stopIfTrue="1" operator="between">
      <formula>0.009</formula>
      <formula>-0.009</formula>
    </cfRule>
  </conditionalFormatting>
  <conditionalFormatting sqref="F70:F165">
    <cfRule type="cellIs" dxfId="31" priority="1" stopIfTrue="1" operator="between">
      <formula>0.009</formula>
      <formula>-0.009</formula>
    </cfRule>
  </conditionalFormatting>
  <conditionalFormatting sqref="F169:F65536">
    <cfRule type="cellIs" dxfId="30" priority="2" stopIfTrue="1" operator="between">
      <formula>0.009</formula>
      <formula>-0.009</formula>
    </cfRule>
  </conditionalFormatting>
  <conditionalFormatting sqref="F69:H69">
    <cfRule type="cellIs" dxfId="29" priority="3" stopIfTrue="1" operator="between">
      <formula>0.009</formula>
      <formula>-0.009</formula>
    </cfRule>
  </conditionalFormatting>
  <hyperlinks>
    <hyperlink ref="A110" r:id="rId1" tooltip="https://www.franklintempletonindia.com/downloadsServlet/pdf/product-labels-jg9o5k7l" display="https://www.franklintempletonindia.com/downloadsServlet/pdf/product-labels-jg9o5k7l" xr:uid="{840F4347-9CA4-4D4E-8C2B-17CE88B9F56D}"/>
  </hyperlinks>
  <pageMargins left="0.7" right="0.7" top="0.75" bottom="0.75" header="0.3" footer="0.3"/>
  <pageSetup paperSize="9" orientation="portrait" r:id="rId2"/>
  <headerFooter>
    <oddFooter>&amp;C_x000D_&amp;1#&amp;"Aptos"&amp;10&amp;K000000 RESTRICTED</oddFooter>
    <evenFooter>&amp;LPUBLIC</evenFooter>
    <firstFooter>&amp;LPUBLIC</firstFooter>
  </headerFooter>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1E249-1EA6-47D9-881E-F90421665BF9}">
  <dimension ref="A1:I133"/>
  <sheetViews>
    <sheetView workbookViewId="0">
      <selection sqref="A1:F1"/>
    </sheetView>
  </sheetViews>
  <sheetFormatPr defaultColWidth="9.28515625" defaultRowHeight="11.25" x14ac:dyDescent="0.2"/>
  <cols>
    <col min="1" max="1" width="33.85546875" style="6" bestFit="1" customWidth="1"/>
    <col min="2" max="2" width="29.28515625" style="6" bestFit="1" customWidth="1"/>
    <col min="3" max="3" width="22.28515625" style="6" bestFit="1" customWidth="1"/>
    <col min="4" max="4" width="15.7109375" style="6" customWidth="1"/>
    <col min="5" max="5" width="24.7109375" style="9" customWidth="1"/>
    <col min="6" max="6" width="11.7109375" style="10" bestFit="1" customWidth="1"/>
    <col min="7" max="16384" width="9.28515625" style="6"/>
  </cols>
  <sheetData>
    <row r="1" spans="1:6" s="1" customFormat="1" ht="15" x14ac:dyDescent="0.2">
      <c r="A1" s="150" t="s">
        <v>24</v>
      </c>
      <c r="B1" s="151"/>
      <c r="C1" s="151"/>
      <c r="D1" s="151"/>
      <c r="E1" s="151"/>
      <c r="F1" s="151"/>
    </row>
    <row r="2" spans="1:6" s="1" customFormat="1" ht="12" x14ac:dyDescent="0.2">
      <c r="E2" s="5"/>
      <c r="F2" s="8"/>
    </row>
    <row r="3" spans="1:6" s="1" customFormat="1" ht="12" x14ac:dyDescent="0.2">
      <c r="A3" s="7" t="s">
        <v>7</v>
      </c>
      <c r="B3" s="2"/>
      <c r="C3" s="3"/>
      <c r="D3" s="3"/>
      <c r="E3" s="4"/>
      <c r="F3" s="8"/>
    </row>
    <row r="4" spans="1:6" s="1" customFormat="1" ht="22.15" customHeight="1" x14ac:dyDescent="0.2">
      <c r="A4" s="14" t="s">
        <v>2</v>
      </c>
      <c r="B4" s="14" t="s">
        <v>0</v>
      </c>
      <c r="C4" s="15" t="s">
        <v>625</v>
      </c>
      <c r="D4" s="15" t="s">
        <v>1</v>
      </c>
      <c r="E4" s="56" t="s">
        <v>6</v>
      </c>
      <c r="F4" s="16" t="s">
        <v>3</v>
      </c>
    </row>
    <row r="5" spans="1:6" x14ac:dyDescent="0.2">
      <c r="A5" s="17" t="s">
        <v>128</v>
      </c>
      <c r="B5" s="18"/>
      <c r="C5" s="18"/>
      <c r="D5" s="18"/>
      <c r="E5" s="19"/>
      <c r="F5" s="20"/>
    </row>
    <row r="6" spans="1:6" x14ac:dyDescent="0.2">
      <c r="A6" s="21" t="s">
        <v>31</v>
      </c>
      <c r="B6" s="22"/>
      <c r="C6" s="22"/>
      <c r="D6" s="22"/>
      <c r="E6" s="23"/>
      <c r="F6" s="24"/>
    </row>
    <row r="7" spans="1:6" x14ac:dyDescent="0.2">
      <c r="A7" s="22" t="s">
        <v>145</v>
      </c>
      <c r="B7" s="22" t="s">
        <v>144</v>
      </c>
      <c r="C7" s="22" t="s">
        <v>146</v>
      </c>
      <c r="D7" s="25">
        <v>725000</v>
      </c>
      <c r="E7" s="23">
        <v>27260</v>
      </c>
      <c r="F7" s="24">
        <v>9.0152821891478006</v>
      </c>
    </row>
    <row r="8" spans="1:6" x14ac:dyDescent="0.2">
      <c r="A8" s="22" t="s">
        <v>217</v>
      </c>
      <c r="B8" s="22" t="s">
        <v>216</v>
      </c>
      <c r="C8" s="22" t="s">
        <v>218</v>
      </c>
      <c r="D8" s="25">
        <v>425597</v>
      </c>
      <c r="E8" s="23">
        <v>21211.75448</v>
      </c>
      <c r="F8" s="24">
        <v>7.0150386046999298</v>
      </c>
    </row>
    <row r="9" spans="1:6" x14ac:dyDescent="0.2">
      <c r="A9" s="22" t="s">
        <v>427</v>
      </c>
      <c r="B9" s="22" t="s">
        <v>426</v>
      </c>
      <c r="C9" s="22" t="s">
        <v>428</v>
      </c>
      <c r="D9" s="25">
        <v>775000</v>
      </c>
      <c r="E9" s="23">
        <v>13936.825000000001</v>
      </c>
      <c r="F9" s="24">
        <v>4.6091126264038804</v>
      </c>
    </row>
    <row r="10" spans="1:6" x14ac:dyDescent="0.2">
      <c r="A10" s="22" t="s">
        <v>324</v>
      </c>
      <c r="B10" s="22" t="s">
        <v>323</v>
      </c>
      <c r="C10" s="22" t="s">
        <v>173</v>
      </c>
      <c r="D10" s="25">
        <v>4200000</v>
      </c>
      <c r="E10" s="23">
        <v>13555.5</v>
      </c>
      <c r="F10" s="24">
        <v>4.48300285088016</v>
      </c>
    </row>
    <row r="11" spans="1:6" x14ac:dyDescent="0.2">
      <c r="A11" s="22" t="s">
        <v>142</v>
      </c>
      <c r="B11" s="22" t="s">
        <v>141</v>
      </c>
      <c r="C11" s="22" t="s">
        <v>143</v>
      </c>
      <c r="D11" s="25">
        <v>710000</v>
      </c>
      <c r="E11" s="23">
        <v>12474.7</v>
      </c>
      <c r="F11" s="24">
        <v>4.1255664242465899</v>
      </c>
    </row>
    <row r="12" spans="1:6" x14ac:dyDescent="0.2">
      <c r="A12" s="22" t="s">
        <v>172</v>
      </c>
      <c r="B12" s="22" t="s">
        <v>171</v>
      </c>
      <c r="C12" s="22" t="s">
        <v>173</v>
      </c>
      <c r="D12" s="25">
        <v>3100000</v>
      </c>
      <c r="E12" s="23">
        <v>11129</v>
      </c>
      <c r="F12" s="24">
        <v>3.6805236787610398</v>
      </c>
    </row>
    <row r="13" spans="1:6" x14ac:dyDescent="0.2">
      <c r="A13" s="22" t="s">
        <v>160</v>
      </c>
      <c r="B13" s="22" t="s">
        <v>159</v>
      </c>
      <c r="C13" s="22" t="s">
        <v>161</v>
      </c>
      <c r="D13" s="25">
        <v>800000</v>
      </c>
      <c r="E13" s="23">
        <v>9496</v>
      </c>
      <c r="F13" s="24">
        <v>3.1404666055813499</v>
      </c>
    </row>
    <row r="14" spans="1:6" x14ac:dyDescent="0.2">
      <c r="A14" s="22" t="s">
        <v>259</v>
      </c>
      <c r="B14" s="22" t="s">
        <v>258</v>
      </c>
      <c r="C14" s="22" t="s">
        <v>155</v>
      </c>
      <c r="D14" s="25">
        <v>202000</v>
      </c>
      <c r="E14" s="23">
        <v>9429.36</v>
      </c>
      <c r="F14" s="24">
        <v>3.1184277792759598</v>
      </c>
    </row>
    <row r="15" spans="1:6" x14ac:dyDescent="0.2">
      <c r="A15" s="22" t="s">
        <v>137</v>
      </c>
      <c r="B15" s="22" t="s">
        <v>136</v>
      </c>
      <c r="C15" s="22" t="s">
        <v>131</v>
      </c>
      <c r="D15" s="25">
        <v>1325000</v>
      </c>
      <c r="E15" s="23">
        <v>9390.2749999999996</v>
      </c>
      <c r="F15" s="24">
        <v>3.1055017959904601</v>
      </c>
    </row>
    <row r="16" spans="1:6" x14ac:dyDescent="0.2">
      <c r="A16" s="22" t="s">
        <v>130</v>
      </c>
      <c r="B16" s="22" t="s">
        <v>129</v>
      </c>
      <c r="C16" s="22" t="s">
        <v>131</v>
      </c>
      <c r="D16" s="25">
        <v>750000</v>
      </c>
      <c r="E16" s="23">
        <v>9195</v>
      </c>
      <c r="F16" s="24">
        <v>3.0409214867650101</v>
      </c>
    </row>
    <row r="17" spans="1:6" x14ac:dyDescent="0.2">
      <c r="A17" s="22" t="s">
        <v>515</v>
      </c>
      <c r="B17" s="22" t="s">
        <v>514</v>
      </c>
      <c r="C17" s="22" t="s">
        <v>173</v>
      </c>
      <c r="D17" s="25">
        <v>3350000</v>
      </c>
      <c r="E17" s="23">
        <v>8726.75</v>
      </c>
      <c r="F17" s="24">
        <v>2.8860643376429</v>
      </c>
    </row>
    <row r="18" spans="1:6" x14ac:dyDescent="0.2">
      <c r="A18" s="22" t="s">
        <v>677</v>
      </c>
      <c r="B18" s="22" t="s">
        <v>676</v>
      </c>
      <c r="C18" s="22" t="s">
        <v>218</v>
      </c>
      <c r="D18" s="25">
        <v>2100000</v>
      </c>
      <c r="E18" s="23">
        <v>8603.7000000000007</v>
      </c>
      <c r="F18" s="24">
        <v>2.8453698962131702</v>
      </c>
    </row>
    <row r="19" spans="1:6" x14ac:dyDescent="0.2">
      <c r="A19" s="22" t="s">
        <v>285</v>
      </c>
      <c r="B19" s="22" t="s">
        <v>284</v>
      </c>
      <c r="C19" s="22" t="s">
        <v>286</v>
      </c>
      <c r="D19" s="25">
        <v>3700000</v>
      </c>
      <c r="E19" s="23">
        <v>8354.6</v>
      </c>
      <c r="F19" s="24">
        <v>2.7629888693123301</v>
      </c>
    </row>
    <row r="20" spans="1:6" x14ac:dyDescent="0.2">
      <c r="A20" s="22" t="s">
        <v>425</v>
      </c>
      <c r="B20" s="22" t="s">
        <v>424</v>
      </c>
      <c r="C20" s="22" t="s">
        <v>158</v>
      </c>
      <c r="D20" s="25">
        <v>335000</v>
      </c>
      <c r="E20" s="23">
        <v>7336.835</v>
      </c>
      <c r="F20" s="24">
        <v>2.4263990425611199</v>
      </c>
    </row>
    <row r="21" spans="1:6" x14ac:dyDescent="0.2">
      <c r="A21" s="22" t="s">
        <v>681</v>
      </c>
      <c r="B21" s="22" t="s">
        <v>680</v>
      </c>
      <c r="C21" s="22" t="s">
        <v>203</v>
      </c>
      <c r="D21" s="25">
        <v>547553</v>
      </c>
      <c r="E21" s="23">
        <v>6688.9074479999999</v>
      </c>
      <c r="F21" s="24">
        <v>2.2121198892447702</v>
      </c>
    </row>
    <row r="22" spans="1:6" x14ac:dyDescent="0.2">
      <c r="A22" s="22" t="s">
        <v>587</v>
      </c>
      <c r="B22" s="22" t="s">
        <v>586</v>
      </c>
      <c r="C22" s="22" t="s">
        <v>173</v>
      </c>
      <c r="D22" s="25">
        <v>9000000</v>
      </c>
      <c r="E22" s="23">
        <v>6552.9</v>
      </c>
      <c r="F22" s="24">
        <v>2.1671402295402298</v>
      </c>
    </row>
    <row r="23" spans="1:6" x14ac:dyDescent="0.2">
      <c r="A23" s="22" t="s">
        <v>909</v>
      </c>
      <c r="B23" s="22" t="s">
        <v>908</v>
      </c>
      <c r="C23" s="22" t="s">
        <v>158</v>
      </c>
      <c r="D23" s="25">
        <v>140000</v>
      </c>
      <c r="E23" s="23">
        <v>6237</v>
      </c>
      <c r="F23" s="24">
        <v>2.0626674619851402</v>
      </c>
    </row>
    <row r="24" spans="1:6" x14ac:dyDescent="0.2">
      <c r="A24" s="22" t="s">
        <v>857</v>
      </c>
      <c r="B24" s="22" t="s">
        <v>856</v>
      </c>
      <c r="C24" s="22" t="s">
        <v>146</v>
      </c>
      <c r="D24" s="25">
        <v>450000</v>
      </c>
      <c r="E24" s="23">
        <v>6212.7</v>
      </c>
      <c r="F24" s="24">
        <v>2.0546310952501301</v>
      </c>
    </row>
    <row r="25" spans="1:6" x14ac:dyDescent="0.2">
      <c r="A25" s="22" t="s">
        <v>154</v>
      </c>
      <c r="B25" s="22" t="s">
        <v>153</v>
      </c>
      <c r="C25" s="22" t="s">
        <v>155</v>
      </c>
      <c r="D25" s="25">
        <v>1550000</v>
      </c>
      <c r="E25" s="23">
        <v>6018.65</v>
      </c>
      <c r="F25" s="24">
        <v>1.9904559115082301</v>
      </c>
    </row>
    <row r="26" spans="1:6" x14ac:dyDescent="0.2">
      <c r="A26" s="22" t="s">
        <v>157</v>
      </c>
      <c r="B26" s="22" t="s">
        <v>156</v>
      </c>
      <c r="C26" s="22" t="s">
        <v>158</v>
      </c>
      <c r="D26" s="25">
        <v>245000</v>
      </c>
      <c r="E26" s="23">
        <v>5645.29</v>
      </c>
      <c r="F26" s="24">
        <v>1.8669802784143099</v>
      </c>
    </row>
    <row r="27" spans="1:6" x14ac:dyDescent="0.2">
      <c r="A27" s="22" t="s">
        <v>482</v>
      </c>
      <c r="B27" s="22" t="s">
        <v>481</v>
      </c>
      <c r="C27" s="22" t="s">
        <v>239</v>
      </c>
      <c r="D27" s="25">
        <v>565000</v>
      </c>
      <c r="E27" s="23">
        <v>5552.2550000000001</v>
      </c>
      <c r="F27" s="24">
        <v>1.8362122381183701</v>
      </c>
    </row>
    <row r="28" spans="1:6" x14ac:dyDescent="0.2">
      <c r="A28" s="22" t="s">
        <v>811</v>
      </c>
      <c r="B28" s="22" t="s">
        <v>810</v>
      </c>
      <c r="C28" s="22" t="s">
        <v>167</v>
      </c>
      <c r="D28" s="25">
        <v>500000</v>
      </c>
      <c r="E28" s="23">
        <v>5080</v>
      </c>
      <c r="F28" s="24">
        <v>1.6800305767010599</v>
      </c>
    </row>
    <row r="29" spans="1:6" x14ac:dyDescent="0.2">
      <c r="A29" s="22" t="s">
        <v>752</v>
      </c>
      <c r="B29" s="22" t="s">
        <v>751</v>
      </c>
      <c r="C29" s="22" t="s">
        <v>158</v>
      </c>
      <c r="D29" s="25">
        <v>714903</v>
      </c>
      <c r="E29" s="23">
        <v>4837.7486010000002</v>
      </c>
      <c r="F29" s="24">
        <v>1.5999144826914899</v>
      </c>
    </row>
    <row r="30" spans="1:6" x14ac:dyDescent="0.2">
      <c r="A30" s="22" t="s">
        <v>292</v>
      </c>
      <c r="B30" s="22" t="s">
        <v>291</v>
      </c>
      <c r="C30" s="22" t="s">
        <v>236</v>
      </c>
      <c r="D30" s="25">
        <v>113000</v>
      </c>
      <c r="E30" s="23">
        <v>4747.13</v>
      </c>
      <c r="F30" s="24">
        <v>1.56994558101868</v>
      </c>
    </row>
    <row r="31" spans="1:6" x14ac:dyDescent="0.2">
      <c r="A31" s="22" t="s">
        <v>466</v>
      </c>
      <c r="B31" s="22" t="s">
        <v>465</v>
      </c>
      <c r="C31" s="22" t="s">
        <v>467</v>
      </c>
      <c r="D31" s="25">
        <v>2700000</v>
      </c>
      <c r="E31" s="23">
        <v>4604.8500000000004</v>
      </c>
      <c r="F31" s="24">
        <v>1.52289149628383</v>
      </c>
    </row>
    <row r="32" spans="1:6" x14ac:dyDescent="0.2">
      <c r="A32" s="22" t="s">
        <v>288</v>
      </c>
      <c r="B32" s="22" t="s">
        <v>287</v>
      </c>
      <c r="C32" s="22" t="s">
        <v>161</v>
      </c>
      <c r="D32" s="25">
        <v>1350000</v>
      </c>
      <c r="E32" s="23">
        <v>4093.2</v>
      </c>
      <c r="F32" s="24">
        <v>1.3536813300300701</v>
      </c>
    </row>
    <row r="33" spans="1:6" x14ac:dyDescent="0.2">
      <c r="A33" s="22" t="s">
        <v>452</v>
      </c>
      <c r="B33" s="22" t="s">
        <v>451</v>
      </c>
      <c r="C33" s="22" t="s">
        <v>230</v>
      </c>
      <c r="D33" s="25">
        <v>538381</v>
      </c>
      <c r="E33" s="23">
        <v>3922.913157</v>
      </c>
      <c r="F33" s="24">
        <v>1.2973649711619799</v>
      </c>
    </row>
    <row r="34" spans="1:6" x14ac:dyDescent="0.2">
      <c r="A34" s="22" t="s">
        <v>605</v>
      </c>
      <c r="B34" s="22" t="s">
        <v>604</v>
      </c>
      <c r="C34" s="22" t="s">
        <v>146</v>
      </c>
      <c r="D34" s="25">
        <v>3039145</v>
      </c>
      <c r="E34" s="23">
        <v>3916.8500760000002</v>
      </c>
      <c r="F34" s="24">
        <v>1.2953598212665101</v>
      </c>
    </row>
    <row r="35" spans="1:6" x14ac:dyDescent="0.2">
      <c r="A35" s="22" t="s">
        <v>723</v>
      </c>
      <c r="B35" s="22" t="s">
        <v>722</v>
      </c>
      <c r="C35" s="22" t="s">
        <v>724</v>
      </c>
      <c r="D35" s="25">
        <v>950000</v>
      </c>
      <c r="E35" s="23">
        <v>3905.9250000000002</v>
      </c>
      <c r="F35" s="24">
        <v>1.2917467382482399</v>
      </c>
    </row>
    <row r="36" spans="1:6" x14ac:dyDescent="0.2">
      <c r="A36" s="22" t="s">
        <v>693</v>
      </c>
      <c r="B36" s="22" t="s">
        <v>692</v>
      </c>
      <c r="C36" s="22" t="s">
        <v>158</v>
      </c>
      <c r="D36" s="25">
        <v>100000</v>
      </c>
      <c r="E36" s="23">
        <v>3869</v>
      </c>
      <c r="F36" s="24">
        <v>1.27953509867252</v>
      </c>
    </row>
    <row r="37" spans="1:6" x14ac:dyDescent="0.2">
      <c r="A37" s="22" t="s">
        <v>934</v>
      </c>
      <c r="B37" s="22" t="s">
        <v>933</v>
      </c>
      <c r="C37" s="22" t="s">
        <v>218</v>
      </c>
      <c r="D37" s="25">
        <v>1336327</v>
      </c>
      <c r="E37" s="23">
        <v>3745.0564180000001</v>
      </c>
      <c r="F37" s="24">
        <v>1.23854513655719</v>
      </c>
    </row>
    <row r="38" spans="1:6" x14ac:dyDescent="0.2">
      <c r="A38" s="22" t="s">
        <v>283</v>
      </c>
      <c r="B38" s="22" t="s">
        <v>282</v>
      </c>
      <c r="C38" s="22" t="s">
        <v>173</v>
      </c>
      <c r="D38" s="25">
        <v>2777016</v>
      </c>
      <c r="E38" s="23">
        <v>3717.0359159999998</v>
      </c>
      <c r="F38" s="24">
        <v>1.2292783451921301</v>
      </c>
    </row>
    <row r="39" spans="1:6" x14ac:dyDescent="0.2">
      <c r="A39" s="22" t="s">
        <v>265</v>
      </c>
      <c r="B39" s="22" t="s">
        <v>264</v>
      </c>
      <c r="C39" s="22" t="s">
        <v>266</v>
      </c>
      <c r="D39" s="25">
        <v>200000</v>
      </c>
      <c r="E39" s="23">
        <v>3565.8</v>
      </c>
      <c r="F39" s="24">
        <v>1.17926240755918</v>
      </c>
    </row>
    <row r="40" spans="1:6" x14ac:dyDescent="0.2">
      <c r="A40" s="22" t="s">
        <v>235</v>
      </c>
      <c r="B40" s="22" t="s">
        <v>234</v>
      </c>
      <c r="C40" s="22" t="s">
        <v>236</v>
      </c>
      <c r="D40" s="25">
        <v>8136448</v>
      </c>
      <c r="E40" s="23">
        <v>3213.0833149999999</v>
      </c>
      <c r="F40" s="24">
        <v>1.06261382178898</v>
      </c>
    </row>
    <row r="41" spans="1:6" x14ac:dyDescent="0.2">
      <c r="A41" s="22" t="s">
        <v>905</v>
      </c>
      <c r="B41" s="22" t="s">
        <v>904</v>
      </c>
      <c r="C41" s="22" t="s">
        <v>206</v>
      </c>
      <c r="D41" s="25">
        <v>179272</v>
      </c>
      <c r="E41" s="23">
        <v>3160.6549960000002</v>
      </c>
      <c r="F41" s="24">
        <v>1.0452750070242001</v>
      </c>
    </row>
    <row r="42" spans="1:6" x14ac:dyDescent="0.2">
      <c r="A42" s="22" t="s">
        <v>611</v>
      </c>
      <c r="B42" s="22" t="s">
        <v>610</v>
      </c>
      <c r="C42" s="22" t="s">
        <v>146</v>
      </c>
      <c r="D42" s="25">
        <v>825000</v>
      </c>
      <c r="E42" s="23">
        <v>3112.3125</v>
      </c>
      <c r="F42" s="24">
        <v>1.02928743390727</v>
      </c>
    </row>
    <row r="43" spans="1:6" x14ac:dyDescent="0.2">
      <c r="A43" s="22" t="s">
        <v>434</v>
      </c>
      <c r="B43" s="22" t="s">
        <v>433</v>
      </c>
      <c r="C43" s="22" t="s">
        <v>176</v>
      </c>
      <c r="D43" s="25">
        <v>165000</v>
      </c>
      <c r="E43" s="23">
        <v>2768.7</v>
      </c>
      <c r="F43" s="24">
        <v>0.91564973577012199</v>
      </c>
    </row>
    <row r="44" spans="1:6" x14ac:dyDescent="0.2">
      <c r="A44" s="22" t="s">
        <v>771</v>
      </c>
      <c r="B44" s="22" t="s">
        <v>770</v>
      </c>
      <c r="C44" s="22" t="s">
        <v>158</v>
      </c>
      <c r="D44" s="25">
        <v>100000</v>
      </c>
      <c r="E44" s="23">
        <v>2767.9</v>
      </c>
      <c r="F44" s="24">
        <v>0.91538516402575898</v>
      </c>
    </row>
    <row r="45" spans="1:6" x14ac:dyDescent="0.2">
      <c r="A45" s="22" t="s">
        <v>936</v>
      </c>
      <c r="B45" s="22" t="s">
        <v>935</v>
      </c>
      <c r="C45" s="22" t="s">
        <v>167</v>
      </c>
      <c r="D45" s="25">
        <v>317957</v>
      </c>
      <c r="E45" s="23">
        <v>1964.1793680000001</v>
      </c>
      <c r="F45" s="24">
        <v>0.64958295204042504</v>
      </c>
    </row>
    <row r="46" spans="1:6" x14ac:dyDescent="0.2">
      <c r="A46" s="22" t="s">
        <v>619</v>
      </c>
      <c r="B46" s="22" t="s">
        <v>618</v>
      </c>
      <c r="C46" s="22" t="s">
        <v>164</v>
      </c>
      <c r="D46" s="25">
        <v>293904</v>
      </c>
      <c r="E46" s="23">
        <v>1446.889392</v>
      </c>
      <c r="F46" s="24">
        <v>0.478507562926064</v>
      </c>
    </row>
    <row r="47" spans="1:6" x14ac:dyDescent="0.2">
      <c r="A47" s="22" t="s">
        <v>813</v>
      </c>
      <c r="B47" s="22" t="s">
        <v>812</v>
      </c>
      <c r="C47" s="22" t="s">
        <v>266</v>
      </c>
      <c r="D47" s="25">
        <v>112063</v>
      </c>
      <c r="E47" s="23">
        <v>1392.326744</v>
      </c>
      <c r="F47" s="24">
        <v>0.46046289422807601</v>
      </c>
    </row>
    <row r="48" spans="1:6" x14ac:dyDescent="0.2">
      <c r="A48" s="22" t="s">
        <v>211</v>
      </c>
      <c r="B48" s="22" t="s">
        <v>210</v>
      </c>
      <c r="C48" s="22" t="s">
        <v>167</v>
      </c>
      <c r="D48" s="25">
        <v>20000</v>
      </c>
      <c r="E48" s="23">
        <v>1334.5</v>
      </c>
      <c r="F48" s="24">
        <v>0.44133874106448101</v>
      </c>
    </row>
    <row r="49" spans="1:9" x14ac:dyDescent="0.2">
      <c r="A49" s="22" t="s">
        <v>621</v>
      </c>
      <c r="B49" s="22" t="s">
        <v>620</v>
      </c>
      <c r="C49" s="22" t="s">
        <v>218</v>
      </c>
      <c r="D49" s="25">
        <v>1775339</v>
      </c>
      <c r="E49" s="23">
        <v>923.88641559999996</v>
      </c>
      <c r="F49" s="24">
        <v>0.30554280070998802</v>
      </c>
    </row>
    <row r="50" spans="1:9" x14ac:dyDescent="0.2">
      <c r="A50" s="21" t="s">
        <v>33</v>
      </c>
      <c r="B50" s="21"/>
      <c r="C50" s="21"/>
      <c r="D50" s="21"/>
      <c r="E50" s="26">
        <f>SUM(E7:E49)</f>
        <v>285097.94382660009</v>
      </c>
      <c r="F50" s="27">
        <f>SUM(F7:F49)</f>
        <v>94.286075390411142</v>
      </c>
      <c r="G50" s="11"/>
    </row>
    <row r="51" spans="1:9" x14ac:dyDescent="0.2">
      <c r="A51" s="22"/>
      <c r="B51" s="22"/>
      <c r="C51" s="22"/>
      <c r="D51" s="22"/>
      <c r="E51" s="23"/>
      <c r="F51" s="24"/>
    </row>
    <row r="52" spans="1:9" x14ac:dyDescent="0.2">
      <c r="A52" s="21" t="s">
        <v>41</v>
      </c>
      <c r="B52" s="21"/>
      <c r="C52" s="21"/>
      <c r="D52" s="21"/>
      <c r="E52" s="26">
        <f>E50</f>
        <v>285097.94382660009</v>
      </c>
      <c r="F52" s="27">
        <f>F50</f>
        <v>94.286075390411142</v>
      </c>
      <c r="G52" s="11"/>
    </row>
    <row r="53" spans="1:9" x14ac:dyDescent="0.2">
      <c r="A53" s="21"/>
      <c r="B53" s="21"/>
      <c r="C53" s="21"/>
      <c r="D53" s="21"/>
      <c r="E53" s="26"/>
      <c r="F53" s="27"/>
      <c r="G53" s="11"/>
    </row>
    <row r="54" spans="1:9" x14ac:dyDescent="0.2">
      <c r="A54" s="21" t="s">
        <v>43</v>
      </c>
      <c r="B54" s="21"/>
      <c r="C54" s="21"/>
      <c r="D54" s="21"/>
      <c r="E54" s="26">
        <f>E56-(E50)</f>
        <v>17277.505194999918</v>
      </c>
      <c r="F54" s="27">
        <f>F56-(F50)</f>
        <v>5.7139246095888581</v>
      </c>
      <c r="G54" s="11"/>
    </row>
    <row r="55" spans="1:9" x14ac:dyDescent="0.2">
      <c r="A55" s="21"/>
      <c r="B55" s="21"/>
      <c r="C55" s="21"/>
      <c r="D55" s="21"/>
      <c r="E55" s="26"/>
      <c r="F55" s="27"/>
      <c r="G55" s="11"/>
    </row>
    <row r="56" spans="1:9" x14ac:dyDescent="0.2">
      <c r="A56" s="28" t="s">
        <v>42</v>
      </c>
      <c r="B56" s="28"/>
      <c r="C56" s="28"/>
      <c r="D56" s="28"/>
      <c r="E56" s="29">
        <v>302375.44902160001</v>
      </c>
      <c r="F56" s="30">
        <v>100</v>
      </c>
      <c r="G56" s="11"/>
    </row>
    <row r="58" spans="1:9" ht="23.25" customHeight="1" x14ac:dyDescent="0.2">
      <c r="A58" s="152" t="s">
        <v>1031</v>
      </c>
      <c r="B58" s="152"/>
      <c r="C58" s="152"/>
      <c r="D58" s="152"/>
      <c r="G58" s="10"/>
      <c r="H58" s="10"/>
      <c r="I58" s="9"/>
    </row>
    <row r="60" spans="1:9" x14ac:dyDescent="0.2">
      <c r="A60" s="11" t="s">
        <v>45</v>
      </c>
    </row>
    <row r="61" spans="1:9" x14ac:dyDescent="0.2">
      <c r="A61" s="11" t="s">
        <v>1010</v>
      </c>
    </row>
    <row r="62" spans="1:9" x14ac:dyDescent="0.2">
      <c r="A62" s="11" t="s">
        <v>46</v>
      </c>
      <c r="B62" s="11"/>
      <c r="C62" s="31" t="s">
        <v>48</v>
      </c>
      <c r="D62" s="31" t="s">
        <v>47</v>
      </c>
    </row>
    <row r="63" spans="1:9" x14ac:dyDescent="0.2">
      <c r="A63" s="6" t="s">
        <v>57</v>
      </c>
      <c r="C63" s="32">
        <v>142.2638</v>
      </c>
      <c r="D63" s="32">
        <v>136.40209999999999</v>
      </c>
    </row>
    <row r="64" spans="1:9" x14ac:dyDescent="0.2">
      <c r="A64" s="6" t="s">
        <v>125</v>
      </c>
      <c r="C64" s="32">
        <v>40.498699999999999</v>
      </c>
      <c r="D64" s="32">
        <v>38.830100000000002</v>
      </c>
    </row>
    <row r="65" spans="1:4" x14ac:dyDescent="0.2">
      <c r="A65" s="6" t="s">
        <v>58</v>
      </c>
      <c r="C65" s="32">
        <v>165.42330000000001</v>
      </c>
      <c r="D65" s="32">
        <v>158.73330000000001</v>
      </c>
    </row>
    <row r="66" spans="1:4" x14ac:dyDescent="0.2">
      <c r="A66" s="6" t="s">
        <v>126</v>
      </c>
      <c r="C66" s="32">
        <v>49.449800000000003</v>
      </c>
      <c r="D66" s="32">
        <v>47.4499</v>
      </c>
    </row>
    <row r="68" spans="1:4" x14ac:dyDescent="0.2">
      <c r="A68" s="6" t="s">
        <v>52</v>
      </c>
    </row>
    <row r="70" spans="1:4" x14ac:dyDescent="0.2">
      <c r="A70" s="11" t="s">
        <v>1011</v>
      </c>
      <c r="D70" s="31" t="s">
        <v>54</v>
      </c>
    </row>
    <row r="72" spans="1:4" x14ac:dyDescent="0.2">
      <c r="A72" s="11" t="s">
        <v>1014</v>
      </c>
      <c r="D72" s="31" t="s">
        <v>54</v>
      </c>
    </row>
    <row r="74" spans="1:4" x14ac:dyDescent="0.2">
      <c r="A74" s="11" t="s">
        <v>1058</v>
      </c>
      <c r="D74" s="31" t="s">
        <v>54</v>
      </c>
    </row>
    <row r="75" spans="1:4" x14ac:dyDescent="0.2">
      <c r="A75" s="11"/>
    </row>
    <row r="76" spans="1:4" x14ac:dyDescent="0.2">
      <c r="A76" s="11" t="s">
        <v>1043</v>
      </c>
      <c r="D76" s="31" t="s">
        <v>54</v>
      </c>
    </row>
    <row r="78" spans="1:4" x14ac:dyDescent="0.2">
      <c r="A78" s="11" t="s">
        <v>1044</v>
      </c>
      <c r="D78" s="36">
        <v>0.47162840648828125</v>
      </c>
    </row>
    <row r="80" spans="1:4" x14ac:dyDescent="0.2">
      <c r="A80" s="11" t="s">
        <v>378</v>
      </c>
      <c r="D80" s="31" t="s">
        <v>54</v>
      </c>
    </row>
    <row r="82" spans="1:9" x14ac:dyDescent="0.2">
      <c r="A82" s="11" t="s">
        <v>1025</v>
      </c>
      <c r="D82" s="31" t="s">
        <v>54</v>
      </c>
    </row>
    <row r="84" spans="1:9" x14ac:dyDescent="0.2">
      <c r="A84" s="11" t="s">
        <v>1026</v>
      </c>
      <c r="B84" s="11"/>
      <c r="D84" s="31" t="s">
        <v>54</v>
      </c>
    </row>
    <row r="85" spans="1:9" x14ac:dyDescent="0.2">
      <c r="A85" s="11"/>
      <c r="B85" s="11"/>
    </row>
    <row r="86" spans="1:9" x14ac:dyDescent="0.2">
      <c r="A86" s="11" t="s">
        <v>1027</v>
      </c>
      <c r="B86" s="11"/>
      <c r="D86" s="31" t="s">
        <v>54</v>
      </c>
    </row>
    <row r="87" spans="1:9" x14ac:dyDescent="0.2">
      <c r="A87" s="11"/>
      <c r="B87" s="11"/>
    </row>
    <row r="88" spans="1:9" x14ac:dyDescent="0.2">
      <c r="A88" s="11" t="s">
        <v>1028</v>
      </c>
      <c r="B88" s="11"/>
      <c r="D88" s="31" t="s">
        <v>54</v>
      </c>
    </row>
    <row r="90" spans="1:9" x14ac:dyDescent="0.2">
      <c r="A90" s="78" t="s">
        <v>1060</v>
      </c>
      <c r="B90" s="79"/>
      <c r="C90" s="79"/>
      <c r="D90" s="79"/>
    </row>
    <row r="92" spans="1:9" x14ac:dyDescent="0.2">
      <c r="A92" s="78" t="s">
        <v>1503</v>
      </c>
      <c r="B92" s="79"/>
      <c r="C92" s="79"/>
      <c r="D92" s="79"/>
      <c r="E92" s="10"/>
      <c r="G92" s="79"/>
      <c r="H92" s="79"/>
      <c r="I92" s="79"/>
    </row>
    <row r="93" spans="1:9" x14ac:dyDescent="0.2">
      <c r="A93" s="100"/>
      <c r="B93" s="79"/>
      <c r="C93" s="79"/>
      <c r="D93" s="79"/>
      <c r="E93" s="10"/>
      <c r="G93" s="79"/>
      <c r="H93" s="79"/>
      <c r="I93" s="79"/>
    </row>
    <row r="94" spans="1:9" x14ac:dyDescent="0.2">
      <c r="A94" s="79"/>
      <c r="B94" s="79"/>
      <c r="C94" s="79"/>
      <c r="D94" s="79"/>
      <c r="E94" s="10"/>
      <c r="G94" s="79"/>
      <c r="H94" s="79"/>
      <c r="I94" s="79"/>
    </row>
    <row r="95" spans="1:9" x14ac:dyDescent="0.2">
      <c r="A95" s="79"/>
      <c r="B95" s="79"/>
      <c r="C95" s="79"/>
      <c r="D95" s="79"/>
      <c r="E95" s="10"/>
      <c r="G95" s="79"/>
      <c r="H95" s="79"/>
      <c r="I95" s="79"/>
    </row>
    <row r="96" spans="1:9" x14ac:dyDescent="0.2">
      <c r="A96" s="79"/>
      <c r="B96" s="79"/>
      <c r="C96" s="79"/>
      <c r="D96" s="79"/>
      <c r="E96" s="10"/>
      <c r="G96" s="79"/>
      <c r="H96" s="79"/>
      <c r="I96" s="79"/>
    </row>
    <row r="97" spans="1:9" x14ac:dyDescent="0.2">
      <c r="A97" s="79"/>
      <c r="B97" s="79"/>
      <c r="C97" s="79"/>
      <c r="D97" s="79"/>
      <c r="E97" s="10"/>
      <c r="G97" s="79"/>
      <c r="H97" s="79"/>
      <c r="I97" s="79"/>
    </row>
    <row r="98" spans="1:9" x14ac:dyDescent="0.2">
      <c r="A98" s="79"/>
      <c r="B98" s="79"/>
      <c r="C98" s="79"/>
      <c r="D98" s="79"/>
      <c r="E98" s="10"/>
      <c r="G98" s="79"/>
      <c r="H98" s="79"/>
      <c r="I98" s="79"/>
    </row>
    <row r="99" spans="1:9" x14ac:dyDescent="0.2">
      <c r="A99" s="79"/>
      <c r="B99" s="79"/>
      <c r="C99" s="79"/>
      <c r="D99" s="79"/>
      <c r="E99" s="10"/>
      <c r="G99" s="79"/>
      <c r="H99" s="79"/>
      <c r="I99" s="79"/>
    </row>
    <row r="100" spans="1:9" x14ac:dyDescent="0.2">
      <c r="A100" s="79"/>
      <c r="B100" s="79"/>
      <c r="C100" s="79"/>
      <c r="D100" s="79"/>
      <c r="E100" s="10"/>
      <c r="G100" s="79"/>
      <c r="H100" s="79"/>
      <c r="I100" s="79"/>
    </row>
    <row r="101" spans="1:9" x14ac:dyDescent="0.2">
      <c r="A101" s="79"/>
      <c r="B101" s="79"/>
      <c r="C101" s="79"/>
      <c r="D101" s="79"/>
      <c r="E101" s="10"/>
      <c r="G101" s="79"/>
      <c r="H101" s="79"/>
      <c r="I101" s="79"/>
    </row>
    <row r="102" spans="1:9" x14ac:dyDescent="0.2">
      <c r="A102" s="79"/>
      <c r="B102" s="79"/>
      <c r="C102" s="79"/>
      <c r="D102" s="79"/>
      <c r="E102" s="10"/>
      <c r="G102" s="79"/>
      <c r="H102" s="79"/>
      <c r="I102" s="79"/>
    </row>
    <row r="103" spans="1:9" x14ac:dyDescent="0.2">
      <c r="A103" s="79"/>
      <c r="B103" s="79"/>
      <c r="C103" s="79"/>
      <c r="D103" s="79"/>
      <c r="E103" s="10"/>
      <c r="G103" s="79"/>
      <c r="H103" s="79"/>
      <c r="I103" s="79"/>
    </row>
    <row r="104" spans="1:9" x14ac:dyDescent="0.2">
      <c r="A104" s="79"/>
      <c r="B104" s="79"/>
      <c r="C104" s="79"/>
      <c r="D104" s="79"/>
      <c r="E104" s="10"/>
      <c r="G104" s="79"/>
      <c r="H104" s="79"/>
      <c r="I104" s="79"/>
    </row>
    <row r="105" spans="1:9" x14ac:dyDescent="0.2">
      <c r="A105" s="79"/>
      <c r="B105" s="79"/>
      <c r="C105" s="79"/>
      <c r="D105" s="79"/>
      <c r="E105" s="10"/>
      <c r="G105" s="79"/>
      <c r="H105" s="79"/>
      <c r="I105" s="79"/>
    </row>
    <row r="106" spans="1:9" x14ac:dyDescent="0.2">
      <c r="A106" s="79"/>
      <c r="B106" s="79"/>
      <c r="C106" s="79"/>
      <c r="D106" s="79"/>
      <c r="E106" s="10"/>
      <c r="G106" s="79"/>
      <c r="H106" s="79"/>
      <c r="I106" s="79"/>
    </row>
    <row r="107" spans="1:9" x14ac:dyDescent="0.2">
      <c r="A107" s="79"/>
      <c r="B107" s="79"/>
      <c r="C107" s="79"/>
      <c r="D107" s="79"/>
      <c r="E107" s="10"/>
      <c r="G107" s="79"/>
      <c r="H107" s="79"/>
      <c r="I107" s="79"/>
    </row>
    <row r="108" spans="1:9" x14ac:dyDescent="0.2">
      <c r="A108" s="79"/>
      <c r="B108" s="79"/>
      <c r="C108" s="79"/>
      <c r="D108" s="79"/>
      <c r="E108" s="10"/>
      <c r="G108" s="79"/>
      <c r="H108" s="79"/>
      <c r="I108" s="79"/>
    </row>
    <row r="109" spans="1:9" x14ac:dyDescent="0.2">
      <c r="A109" s="79"/>
      <c r="B109" s="79"/>
      <c r="C109" s="79"/>
      <c r="D109" s="79"/>
      <c r="E109" s="10"/>
      <c r="G109" s="79"/>
      <c r="H109" s="79"/>
      <c r="I109" s="79"/>
    </row>
    <row r="110" spans="1:9" x14ac:dyDescent="0.2">
      <c r="A110" s="78" t="s">
        <v>1908</v>
      </c>
      <c r="B110" s="79"/>
      <c r="C110" s="79"/>
      <c r="D110" s="79"/>
      <c r="E110" s="10"/>
      <c r="G110" s="79"/>
      <c r="H110" s="79"/>
      <c r="I110" s="79"/>
    </row>
    <row r="111" spans="1:9" x14ac:dyDescent="0.2">
      <c r="A111" s="79"/>
      <c r="B111" s="79"/>
      <c r="C111" s="79"/>
      <c r="D111" s="79"/>
      <c r="E111" s="10"/>
      <c r="G111" s="79"/>
      <c r="H111" s="79"/>
      <c r="I111" s="79"/>
    </row>
    <row r="112" spans="1:9" x14ac:dyDescent="0.2">
      <c r="A112" s="78" t="s">
        <v>1505</v>
      </c>
      <c r="B112" s="79"/>
      <c r="C112" s="79"/>
      <c r="D112" s="79"/>
      <c r="E112" s="10"/>
      <c r="G112" s="79"/>
      <c r="H112" s="79"/>
      <c r="I112" s="79"/>
    </row>
    <row r="113" spans="1:9" x14ac:dyDescent="0.2">
      <c r="A113" s="79"/>
      <c r="B113" s="79"/>
      <c r="C113" s="79"/>
      <c r="D113" s="79"/>
      <c r="E113" s="10"/>
      <c r="G113" s="79"/>
      <c r="H113" s="79"/>
      <c r="I113" s="79"/>
    </row>
    <row r="114" spans="1:9" x14ac:dyDescent="0.2">
      <c r="A114" s="79"/>
      <c r="B114" s="79"/>
      <c r="C114" s="79"/>
      <c r="D114" s="79"/>
      <c r="E114" s="10"/>
      <c r="G114" s="79"/>
      <c r="H114" s="79"/>
      <c r="I114" s="79"/>
    </row>
    <row r="115" spans="1:9" x14ac:dyDescent="0.2">
      <c r="A115" s="79"/>
      <c r="B115" s="79"/>
      <c r="C115" s="79"/>
      <c r="D115" s="79"/>
      <c r="E115" s="10"/>
      <c r="G115" s="79"/>
      <c r="H115" s="79"/>
      <c r="I115" s="79"/>
    </row>
    <row r="116" spans="1:9" x14ac:dyDescent="0.2">
      <c r="A116" s="79"/>
      <c r="B116" s="79"/>
      <c r="C116" s="79"/>
      <c r="D116" s="79"/>
      <c r="E116" s="10"/>
      <c r="G116" s="79"/>
      <c r="H116" s="79"/>
      <c r="I116" s="79"/>
    </row>
    <row r="117" spans="1:9" x14ac:dyDescent="0.2">
      <c r="A117" s="79"/>
      <c r="B117" s="79"/>
      <c r="C117" s="79"/>
      <c r="D117" s="79"/>
      <c r="E117" s="10"/>
      <c r="G117" s="79"/>
      <c r="H117" s="79"/>
      <c r="I117" s="79"/>
    </row>
    <row r="118" spans="1:9" x14ac:dyDescent="0.2">
      <c r="A118" s="79"/>
      <c r="B118" s="79"/>
      <c r="C118" s="79"/>
      <c r="D118" s="79"/>
      <c r="E118" s="10"/>
      <c r="G118" s="79"/>
      <c r="H118" s="79"/>
      <c r="I118" s="79"/>
    </row>
    <row r="119" spans="1:9" x14ac:dyDescent="0.2">
      <c r="A119" s="79"/>
      <c r="B119" s="79"/>
      <c r="C119" s="79"/>
      <c r="D119" s="79"/>
      <c r="E119" s="10"/>
      <c r="G119" s="79"/>
      <c r="H119" s="79"/>
      <c r="I119" s="79"/>
    </row>
    <row r="120" spans="1:9" x14ac:dyDescent="0.2">
      <c r="A120" s="79"/>
      <c r="B120" s="79"/>
      <c r="C120" s="79"/>
      <c r="D120" s="79"/>
      <c r="E120" s="10"/>
      <c r="G120" s="79"/>
      <c r="H120" s="79"/>
      <c r="I120" s="79"/>
    </row>
    <row r="121" spans="1:9" x14ac:dyDescent="0.2">
      <c r="A121" s="79"/>
      <c r="B121" s="79"/>
      <c r="C121" s="79"/>
      <c r="D121" s="79"/>
      <c r="E121" s="10"/>
      <c r="G121" s="79"/>
      <c r="H121" s="79"/>
      <c r="I121" s="79"/>
    </row>
    <row r="122" spans="1:9" x14ac:dyDescent="0.2">
      <c r="A122" s="79"/>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row r="125" spans="1:9" x14ac:dyDescent="0.2">
      <c r="A125" s="79"/>
      <c r="B125" s="79"/>
      <c r="C125" s="79"/>
      <c r="D125" s="79"/>
      <c r="E125" s="10"/>
      <c r="G125" s="79"/>
      <c r="H125" s="79"/>
      <c r="I125" s="79"/>
    </row>
    <row r="126" spans="1:9" x14ac:dyDescent="0.2">
      <c r="A126" s="79"/>
      <c r="B126" s="79"/>
      <c r="C126" s="79"/>
      <c r="D126" s="79"/>
      <c r="E126" s="10"/>
      <c r="G126" s="79"/>
      <c r="H126" s="79"/>
      <c r="I126" s="79"/>
    </row>
    <row r="127" spans="1:9" x14ac:dyDescent="0.2">
      <c r="A127" s="79"/>
      <c r="B127" s="79"/>
      <c r="C127" s="79"/>
      <c r="D127" s="79"/>
      <c r="E127" s="10"/>
      <c r="G127" s="79"/>
      <c r="H127" s="79"/>
      <c r="I127" s="79"/>
    </row>
    <row r="128" spans="1:9" x14ac:dyDescent="0.2">
      <c r="A128" s="79"/>
      <c r="B128" s="79"/>
      <c r="C128" s="79"/>
      <c r="D128" s="79"/>
      <c r="E128" s="10"/>
      <c r="G128" s="79"/>
      <c r="H128" s="79"/>
      <c r="I128" s="79"/>
    </row>
    <row r="129" spans="1:9" x14ac:dyDescent="0.2">
      <c r="A129" s="79"/>
      <c r="B129" s="79"/>
      <c r="C129" s="79"/>
      <c r="D129" s="79"/>
      <c r="E129" s="10"/>
      <c r="G129" s="79"/>
      <c r="H129" s="79"/>
      <c r="I129" s="79"/>
    </row>
    <row r="130" spans="1:9" x14ac:dyDescent="0.2">
      <c r="A130" s="79" t="s">
        <v>1506</v>
      </c>
      <c r="B130" s="79"/>
      <c r="C130" s="79"/>
      <c r="D130" s="79"/>
      <c r="E130" s="10"/>
      <c r="G130" s="79"/>
      <c r="H130" s="79"/>
      <c r="I130" s="79"/>
    </row>
    <row r="131" spans="1:9" x14ac:dyDescent="0.2">
      <c r="A131" s="79"/>
      <c r="B131" s="79"/>
      <c r="C131" s="79"/>
      <c r="D131" s="79"/>
      <c r="E131" s="10"/>
      <c r="G131" s="79"/>
      <c r="H131" s="79"/>
      <c r="I131" s="79"/>
    </row>
    <row r="132" spans="1:9" x14ac:dyDescent="0.2">
      <c r="A132" s="79"/>
      <c r="B132" s="79"/>
      <c r="C132" s="79"/>
      <c r="D132" s="79"/>
      <c r="E132" s="10"/>
      <c r="G132" s="79"/>
      <c r="H132" s="79"/>
      <c r="I132" s="79"/>
    </row>
    <row r="133" spans="1:9" x14ac:dyDescent="0.2">
      <c r="A133" s="79"/>
      <c r="B133" s="79"/>
      <c r="C133" s="79"/>
      <c r="D133" s="79"/>
      <c r="E133" s="10"/>
      <c r="G133" s="79"/>
      <c r="H133" s="79"/>
      <c r="I133" s="79"/>
    </row>
  </sheetData>
  <mergeCells count="2">
    <mergeCell ref="A1:F1"/>
    <mergeCell ref="A58:D58"/>
  </mergeCells>
  <conditionalFormatting sqref="F2:F3 F5:F57 F134:F65536">
    <cfRule type="cellIs" dxfId="28" priority="3" stopIfTrue="1" operator="between">
      <formula>0.009</formula>
      <formula>-0.009</formula>
    </cfRule>
  </conditionalFormatting>
  <conditionalFormatting sqref="F59:F126">
    <cfRule type="cellIs" dxfId="27" priority="1" stopIfTrue="1" operator="between">
      <formula>0.009</formula>
      <formula>-0.009</formula>
    </cfRule>
  </conditionalFormatting>
  <conditionalFormatting sqref="F58:H58">
    <cfRule type="cellIs" dxfId="26"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DB283-257C-4195-A761-1098F600ACF2}">
  <dimension ref="A1:I154"/>
  <sheetViews>
    <sheetView workbookViewId="0">
      <selection sqref="A1:F1"/>
    </sheetView>
  </sheetViews>
  <sheetFormatPr defaultColWidth="9.28515625" defaultRowHeight="11.25" x14ac:dyDescent="0.2"/>
  <cols>
    <col min="1" max="1" width="33.85546875" style="6" bestFit="1" customWidth="1"/>
    <col min="2" max="2" width="29.85546875" style="6" bestFit="1" customWidth="1"/>
    <col min="3" max="3" width="32.28515625" style="6" bestFit="1" customWidth="1"/>
    <col min="4" max="4" width="15.7109375" style="6" customWidth="1"/>
    <col min="5" max="5" width="24.7109375" style="9" customWidth="1"/>
    <col min="6" max="6" width="11.7109375" style="10" bestFit="1" customWidth="1"/>
    <col min="7" max="16384" width="9.28515625" style="6"/>
  </cols>
  <sheetData>
    <row r="1" spans="1:6" s="1" customFormat="1" ht="15" x14ac:dyDescent="0.2">
      <c r="A1" s="150" t="s">
        <v>25</v>
      </c>
      <c r="B1" s="151"/>
      <c r="C1" s="151"/>
      <c r="D1" s="151"/>
      <c r="E1" s="151"/>
      <c r="F1" s="151"/>
    </row>
    <row r="2" spans="1:6" s="1" customFormat="1" ht="12" x14ac:dyDescent="0.2">
      <c r="E2" s="5"/>
      <c r="F2" s="8"/>
    </row>
    <row r="3" spans="1:6" s="1" customFormat="1" ht="12" x14ac:dyDescent="0.2">
      <c r="A3" s="7" t="s">
        <v>7</v>
      </c>
      <c r="B3" s="2"/>
      <c r="C3" s="3"/>
      <c r="D3" s="3"/>
      <c r="E3" s="4"/>
      <c r="F3" s="8"/>
    </row>
    <row r="4" spans="1:6" s="1" customFormat="1" ht="22.15" customHeight="1" x14ac:dyDescent="0.2">
      <c r="A4" s="14" t="s">
        <v>2</v>
      </c>
      <c r="B4" s="14" t="s">
        <v>0</v>
      </c>
      <c r="C4" s="15" t="s">
        <v>625</v>
      </c>
      <c r="D4" s="15" t="s">
        <v>1</v>
      </c>
      <c r="E4" s="56" t="s">
        <v>6</v>
      </c>
      <c r="F4" s="16" t="s">
        <v>3</v>
      </c>
    </row>
    <row r="5" spans="1:6" x14ac:dyDescent="0.2">
      <c r="A5" s="17" t="s">
        <v>128</v>
      </c>
      <c r="B5" s="18"/>
      <c r="C5" s="18"/>
      <c r="D5" s="18"/>
      <c r="E5" s="19"/>
      <c r="F5" s="20"/>
    </row>
    <row r="6" spans="1:6" x14ac:dyDescent="0.2">
      <c r="A6" s="21" t="s">
        <v>31</v>
      </c>
      <c r="B6" s="22"/>
      <c r="C6" s="22"/>
      <c r="D6" s="22"/>
      <c r="E6" s="23"/>
      <c r="F6" s="24"/>
    </row>
    <row r="7" spans="1:6" x14ac:dyDescent="0.2">
      <c r="A7" s="22" t="s">
        <v>135</v>
      </c>
      <c r="B7" s="22" t="s">
        <v>134</v>
      </c>
      <c r="C7" s="22" t="s">
        <v>131</v>
      </c>
      <c r="D7" s="25">
        <v>226594</v>
      </c>
      <c r="E7" s="23">
        <v>2994.8928980000001</v>
      </c>
      <c r="F7" s="24">
        <v>3.0516576412507099</v>
      </c>
    </row>
    <row r="8" spans="1:6" x14ac:dyDescent="0.2">
      <c r="A8" s="22" t="s">
        <v>511</v>
      </c>
      <c r="B8" s="22" t="s">
        <v>510</v>
      </c>
      <c r="C8" s="22" t="s">
        <v>170</v>
      </c>
      <c r="D8" s="25">
        <v>28750</v>
      </c>
      <c r="E8" s="23">
        <v>2671.3062500000001</v>
      </c>
      <c r="F8" s="24">
        <v>2.7219377812732999</v>
      </c>
    </row>
    <row r="9" spans="1:6" x14ac:dyDescent="0.2">
      <c r="A9" s="22" t="s">
        <v>885</v>
      </c>
      <c r="B9" s="22" t="s">
        <v>884</v>
      </c>
      <c r="C9" s="22" t="s">
        <v>170</v>
      </c>
      <c r="D9" s="25">
        <v>45546</v>
      </c>
      <c r="E9" s="23">
        <v>2186.2080000000001</v>
      </c>
      <c r="F9" s="24">
        <v>2.2276450530230099</v>
      </c>
    </row>
    <row r="10" spans="1:6" x14ac:dyDescent="0.2">
      <c r="A10" s="22" t="s">
        <v>827</v>
      </c>
      <c r="B10" s="22" t="s">
        <v>826</v>
      </c>
      <c r="C10" s="22" t="s">
        <v>203</v>
      </c>
      <c r="D10" s="25">
        <v>114827</v>
      </c>
      <c r="E10" s="23">
        <v>2027.5003389999999</v>
      </c>
      <c r="F10" s="24">
        <v>2.0659292712202202</v>
      </c>
    </row>
    <row r="11" spans="1:6" x14ac:dyDescent="0.2">
      <c r="A11" s="22" t="s">
        <v>274</v>
      </c>
      <c r="B11" s="22" t="s">
        <v>273</v>
      </c>
      <c r="C11" s="22" t="s">
        <v>275</v>
      </c>
      <c r="D11" s="25">
        <v>194738</v>
      </c>
      <c r="E11" s="23">
        <v>1834.0424840000001</v>
      </c>
      <c r="F11" s="24">
        <v>1.8688046455399601</v>
      </c>
    </row>
    <row r="12" spans="1:6" x14ac:dyDescent="0.2">
      <c r="A12" s="22" t="s">
        <v>139</v>
      </c>
      <c r="B12" s="22" t="s">
        <v>138</v>
      </c>
      <c r="C12" s="22" t="s">
        <v>140</v>
      </c>
      <c r="D12" s="25">
        <v>559915</v>
      </c>
      <c r="E12" s="23">
        <v>1791.7280000000001</v>
      </c>
      <c r="F12" s="24">
        <v>1.8256881392634201</v>
      </c>
    </row>
    <row r="13" spans="1:6" x14ac:dyDescent="0.2">
      <c r="A13" s="22" t="s">
        <v>145</v>
      </c>
      <c r="B13" s="22" t="s">
        <v>144</v>
      </c>
      <c r="C13" s="22" t="s">
        <v>146</v>
      </c>
      <c r="D13" s="25">
        <v>46108</v>
      </c>
      <c r="E13" s="23">
        <v>1733.6608000000001</v>
      </c>
      <c r="F13" s="24">
        <v>1.7665203424101901</v>
      </c>
    </row>
    <row r="14" spans="1:6" x14ac:dyDescent="0.2">
      <c r="A14" s="22" t="s">
        <v>452</v>
      </c>
      <c r="B14" s="22" t="s">
        <v>451</v>
      </c>
      <c r="C14" s="22" t="s">
        <v>230</v>
      </c>
      <c r="D14" s="25">
        <v>230521</v>
      </c>
      <c r="E14" s="23">
        <v>1679.6912669999999</v>
      </c>
      <c r="F14" s="24">
        <v>1.71152787911237</v>
      </c>
    </row>
    <row r="15" spans="1:6" x14ac:dyDescent="0.2">
      <c r="A15" s="22" t="s">
        <v>154</v>
      </c>
      <c r="B15" s="22" t="s">
        <v>153</v>
      </c>
      <c r="C15" s="22" t="s">
        <v>155</v>
      </c>
      <c r="D15" s="25">
        <v>411149</v>
      </c>
      <c r="E15" s="23">
        <v>1596.491567</v>
      </c>
      <c r="F15" s="24">
        <v>1.62675122468699</v>
      </c>
    </row>
    <row r="16" spans="1:6" x14ac:dyDescent="0.2">
      <c r="A16" s="22" t="s">
        <v>907</v>
      </c>
      <c r="B16" s="22" t="s">
        <v>906</v>
      </c>
      <c r="C16" s="22" t="s">
        <v>236</v>
      </c>
      <c r="D16" s="25">
        <v>22968</v>
      </c>
      <c r="E16" s="23">
        <v>1556.31168</v>
      </c>
      <c r="F16" s="24">
        <v>1.5858097742364501</v>
      </c>
    </row>
    <row r="17" spans="1:6" x14ac:dyDescent="0.2">
      <c r="A17" s="22" t="s">
        <v>137</v>
      </c>
      <c r="B17" s="22" t="s">
        <v>136</v>
      </c>
      <c r="C17" s="22" t="s">
        <v>131</v>
      </c>
      <c r="D17" s="25">
        <v>207275</v>
      </c>
      <c r="E17" s="23">
        <v>1468.9579249999999</v>
      </c>
      <c r="F17" s="24">
        <v>1.4968003294861201</v>
      </c>
    </row>
    <row r="18" spans="1:6" x14ac:dyDescent="0.2">
      <c r="A18" s="22" t="s">
        <v>938</v>
      </c>
      <c r="B18" s="22" t="s">
        <v>937</v>
      </c>
      <c r="C18" s="22" t="s">
        <v>203</v>
      </c>
      <c r="D18" s="25">
        <v>127059</v>
      </c>
      <c r="E18" s="23">
        <v>1442.1196500000001</v>
      </c>
      <c r="F18" s="24">
        <v>1.4694533659147599</v>
      </c>
    </row>
    <row r="19" spans="1:6" x14ac:dyDescent="0.2">
      <c r="A19" s="22" t="s">
        <v>215</v>
      </c>
      <c r="B19" s="22" t="s">
        <v>214</v>
      </c>
      <c r="C19" s="22" t="s">
        <v>206</v>
      </c>
      <c r="D19" s="25">
        <v>138009</v>
      </c>
      <c r="E19" s="23">
        <v>1421.4927</v>
      </c>
      <c r="F19" s="24">
        <v>1.44843545585018</v>
      </c>
    </row>
    <row r="20" spans="1:6" x14ac:dyDescent="0.2">
      <c r="A20" s="22" t="s">
        <v>555</v>
      </c>
      <c r="B20" s="22" t="s">
        <v>554</v>
      </c>
      <c r="C20" s="22" t="s">
        <v>187</v>
      </c>
      <c r="D20" s="25">
        <v>147051</v>
      </c>
      <c r="E20" s="23">
        <v>1396.249245</v>
      </c>
      <c r="F20" s="24">
        <v>1.42271354025388</v>
      </c>
    </row>
    <row r="21" spans="1:6" x14ac:dyDescent="0.2">
      <c r="A21" s="22" t="s">
        <v>160</v>
      </c>
      <c r="B21" s="22" t="s">
        <v>159</v>
      </c>
      <c r="C21" s="22" t="s">
        <v>161</v>
      </c>
      <c r="D21" s="25">
        <v>116002</v>
      </c>
      <c r="E21" s="23">
        <v>1376.9437399999999</v>
      </c>
      <c r="F21" s="24">
        <v>1.40304212165631</v>
      </c>
    </row>
    <row r="22" spans="1:6" x14ac:dyDescent="0.2">
      <c r="A22" s="22" t="s">
        <v>847</v>
      </c>
      <c r="B22" s="22" t="s">
        <v>846</v>
      </c>
      <c r="C22" s="22" t="s">
        <v>209</v>
      </c>
      <c r="D22" s="25">
        <v>324062</v>
      </c>
      <c r="E22" s="23">
        <v>1366.4074230000001</v>
      </c>
      <c r="F22" s="24">
        <v>1.39230610091074</v>
      </c>
    </row>
    <row r="23" spans="1:6" x14ac:dyDescent="0.2">
      <c r="A23" s="22" t="s">
        <v>893</v>
      </c>
      <c r="B23" s="22" t="s">
        <v>892</v>
      </c>
      <c r="C23" s="22" t="s">
        <v>233</v>
      </c>
      <c r="D23" s="25">
        <v>49833</v>
      </c>
      <c r="E23" s="23">
        <v>1323.813645</v>
      </c>
      <c r="F23" s="24">
        <v>1.3489050069383199</v>
      </c>
    </row>
    <row r="24" spans="1:6" x14ac:dyDescent="0.2">
      <c r="A24" s="22" t="s">
        <v>807</v>
      </c>
      <c r="B24" s="22" t="s">
        <v>806</v>
      </c>
      <c r="C24" s="22" t="s">
        <v>233</v>
      </c>
      <c r="D24" s="25">
        <v>52689</v>
      </c>
      <c r="E24" s="23">
        <v>1251.36375</v>
      </c>
      <c r="F24" s="24">
        <v>1.2750819076775</v>
      </c>
    </row>
    <row r="25" spans="1:6" x14ac:dyDescent="0.2">
      <c r="A25" s="22" t="s">
        <v>151</v>
      </c>
      <c r="B25" s="22" t="s">
        <v>150</v>
      </c>
      <c r="C25" s="22" t="s">
        <v>152</v>
      </c>
      <c r="D25" s="25">
        <v>42314</v>
      </c>
      <c r="E25" s="23">
        <v>1248.2629999999999</v>
      </c>
      <c r="F25" s="24">
        <v>1.2719223865348801</v>
      </c>
    </row>
    <row r="26" spans="1:6" x14ac:dyDescent="0.2">
      <c r="A26" s="22" t="s">
        <v>563</v>
      </c>
      <c r="B26" s="22" t="s">
        <v>562</v>
      </c>
      <c r="C26" s="22" t="s">
        <v>181</v>
      </c>
      <c r="D26" s="25">
        <v>130820</v>
      </c>
      <c r="E26" s="23">
        <v>1216.36436</v>
      </c>
      <c r="F26" s="24">
        <v>1.2394191445770499</v>
      </c>
    </row>
    <row r="27" spans="1:6" x14ac:dyDescent="0.2">
      <c r="A27" s="22" t="s">
        <v>334</v>
      </c>
      <c r="B27" s="22" t="s">
        <v>333</v>
      </c>
      <c r="C27" s="22" t="s">
        <v>140</v>
      </c>
      <c r="D27" s="25">
        <v>533300</v>
      </c>
      <c r="E27" s="23">
        <v>1214.5907500000001</v>
      </c>
      <c r="F27" s="24">
        <v>1.23761191784359</v>
      </c>
    </row>
    <row r="28" spans="1:6" x14ac:dyDescent="0.2">
      <c r="A28" s="22" t="s">
        <v>133</v>
      </c>
      <c r="B28" s="22" t="s">
        <v>132</v>
      </c>
      <c r="C28" s="22" t="s">
        <v>131</v>
      </c>
      <c r="D28" s="25">
        <v>110919</v>
      </c>
      <c r="E28" s="23">
        <v>1064.267805</v>
      </c>
      <c r="F28" s="24">
        <v>1.0844397746691501</v>
      </c>
    </row>
    <row r="29" spans="1:6" x14ac:dyDescent="0.2">
      <c r="A29" s="22" t="s">
        <v>270</v>
      </c>
      <c r="B29" s="22" t="s">
        <v>269</v>
      </c>
      <c r="C29" s="22" t="s">
        <v>239</v>
      </c>
      <c r="D29" s="25">
        <v>305307</v>
      </c>
      <c r="E29" s="23">
        <v>1001.254307</v>
      </c>
      <c r="F29" s="24">
        <v>1.0202319284379699</v>
      </c>
    </row>
    <row r="30" spans="1:6" x14ac:dyDescent="0.2">
      <c r="A30" s="22" t="s">
        <v>172</v>
      </c>
      <c r="B30" s="22" t="s">
        <v>171</v>
      </c>
      <c r="C30" s="22" t="s">
        <v>173</v>
      </c>
      <c r="D30" s="25">
        <v>277843</v>
      </c>
      <c r="E30" s="23">
        <v>997.45636999999999</v>
      </c>
      <c r="F30" s="24">
        <v>1.0163620059192799</v>
      </c>
    </row>
    <row r="31" spans="1:6" x14ac:dyDescent="0.2">
      <c r="A31" s="22" t="s">
        <v>261</v>
      </c>
      <c r="B31" s="22" t="s">
        <v>260</v>
      </c>
      <c r="C31" s="22" t="s">
        <v>149</v>
      </c>
      <c r="D31" s="25">
        <v>80616</v>
      </c>
      <c r="E31" s="23">
        <v>991.57680000000005</v>
      </c>
      <c r="F31" s="24">
        <v>1.0103709954461699</v>
      </c>
    </row>
    <row r="32" spans="1:6" x14ac:dyDescent="0.2">
      <c r="A32" s="22" t="s">
        <v>905</v>
      </c>
      <c r="B32" s="22" t="s">
        <v>904</v>
      </c>
      <c r="C32" s="22" t="s">
        <v>206</v>
      </c>
      <c r="D32" s="25">
        <v>56016</v>
      </c>
      <c r="E32" s="23">
        <v>987.59008800000004</v>
      </c>
      <c r="F32" s="24">
        <v>1.0063087199149201</v>
      </c>
    </row>
    <row r="33" spans="1:7" x14ac:dyDescent="0.2">
      <c r="A33" s="22" t="s">
        <v>163</v>
      </c>
      <c r="B33" s="22" t="s">
        <v>162</v>
      </c>
      <c r="C33" s="22" t="s">
        <v>164</v>
      </c>
      <c r="D33" s="25">
        <v>8495</v>
      </c>
      <c r="E33" s="23">
        <v>930.71220000000005</v>
      </c>
      <c r="F33" s="24">
        <v>0.94835277709996402</v>
      </c>
    </row>
    <row r="34" spans="1:7" x14ac:dyDescent="0.2">
      <c r="A34" s="22" t="s">
        <v>148</v>
      </c>
      <c r="B34" s="22" t="s">
        <v>147</v>
      </c>
      <c r="C34" s="22" t="s">
        <v>149</v>
      </c>
      <c r="D34" s="25">
        <v>92219</v>
      </c>
      <c r="E34" s="23">
        <v>916.74907900000005</v>
      </c>
      <c r="F34" s="24">
        <v>0.93412500123398401</v>
      </c>
    </row>
    <row r="35" spans="1:7" x14ac:dyDescent="0.2">
      <c r="A35" s="22" t="s">
        <v>466</v>
      </c>
      <c r="B35" s="22" t="s">
        <v>465</v>
      </c>
      <c r="C35" s="22" t="s">
        <v>467</v>
      </c>
      <c r="D35" s="25">
        <v>507957</v>
      </c>
      <c r="E35" s="23">
        <v>866.32066350000002</v>
      </c>
      <c r="F35" s="24">
        <v>0.882740773237214</v>
      </c>
    </row>
    <row r="36" spans="1:7" x14ac:dyDescent="0.2">
      <c r="A36" s="22" t="s">
        <v>482</v>
      </c>
      <c r="B36" s="22" t="s">
        <v>481</v>
      </c>
      <c r="C36" s="22" t="s">
        <v>239</v>
      </c>
      <c r="D36" s="25">
        <v>44199</v>
      </c>
      <c r="E36" s="23">
        <v>434.34357299999999</v>
      </c>
      <c r="F36" s="24">
        <v>0.44257605484280799</v>
      </c>
    </row>
    <row r="37" spans="1:7" x14ac:dyDescent="0.2">
      <c r="A37" s="21" t="s">
        <v>33</v>
      </c>
      <c r="B37" s="21"/>
      <c r="C37" s="21"/>
      <c r="D37" s="21"/>
      <c r="E37" s="26">
        <f>SUM(E7:E36)</f>
        <v>42988.670358500007</v>
      </c>
      <c r="F37" s="27">
        <f>SUM(F7:F36)</f>
        <v>43.803471060461419</v>
      </c>
      <c r="G37" s="11"/>
    </row>
    <row r="38" spans="1:7" x14ac:dyDescent="0.2">
      <c r="A38" s="22"/>
      <c r="B38" s="22"/>
      <c r="C38" s="22"/>
      <c r="D38" s="22"/>
      <c r="E38" s="23"/>
      <c r="F38" s="24"/>
    </row>
    <row r="39" spans="1:7" x14ac:dyDescent="0.2">
      <c r="A39" s="21" t="s">
        <v>635</v>
      </c>
      <c r="B39" s="22"/>
      <c r="C39" s="22"/>
      <c r="D39" s="22"/>
      <c r="E39" s="23"/>
      <c r="F39" s="24"/>
    </row>
    <row r="40" spans="1:7" x14ac:dyDescent="0.2">
      <c r="A40" s="22" t="s">
        <v>940</v>
      </c>
      <c r="B40" s="22" t="s">
        <v>939</v>
      </c>
      <c r="C40" s="22" t="s">
        <v>642</v>
      </c>
      <c r="D40" s="25">
        <v>133000</v>
      </c>
      <c r="E40" s="23">
        <v>9915.2737080000006</v>
      </c>
      <c r="F40" s="24">
        <v>10.103206293726499</v>
      </c>
    </row>
    <row r="41" spans="1:7" x14ac:dyDescent="0.2">
      <c r="A41" s="22" t="s">
        <v>942</v>
      </c>
      <c r="B41" s="22" t="s">
        <v>941</v>
      </c>
      <c r="C41" s="22" t="s">
        <v>167</v>
      </c>
      <c r="D41" s="25">
        <v>41012</v>
      </c>
      <c r="E41" s="23">
        <v>7786.1194089999999</v>
      </c>
      <c r="F41" s="24">
        <v>7.9336963288512603</v>
      </c>
    </row>
    <row r="42" spans="1:7" x14ac:dyDescent="0.2">
      <c r="A42" s="22" t="s">
        <v>944</v>
      </c>
      <c r="B42" s="22" t="s">
        <v>943</v>
      </c>
      <c r="C42" s="22" t="s">
        <v>642</v>
      </c>
      <c r="D42" s="25">
        <v>4450</v>
      </c>
      <c r="E42" s="23">
        <v>5588.1595010000001</v>
      </c>
      <c r="F42" s="24">
        <v>5.6940766239562599</v>
      </c>
    </row>
    <row r="43" spans="1:7" x14ac:dyDescent="0.2">
      <c r="A43" s="22" t="s">
        <v>925</v>
      </c>
      <c r="B43" s="22" t="s">
        <v>924</v>
      </c>
      <c r="C43" s="22" t="s">
        <v>642</v>
      </c>
      <c r="D43" s="25">
        <v>19000</v>
      </c>
      <c r="E43" s="23">
        <v>2810.0890920000002</v>
      </c>
      <c r="F43" s="24">
        <v>2.8633510920954</v>
      </c>
    </row>
    <row r="44" spans="1:7" x14ac:dyDescent="0.2">
      <c r="A44" s="22" t="s">
        <v>946</v>
      </c>
      <c r="B44" s="22" t="s">
        <v>945</v>
      </c>
      <c r="C44" s="22" t="s">
        <v>239</v>
      </c>
      <c r="D44" s="25">
        <v>38700</v>
      </c>
      <c r="E44" s="23">
        <v>2036.9613179999999</v>
      </c>
      <c r="F44" s="24">
        <v>2.0755695721733298</v>
      </c>
    </row>
    <row r="45" spans="1:7" x14ac:dyDescent="0.2">
      <c r="A45" s="22" t="s">
        <v>948</v>
      </c>
      <c r="B45" s="22" t="s">
        <v>947</v>
      </c>
      <c r="C45" s="22" t="s">
        <v>158</v>
      </c>
      <c r="D45" s="25">
        <v>5000</v>
      </c>
      <c r="E45" s="23">
        <v>1811.9182719999999</v>
      </c>
      <c r="F45" s="24">
        <v>1.8462610945997799</v>
      </c>
    </row>
    <row r="46" spans="1:7" x14ac:dyDescent="0.2">
      <c r="A46" s="22" t="s">
        <v>950</v>
      </c>
      <c r="B46" s="22" t="s">
        <v>949</v>
      </c>
      <c r="C46" s="22" t="s">
        <v>170</v>
      </c>
      <c r="D46" s="25">
        <v>312000</v>
      </c>
      <c r="E46" s="23">
        <v>1345.004837</v>
      </c>
      <c r="F46" s="24">
        <v>1.3704978535597101</v>
      </c>
    </row>
    <row r="47" spans="1:7" x14ac:dyDescent="0.2">
      <c r="A47" s="22" t="s">
        <v>952</v>
      </c>
      <c r="B47" s="22" t="s">
        <v>951</v>
      </c>
      <c r="C47" s="22" t="s">
        <v>632</v>
      </c>
      <c r="D47" s="25">
        <v>56400</v>
      </c>
      <c r="E47" s="23">
        <v>1326.569272</v>
      </c>
      <c r="F47" s="24">
        <v>1.35171286367223</v>
      </c>
    </row>
    <row r="48" spans="1:7" x14ac:dyDescent="0.2">
      <c r="A48" s="22" t="s">
        <v>954</v>
      </c>
      <c r="B48" s="22" t="s">
        <v>953</v>
      </c>
      <c r="C48" s="22" t="s">
        <v>239</v>
      </c>
      <c r="D48" s="25">
        <v>11070</v>
      </c>
      <c r="E48" s="23">
        <v>1321.2526889999999</v>
      </c>
      <c r="F48" s="24">
        <v>1.3462955109688499</v>
      </c>
    </row>
    <row r="49" spans="1:6" x14ac:dyDescent="0.2">
      <c r="A49" s="22" t="s">
        <v>956</v>
      </c>
      <c r="B49" s="22" t="s">
        <v>955</v>
      </c>
      <c r="C49" s="22" t="s">
        <v>149</v>
      </c>
      <c r="D49" s="25">
        <v>150000</v>
      </c>
      <c r="E49" s="23">
        <v>1260.3015109999999</v>
      </c>
      <c r="F49" s="24">
        <v>1.2841890736364401</v>
      </c>
    </row>
    <row r="50" spans="1:6" x14ac:dyDescent="0.2">
      <c r="A50" s="22" t="s">
        <v>958</v>
      </c>
      <c r="B50" s="22" t="s">
        <v>957</v>
      </c>
      <c r="C50" s="22" t="s">
        <v>140</v>
      </c>
      <c r="D50" s="25">
        <v>94900</v>
      </c>
      <c r="E50" s="23">
        <v>1235.42949</v>
      </c>
      <c r="F50" s="24">
        <v>1.25884563214353</v>
      </c>
    </row>
    <row r="51" spans="1:6" x14ac:dyDescent="0.2">
      <c r="A51" s="22" t="s">
        <v>960</v>
      </c>
      <c r="B51" s="22" t="s">
        <v>959</v>
      </c>
      <c r="C51" s="22" t="s">
        <v>266</v>
      </c>
      <c r="D51" s="25">
        <v>147100</v>
      </c>
      <c r="E51" s="23">
        <v>1205.5667599999999</v>
      </c>
      <c r="F51" s="24">
        <v>1.22841688851334</v>
      </c>
    </row>
    <row r="52" spans="1:6" x14ac:dyDescent="0.2">
      <c r="A52" s="22" t="s">
        <v>962</v>
      </c>
      <c r="B52" s="22" t="s">
        <v>961</v>
      </c>
      <c r="C52" s="22" t="s">
        <v>131</v>
      </c>
      <c r="D52" s="25">
        <v>20140</v>
      </c>
      <c r="E52" s="23">
        <v>1171.432106</v>
      </c>
      <c r="F52" s="24">
        <v>1.19363525148715</v>
      </c>
    </row>
    <row r="53" spans="1:6" x14ac:dyDescent="0.2">
      <c r="A53" s="22" t="s">
        <v>964</v>
      </c>
      <c r="B53" s="22" t="s">
        <v>963</v>
      </c>
      <c r="C53" s="22" t="s">
        <v>233</v>
      </c>
      <c r="D53" s="25">
        <v>27300</v>
      </c>
      <c r="E53" s="23">
        <v>1135.8708790000001</v>
      </c>
      <c r="F53" s="24">
        <v>1.15740000241388</v>
      </c>
    </row>
    <row r="54" spans="1:6" x14ac:dyDescent="0.2">
      <c r="A54" s="22" t="s">
        <v>966</v>
      </c>
      <c r="B54" s="22" t="s">
        <v>965</v>
      </c>
      <c r="C54" s="22" t="s">
        <v>149</v>
      </c>
      <c r="D54" s="25">
        <v>17896</v>
      </c>
      <c r="E54" s="23">
        <v>1124.355485</v>
      </c>
      <c r="F54" s="24">
        <v>1.14566634739217</v>
      </c>
    </row>
    <row r="55" spans="1:6" x14ac:dyDescent="0.2">
      <c r="A55" s="22" t="s">
        <v>968</v>
      </c>
      <c r="B55" s="22" t="s">
        <v>967</v>
      </c>
      <c r="C55" s="22" t="s">
        <v>170</v>
      </c>
      <c r="D55" s="25">
        <v>140000</v>
      </c>
      <c r="E55" s="23">
        <v>958.29274280000004</v>
      </c>
      <c r="F55" s="24">
        <v>0.97645607730200801</v>
      </c>
    </row>
    <row r="56" spans="1:6" x14ac:dyDescent="0.2">
      <c r="A56" s="22" t="s">
        <v>970</v>
      </c>
      <c r="B56" s="22" t="s">
        <v>969</v>
      </c>
      <c r="C56" s="22" t="s">
        <v>140</v>
      </c>
      <c r="D56" s="25">
        <v>55000</v>
      </c>
      <c r="E56" s="23">
        <v>866.45686379999995</v>
      </c>
      <c r="F56" s="24">
        <v>0.88287955505692906</v>
      </c>
    </row>
    <row r="57" spans="1:6" x14ac:dyDescent="0.2">
      <c r="A57" s="22" t="s">
        <v>972</v>
      </c>
      <c r="B57" s="22" t="s">
        <v>971</v>
      </c>
      <c r="C57" s="22" t="s">
        <v>642</v>
      </c>
      <c r="D57" s="25">
        <v>51000</v>
      </c>
      <c r="E57" s="23">
        <v>840.14088530000004</v>
      </c>
      <c r="F57" s="24">
        <v>0.85606478751377402</v>
      </c>
    </row>
    <row r="58" spans="1:6" x14ac:dyDescent="0.2">
      <c r="A58" s="22" t="s">
        <v>931</v>
      </c>
      <c r="B58" s="22" t="s">
        <v>930</v>
      </c>
      <c r="C58" s="22" t="s">
        <v>152</v>
      </c>
      <c r="D58" s="25">
        <v>3275</v>
      </c>
      <c r="E58" s="23">
        <v>798.90698899999995</v>
      </c>
      <c r="F58" s="24">
        <v>0.81404935023170499</v>
      </c>
    </row>
    <row r="59" spans="1:6" x14ac:dyDescent="0.2">
      <c r="A59" s="22" t="s">
        <v>974</v>
      </c>
      <c r="B59" s="22" t="s">
        <v>973</v>
      </c>
      <c r="C59" s="22" t="s">
        <v>158</v>
      </c>
      <c r="D59" s="25">
        <v>4685</v>
      </c>
      <c r="E59" s="23">
        <v>775.29735800000003</v>
      </c>
      <c r="F59" s="24">
        <v>0.789992225886332</v>
      </c>
    </row>
    <row r="60" spans="1:6" x14ac:dyDescent="0.2">
      <c r="A60" s="22" t="s">
        <v>976</v>
      </c>
      <c r="B60" s="22" t="s">
        <v>975</v>
      </c>
      <c r="C60" s="22" t="s">
        <v>158</v>
      </c>
      <c r="D60" s="25">
        <v>213000</v>
      </c>
      <c r="E60" s="23">
        <v>747.06533620000005</v>
      </c>
      <c r="F60" s="24">
        <v>0.761225098650677</v>
      </c>
    </row>
    <row r="61" spans="1:6" x14ac:dyDescent="0.2">
      <c r="A61" s="22" t="s">
        <v>978</v>
      </c>
      <c r="B61" s="22" t="s">
        <v>977</v>
      </c>
      <c r="C61" s="22" t="s">
        <v>642</v>
      </c>
      <c r="D61" s="25">
        <v>7000</v>
      </c>
      <c r="E61" s="23">
        <v>722.81335290000004</v>
      </c>
      <c r="F61" s="24">
        <v>0.73651344695777199</v>
      </c>
    </row>
    <row r="62" spans="1:6" x14ac:dyDescent="0.2">
      <c r="A62" s="22" t="s">
        <v>980</v>
      </c>
      <c r="B62" s="22" t="s">
        <v>979</v>
      </c>
      <c r="C62" s="22" t="s">
        <v>131</v>
      </c>
      <c r="D62" s="25">
        <v>36400</v>
      </c>
      <c r="E62" s="23">
        <v>702.34907889999999</v>
      </c>
      <c r="F62" s="24">
        <v>0.71566129622929298</v>
      </c>
    </row>
    <row r="63" spans="1:6" x14ac:dyDescent="0.2">
      <c r="A63" s="22" t="s">
        <v>982</v>
      </c>
      <c r="B63" s="22" t="s">
        <v>981</v>
      </c>
      <c r="C63" s="22" t="s">
        <v>236</v>
      </c>
      <c r="D63" s="25">
        <v>23600</v>
      </c>
      <c r="E63" s="23">
        <v>406.31612289999998</v>
      </c>
      <c r="F63" s="24">
        <v>0.41401737672795702</v>
      </c>
    </row>
    <row r="64" spans="1:6" x14ac:dyDescent="0.2">
      <c r="A64" s="22" t="s">
        <v>984</v>
      </c>
      <c r="B64" s="22" t="s">
        <v>983</v>
      </c>
      <c r="C64" s="22" t="s">
        <v>642</v>
      </c>
      <c r="D64" s="25">
        <v>23900</v>
      </c>
      <c r="E64" s="23">
        <v>396.00706200000002</v>
      </c>
      <c r="F64" s="24">
        <v>0.40351291945984802</v>
      </c>
    </row>
    <row r="65" spans="1:9" x14ac:dyDescent="0.2">
      <c r="A65" s="22" t="s">
        <v>986</v>
      </c>
      <c r="B65" s="22" t="s">
        <v>985</v>
      </c>
      <c r="C65" s="22" t="s">
        <v>987</v>
      </c>
      <c r="D65" s="25">
        <v>3000</v>
      </c>
      <c r="E65" s="23">
        <v>346.6396537</v>
      </c>
      <c r="F65" s="24">
        <v>0.35320980883173603</v>
      </c>
    </row>
    <row r="66" spans="1:9" x14ac:dyDescent="0.2">
      <c r="A66" s="22" t="s">
        <v>989</v>
      </c>
      <c r="B66" s="22" t="s">
        <v>988</v>
      </c>
      <c r="C66" s="22" t="s">
        <v>184</v>
      </c>
      <c r="D66" s="25">
        <v>277</v>
      </c>
      <c r="E66" s="23">
        <v>237.5780925</v>
      </c>
      <c r="F66" s="24">
        <v>0.24208111143325201</v>
      </c>
    </row>
    <row r="67" spans="1:9" x14ac:dyDescent="0.2">
      <c r="A67" s="22" t="s">
        <v>990</v>
      </c>
      <c r="B67" s="22" t="s">
        <v>985</v>
      </c>
      <c r="C67" s="22" t="s">
        <v>987</v>
      </c>
      <c r="D67" s="25">
        <v>1750</v>
      </c>
      <c r="E67" s="23">
        <v>226.96407070000001</v>
      </c>
      <c r="F67" s="24">
        <v>0.23126591308275299</v>
      </c>
    </row>
    <row r="68" spans="1:9" x14ac:dyDescent="0.2">
      <c r="A68" s="21" t="s">
        <v>33</v>
      </c>
      <c r="B68" s="21"/>
      <c r="C68" s="21"/>
      <c r="D68" s="21"/>
      <c r="E68" s="26">
        <f>SUM(E39:E67)</f>
        <v>49099.131937700004</v>
      </c>
      <c r="F68" s="27">
        <f>SUM(F39:F67)</f>
        <v>50.029749396553868</v>
      </c>
      <c r="G68" s="11"/>
    </row>
    <row r="69" spans="1:9" x14ac:dyDescent="0.2">
      <c r="A69" s="22"/>
      <c r="B69" s="22"/>
      <c r="C69" s="22"/>
      <c r="D69" s="22"/>
      <c r="E69" s="23"/>
      <c r="F69" s="24"/>
    </row>
    <row r="70" spans="1:9" x14ac:dyDescent="0.2">
      <c r="A70" s="21" t="s">
        <v>41</v>
      </c>
      <c r="B70" s="21"/>
      <c r="C70" s="21"/>
      <c r="D70" s="21"/>
      <c r="E70" s="26">
        <f>E37+E68</f>
        <v>92087.80229620001</v>
      </c>
      <c r="F70" s="27">
        <f>F37+F68</f>
        <v>93.833220457015287</v>
      </c>
      <c r="G70" s="11"/>
    </row>
    <row r="71" spans="1:9" x14ac:dyDescent="0.2">
      <c r="A71" s="21"/>
      <c r="B71" s="21"/>
      <c r="C71" s="21"/>
      <c r="D71" s="21"/>
      <c r="E71" s="26"/>
      <c r="F71" s="27"/>
      <c r="G71" s="11"/>
    </row>
    <row r="72" spans="1:9" x14ac:dyDescent="0.2">
      <c r="A72" s="21" t="s">
        <v>43</v>
      </c>
      <c r="B72" s="21"/>
      <c r="C72" s="21"/>
      <c r="D72" s="21"/>
      <c r="E72" s="26">
        <f>E74-(E37+E68)</f>
        <v>6052.069539899996</v>
      </c>
      <c r="F72" s="27">
        <f>F74-(F37+F68)</f>
        <v>6.1667795429847132</v>
      </c>
      <c r="G72" s="11"/>
    </row>
    <row r="73" spans="1:9" x14ac:dyDescent="0.2">
      <c r="A73" s="21"/>
      <c r="B73" s="21"/>
      <c r="C73" s="21"/>
      <c r="D73" s="21"/>
      <c r="E73" s="26"/>
      <c r="F73" s="27"/>
      <c r="G73" s="11"/>
    </row>
    <row r="74" spans="1:9" x14ac:dyDescent="0.2">
      <c r="A74" s="28" t="s">
        <v>42</v>
      </c>
      <c r="B74" s="28"/>
      <c r="C74" s="28"/>
      <c r="D74" s="28"/>
      <c r="E74" s="29">
        <v>98139.871836100006</v>
      </c>
      <c r="F74" s="30">
        <v>100</v>
      </c>
      <c r="G74" s="11"/>
    </row>
    <row r="76" spans="1:9" ht="23.25" customHeight="1" x14ac:dyDescent="0.2">
      <c r="A76" s="152" t="s">
        <v>1031</v>
      </c>
      <c r="B76" s="152"/>
      <c r="C76" s="152"/>
      <c r="D76" s="152"/>
      <c r="G76" s="10"/>
      <c r="H76" s="10"/>
      <c r="I76" s="9"/>
    </row>
    <row r="78" spans="1:9" x14ac:dyDescent="0.2">
      <c r="A78" s="11" t="s">
        <v>45</v>
      </c>
    </row>
    <row r="79" spans="1:9" x14ac:dyDescent="0.2">
      <c r="A79" s="11" t="s">
        <v>1010</v>
      </c>
    </row>
    <row r="80" spans="1:9" x14ac:dyDescent="0.2">
      <c r="A80" s="11" t="s">
        <v>46</v>
      </c>
      <c r="B80" s="11"/>
      <c r="C80" s="31" t="s">
        <v>48</v>
      </c>
      <c r="D80" s="31" t="s">
        <v>47</v>
      </c>
    </row>
    <row r="81" spans="1:4" x14ac:dyDescent="0.2">
      <c r="A81" s="6" t="s">
        <v>57</v>
      </c>
      <c r="C81" s="32">
        <v>45.627299999999998</v>
      </c>
      <c r="D81" s="32">
        <v>44.482399999999998</v>
      </c>
    </row>
    <row r="82" spans="1:4" x14ac:dyDescent="0.2">
      <c r="A82" s="6" t="s">
        <v>125</v>
      </c>
      <c r="C82" s="32">
        <v>21.536899999999999</v>
      </c>
      <c r="D82" s="32">
        <v>20.996500000000001</v>
      </c>
    </row>
    <row r="83" spans="1:4" x14ac:dyDescent="0.2">
      <c r="A83" s="6" t="s">
        <v>58</v>
      </c>
      <c r="C83" s="32">
        <v>50.379899999999999</v>
      </c>
      <c r="D83" s="32">
        <v>49.155099999999997</v>
      </c>
    </row>
    <row r="84" spans="1:4" x14ac:dyDescent="0.2">
      <c r="A84" s="6" t="s">
        <v>126</v>
      </c>
      <c r="C84" s="32">
        <v>23.068300000000001</v>
      </c>
      <c r="D84" s="32">
        <v>22.5075</v>
      </c>
    </row>
    <row r="86" spans="1:4" x14ac:dyDescent="0.2">
      <c r="A86" s="6" t="s">
        <v>52</v>
      </c>
    </row>
    <row r="88" spans="1:4" x14ac:dyDescent="0.2">
      <c r="A88" s="11" t="s">
        <v>1011</v>
      </c>
      <c r="D88" s="31" t="s">
        <v>54</v>
      </c>
    </row>
    <row r="90" spans="1:4" x14ac:dyDescent="0.2">
      <c r="A90" s="11" t="s">
        <v>1206</v>
      </c>
      <c r="D90" s="31" t="s">
        <v>54</v>
      </c>
    </row>
    <row r="92" spans="1:4" x14ac:dyDescent="0.2">
      <c r="A92" s="11" t="s">
        <v>376</v>
      </c>
      <c r="D92" s="31" t="s">
        <v>54</v>
      </c>
    </row>
    <row r="94" spans="1:4" x14ac:dyDescent="0.2">
      <c r="A94" s="11" t="s">
        <v>1013</v>
      </c>
      <c r="D94" s="36">
        <v>0.48850062625804652</v>
      </c>
    </row>
    <row r="96" spans="1:4" x14ac:dyDescent="0.2">
      <c r="A96" s="11" t="s">
        <v>1009</v>
      </c>
      <c r="D96" s="31" t="s">
        <v>54</v>
      </c>
    </row>
    <row r="98" spans="1:6" s="79" customFormat="1" x14ac:dyDescent="0.2">
      <c r="A98" s="78" t="s">
        <v>1207</v>
      </c>
      <c r="E98" s="10"/>
      <c r="F98" s="10"/>
    </row>
    <row r="99" spans="1:6" s="79" customFormat="1" x14ac:dyDescent="0.2">
      <c r="E99" s="10"/>
      <c r="F99" s="10"/>
    </row>
    <row r="100" spans="1:6" x14ac:dyDescent="0.2">
      <c r="A100" s="107" t="s">
        <v>1208</v>
      </c>
      <c r="B100" s="109" t="s">
        <v>1209</v>
      </c>
      <c r="C100" s="109" t="s">
        <v>1210</v>
      </c>
    </row>
    <row r="101" spans="1:6" x14ac:dyDescent="0.2">
      <c r="A101" s="85" t="s">
        <v>25</v>
      </c>
      <c r="B101" s="86">
        <v>49099.131935499994</v>
      </c>
      <c r="C101" s="87">
        <v>0.50029749394312184</v>
      </c>
    </row>
    <row r="102" spans="1:6" x14ac:dyDescent="0.2">
      <c r="A102" s="89"/>
      <c r="B102" s="90"/>
      <c r="C102" s="91"/>
    </row>
    <row r="103" spans="1:6" x14ac:dyDescent="0.2">
      <c r="A103" s="11" t="s">
        <v>1025</v>
      </c>
      <c r="D103" s="31" t="s">
        <v>54</v>
      </c>
    </row>
    <row r="105" spans="1:6" x14ac:dyDescent="0.2">
      <c r="A105" s="11" t="s">
        <v>1026</v>
      </c>
      <c r="B105" s="11"/>
      <c r="D105" s="31" t="s">
        <v>54</v>
      </c>
    </row>
    <row r="106" spans="1:6" x14ac:dyDescent="0.2">
      <c r="A106" s="11"/>
      <c r="B106" s="11"/>
    </row>
    <row r="107" spans="1:6" x14ac:dyDescent="0.2">
      <c r="A107" s="11" t="s">
        <v>1027</v>
      </c>
      <c r="B107" s="11"/>
      <c r="D107" s="31" t="s">
        <v>54</v>
      </c>
    </row>
    <row r="108" spans="1:6" x14ac:dyDescent="0.2">
      <c r="A108" s="11"/>
      <c r="B108" s="11"/>
    </row>
    <row r="109" spans="1:6" x14ac:dyDescent="0.2">
      <c r="A109" s="11" t="s">
        <v>1028</v>
      </c>
      <c r="B109" s="11"/>
      <c r="D109" s="31" t="s">
        <v>54</v>
      </c>
    </row>
    <row r="111" spans="1:6" x14ac:dyDescent="0.2">
      <c r="A111" s="78" t="s">
        <v>1060</v>
      </c>
      <c r="B111" s="79"/>
      <c r="C111" s="79"/>
      <c r="D111" s="79"/>
    </row>
    <row r="113" spans="1:9" x14ac:dyDescent="0.2">
      <c r="A113" s="78" t="s">
        <v>1503</v>
      </c>
      <c r="B113" s="79"/>
      <c r="C113" s="79"/>
      <c r="D113" s="79"/>
      <c r="E113" s="10"/>
      <c r="G113" s="79"/>
      <c r="H113" s="79"/>
      <c r="I113" s="79"/>
    </row>
    <row r="114" spans="1:9" x14ac:dyDescent="0.2">
      <c r="A114" s="100"/>
      <c r="B114" s="79"/>
      <c r="C114" s="79"/>
      <c r="D114" s="79"/>
      <c r="E114" s="10"/>
      <c r="G114" s="79"/>
      <c r="H114" s="79"/>
      <c r="I114" s="79"/>
    </row>
    <row r="115" spans="1:9" x14ac:dyDescent="0.2">
      <c r="A115" s="79"/>
      <c r="B115" s="79"/>
      <c r="C115" s="79"/>
      <c r="D115" s="79"/>
      <c r="E115" s="10"/>
      <c r="G115" s="79"/>
      <c r="H115" s="79"/>
      <c r="I115" s="79"/>
    </row>
    <row r="116" spans="1:9" x14ac:dyDescent="0.2">
      <c r="A116" s="79"/>
      <c r="B116" s="79"/>
      <c r="C116" s="79"/>
      <c r="D116" s="79"/>
      <c r="E116" s="10"/>
      <c r="G116" s="79"/>
      <c r="H116" s="79"/>
      <c r="I116" s="79"/>
    </row>
    <row r="117" spans="1:9" x14ac:dyDescent="0.2">
      <c r="A117" s="79"/>
      <c r="B117" s="79"/>
      <c r="C117" s="79"/>
      <c r="D117" s="79"/>
      <c r="E117" s="10"/>
      <c r="G117" s="79"/>
      <c r="H117" s="79"/>
      <c r="I117" s="79"/>
    </row>
    <row r="118" spans="1:9" x14ac:dyDescent="0.2">
      <c r="A118" s="79"/>
      <c r="B118" s="79"/>
      <c r="C118" s="79"/>
      <c r="D118" s="79"/>
      <c r="E118" s="10"/>
      <c r="G118" s="79"/>
      <c r="H118" s="79"/>
      <c r="I118" s="79"/>
    </row>
    <row r="119" spans="1:9" x14ac:dyDescent="0.2">
      <c r="A119" s="79"/>
      <c r="B119" s="79"/>
      <c r="C119" s="79"/>
      <c r="D119" s="79"/>
      <c r="E119" s="10"/>
      <c r="G119" s="79"/>
      <c r="H119" s="79"/>
      <c r="I119" s="79"/>
    </row>
    <row r="120" spans="1:9" x14ac:dyDescent="0.2">
      <c r="A120" s="79"/>
      <c r="B120" s="79"/>
      <c r="C120" s="79"/>
      <c r="D120" s="79"/>
      <c r="E120" s="10"/>
      <c r="G120" s="79"/>
      <c r="H120" s="79"/>
      <c r="I120" s="79"/>
    </row>
    <row r="121" spans="1:9" x14ac:dyDescent="0.2">
      <c r="A121" s="79"/>
      <c r="B121" s="79"/>
      <c r="C121" s="79"/>
      <c r="D121" s="79"/>
      <c r="E121" s="10"/>
      <c r="G121" s="79"/>
      <c r="H121" s="79"/>
      <c r="I121" s="79"/>
    </row>
    <row r="122" spans="1:9" x14ac:dyDescent="0.2">
      <c r="A122" s="79"/>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row r="125" spans="1:9" x14ac:dyDescent="0.2">
      <c r="A125" s="79"/>
      <c r="B125" s="79"/>
      <c r="C125" s="79"/>
      <c r="D125" s="79"/>
      <c r="E125" s="10"/>
      <c r="G125" s="79"/>
      <c r="H125" s="79"/>
      <c r="I125" s="79"/>
    </row>
    <row r="126" spans="1:9" x14ac:dyDescent="0.2">
      <c r="A126" s="79"/>
      <c r="B126" s="79"/>
      <c r="C126" s="79"/>
      <c r="D126" s="79"/>
      <c r="E126" s="10"/>
      <c r="G126" s="79"/>
      <c r="H126" s="79"/>
      <c r="I126" s="79"/>
    </row>
    <row r="127" spans="1:9" x14ac:dyDescent="0.2">
      <c r="A127" s="79"/>
      <c r="B127" s="79"/>
      <c r="C127" s="79"/>
      <c r="D127" s="79"/>
      <c r="E127" s="10"/>
      <c r="G127" s="79"/>
      <c r="H127" s="79"/>
      <c r="I127" s="79"/>
    </row>
    <row r="128" spans="1:9" x14ac:dyDescent="0.2">
      <c r="A128" s="79"/>
      <c r="B128" s="79"/>
      <c r="C128" s="79"/>
      <c r="D128" s="79"/>
      <c r="E128" s="10"/>
      <c r="G128" s="79"/>
      <c r="H128" s="79"/>
      <c r="I128" s="79"/>
    </row>
    <row r="129" spans="1:9" x14ac:dyDescent="0.2">
      <c r="A129" s="79"/>
      <c r="B129" s="79"/>
      <c r="C129" s="79"/>
      <c r="D129" s="79"/>
      <c r="E129" s="10"/>
      <c r="G129" s="79"/>
      <c r="H129" s="79"/>
      <c r="I129" s="79"/>
    </row>
    <row r="130" spans="1:9" x14ac:dyDescent="0.2">
      <c r="A130" s="79"/>
      <c r="B130" s="79"/>
      <c r="C130" s="79"/>
      <c r="D130" s="79"/>
      <c r="E130" s="10"/>
      <c r="G130" s="79"/>
      <c r="H130" s="79"/>
      <c r="I130" s="79"/>
    </row>
    <row r="131" spans="1:9" x14ac:dyDescent="0.2">
      <c r="A131" s="78" t="s">
        <v>1909</v>
      </c>
      <c r="B131" s="79"/>
      <c r="C131" s="79"/>
      <c r="D131" s="79"/>
      <c r="E131" s="10"/>
      <c r="G131" s="79"/>
      <c r="H131" s="79"/>
      <c r="I131" s="79"/>
    </row>
    <row r="132" spans="1:9" x14ac:dyDescent="0.2">
      <c r="A132" s="79"/>
      <c r="B132" s="79"/>
      <c r="C132" s="79"/>
      <c r="D132" s="79"/>
      <c r="E132" s="10"/>
      <c r="G132" s="79"/>
      <c r="H132" s="79"/>
      <c r="I132" s="79"/>
    </row>
    <row r="133" spans="1:9" x14ac:dyDescent="0.2">
      <c r="A133" s="78" t="s">
        <v>1505</v>
      </c>
      <c r="B133" s="79"/>
      <c r="C133" s="79"/>
      <c r="D133" s="79"/>
      <c r="E133" s="10"/>
      <c r="G133" s="79"/>
      <c r="H133" s="79"/>
      <c r="I133" s="79"/>
    </row>
    <row r="134" spans="1:9" x14ac:dyDescent="0.2">
      <c r="A134" s="79"/>
      <c r="B134" s="79"/>
      <c r="C134" s="79"/>
      <c r="D134" s="79"/>
      <c r="E134" s="10"/>
      <c r="G134" s="79"/>
      <c r="H134" s="79"/>
      <c r="I134" s="79"/>
    </row>
    <row r="135" spans="1:9" x14ac:dyDescent="0.2">
      <c r="A135" s="79"/>
      <c r="B135" s="79"/>
      <c r="C135" s="79"/>
      <c r="D135" s="79"/>
      <c r="E135" s="10"/>
      <c r="G135" s="79"/>
      <c r="H135" s="79"/>
      <c r="I135" s="79"/>
    </row>
    <row r="136" spans="1:9" x14ac:dyDescent="0.2">
      <c r="A136" s="79"/>
      <c r="B136" s="79"/>
      <c r="C136" s="79"/>
      <c r="D136" s="79"/>
      <c r="E136" s="10"/>
      <c r="G136" s="79"/>
      <c r="H136" s="79"/>
      <c r="I136" s="79"/>
    </row>
    <row r="137" spans="1:9" x14ac:dyDescent="0.2">
      <c r="A137" s="79"/>
      <c r="B137" s="79"/>
      <c r="C137" s="79"/>
      <c r="D137" s="79"/>
      <c r="E137" s="10"/>
      <c r="G137" s="79"/>
      <c r="H137" s="79"/>
      <c r="I137" s="79"/>
    </row>
    <row r="138" spans="1:9" x14ac:dyDescent="0.2">
      <c r="A138" s="79"/>
      <c r="B138" s="79"/>
      <c r="C138" s="79"/>
      <c r="D138" s="79"/>
      <c r="E138" s="10"/>
      <c r="G138" s="79"/>
      <c r="H138" s="79"/>
      <c r="I138" s="79"/>
    </row>
    <row r="139" spans="1:9" x14ac:dyDescent="0.2">
      <c r="A139" s="79"/>
      <c r="B139" s="79"/>
      <c r="C139" s="79"/>
      <c r="D139" s="79"/>
      <c r="E139" s="10"/>
      <c r="G139" s="79"/>
      <c r="H139" s="79"/>
      <c r="I139" s="79"/>
    </row>
    <row r="140" spans="1:9" x14ac:dyDescent="0.2">
      <c r="A140" s="79"/>
      <c r="B140" s="79"/>
      <c r="C140" s="79"/>
      <c r="D140" s="79"/>
      <c r="E140" s="10"/>
      <c r="G140" s="79"/>
      <c r="H140" s="79"/>
      <c r="I140" s="79"/>
    </row>
    <row r="141" spans="1:9" x14ac:dyDescent="0.2">
      <c r="A141" s="79"/>
      <c r="B141" s="79"/>
      <c r="C141" s="79"/>
      <c r="D141" s="79"/>
      <c r="E141" s="10"/>
      <c r="G141" s="79"/>
      <c r="H141" s="79"/>
      <c r="I141" s="79"/>
    </row>
    <row r="142" spans="1:9" x14ac:dyDescent="0.2">
      <c r="A142" s="79"/>
      <c r="B142" s="79"/>
      <c r="C142" s="79"/>
      <c r="D142" s="79"/>
      <c r="E142" s="10"/>
      <c r="G142" s="79"/>
      <c r="H142" s="79"/>
      <c r="I142" s="79"/>
    </row>
    <row r="143" spans="1:9" x14ac:dyDescent="0.2">
      <c r="A143" s="79"/>
      <c r="B143" s="79"/>
      <c r="C143" s="79"/>
      <c r="D143" s="79"/>
      <c r="E143" s="10"/>
      <c r="G143" s="79"/>
      <c r="H143" s="79"/>
      <c r="I143" s="79"/>
    </row>
    <row r="144" spans="1:9" x14ac:dyDescent="0.2">
      <c r="A144" s="79"/>
      <c r="B144" s="79"/>
      <c r="C144" s="79"/>
      <c r="D144" s="79"/>
      <c r="E144" s="10"/>
      <c r="G144" s="79"/>
      <c r="H144" s="79"/>
      <c r="I144" s="79"/>
    </row>
    <row r="145" spans="1:9" x14ac:dyDescent="0.2">
      <c r="A145" s="79"/>
      <c r="B145" s="79"/>
      <c r="C145" s="79"/>
      <c r="D145" s="79"/>
      <c r="E145" s="10"/>
      <c r="G145" s="79"/>
      <c r="H145" s="79"/>
      <c r="I145" s="79"/>
    </row>
    <row r="146" spans="1:9" x14ac:dyDescent="0.2">
      <c r="A146" s="79"/>
      <c r="B146" s="79"/>
      <c r="C146" s="79"/>
      <c r="D146" s="79"/>
      <c r="E146" s="10"/>
      <c r="G146" s="79"/>
      <c r="H146" s="79"/>
      <c r="I146" s="79"/>
    </row>
    <row r="147" spans="1:9" x14ac:dyDescent="0.2">
      <c r="A147" s="79"/>
      <c r="B147" s="79"/>
      <c r="C147" s="79"/>
      <c r="D147" s="79"/>
      <c r="E147" s="10"/>
      <c r="G147" s="79"/>
      <c r="H147" s="79"/>
      <c r="I147" s="79"/>
    </row>
    <row r="148" spans="1:9" x14ac:dyDescent="0.2">
      <c r="A148" s="79"/>
      <c r="B148" s="79"/>
      <c r="C148" s="79"/>
      <c r="D148" s="79"/>
      <c r="E148" s="10"/>
      <c r="G148" s="79"/>
      <c r="H148" s="79"/>
      <c r="I148" s="79"/>
    </row>
    <row r="149" spans="1:9" x14ac:dyDescent="0.2">
      <c r="A149" s="79"/>
      <c r="B149" s="79"/>
      <c r="C149" s="79"/>
      <c r="D149" s="79"/>
      <c r="E149" s="10"/>
      <c r="G149" s="79"/>
      <c r="H149" s="79"/>
      <c r="I149" s="79"/>
    </row>
    <row r="150" spans="1:9" x14ac:dyDescent="0.2">
      <c r="A150" s="79" t="s">
        <v>1506</v>
      </c>
      <c r="B150" s="79"/>
      <c r="C150" s="79"/>
      <c r="D150" s="79"/>
      <c r="E150" s="10"/>
      <c r="G150" s="79"/>
      <c r="H150" s="79"/>
      <c r="I150" s="79"/>
    </row>
    <row r="151" spans="1:9" x14ac:dyDescent="0.2">
      <c r="A151" s="79"/>
      <c r="B151" s="79"/>
      <c r="C151" s="79"/>
      <c r="D151" s="79"/>
      <c r="E151" s="10"/>
      <c r="G151" s="79"/>
      <c r="H151" s="79"/>
      <c r="I151" s="79"/>
    </row>
    <row r="152" spans="1:9" x14ac:dyDescent="0.2">
      <c r="A152" s="79"/>
      <c r="B152" s="79"/>
      <c r="C152" s="79"/>
      <c r="D152" s="79"/>
      <c r="E152" s="10"/>
      <c r="G152" s="79"/>
      <c r="H152" s="79"/>
      <c r="I152" s="79"/>
    </row>
    <row r="153" spans="1:9" x14ac:dyDescent="0.2">
      <c r="A153" s="79"/>
      <c r="B153" s="79"/>
      <c r="C153" s="79"/>
      <c r="D153" s="79"/>
      <c r="E153" s="10"/>
      <c r="G153" s="79"/>
      <c r="H153" s="79"/>
      <c r="I153" s="79"/>
    </row>
    <row r="154" spans="1:9" x14ac:dyDescent="0.2">
      <c r="A154" s="79"/>
      <c r="B154" s="79"/>
      <c r="C154" s="79"/>
      <c r="D154" s="79"/>
      <c r="E154" s="10"/>
      <c r="G154" s="79"/>
      <c r="H154" s="79"/>
      <c r="I154" s="79"/>
    </row>
  </sheetData>
  <mergeCells count="2">
    <mergeCell ref="A1:F1"/>
    <mergeCell ref="A76:D76"/>
  </mergeCells>
  <conditionalFormatting sqref="F2:F3 F5:F75 F155:F65536">
    <cfRule type="cellIs" dxfId="25" priority="3" stopIfTrue="1" operator="between">
      <formula>0.009</formula>
      <formula>-0.009</formula>
    </cfRule>
  </conditionalFormatting>
  <conditionalFormatting sqref="F77:F147">
    <cfRule type="cellIs" dxfId="24" priority="1" stopIfTrue="1" operator="between">
      <formula>0.009</formula>
      <formula>-0.009</formula>
    </cfRule>
  </conditionalFormatting>
  <conditionalFormatting sqref="F76:H76">
    <cfRule type="cellIs" dxfId="23" priority="2" stopIfTrue="1" operator="between">
      <formula>0.009</formula>
      <formula>-0.009</formula>
    </cfRule>
  </conditionalFormatting>
  <hyperlinks>
    <hyperlink ref="A114" r:id="rId1" tooltip="https://www.franklintempletonindia.com/downloadsServlet/pdf/product-labels-jg9o5k7l" display="https://www.franklintempletonindia.com/downloadsServlet/pdf/product-labels-jg9o5k7l" xr:uid="{4D160D81-D98E-4A36-B01A-33CE10B92A06}"/>
  </hyperlinks>
  <pageMargins left="0.7" right="0.7" top="0.75" bottom="0.75" header="0.3" footer="0.3"/>
  <pageSetup paperSize="9" orientation="portrait" r:id="rId2"/>
  <headerFooter>
    <oddFooter>&amp;C_x000D_&amp;1#&amp;"Aptos"&amp;10&amp;K000000 RESTRICTED</oddFooter>
    <evenFooter>&amp;LPUBLIC</evenFooter>
    <firstFooter>&amp;LPUBLIC</firstFooter>
  </headerFooter>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D29B2-1028-4946-8F02-04B5BD5F3E13}">
  <dimension ref="A1:I140"/>
  <sheetViews>
    <sheetView workbookViewId="0">
      <selection sqref="A1:F1"/>
    </sheetView>
  </sheetViews>
  <sheetFormatPr defaultColWidth="9.28515625" defaultRowHeight="11.25" x14ac:dyDescent="0.2"/>
  <cols>
    <col min="1" max="1" width="33.85546875" style="6" bestFit="1" customWidth="1"/>
    <col min="2" max="2" width="29.28515625" style="6" bestFit="1" customWidth="1"/>
    <col min="3" max="3" width="23" style="6" bestFit="1" customWidth="1"/>
    <col min="4" max="4" width="15.7109375" style="6" customWidth="1"/>
    <col min="5" max="5" width="24.7109375" style="9" customWidth="1"/>
    <col min="6" max="6" width="11.7109375" style="10" bestFit="1" customWidth="1"/>
    <col min="7" max="16384" width="9.28515625" style="6"/>
  </cols>
  <sheetData>
    <row r="1" spans="1:6" s="1" customFormat="1" ht="15" x14ac:dyDescent="0.2">
      <c r="A1" s="150" t="s">
        <v>26</v>
      </c>
      <c r="B1" s="151"/>
      <c r="C1" s="151"/>
      <c r="D1" s="151"/>
      <c r="E1" s="151"/>
      <c r="F1" s="151"/>
    </row>
    <row r="2" spans="1:6" s="1" customFormat="1" ht="12" x14ac:dyDescent="0.2">
      <c r="E2" s="5"/>
      <c r="F2" s="8"/>
    </row>
    <row r="3" spans="1:6" s="1" customFormat="1" ht="12" x14ac:dyDescent="0.2">
      <c r="A3" s="7" t="s">
        <v>7</v>
      </c>
      <c r="B3" s="2"/>
      <c r="C3" s="3"/>
      <c r="D3" s="3"/>
      <c r="E3" s="4"/>
      <c r="F3" s="8"/>
    </row>
    <row r="4" spans="1:6" s="1" customFormat="1" ht="21.4" customHeight="1" x14ac:dyDescent="0.2">
      <c r="A4" s="14" t="s">
        <v>2</v>
      </c>
      <c r="B4" s="14" t="s">
        <v>0</v>
      </c>
      <c r="C4" s="15" t="s">
        <v>625</v>
      </c>
      <c r="D4" s="15" t="s">
        <v>1</v>
      </c>
      <c r="E4" s="56" t="s">
        <v>6</v>
      </c>
      <c r="F4" s="16" t="s">
        <v>3</v>
      </c>
    </row>
    <row r="5" spans="1:6" x14ac:dyDescent="0.2">
      <c r="A5" s="17" t="s">
        <v>128</v>
      </c>
      <c r="B5" s="18"/>
      <c r="C5" s="18"/>
      <c r="D5" s="18"/>
      <c r="E5" s="19"/>
      <c r="F5" s="20"/>
    </row>
    <row r="6" spans="1:6" x14ac:dyDescent="0.2">
      <c r="A6" s="21" t="s">
        <v>31</v>
      </c>
      <c r="B6" s="22"/>
      <c r="C6" s="22"/>
      <c r="D6" s="22"/>
      <c r="E6" s="23"/>
      <c r="F6" s="24"/>
    </row>
    <row r="7" spans="1:6" x14ac:dyDescent="0.2">
      <c r="A7" s="22" t="s">
        <v>137</v>
      </c>
      <c r="B7" s="22" t="s">
        <v>136</v>
      </c>
      <c r="C7" s="22" t="s">
        <v>131</v>
      </c>
      <c r="D7" s="25">
        <v>953219</v>
      </c>
      <c r="E7" s="23">
        <v>6755.4630530000004</v>
      </c>
      <c r="F7" s="24">
        <v>10.335897222630599</v>
      </c>
    </row>
    <row r="8" spans="1:6" x14ac:dyDescent="0.2">
      <c r="A8" s="22" t="s">
        <v>135</v>
      </c>
      <c r="B8" s="22" t="s">
        <v>134</v>
      </c>
      <c r="C8" s="22" t="s">
        <v>131</v>
      </c>
      <c r="D8" s="25">
        <v>445747</v>
      </c>
      <c r="E8" s="23">
        <v>5891.438099</v>
      </c>
      <c r="F8" s="24">
        <v>9.0139340866815001</v>
      </c>
    </row>
    <row r="9" spans="1:6" x14ac:dyDescent="0.2">
      <c r="A9" s="22" t="s">
        <v>160</v>
      </c>
      <c r="B9" s="22" t="s">
        <v>159</v>
      </c>
      <c r="C9" s="22" t="s">
        <v>161</v>
      </c>
      <c r="D9" s="25">
        <v>415819</v>
      </c>
      <c r="E9" s="23">
        <v>4935.77153</v>
      </c>
      <c r="F9" s="24">
        <v>7.5517587540962001</v>
      </c>
    </row>
    <row r="10" spans="1:6" x14ac:dyDescent="0.2">
      <c r="A10" s="22" t="s">
        <v>142</v>
      </c>
      <c r="B10" s="22" t="s">
        <v>141</v>
      </c>
      <c r="C10" s="22" t="s">
        <v>143</v>
      </c>
      <c r="D10" s="25">
        <v>189123</v>
      </c>
      <c r="E10" s="23">
        <v>3322.89111</v>
      </c>
      <c r="F10" s="24">
        <v>5.0840424594877698</v>
      </c>
    </row>
    <row r="11" spans="1:6" x14ac:dyDescent="0.2">
      <c r="A11" s="22" t="s">
        <v>145</v>
      </c>
      <c r="B11" s="22" t="s">
        <v>144</v>
      </c>
      <c r="C11" s="22" t="s">
        <v>146</v>
      </c>
      <c r="D11" s="25">
        <v>72791</v>
      </c>
      <c r="E11" s="23">
        <v>2736.9416000000001</v>
      </c>
      <c r="F11" s="24">
        <v>4.1875363479901697</v>
      </c>
    </row>
    <row r="12" spans="1:6" x14ac:dyDescent="0.2">
      <c r="A12" s="22" t="s">
        <v>133</v>
      </c>
      <c r="B12" s="22" t="s">
        <v>132</v>
      </c>
      <c r="C12" s="22" t="s">
        <v>131</v>
      </c>
      <c r="D12" s="25">
        <v>257014</v>
      </c>
      <c r="E12" s="23">
        <v>2466.0493299999998</v>
      </c>
      <c r="F12" s="24">
        <v>3.7730696209637098</v>
      </c>
    </row>
    <row r="13" spans="1:6" x14ac:dyDescent="0.2">
      <c r="A13" s="22" t="s">
        <v>130</v>
      </c>
      <c r="B13" s="22" t="s">
        <v>129</v>
      </c>
      <c r="C13" s="22" t="s">
        <v>131</v>
      </c>
      <c r="D13" s="25">
        <v>178786</v>
      </c>
      <c r="E13" s="23">
        <v>2191.9163600000002</v>
      </c>
      <c r="F13" s="24">
        <v>3.3536446043475299</v>
      </c>
    </row>
    <row r="14" spans="1:6" x14ac:dyDescent="0.2">
      <c r="A14" s="22" t="s">
        <v>148</v>
      </c>
      <c r="B14" s="22" t="s">
        <v>147</v>
      </c>
      <c r="C14" s="22" t="s">
        <v>149</v>
      </c>
      <c r="D14" s="25">
        <v>219639</v>
      </c>
      <c r="E14" s="23">
        <v>2183.4312989999999</v>
      </c>
      <c r="F14" s="24">
        <v>3.3406624123444502</v>
      </c>
    </row>
    <row r="15" spans="1:6" x14ac:dyDescent="0.2">
      <c r="A15" s="22" t="s">
        <v>326</v>
      </c>
      <c r="B15" s="22" t="s">
        <v>325</v>
      </c>
      <c r="C15" s="22" t="s">
        <v>131</v>
      </c>
      <c r="D15" s="25">
        <v>457942</v>
      </c>
      <c r="E15" s="23">
        <v>1909.61814</v>
      </c>
      <c r="F15" s="24">
        <v>2.92172670839282</v>
      </c>
    </row>
    <row r="16" spans="1:6" x14ac:dyDescent="0.2">
      <c r="A16" s="22" t="s">
        <v>151</v>
      </c>
      <c r="B16" s="22" t="s">
        <v>150</v>
      </c>
      <c r="C16" s="22" t="s">
        <v>152</v>
      </c>
      <c r="D16" s="25">
        <v>55562</v>
      </c>
      <c r="E16" s="23">
        <v>1639.079</v>
      </c>
      <c r="F16" s="24">
        <v>2.5078002722920298</v>
      </c>
    </row>
    <row r="17" spans="1:6" x14ac:dyDescent="0.2">
      <c r="A17" s="22" t="s">
        <v>349</v>
      </c>
      <c r="B17" s="22" t="s">
        <v>348</v>
      </c>
      <c r="C17" s="22" t="s">
        <v>239</v>
      </c>
      <c r="D17" s="25">
        <v>169704</v>
      </c>
      <c r="E17" s="23">
        <v>1628.1401760000001</v>
      </c>
      <c r="F17" s="24">
        <v>2.4910638088233599</v>
      </c>
    </row>
    <row r="18" spans="1:6" x14ac:dyDescent="0.2">
      <c r="A18" s="22" t="s">
        <v>346</v>
      </c>
      <c r="B18" s="22" t="s">
        <v>345</v>
      </c>
      <c r="C18" s="22" t="s">
        <v>347</v>
      </c>
      <c r="D18" s="25">
        <v>599553</v>
      </c>
      <c r="E18" s="23">
        <v>1575.3255079999999</v>
      </c>
      <c r="F18" s="24">
        <v>2.4102570638211902</v>
      </c>
    </row>
    <row r="19" spans="1:6" x14ac:dyDescent="0.2">
      <c r="A19" s="22" t="s">
        <v>139</v>
      </c>
      <c r="B19" s="22" t="s">
        <v>138</v>
      </c>
      <c r="C19" s="22" t="s">
        <v>140</v>
      </c>
      <c r="D19" s="25">
        <v>450633</v>
      </c>
      <c r="E19" s="23">
        <v>1442.0255999999999</v>
      </c>
      <c r="F19" s="24">
        <v>2.2063074399294198</v>
      </c>
    </row>
    <row r="20" spans="1:6" x14ac:dyDescent="0.2">
      <c r="A20" s="22" t="s">
        <v>579</v>
      </c>
      <c r="B20" s="22" t="s">
        <v>578</v>
      </c>
      <c r="C20" s="22" t="s">
        <v>149</v>
      </c>
      <c r="D20" s="25">
        <v>63490</v>
      </c>
      <c r="E20" s="23">
        <v>1301.9259400000001</v>
      </c>
      <c r="F20" s="24">
        <v>1.99195415647205</v>
      </c>
    </row>
    <row r="21" spans="1:6" x14ac:dyDescent="0.2">
      <c r="A21" s="22" t="s">
        <v>357</v>
      </c>
      <c r="B21" s="22" t="s">
        <v>356</v>
      </c>
      <c r="C21" s="22" t="s">
        <v>170</v>
      </c>
      <c r="D21" s="25">
        <v>65851</v>
      </c>
      <c r="E21" s="23">
        <v>1196.249266</v>
      </c>
      <c r="F21" s="24">
        <v>1.83026823905616</v>
      </c>
    </row>
    <row r="22" spans="1:6" x14ac:dyDescent="0.2">
      <c r="A22" s="22" t="s">
        <v>281</v>
      </c>
      <c r="B22" s="22" t="s">
        <v>280</v>
      </c>
      <c r="C22" s="22" t="s">
        <v>167</v>
      </c>
      <c r="D22" s="25">
        <v>25702</v>
      </c>
      <c r="E22" s="23">
        <v>1178.95074</v>
      </c>
      <c r="F22" s="24">
        <v>1.80380139504617</v>
      </c>
    </row>
    <row r="23" spans="1:6" x14ac:dyDescent="0.2">
      <c r="A23" s="22" t="s">
        <v>361</v>
      </c>
      <c r="B23" s="22" t="s">
        <v>360</v>
      </c>
      <c r="C23" s="22" t="s">
        <v>347</v>
      </c>
      <c r="D23" s="25">
        <v>55178</v>
      </c>
      <c r="E23" s="23">
        <v>1036.849798</v>
      </c>
      <c r="F23" s="24">
        <v>1.5863861386488001</v>
      </c>
    </row>
    <row r="24" spans="1:6" x14ac:dyDescent="0.2">
      <c r="A24" s="22" t="s">
        <v>344</v>
      </c>
      <c r="B24" s="22" t="s">
        <v>343</v>
      </c>
      <c r="C24" s="22" t="s">
        <v>152</v>
      </c>
      <c r="D24" s="25">
        <v>8087</v>
      </c>
      <c r="E24" s="23">
        <v>967.77129000000002</v>
      </c>
      <c r="F24" s="24">
        <v>1.4806956251519301</v>
      </c>
    </row>
    <row r="25" spans="1:6" x14ac:dyDescent="0.2">
      <c r="A25" s="22" t="s">
        <v>324</v>
      </c>
      <c r="B25" s="22" t="s">
        <v>323</v>
      </c>
      <c r="C25" s="22" t="s">
        <v>173</v>
      </c>
      <c r="D25" s="25">
        <v>295529</v>
      </c>
      <c r="E25" s="23">
        <v>953.81984750000004</v>
      </c>
      <c r="F25" s="24">
        <v>1.4593498380969101</v>
      </c>
    </row>
    <row r="26" spans="1:6" x14ac:dyDescent="0.2">
      <c r="A26" s="22" t="s">
        <v>193</v>
      </c>
      <c r="B26" s="22" t="s">
        <v>192</v>
      </c>
      <c r="C26" s="22" t="s">
        <v>194</v>
      </c>
      <c r="D26" s="25">
        <v>515992</v>
      </c>
      <c r="E26" s="23">
        <v>950.97325599999999</v>
      </c>
      <c r="F26" s="24">
        <v>1.45499453677293</v>
      </c>
    </row>
    <row r="27" spans="1:6" x14ac:dyDescent="0.2">
      <c r="A27" s="22" t="s">
        <v>427</v>
      </c>
      <c r="B27" s="22" t="s">
        <v>426</v>
      </c>
      <c r="C27" s="22" t="s">
        <v>428</v>
      </c>
      <c r="D27" s="25">
        <v>48736</v>
      </c>
      <c r="E27" s="23">
        <v>876.419488</v>
      </c>
      <c r="F27" s="24">
        <v>1.3409268440681901</v>
      </c>
    </row>
    <row r="28" spans="1:6" x14ac:dyDescent="0.2">
      <c r="A28" s="22" t="s">
        <v>154</v>
      </c>
      <c r="B28" s="22" t="s">
        <v>153</v>
      </c>
      <c r="C28" s="22" t="s">
        <v>155</v>
      </c>
      <c r="D28" s="25">
        <v>222725</v>
      </c>
      <c r="E28" s="23">
        <v>864.84117500000002</v>
      </c>
      <c r="F28" s="24">
        <v>1.3232119587612099</v>
      </c>
    </row>
    <row r="29" spans="1:6" x14ac:dyDescent="0.2">
      <c r="A29" s="22" t="s">
        <v>482</v>
      </c>
      <c r="B29" s="22" t="s">
        <v>481</v>
      </c>
      <c r="C29" s="22" t="s">
        <v>239</v>
      </c>
      <c r="D29" s="25">
        <v>87114</v>
      </c>
      <c r="E29" s="23">
        <v>856.06927800000005</v>
      </c>
      <c r="F29" s="24">
        <v>1.30979090603274</v>
      </c>
    </row>
    <row r="30" spans="1:6" x14ac:dyDescent="0.2">
      <c r="A30" s="22" t="s">
        <v>274</v>
      </c>
      <c r="B30" s="22" t="s">
        <v>273</v>
      </c>
      <c r="C30" s="22" t="s">
        <v>275</v>
      </c>
      <c r="D30" s="25">
        <v>90036</v>
      </c>
      <c r="E30" s="23">
        <v>847.95904800000005</v>
      </c>
      <c r="F30" s="24">
        <v>1.29738220760982</v>
      </c>
    </row>
    <row r="31" spans="1:6" x14ac:dyDescent="0.2">
      <c r="A31" s="22" t="s">
        <v>163</v>
      </c>
      <c r="B31" s="22" t="s">
        <v>162</v>
      </c>
      <c r="C31" s="22" t="s">
        <v>164</v>
      </c>
      <c r="D31" s="25">
        <v>7361</v>
      </c>
      <c r="E31" s="23">
        <v>806.47116000000005</v>
      </c>
      <c r="F31" s="24">
        <v>1.2339055009817499</v>
      </c>
    </row>
    <row r="32" spans="1:6" x14ac:dyDescent="0.2">
      <c r="A32" s="22" t="s">
        <v>261</v>
      </c>
      <c r="B32" s="22" t="s">
        <v>260</v>
      </c>
      <c r="C32" s="22" t="s">
        <v>149</v>
      </c>
      <c r="D32" s="25">
        <v>65521</v>
      </c>
      <c r="E32" s="23">
        <v>805.90830000000005</v>
      </c>
      <c r="F32" s="24">
        <v>1.2330443219530001</v>
      </c>
    </row>
    <row r="33" spans="1:6" x14ac:dyDescent="0.2">
      <c r="A33" s="22" t="s">
        <v>541</v>
      </c>
      <c r="B33" s="22" t="s">
        <v>540</v>
      </c>
      <c r="C33" s="22" t="s">
        <v>206</v>
      </c>
      <c r="D33" s="25">
        <v>25411</v>
      </c>
      <c r="E33" s="23">
        <v>785.70812000000001</v>
      </c>
      <c r="F33" s="24">
        <v>1.2021379306781801</v>
      </c>
    </row>
    <row r="34" spans="1:6" x14ac:dyDescent="0.2">
      <c r="A34" s="22" t="s">
        <v>369</v>
      </c>
      <c r="B34" s="22" t="s">
        <v>368</v>
      </c>
      <c r="C34" s="22" t="s">
        <v>194</v>
      </c>
      <c r="D34" s="25">
        <v>59871</v>
      </c>
      <c r="E34" s="23">
        <v>750.42311400000006</v>
      </c>
      <c r="F34" s="24">
        <v>1.1481516690918701</v>
      </c>
    </row>
    <row r="35" spans="1:6" x14ac:dyDescent="0.2">
      <c r="A35" s="22" t="s">
        <v>565</v>
      </c>
      <c r="B35" s="22" t="s">
        <v>564</v>
      </c>
      <c r="C35" s="22" t="s">
        <v>152</v>
      </c>
      <c r="D35" s="25">
        <v>6785</v>
      </c>
      <c r="E35" s="23">
        <v>737.80089999999996</v>
      </c>
      <c r="F35" s="24">
        <v>1.1288396092667301</v>
      </c>
    </row>
    <row r="36" spans="1:6" x14ac:dyDescent="0.2">
      <c r="A36" s="22" t="s">
        <v>515</v>
      </c>
      <c r="B36" s="22" t="s">
        <v>514</v>
      </c>
      <c r="C36" s="22" t="s">
        <v>173</v>
      </c>
      <c r="D36" s="25">
        <v>281603</v>
      </c>
      <c r="E36" s="23">
        <v>733.57581500000003</v>
      </c>
      <c r="F36" s="24">
        <v>1.12237520498026</v>
      </c>
    </row>
    <row r="37" spans="1:6" x14ac:dyDescent="0.2">
      <c r="A37" s="22" t="s">
        <v>537</v>
      </c>
      <c r="B37" s="22" t="s">
        <v>536</v>
      </c>
      <c r="C37" s="22" t="s">
        <v>164</v>
      </c>
      <c r="D37" s="25">
        <v>23469</v>
      </c>
      <c r="E37" s="23">
        <v>718.59731099999999</v>
      </c>
      <c r="F37" s="24">
        <v>1.09945800793868</v>
      </c>
    </row>
    <row r="38" spans="1:6" x14ac:dyDescent="0.2">
      <c r="A38" s="22" t="s">
        <v>217</v>
      </c>
      <c r="B38" s="22" t="s">
        <v>216</v>
      </c>
      <c r="C38" s="22" t="s">
        <v>218</v>
      </c>
      <c r="D38" s="25">
        <v>14077</v>
      </c>
      <c r="E38" s="23">
        <v>701.59767999999997</v>
      </c>
      <c r="F38" s="24">
        <v>1.07344847499325</v>
      </c>
    </row>
    <row r="39" spans="1:6" x14ac:dyDescent="0.2">
      <c r="A39" s="22" t="s">
        <v>200</v>
      </c>
      <c r="B39" s="22" t="s">
        <v>199</v>
      </c>
      <c r="C39" s="22" t="s">
        <v>167</v>
      </c>
      <c r="D39" s="25">
        <v>28107</v>
      </c>
      <c r="E39" s="23">
        <v>675.29878199999996</v>
      </c>
      <c r="F39" s="24">
        <v>1.03321101019419</v>
      </c>
    </row>
    <row r="40" spans="1:6" x14ac:dyDescent="0.2">
      <c r="A40" s="22" t="s">
        <v>449</v>
      </c>
      <c r="B40" s="22" t="s">
        <v>448</v>
      </c>
      <c r="C40" s="22" t="s">
        <v>450</v>
      </c>
      <c r="D40" s="25">
        <v>148979</v>
      </c>
      <c r="E40" s="23">
        <v>633.16075000000001</v>
      </c>
      <c r="F40" s="24">
        <v>0.96873957951668299</v>
      </c>
    </row>
    <row r="41" spans="1:6" x14ac:dyDescent="0.2">
      <c r="A41" s="22" t="s">
        <v>340</v>
      </c>
      <c r="B41" s="22" t="s">
        <v>339</v>
      </c>
      <c r="C41" s="22" t="s">
        <v>239</v>
      </c>
      <c r="D41" s="25">
        <v>36151</v>
      </c>
      <c r="E41" s="23">
        <v>625.77381000000003</v>
      </c>
      <c r="F41" s="24">
        <v>0.95743751894278395</v>
      </c>
    </row>
    <row r="42" spans="1:6" x14ac:dyDescent="0.2">
      <c r="A42" s="22" t="s">
        <v>419</v>
      </c>
      <c r="B42" s="22" t="s">
        <v>418</v>
      </c>
      <c r="C42" s="22" t="s">
        <v>152</v>
      </c>
      <c r="D42" s="25">
        <v>8580</v>
      </c>
      <c r="E42" s="23">
        <v>613.47</v>
      </c>
      <c r="F42" s="24">
        <v>0.93861261906411497</v>
      </c>
    </row>
    <row r="43" spans="1:6" x14ac:dyDescent="0.2">
      <c r="A43" s="22" t="s">
        <v>407</v>
      </c>
      <c r="B43" s="22" t="s">
        <v>406</v>
      </c>
      <c r="C43" s="22" t="s">
        <v>408</v>
      </c>
      <c r="D43" s="25">
        <v>21086</v>
      </c>
      <c r="E43" s="23">
        <v>612.21092399999998</v>
      </c>
      <c r="F43" s="24">
        <v>0.93668622556164405</v>
      </c>
    </row>
    <row r="44" spans="1:6" x14ac:dyDescent="0.2">
      <c r="A44" s="22" t="s">
        <v>871</v>
      </c>
      <c r="B44" s="22" t="s">
        <v>870</v>
      </c>
      <c r="C44" s="22" t="s">
        <v>149</v>
      </c>
      <c r="D44" s="25">
        <v>39503</v>
      </c>
      <c r="E44" s="23">
        <v>602.02571999999998</v>
      </c>
      <c r="F44" s="24">
        <v>0.92110280501598996</v>
      </c>
    </row>
    <row r="45" spans="1:6" x14ac:dyDescent="0.2">
      <c r="A45" s="22" t="s">
        <v>497</v>
      </c>
      <c r="B45" s="22" t="s">
        <v>496</v>
      </c>
      <c r="C45" s="22" t="s">
        <v>184</v>
      </c>
      <c r="D45" s="25">
        <v>44591</v>
      </c>
      <c r="E45" s="23">
        <v>584.14210000000003</v>
      </c>
      <c r="F45" s="24">
        <v>0.89374076382971002</v>
      </c>
    </row>
    <row r="46" spans="1:6" x14ac:dyDescent="0.2">
      <c r="A46" s="22" t="s">
        <v>285</v>
      </c>
      <c r="B46" s="22" t="s">
        <v>284</v>
      </c>
      <c r="C46" s="22" t="s">
        <v>286</v>
      </c>
      <c r="D46" s="25">
        <v>241553</v>
      </c>
      <c r="E46" s="23">
        <v>545.42667400000005</v>
      </c>
      <c r="F46" s="24">
        <v>0.83450593996539202</v>
      </c>
    </row>
    <row r="47" spans="1:6" x14ac:dyDescent="0.2">
      <c r="A47" s="22" t="s">
        <v>268</v>
      </c>
      <c r="B47" s="22" t="s">
        <v>267</v>
      </c>
      <c r="C47" s="22" t="s">
        <v>140</v>
      </c>
      <c r="D47" s="25">
        <v>20690</v>
      </c>
      <c r="E47" s="23">
        <v>542.40904</v>
      </c>
      <c r="F47" s="24">
        <v>0.82988894263525903</v>
      </c>
    </row>
    <row r="48" spans="1:6" x14ac:dyDescent="0.2">
      <c r="A48" s="22" t="s">
        <v>263</v>
      </c>
      <c r="B48" s="22" t="s">
        <v>262</v>
      </c>
      <c r="C48" s="22" t="s">
        <v>181</v>
      </c>
      <c r="D48" s="25">
        <v>6400</v>
      </c>
      <c r="E48" s="23">
        <v>522.59199999999998</v>
      </c>
      <c r="F48" s="24">
        <v>0.79956875775824998</v>
      </c>
    </row>
    <row r="49" spans="1:7" x14ac:dyDescent="0.2">
      <c r="A49" s="22" t="s">
        <v>363</v>
      </c>
      <c r="B49" s="22" t="s">
        <v>362</v>
      </c>
      <c r="C49" s="22" t="s">
        <v>227</v>
      </c>
      <c r="D49" s="25">
        <v>27952</v>
      </c>
      <c r="E49" s="23">
        <v>474.177728</v>
      </c>
      <c r="F49" s="24">
        <v>0.72549464387818696</v>
      </c>
    </row>
    <row r="50" spans="1:7" x14ac:dyDescent="0.2">
      <c r="A50" s="22" t="s">
        <v>169</v>
      </c>
      <c r="B50" s="22" t="s">
        <v>168</v>
      </c>
      <c r="C50" s="22" t="s">
        <v>170</v>
      </c>
      <c r="D50" s="25">
        <v>34999</v>
      </c>
      <c r="E50" s="23">
        <v>471.08654000000001</v>
      </c>
      <c r="F50" s="24">
        <v>0.72076510850612396</v>
      </c>
    </row>
    <row r="51" spans="1:7" x14ac:dyDescent="0.2">
      <c r="A51" s="22" t="s">
        <v>189</v>
      </c>
      <c r="B51" s="22" t="s">
        <v>188</v>
      </c>
      <c r="C51" s="22" t="s">
        <v>170</v>
      </c>
      <c r="D51" s="25">
        <v>37928</v>
      </c>
      <c r="E51" s="23">
        <v>467.65224000000001</v>
      </c>
      <c r="F51" s="24">
        <v>0.71551060980585901</v>
      </c>
    </row>
    <row r="52" spans="1:7" x14ac:dyDescent="0.2">
      <c r="A52" s="22" t="s">
        <v>330</v>
      </c>
      <c r="B52" s="22" t="s">
        <v>329</v>
      </c>
      <c r="C52" s="22" t="s">
        <v>239</v>
      </c>
      <c r="D52" s="25">
        <v>204116</v>
      </c>
      <c r="E52" s="23">
        <v>442.68678080000001</v>
      </c>
      <c r="F52" s="24">
        <v>0.67731331401983697</v>
      </c>
    </row>
    <row r="53" spans="1:7" x14ac:dyDescent="0.2">
      <c r="A53" s="22" t="s">
        <v>563</v>
      </c>
      <c r="B53" s="22" t="s">
        <v>562</v>
      </c>
      <c r="C53" s="22" t="s">
        <v>181</v>
      </c>
      <c r="D53" s="25">
        <v>46283</v>
      </c>
      <c r="E53" s="23">
        <v>430.33933400000001</v>
      </c>
      <c r="F53" s="24">
        <v>0.65842164958685301</v>
      </c>
    </row>
    <row r="54" spans="1:7" x14ac:dyDescent="0.2">
      <c r="A54" s="22" t="s">
        <v>555</v>
      </c>
      <c r="B54" s="22" t="s">
        <v>554</v>
      </c>
      <c r="C54" s="22" t="s">
        <v>187</v>
      </c>
      <c r="D54" s="25">
        <v>40497</v>
      </c>
      <c r="E54" s="23">
        <v>384.51901500000002</v>
      </c>
      <c r="F54" s="24">
        <v>0.588316298676551</v>
      </c>
    </row>
    <row r="55" spans="1:7" x14ac:dyDescent="0.2">
      <c r="A55" s="22" t="s">
        <v>471</v>
      </c>
      <c r="B55" s="22" t="s">
        <v>470</v>
      </c>
      <c r="C55" s="22" t="s">
        <v>152</v>
      </c>
      <c r="D55" s="25">
        <v>130117</v>
      </c>
      <c r="E55" s="23">
        <v>368.88169499999998</v>
      </c>
      <c r="F55" s="24">
        <v>0.56439110937577996</v>
      </c>
    </row>
    <row r="56" spans="1:7" x14ac:dyDescent="0.2">
      <c r="A56" s="22" t="s">
        <v>332</v>
      </c>
      <c r="B56" s="22" t="s">
        <v>331</v>
      </c>
      <c r="C56" s="22" t="s">
        <v>227</v>
      </c>
      <c r="D56" s="25">
        <v>66902</v>
      </c>
      <c r="E56" s="23">
        <v>348.69322399999999</v>
      </c>
      <c r="F56" s="24">
        <v>0.53350263293812294</v>
      </c>
    </row>
    <row r="57" spans="1:7" x14ac:dyDescent="0.2">
      <c r="A57" s="21" t="s">
        <v>33</v>
      </c>
      <c r="B57" s="21"/>
      <c r="C57" s="21"/>
      <c r="D57" s="21"/>
      <c r="E57" s="26">
        <f>SUM(E7:E56)</f>
        <v>65094.54868829999</v>
      </c>
      <c r="F57" s="27">
        <f>SUM(F7:F56)</f>
        <v>99.595032896672734</v>
      </c>
      <c r="G57" s="11"/>
    </row>
    <row r="58" spans="1:7" x14ac:dyDescent="0.2">
      <c r="A58" s="22"/>
      <c r="B58" s="22"/>
      <c r="C58" s="22"/>
      <c r="D58" s="22"/>
      <c r="E58" s="23"/>
      <c r="F58" s="24"/>
    </row>
    <row r="59" spans="1:7" x14ac:dyDescent="0.2">
      <c r="A59" s="21" t="s">
        <v>41</v>
      </c>
      <c r="B59" s="21"/>
      <c r="C59" s="21"/>
      <c r="D59" s="21"/>
      <c r="E59" s="26">
        <f>E57</f>
        <v>65094.54868829999</v>
      </c>
      <c r="F59" s="27">
        <f>F57</f>
        <v>99.595032896672734</v>
      </c>
      <c r="G59" s="11"/>
    </row>
    <row r="60" spans="1:7" x14ac:dyDescent="0.2">
      <c r="A60" s="21"/>
      <c r="B60" s="21"/>
      <c r="C60" s="21"/>
      <c r="D60" s="21"/>
      <c r="E60" s="26"/>
      <c r="F60" s="27"/>
      <c r="G60" s="11"/>
    </row>
    <row r="61" spans="1:7" x14ac:dyDescent="0.2">
      <c r="A61" s="21" t="s">
        <v>43</v>
      </c>
      <c r="B61" s="21"/>
      <c r="C61" s="21"/>
      <c r="D61" s="21"/>
      <c r="E61" s="26">
        <f>E63-(E57)</f>
        <v>264.68338890001178</v>
      </c>
      <c r="F61" s="27">
        <f>F63-(F57)</f>
        <v>0.40496710332726593</v>
      </c>
      <c r="G61" s="11"/>
    </row>
    <row r="62" spans="1:7" x14ac:dyDescent="0.2">
      <c r="A62" s="21"/>
      <c r="B62" s="21"/>
      <c r="C62" s="21"/>
      <c r="D62" s="21"/>
      <c r="E62" s="26"/>
      <c r="F62" s="27"/>
      <c r="G62" s="11"/>
    </row>
    <row r="63" spans="1:7" x14ac:dyDescent="0.2">
      <c r="A63" s="28" t="s">
        <v>42</v>
      </c>
      <c r="B63" s="28"/>
      <c r="C63" s="28"/>
      <c r="D63" s="28"/>
      <c r="E63" s="29">
        <v>65359.232077200002</v>
      </c>
      <c r="F63" s="30">
        <v>100</v>
      </c>
      <c r="G63" s="11"/>
    </row>
    <row r="65" spans="1:9" ht="23.25" customHeight="1" x14ac:dyDescent="0.2">
      <c r="A65" s="152" t="s">
        <v>1031</v>
      </c>
      <c r="B65" s="152"/>
      <c r="C65" s="152"/>
      <c r="D65" s="152"/>
      <c r="G65" s="10"/>
      <c r="H65" s="10"/>
      <c r="I65" s="9"/>
    </row>
    <row r="67" spans="1:9" x14ac:dyDescent="0.2">
      <c r="A67" s="11" t="s">
        <v>45</v>
      </c>
    </row>
    <row r="68" spans="1:9" x14ac:dyDescent="0.2">
      <c r="A68" s="11" t="s">
        <v>1010</v>
      </c>
    </row>
    <row r="69" spans="1:9" x14ac:dyDescent="0.2">
      <c r="A69" s="11" t="s">
        <v>46</v>
      </c>
      <c r="B69" s="11"/>
      <c r="C69" s="31" t="s">
        <v>48</v>
      </c>
      <c r="D69" s="31" t="s">
        <v>47</v>
      </c>
    </row>
    <row r="70" spans="1:9" x14ac:dyDescent="0.2">
      <c r="A70" s="6" t="s">
        <v>57</v>
      </c>
      <c r="C70" s="32">
        <v>195.3484</v>
      </c>
      <c r="D70" s="32">
        <v>183.55760000000001</v>
      </c>
    </row>
    <row r="71" spans="1:9" x14ac:dyDescent="0.2">
      <c r="A71" s="6" t="s">
        <v>125</v>
      </c>
      <c r="C71" s="32">
        <v>168.92750000000001</v>
      </c>
      <c r="D71" s="32">
        <v>158.7313</v>
      </c>
    </row>
    <row r="72" spans="1:9" x14ac:dyDescent="0.2">
      <c r="A72" s="6" t="s">
        <v>58</v>
      </c>
      <c r="C72" s="32">
        <v>206.05250000000001</v>
      </c>
      <c r="D72" s="32">
        <v>193.67330000000001</v>
      </c>
    </row>
    <row r="73" spans="1:9" x14ac:dyDescent="0.2">
      <c r="A73" s="6" t="s">
        <v>126</v>
      </c>
      <c r="C73" s="32">
        <v>179.4982</v>
      </c>
      <c r="D73" s="32">
        <v>168.71430000000001</v>
      </c>
    </row>
    <row r="75" spans="1:9" x14ac:dyDescent="0.2">
      <c r="A75" s="6" t="s">
        <v>52</v>
      </c>
    </row>
    <row r="77" spans="1:9" x14ac:dyDescent="0.2">
      <c r="A77" s="11" t="s">
        <v>1011</v>
      </c>
      <c r="D77" s="31" t="s">
        <v>54</v>
      </c>
    </row>
    <row r="79" spans="1:9" x14ac:dyDescent="0.2">
      <c r="A79" s="11" t="s">
        <v>1014</v>
      </c>
      <c r="D79" s="31" t="s">
        <v>54</v>
      </c>
    </row>
    <row r="81" spans="1:4" x14ac:dyDescent="0.2">
      <c r="A81" s="11" t="s">
        <v>1058</v>
      </c>
      <c r="D81" s="31" t="s">
        <v>54</v>
      </c>
    </row>
    <row r="82" spans="1:4" x14ac:dyDescent="0.2">
      <c r="A82" s="11"/>
    </row>
    <row r="83" spans="1:4" x14ac:dyDescent="0.2">
      <c r="A83" s="11" t="s">
        <v>1043</v>
      </c>
      <c r="D83" s="31" t="s">
        <v>54</v>
      </c>
    </row>
    <row r="85" spans="1:4" x14ac:dyDescent="0.2">
      <c r="A85" s="11" t="s">
        <v>1044</v>
      </c>
      <c r="D85" s="36">
        <v>6.034809743876593E-2</v>
      </c>
    </row>
    <row r="87" spans="1:4" x14ac:dyDescent="0.2">
      <c r="A87" s="11" t="s">
        <v>378</v>
      </c>
      <c r="D87" s="31" t="s">
        <v>54</v>
      </c>
    </row>
    <row r="89" spans="1:4" x14ac:dyDescent="0.2">
      <c r="A89" s="11" t="s">
        <v>1025</v>
      </c>
      <c r="D89" s="31" t="s">
        <v>54</v>
      </c>
    </row>
    <row r="91" spans="1:4" x14ac:dyDescent="0.2">
      <c r="A91" s="11" t="s">
        <v>1026</v>
      </c>
      <c r="B91" s="11"/>
      <c r="D91" s="31" t="s">
        <v>54</v>
      </c>
    </row>
    <row r="92" spans="1:4" x14ac:dyDescent="0.2">
      <c r="A92" s="11"/>
      <c r="B92" s="11"/>
    </row>
    <row r="93" spans="1:4" x14ac:dyDescent="0.2">
      <c r="A93" s="11" t="s">
        <v>1027</v>
      </c>
      <c r="B93" s="11"/>
      <c r="D93" s="31" t="s">
        <v>54</v>
      </c>
    </row>
    <row r="94" spans="1:4" x14ac:dyDescent="0.2">
      <c r="A94" s="11"/>
      <c r="B94" s="11"/>
    </row>
    <row r="95" spans="1:4" x14ac:dyDescent="0.2">
      <c r="A95" s="11" t="s">
        <v>1028</v>
      </c>
      <c r="B95" s="11"/>
      <c r="D95" s="31" t="s">
        <v>54</v>
      </c>
    </row>
    <row r="97" spans="1:9" x14ac:dyDescent="0.2">
      <c r="A97" s="78" t="s">
        <v>1060</v>
      </c>
      <c r="B97" s="79"/>
      <c r="C97" s="79"/>
      <c r="D97" s="79"/>
    </row>
    <row r="99" spans="1:9" x14ac:dyDescent="0.2">
      <c r="A99" s="78" t="s">
        <v>1503</v>
      </c>
      <c r="B99" s="79"/>
      <c r="C99" s="79"/>
      <c r="D99" s="79"/>
      <c r="E99" s="10"/>
      <c r="G99" s="79"/>
      <c r="H99" s="79"/>
      <c r="I99" s="79"/>
    </row>
    <row r="100" spans="1:9" x14ac:dyDescent="0.2">
      <c r="A100" s="100"/>
      <c r="B100" s="79"/>
      <c r="C100" s="79"/>
      <c r="D100" s="79"/>
      <c r="E100" s="10"/>
      <c r="G100" s="79"/>
      <c r="H100" s="79"/>
      <c r="I100" s="79"/>
    </row>
    <row r="101" spans="1:9" x14ac:dyDescent="0.2">
      <c r="A101" s="79"/>
      <c r="B101" s="79"/>
      <c r="C101" s="79"/>
      <c r="D101" s="79"/>
      <c r="E101" s="10"/>
      <c r="G101" s="79"/>
      <c r="H101" s="79"/>
      <c r="I101" s="79"/>
    </row>
    <row r="102" spans="1:9" x14ac:dyDescent="0.2">
      <c r="A102" s="79"/>
      <c r="B102" s="79"/>
      <c r="C102" s="79"/>
      <c r="D102" s="79"/>
      <c r="E102" s="10"/>
      <c r="G102" s="79"/>
      <c r="H102" s="79"/>
      <c r="I102" s="79"/>
    </row>
    <row r="103" spans="1:9" x14ac:dyDescent="0.2">
      <c r="A103" s="79"/>
      <c r="B103" s="79"/>
      <c r="C103" s="79"/>
      <c r="D103" s="79"/>
      <c r="E103" s="10"/>
      <c r="G103" s="79"/>
      <c r="H103" s="79"/>
      <c r="I103" s="79"/>
    </row>
    <row r="104" spans="1:9" x14ac:dyDescent="0.2">
      <c r="A104" s="79"/>
      <c r="B104" s="79"/>
      <c r="C104" s="79"/>
      <c r="D104" s="79"/>
      <c r="E104" s="10"/>
      <c r="G104" s="79"/>
      <c r="H104" s="79"/>
      <c r="I104" s="79"/>
    </row>
    <row r="105" spans="1:9" x14ac:dyDescent="0.2">
      <c r="A105" s="79"/>
      <c r="B105" s="79"/>
      <c r="C105" s="79"/>
      <c r="D105" s="79"/>
      <c r="E105" s="10"/>
      <c r="G105" s="79"/>
      <c r="H105" s="79"/>
      <c r="I105" s="79"/>
    </row>
    <row r="106" spans="1:9" x14ac:dyDescent="0.2">
      <c r="A106" s="79"/>
      <c r="B106" s="79"/>
      <c r="C106" s="79"/>
      <c r="D106" s="79"/>
      <c r="E106" s="10"/>
      <c r="G106" s="79"/>
      <c r="H106" s="79"/>
      <c r="I106" s="79"/>
    </row>
    <row r="107" spans="1:9" x14ac:dyDescent="0.2">
      <c r="A107" s="79"/>
      <c r="B107" s="79"/>
      <c r="C107" s="79"/>
      <c r="D107" s="79"/>
      <c r="E107" s="10"/>
      <c r="G107" s="79"/>
      <c r="H107" s="79"/>
      <c r="I107" s="79"/>
    </row>
    <row r="108" spans="1:9" x14ac:dyDescent="0.2">
      <c r="A108" s="79"/>
      <c r="B108" s="79"/>
      <c r="C108" s="79"/>
      <c r="D108" s="79"/>
      <c r="E108" s="10"/>
      <c r="G108" s="79"/>
      <c r="H108" s="79"/>
      <c r="I108" s="79"/>
    </row>
    <row r="109" spans="1:9" x14ac:dyDescent="0.2">
      <c r="A109" s="79"/>
      <c r="B109" s="79"/>
      <c r="C109" s="79"/>
      <c r="D109" s="79"/>
      <c r="E109" s="10"/>
      <c r="G109" s="79"/>
      <c r="H109" s="79"/>
      <c r="I109" s="79"/>
    </row>
    <row r="110" spans="1:9" x14ac:dyDescent="0.2">
      <c r="A110" s="79"/>
      <c r="B110" s="79"/>
      <c r="C110" s="79"/>
      <c r="D110" s="79"/>
      <c r="E110" s="10"/>
      <c r="G110" s="79"/>
      <c r="H110" s="79"/>
      <c r="I110" s="79"/>
    </row>
    <row r="111" spans="1:9" x14ac:dyDescent="0.2">
      <c r="A111" s="79"/>
      <c r="B111" s="79"/>
      <c r="C111" s="79"/>
      <c r="D111" s="79"/>
      <c r="E111" s="10"/>
      <c r="G111" s="79"/>
      <c r="H111" s="79"/>
      <c r="I111" s="79"/>
    </row>
    <row r="112" spans="1:9" x14ac:dyDescent="0.2">
      <c r="A112" s="79"/>
      <c r="B112" s="79"/>
      <c r="C112" s="79"/>
      <c r="D112" s="79"/>
      <c r="E112" s="10"/>
      <c r="G112" s="79"/>
      <c r="H112" s="79"/>
      <c r="I112" s="79"/>
    </row>
    <row r="113" spans="1:9" x14ac:dyDescent="0.2">
      <c r="A113" s="79"/>
      <c r="B113" s="79"/>
      <c r="C113" s="79"/>
      <c r="D113" s="79"/>
      <c r="E113" s="10"/>
      <c r="G113" s="79"/>
      <c r="H113" s="79"/>
      <c r="I113" s="79"/>
    </row>
    <row r="114" spans="1:9" x14ac:dyDescent="0.2">
      <c r="A114" s="79"/>
      <c r="B114" s="79"/>
      <c r="C114" s="79"/>
      <c r="D114" s="79"/>
      <c r="E114" s="10"/>
      <c r="G114" s="79"/>
      <c r="H114" s="79"/>
      <c r="I114" s="79"/>
    </row>
    <row r="115" spans="1:9" x14ac:dyDescent="0.2">
      <c r="A115" s="79"/>
      <c r="B115" s="79"/>
      <c r="C115" s="79"/>
      <c r="D115" s="79"/>
      <c r="E115" s="10"/>
      <c r="G115" s="79"/>
      <c r="H115" s="79"/>
      <c r="I115" s="79"/>
    </row>
    <row r="116" spans="1:9" x14ac:dyDescent="0.2">
      <c r="A116" s="79"/>
      <c r="B116" s="79"/>
      <c r="C116" s="79"/>
      <c r="D116" s="79"/>
      <c r="E116" s="10"/>
      <c r="G116" s="79"/>
      <c r="H116" s="79"/>
      <c r="I116" s="79"/>
    </row>
    <row r="117" spans="1:9" x14ac:dyDescent="0.2">
      <c r="A117" s="78" t="s">
        <v>1910</v>
      </c>
      <c r="B117" s="79"/>
      <c r="C117" s="79"/>
      <c r="D117" s="79"/>
      <c r="E117" s="10"/>
      <c r="G117" s="79"/>
      <c r="H117" s="79"/>
      <c r="I117" s="79"/>
    </row>
    <row r="118" spans="1:9" x14ac:dyDescent="0.2">
      <c r="A118" s="79"/>
      <c r="B118" s="79"/>
      <c r="C118" s="79"/>
      <c r="D118" s="79"/>
      <c r="E118" s="10"/>
      <c r="G118" s="79"/>
      <c r="H118" s="79"/>
      <c r="I118" s="79"/>
    </row>
    <row r="119" spans="1:9" x14ac:dyDescent="0.2">
      <c r="A119" s="78" t="s">
        <v>1505</v>
      </c>
      <c r="B119" s="79"/>
      <c r="C119" s="79"/>
      <c r="D119" s="79"/>
      <c r="E119" s="10"/>
      <c r="G119" s="79"/>
      <c r="H119" s="79"/>
      <c r="I119" s="79"/>
    </row>
    <row r="120" spans="1:9" x14ac:dyDescent="0.2">
      <c r="A120" s="79"/>
      <c r="B120" s="79"/>
      <c r="C120" s="79"/>
      <c r="D120" s="79"/>
      <c r="E120" s="10"/>
      <c r="G120" s="79"/>
      <c r="H120" s="79"/>
      <c r="I120" s="79"/>
    </row>
    <row r="121" spans="1:9" x14ac:dyDescent="0.2">
      <c r="A121" s="79"/>
      <c r="B121" s="79"/>
      <c r="C121" s="79"/>
      <c r="D121" s="79"/>
      <c r="E121" s="10"/>
      <c r="G121" s="79"/>
      <c r="H121" s="79"/>
      <c r="I121" s="79"/>
    </row>
    <row r="122" spans="1:9" x14ac:dyDescent="0.2">
      <c r="A122" s="79"/>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row r="125" spans="1:9" x14ac:dyDescent="0.2">
      <c r="A125" s="79"/>
      <c r="B125" s="79"/>
      <c r="C125" s="79"/>
      <c r="D125" s="79"/>
      <c r="E125" s="10"/>
      <c r="G125" s="79"/>
      <c r="H125" s="79"/>
      <c r="I125" s="79"/>
    </row>
    <row r="126" spans="1:9" x14ac:dyDescent="0.2">
      <c r="A126" s="79"/>
      <c r="B126" s="79"/>
      <c r="C126" s="79"/>
      <c r="D126" s="79"/>
      <c r="E126" s="10"/>
      <c r="G126" s="79"/>
      <c r="H126" s="79"/>
      <c r="I126" s="79"/>
    </row>
    <row r="127" spans="1:9" x14ac:dyDescent="0.2">
      <c r="A127" s="79"/>
      <c r="B127" s="79"/>
      <c r="C127" s="79"/>
      <c r="D127" s="79"/>
      <c r="E127" s="10"/>
      <c r="G127" s="79"/>
      <c r="H127" s="79"/>
      <c r="I127" s="79"/>
    </row>
    <row r="128" spans="1:9" x14ac:dyDescent="0.2">
      <c r="A128" s="79"/>
      <c r="B128" s="79"/>
      <c r="C128" s="79"/>
      <c r="D128" s="79"/>
      <c r="E128" s="10"/>
      <c r="G128" s="79"/>
      <c r="H128" s="79"/>
      <c r="I128" s="79"/>
    </row>
    <row r="129" spans="1:9" x14ac:dyDescent="0.2">
      <c r="A129" s="79"/>
      <c r="B129" s="79"/>
      <c r="C129" s="79"/>
      <c r="D129" s="79"/>
      <c r="E129" s="10"/>
      <c r="G129" s="79"/>
      <c r="H129" s="79"/>
      <c r="I129" s="79"/>
    </row>
    <row r="130" spans="1:9" x14ac:dyDescent="0.2">
      <c r="A130" s="79"/>
      <c r="B130" s="79"/>
      <c r="C130" s="79"/>
      <c r="D130" s="79"/>
      <c r="E130" s="10"/>
      <c r="G130" s="79"/>
      <c r="H130" s="79"/>
      <c r="I130" s="79"/>
    </row>
    <row r="131" spans="1:9" x14ac:dyDescent="0.2">
      <c r="A131" s="79"/>
      <c r="B131" s="79"/>
      <c r="C131" s="79"/>
      <c r="D131" s="79"/>
      <c r="E131" s="10"/>
      <c r="G131" s="79"/>
      <c r="H131" s="79"/>
      <c r="I131" s="79"/>
    </row>
    <row r="132" spans="1:9" x14ac:dyDescent="0.2">
      <c r="A132" s="79"/>
      <c r="B132" s="79"/>
      <c r="C132" s="79"/>
      <c r="D132" s="79"/>
      <c r="E132" s="10"/>
      <c r="G132" s="79"/>
      <c r="H132" s="79"/>
      <c r="I132" s="79"/>
    </row>
    <row r="133" spans="1:9" x14ac:dyDescent="0.2">
      <c r="A133" s="79"/>
      <c r="B133" s="79"/>
      <c r="C133" s="79"/>
      <c r="D133" s="79"/>
      <c r="E133" s="10"/>
      <c r="G133" s="79"/>
      <c r="H133" s="79"/>
      <c r="I133" s="79"/>
    </row>
    <row r="134" spans="1:9" x14ac:dyDescent="0.2">
      <c r="A134" s="79"/>
      <c r="B134" s="79"/>
      <c r="C134" s="79"/>
      <c r="D134" s="79"/>
      <c r="E134" s="10"/>
      <c r="G134" s="79"/>
      <c r="H134" s="79"/>
      <c r="I134" s="79"/>
    </row>
    <row r="135" spans="1:9" x14ac:dyDescent="0.2">
      <c r="A135" s="79"/>
      <c r="B135" s="79"/>
      <c r="C135" s="79"/>
      <c r="D135" s="79"/>
      <c r="E135" s="10"/>
      <c r="G135" s="79"/>
      <c r="H135" s="79"/>
      <c r="I135" s="79"/>
    </row>
    <row r="136" spans="1:9" x14ac:dyDescent="0.2">
      <c r="A136" s="79"/>
      <c r="B136" s="79"/>
      <c r="C136" s="79"/>
      <c r="D136" s="79"/>
      <c r="E136" s="10"/>
      <c r="G136" s="79"/>
      <c r="H136" s="79"/>
      <c r="I136" s="79"/>
    </row>
    <row r="137" spans="1:9" x14ac:dyDescent="0.2">
      <c r="A137" s="78" t="s">
        <v>1911</v>
      </c>
      <c r="B137" s="79"/>
      <c r="C137" s="79"/>
      <c r="D137" s="79"/>
      <c r="E137" s="10"/>
      <c r="G137" s="79"/>
      <c r="H137" s="79"/>
      <c r="I137" s="79"/>
    </row>
    <row r="138" spans="1:9" x14ac:dyDescent="0.2">
      <c r="A138" s="79"/>
      <c r="B138" s="79"/>
      <c r="C138" s="79"/>
      <c r="D138" s="79"/>
      <c r="E138" s="10"/>
      <c r="G138" s="79"/>
      <c r="H138" s="79"/>
      <c r="I138" s="79"/>
    </row>
    <row r="139" spans="1:9" x14ac:dyDescent="0.2">
      <c r="A139" s="79" t="s">
        <v>1506</v>
      </c>
      <c r="B139" s="79"/>
      <c r="C139" s="79"/>
      <c r="D139" s="79"/>
      <c r="E139" s="10"/>
      <c r="G139" s="79"/>
      <c r="H139" s="79"/>
      <c r="I139" s="79"/>
    </row>
    <row r="140" spans="1:9" x14ac:dyDescent="0.2">
      <c r="A140" s="79"/>
      <c r="B140" s="79"/>
      <c r="C140" s="79"/>
      <c r="D140" s="79"/>
      <c r="E140" s="10"/>
      <c r="G140" s="79"/>
      <c r="H140" s="79"/>
      <c r="I140" s="79"/>
    </row>
  </sheetData>
  <mergeCells count="2">
    <mergeCell ref="A1:F1"/>
    <mergeCell ref="A65:D65"/>
  </mergeCells>
  <conditionalFormatting sqref="F2:F3 F5:F64 F141:F65536">
    <cfRule type="cellIs" dxfId="22" priority="3" stopIfTrue="1" operator="between">
      <formula>0.009</formula>
      <formula>-0.009</formula>
    </cfRule>
  </conditionalFormatting>
  <conditionalFormatting sqref="F66:F136">
    <cfRule type="cellIs" dxfId="21" priority="1" stopIfTrue="1" operator="between">
      <formula>0.009</formula>
      <formula>-0.009</formula>
    </cfRule>
  </conditionalFormatting>
  <conditionalFormatting sqref="F65:H65">
    <cfRule type="cellIs" dxfId="20" priority="2" stopIfTrue="1" operator="between">
      <formula>0.009</formula>
      <formula>-0.009</formula>
    </cfRule>
  </conditionalFormatting>
  <hyperlinks>
    <hyperlink ref="A100" r:id="rId1" tooltip="https://www.franklintempletonindia.com/downloadsServlet/pdf/product-labels-jg9o5k7l" display="https://www.franklintempletonindia.com/downloadsServlet/pdf/product-labels-jg9o5k7l" xr:uid="{2D7E1ECA-AD58-4E31-A743-EA3A8FDE2F6B}"/>
  </hyperlinks>
  <pageMargins left="0.7" right="0.7" top="0.75" bottom="0.75" header="0.3" footer="0.3"/>
  <pageSetup paperSize="9" orientation="portrait" r:id="rId2"/>
  <headerFooter>
    <oddFooter>&amp;C_x000D_&amp;1#&amp;"Aptos"&amp;10&amp;K000000 RESTRICTED</oddFooter>
    <evenFooter>&amp;LPUBLIC</evenFooter>
    <firstFooter>&amp;LPUBLIC</firstFooter>
  </headerFooter>
  <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46683-A671-4C1D-B0CE-C5D42ABDA08C}">
  <dimension ref="A1:I152"/>
  <sheetViews>
    <sheetView workbookViewId="0">
      <selection sqref="A1:F1"/>
    </sheetView>
  </sheetViews>
  <sheetFormatPr defaultColWidth="9.28515625" defaultRowHeight="11.25" x14ac:dyDescent="0.2"/>
  <cols>
    <col min="1" max="1" width="33.85546875" style="6" bestFit="1" customWidth="1"/>
    <col min="2" max="2" width="31.42578125" style="6" bestFit="1" customWidth="1"/>
    <col min="3" max="3" width="23" style="6" bestFit="1" customWidth="1"/>
    <col min="4" max="4" width="15.7109375" style="6" customWidth="1"/>
    <col min="5" max="5" width="24.7109375" style="9" customWidth="1"/>
    <col min="6" max="6" width="11.7109375" style="10" bestFit="1" customWidth="1"/>
    <col min="7" max="16384" width="9.28515625" style="6"/>
  </cols>
  <sheetData>
    <row r="1" spans="1:7" s="1" customFormat="1" ht="15" x14ac:dyDescent="0.2">
      <c r="A1" s="150" t="s">
        <v>27</v>
      </c>
      <c r="B1" s="151"/>
      <c r="C1" s="151"/>
      <c r="D1" s="151"/>
      <c r="E1" s="151"/>
      <c r="F1" s="151"/>
    </row>
    <row r="2" spans="1:7" s="1" customFormat="1" ht="12" x14ac:dyDescent="0.2">
      <c r="E2" s="5"/>
      <c r="F2" s="8"/>
    </row>
    <row r="3" spans="1:7" s="1" customFormat="1" ht="12" x14ac:dyDescent="0.2">
      <c r="A3" s="7" t="s">
        <v>7</v>
      </c>
      <c r="B3" s="2"/>
      <c r="C3" s="3"/>
      <c r="D3" s="3"/>
      <c r="E3" s="4"/>
      <c r="F3" s="8"/>
    </row>
    <row r="4" spans="1:7" s="1" customFormat="1" ht="22.9" customHeight="1" x14ac:dyDescent="0.2">
      <c r="A4" s="14" t="s">
        <v>2</v>
      </c>
      <c r="B4" s="14" t="s">
        <v>0</v>
      </c>
      <c r="C4" s="15" t="s">
        <v>4</v>
      </c>
      <c r="D4" s="15" t="s">
        <v>1</v>
      </c>
      <c r="E4" s="56" t="s">
        <v>6</v>
      </c>
      <c r="F4" s="16" t="s">
        <v>3</v>
      </c>
      <c r="G4" s="93" t="s">
        <v>5</v>
      </c>
    </row>
    <row r="5" spans="1:7" x14ac:dyDescent="0.2">
      <c r="A5" s="17" t="s">
        <v>128</v>
      </c>
      <c r="B5" s="18"/>
      <c r="C5" s="18"/>
      <c r="D5" s="18"/>
      <c r="E5" s="19"/>
      <c r="F5" s="20"/>
      <c r="G5" s="94"/>
    </row>
    <row r="6" spans="1:7" x14ac:dyDescent="0.2">
      <c r="A6" s="21" t="s">
        <v>31</v>
      </c>
      <c r="B6" s="22"/>
      <c r="C6" s="22"/>
      <c r="D6" s="22"/>
      <c r="E6" s="23"/>
      <c r="F6" s="24"/>
      <c r="G6" s="24"/>
    </row>
    <row r="7" spans="1:7" x14ac:dyDescent="0.2">
      <c r="A7" s="22" t="s">
        <v>135</v>
      </c>
      <c r="B7" s="22" t="s">
        <v>134</v>
      </c>
      <c r="C7" s="22" t="s">
        <v>131</v>
      </c>
      <c r="D7" s="25">
        <v>3297903</v>
      </c>
      <c r="E7" s="23">
        <v>43588.383950000003</v>
      </c>
      <c r="F7" s="24">
        <v>7.4651521452319702</v>
      </c>
      <c r="G7" s="24"/>
    </row>
    <row r="8" spans="1:7" x14ac:dyDescent="0.2">
      <c r="A8" s="22" t="s">
        <v>137</v>
      </c>
      <c r="B8" s="22" t="s">
        <v>136</v>
      </c>
      <c r="C8" s="22" t="s">
        <v>131</v>
      </c>
      <c r="D8" s="25">
        <v>4760175</v>
      </c>
      <c r="E8" s="23">
        <v>33735.360229999998</v>
      </c>
      <c r="F8" s="24">
        <v>5.7776768480345897</v>
      </c>
      <c r="G8" s="24"/>
    </row>
    <row r="9" spans="1:7" x14ac:dyDescent="0.2">
      <c r="A9" s="22" t="s">
        <v>130</v>
      </c>
      <c r="B9" s="22" t="s">
        <v>129</v>
      </c>
      <c r="C9" s="22" t="s">
        <v>131</v>
      </c>
      <c r="D9" s="25">
        <v>2477634</v>
      </c>
      <c r="E9" s="23">
        <v>30375.792839999998</v>
      </c>
      <c r="F9" s="24">
        <v>5.2023014971778503</v>
      </c>
      <c r="G9" s="24"/>
    </row>
    <row r="10" spans="1:7" x14ac:dyDescent="0.2">
      <c r="A10" s="22" t="s">
        <v>133</v>
      </c>
      <c r="B10" s="22" t="s">
        <v>132</v>
      </c>
      <c r="C10" s="22" t="s">
        <v>131</v>
      </c>
      <c r="D10" s="25">
        <v>2833344</v>
      </c>
      <c r="E10" s="23">
        <v>27185.935679999999</v>
      </c>
      <c r="F10" s="24">
        <v>4.65599152045852</v>
      </c>
      <c r="G10" s="24"/>
    </row>
    <row r="11" spans="1:7" x14ac:dyDescent="0.2">
      <c r="A11" s="22" t="s">
        <v>145</v>
      </c>
      <c r="B11" s="22" t="s">
        <v>144</v>
      </c>
      <c r="C11" s="22" t="s">
        <v>146</v>
      </c>
      <c r="D11" s="25">
        <v>717322</v>
      </c>
      <c r="E11" s="23">
        <v>26971.307199999999</v>
      </c>
      <c r="F11" s="24">
        <v>4.6192332350461101</v>
      </c>
      <c r="G11" s="24"/>
    </row>
    <row r="12" spans="1:7" x14ac:dyDescent="0.2">
      <c r="A12" s="22" t="s">
        <v>139</v>
      </c>
      <c r="B12" s="22" t="s">
        <v>138</v>
      </c>
      <c r="C12" s="22" t="s">
        <v>140</v>
      </c>
      <c r="D12" s="25">
        <v>7499624</v>
      </c>
      <c r="E12" s="23">
        <v>23998.7968</v>
      </c>
      <c r="F12" s="24">
        <v>4.1101470891881098</v>
      </c>
      <c r="G12" s="24"/>
    </row>
    <row r="13" spans="1:7" x14ac:dyDescent="0.2">
      <c r="A13" s="22" t="s">
        <v>142</v>
      </c>
      <c r="B13" s="22" t="s">
        <v>141</v>
      </c>
      <c r="C13" s="22" t="s">
        <v>143</v>
      </c>
      <c r="D13" s="25">
        <v>1090541</v>
      </c>
      <c r="E13" s="23">
        <v>19160.805369999998</v>
      </c>
      <c r="F13" s="24">
        <v>3.2815698667862101</v>
      </c>
      <c r="G13" s="24"/>
    </row>
    <row r="14" spans="1:7" x14ac:dyDescent="0.2">
      <c r="A14" s="22" t="s">
        <v>148</v>
      </c>
      <c r="B14" s="22" t="s">
        <v>147</v>
      </c>
      <c r="C14" s="22" t="s">
        <v>149</v>
      </c>
      <c r="D14" s="25">
        <v>1911441</v>
      </c>
      <c r="E14" s="23">
        <v>19001.634979999999</v>
      </c>
      <c r="F14" s="24">
        <v>3.2543095953402901</v>
      </c>
      <c r="G14" s="24"/>
    </row>
    <row r="15" spans="1:7" x14ac:dyDescent="0.2">
      <c r="A15" s="22" t="s">
        <v>326</v>
      </c>
      <c r="B15" s="22" t="s">
        <v>325</v>
      </c>
      <c r="C15" s="22" t="s">
        <v>131</v>
      </c>
      <c r="D15" s="25">
        <v>4368787</v>
      </c>
      <c r="E15" s="23">
        <v>18217.841789999999</v>
      </c>
      <c r="F15" s="24">
        <v>3.1200734782027899</v>
      </c>
      <c r="G15" s="24"/>
    </row>
    <row r="16" spans="1:7" x14ac:dyDescent="0.2">
      <c r="A16" s="22" t="s">
        <v>151</v>
      </c>
      <c r="B16" s="22" t="s">
        <v>150</v>
      </c>
      <c r="C16" s="22" t="s">
        <v>152</v>
      </c>
      <c r="D16" s="25">
        <v>601937</v>
      </c>
      <c r="E16" s="23">
        <v>17757.141500000002</v>
      </c>
      <c r="F16" s="24">
        <v>3.0411717744335598</v>
      </c>
      <c r="G16" s="24"/>
    </row>
    <row r="17" spans="1:7" x14ac:dyDescent="0.2">
      <c r="A17" s="22" t="s">
        <v>160</v>
      </c>
      <c r="B17" s="22" t="s">
        <v>159</v>
      </c>
      <c r="C17" s="22" t="s">
        <v>161</v>
      </c>
      <c r="D17" s="25">
        <v>1472922</v>
      </c>
      <c r="E17" s="23">
        <v>17483.584139999999</v>
      </c>
      <c r="F17" s="24">
        <v>2.9943210511952101</v>
      </c>
      <c r="G17" s="24"/>
    </row>
    <row r="18" spans="1:7" x14ac:dyDescent="0.2">
      <c r="A18" s="22" t="s">
        <v>154</v>
      </c>
      <c r="B18" s="22" t="s">
        <v>153</v>
      </c>
      <c r="C18" s="22" t="s">
        <v>155</v>
      </c>
      <c r="D18" s="25">
        <v>3951487</v>
      </c>
      <c r="E18" s="23">
        <v>15343.624019999999</v>
      </c>
      <c r="F18" s="24">
        <v>2.6278213915874198</v>
      </c>
      <c r="G18" s="24"/>
    </row>
    <row r="19" spans="1:7" x14ac:dyDescent="0.2">
      <c r="A19" s="22" t="s">
        <v>263</v>
      </c>
      <c r="B19" s="22" t="s">
        <v>262</v>
      </c>
      <c r="C19" s="22" t="s">
        <v>181</v>
      </c>
      <c r="D19" s="25">
        <v>181735</v>
      </c>
      <c r="E19" s="23">
        <v>14839.57143</v>
      </c>
      <c r="F19" s="24">
        <v>2.5414949685233199</v>
      </c>
      <c r="G19" s="24"/>
    </row>
    <row r="20" spans="1:7" x14ac:dyDescent="0.2">
      <c r="A20" s="22" t="s">
        <v>186</v>
      </c>
      <c r="B20" s="22" t="s">
        <v>185</v>
      </c>
      <c r="C20" s="22" t="s">
        <v>187</v>
      </c>
      <c r="D20" s="25">
        <v>1733734</v>
      </c>
      <c r="E20" s="23">
        <v>13627.149240000001</v>
      </c>
      <c r="F20" s="24">
        <v>2.33384982795129</v>
      </c>
      <c r="G20" s="24"/>
    </row>
    <row r="21" spans="1:7" x14ac:dyDescent="0.2">
      <c r="A21" s="22" t="s">
        <v>157</v>
      </c>
      <c r="B21" s="22" t="s">
        <v>156</v>
      </c>
      <c r="C21" s="22" t="s">
        <v>158</v>
      </c>
      <c r="D21" s="25">
        <v>572622</v>
      </c>
      <c r="E21" s="23">
        <v>13194.35612</v>
      </c>
      <c r="F21" s="24">
        <v>2.2597276376926199</v>
      </c>
      <c r="G21" s="24"/>
    </row>
    <row r="22" spans="1:7" x14ac:dyDescent="0.2">
      <c r="A22" s="22" t="s">
        <v>261</v>
      </c>
      <c r="B22" s="22" t="s">
        <v>260</v>
      </c>
      <c r="C22" s="22" t="s">
        <v>149</v>
      </c>
      <c r="D22" s="25">
        <v>949497</v>
      </c>
      <c r="E22" s="23">
        <v>11678.813099999999</v>
      </c>
      <c r="F22" s="24">
        <v>2.0001685946245802</v>
      </c>
      <c r="G22" s="24"/>
    </row>
    <row r="23" spans="1:7" x14ac:dyDescent="0.2">
      <c r="A23" s="22" t="s">
        <v>324</v>
      </c>
      <c r="B23" s="22" t="s">
        <v>323</v>
      </c>
      <c r="C23" s="22" t="s">
        <v>173</v>
      </c>
      <c r="D23" s="25">
        <v>3481067</v>
      </c>
      <c r="E23" s="23">
        <v>11235.14374</v>
      </c>
      <c r="F23" s="24">
        <v>1.9241836882243599</v>
      </c>
      <c r="G23" s="24"/>
    </row>
    <row r="24" spans="1:7" x14ac:dyDescent="0.2">
      <c r="A24" s="22" t="s">
        <v>259</v>
      </c>
      <c r="B24" s="22" t="s">
        <v>258</v>
      </c>
      <c r="C24" s="22" t="s">
        <v>155</v>
      </c>
      <c r="D24" s="25">
        <v>239000</v>
      </c>
      <c r="E24" s="23">
        <v>11156.52</v>
      </c>
      <c r="F24" s="24">
        <v>1.91071821581776</v>
      </c>
      <c r="G24" s="24"/>
    </row>
    <row r="25" spans="1:7" x14ac:dyDescent="0.2">
      <c r="A25" s="22" t="s">
        <v>169</v>
      </c>
      <c r="B25" s="22" t="s">
        <v>168</v>
      </c>
      <c r="C25" s="22" t="s">
        <v>170</v>
      </c>
      <c r="D25" s="25">
        <v>802000</v>
      </c>
      <c r="E25" s="23">
        <v>10794.92</v>
      </c>
      <c r="F25" s="24">
        <v>1.8487888949507001</v>
      </c>
      <c r="G25" s="24"/>
    </row>
    <row r="26" spans="1:7" x14ac:dyDescent="0.2">
      <c r="A26" s="22" t="s">
        <v>172</v>
      </c>
      <c r="B26" s="22" t="s">
        <v>171</v>
      </c>
      <c r="C26" s="22" t="s">
        <v>173</v>
      </c>
      <c r="D26" s="25">
        <v>2998866</v>
      </c>
      <c r="E26" s="23">
        <v>10765.92894</v>
      </c>
      <c r="F26" s="24">
        <v>1.84382374932842</v>
      </c>
      <c r="G26" s="24"/>
    </row>
    <row r="27" spans="1:7" x14ac:dyDescent="0.2">
      <c r="A27" s="22" t="s">
        <v>217</v>
      </c>
      <c r="B27" s="22" t="s">
        <v>216</v>
      </c>
      <c r="C27" s="22" t="s">
        <v>218</v>
      </c>
      <c r="D27" s="25">
        <v>196843</v>
      </c>
      <c r="E27" s="23">
        <v>9810.6551199999994</v>
      </c>
      <c r="F27" s="24">
        <v>1.68021905100244</v>
      </c>
      <c r="G27" s="24"/>
    </row>
    <row r="28" spans="1:7" x14ac:dyDescent="0.2">
      <c r="A28" s="22" t="s">
        <v>183</v>
      </c>
      <c r="B28" s="22" t="s">
        <v>182</v>
      </c>
      <c r="C28" s="22" t="s">
        <v>184</v>
      </c>
      <c r="D28" s="25">
        <v>193052</v>
      </c>
      <c r="E28" s="23">
        <v>9324.4115999999995</v>
      </c>
      <c r="F28" s="24">
        <v>1.5969426932325099</v>
      </c>
      <c r="G28" s="24"/>
    </row>
    <row r="29" spans="1:7" x14ac:dyDescent="0.2">
      <c r="A29" s="22" t="s">
        <v>193</v>
      </c>
      <c r="B29" s="22" t="s">
        <v>192</v>
      </c>
      <c r="C29" s="22" t="s">
        <v>194</v>
      </c>
      <c r="D29" s="25">
        <v>5028993</v>
      </c>
      <c r="E29" s="23">
        <v>9268.4340990000001</v>
      </c>
      <c r="F29" s="24">
        <v>1.5873557224892501</v>
      </c>
      <c r="G29" s="24"/>
    </row>
    <row r="30" spans="1:7" x14ac:dyDescent="0.2">
      <c r="A30" s="22" t="s">
        <v>537</v>
      </c>
      <c r="B30" s="22" t="s">
        <v>536</v>
      </c>
      <c r="C30" s="22" t="s">
        <v>164</v>
      </c>
      <c r="D30" s="25">
        <v>290071</v>
      </c>
      <c r="E30" s="23">
        <v>8881.6839490000002</v>
      </c>
      <c r="F30" s="24">
        <v>1.52111906835559</v>
      </c>
      <c r="G30" s="24"/>
    </row>
    <row r="31" spans="1:7" x14ac:dyDescent="0.2">
      <c r="A31" s="22" t="s">
        <v>803</v>
      </c>
      <c r="B31" s="22" t="s">
        <v>802</v>
      </c>
      <c r="C31" s="22" t="s">
        <v>164</v>
      </c>
      <c r="D31" s="25">
        <v>38310</v>
      </c>
      <c r="E31" s="23">
        <v>8560.3695000000007</v>
      </c>
      <c r="F31" s="24">
        <v>1.4660892408906001</v>
      </c>
      <c r="G31" s="24"/>
    </row>
    <row r="32" spans="1:7" x14ac:dyDescent="0.2">
      <c r="A32" s="22" t="s">
        <v>175</v>
      </c>
      <c r="B32" s="22" t="s">
        <v>174</v>
      </c>
      <c r="C32" s="22" t="s">
        <v>176</v>
      </c>
      <c r="D32" s="25">
        <v>4857356</v>
      </c>
      <c r="E32" s="23">
        <v>8344.4518719999996</v>
      </c>
      <c r="F32" s="24">
        <v>1.4291101699136499</v>
      </c>
      <c r="G32" s="24"/>
    </row>
    <row r="33" spans="1:7" x14ac:dyDescent="0.2">
      <c r="A33" s="22" t="s">
        <v>807</v>
      </c>
      <c r="B33" s="22" t="s">
        <v>806</v>
      </c>
      <c r="C33" s="22" t="s">
        <v>233</v>
      </c>
      <c r="D33" s="25">
        <v>338873</v>
      </c>
      <c r="E33" s="23">
        <v>8048.2337500000003</v>
      </c>
      <c r="F33" s="24">
        <v>1.37837845773451</v>
      </c>
      <c r="G33" s="24"/>
    </row>
    <row r="34" spans="1:7" x14ac:dyDescent="0.2">
      <c r="A34" s="22" t="s">
        <v>274</v>
      </c>
      <c r="B34" s="22" t="s">
        <v>273</v>
      </c>
      <c r="C34" s="22" t="s">
        <v>275</v>
      </c>
      <c r="D34" s="25">
        <v>800470</v>
      </c>
      <c r="E34" s="23">
        <v>7538.8264600000002</v>
      </c>
      <c r="F34" s="24">
        <v>1.2911349635021401</v>
      </c>
      <c r="G34" s="24"/>
    </row>
    <row r="35" spans="1:7" x14ac:dyDescent="0.2">
      <c r="A35" s="22" t="s">
        <v>270</v>
      </c>
      <c r="B35" s="22" t="s">
        <v>269</v>
      </c>
      <c r="C35" s="22" t="s">
        <v>239</v>
      </c>
      <c r="D35" s="25">
        <v>2176021</v>
      </c>
      <c r="E35" s="23">
        <v>7136.2608700000001</v>
      </c>
      <c r="F35" s="24">
        <v>1.2221896825476499</v>
      </c>
      <c r="G35" s="24"/>
    </row>
    <row r="36" spans="1:7" x14ac:dyDescent="0.2">
      <c r="A36" s="22" t="s">
        <v>334</v>
      </c>
      <c r="B36" s="22" t="s">
        <v>333</v>
      </c>
      <c r="C36" s="22" t="s">
        <v>140</v>
      </c>
      <c r="D36" s="25">
        <v>2996283</v>
      </c>
      <c r="E36" s="23">
        <v>6824.034533</v>
      </c>
      <c r="F36" s="24">
        <v>1.1687163279922901</v>
      </c>
      <c r="G36" s="24"/>
    </row>
    <row r="37" spans="1:7" x14ac:dyDescent="0.2">
      <c r="A37" s="22" t="s">
        <v>517</v>
      </c>
      <c r="B37" s="22" t="s">
        <v>516</v>
      </c>
      <c r="C37" s="22" t="s">
        <v>167</v>
      </c>
      <c r="D37" s="25">
        <v>1178243</v>
      </c>
      <c r="E37" s="23">
        <v>6517.4511549999997</v>
      </c>
      <c r="F37" s="24">
        <v>1.1162094132006199</v>
      </c>
      <c r="G37" s="24"/>
    </row>
    <row r="38" spans="1:7" x14ac:dyDescent="0.2">
      <c r="A38" s="22" t="s">
        <v>296</v>
      </c>
      <c r="B38" s="22" t="s">
        <v>295</v>
      </c>
      <c r="C38" s="22" t="s">
        <v>203</v>
      </c>
      <c r="D38" s="25">
        <v>413157</v>
      </c>
      <c r="E38" s="23">
        <v>6122.5735830000003</v>
      </c>
      <c r="F38" s="24">
        <v>1.04858081845618</v>
      </c>
      <c r="G38" s="24"/>
    </row>
    <row r="39" spans="1:7" x14ac:dyDescent="0.2">
      <c r="A39" s="22" t="s">
        <v>288</v>
      </c>
      <c r="B39" s="22" t="s">
        <v>287</v>
      </c>
      <c r="C39" s="22" t="s">
        <v>161</v>
      </c>
      <c r="D39" s="25">
        <v>2018061</v>
      </c>
      <c r="E39" s="23">
        <v>6118.7609519999996</v>
      </c>
      <c r="F39" s="24">
        <v>1.0479278492953701</v>
      </c>
      <c r="G39" s="24"/>
    </row>
    <row r="40" spans="1:7" x14ac:dyDescent="0.2">
      <c r="A40" s="22" t="s">
        <v>811</v>
      </c>
      <c r="B40" s="22" t="s">
        <v>810</v>
      </c>
      <c r="C40" s="22" t="s">
        <v>167</v>
      </c>
      <c r="D40" s="25">
        <v>594772</v>
      </c>
      <c r="E40" s="23">
        <v>6042.8835200000003</v>
      </c>
      <c r="F40" s="24">
        <v>1.0349327225451099</v>
      </c>
      <c r="G40" s="24"/>
    </row>
    <row r="41" spans="1:7" x14ac:dyDescent="0.2">
      <c r="A41" s="22" t="s">
        <v>200</v>
      </c>
      <c r="B41" s="22" t="s">
        <v>199</v>
      </c>
      <c r="C41" s="22" t="s">
        <v>167</v>
      </c>
      <c r="D41" s="25">
        <v>244006</v>
      </c>
      <c r="E41" s="23">
        <v>5862.4881560000003</v>
      </c>
      <c r="F41" s="24">
        <v>1.0040373619807099</v>
      </c>
      <c r="G41" s="24"/>
    </row>
    <row r="42" spans="1:7" x14ac:dyDescent="0.2">
      <c r="A42" s="22" t="s">
        <v>463</v>
      </c>
      <c r="B42" s="22" t="s">
        <v>462</v>
      </c>
      <c r="C42" s="22" t="s">
        <v>464</v>
      </c>
      <c r="D42" s="25">
        <v>421030</v>
      </c>
      <c r="E42" s="23">
        <v>5700.7461999999996</v>
      </c>
      <c r="F42" s="24">
        <v>0.97633667201724705</v>
      </c>
      <c r="G42" s="24"/>
    </row>
    <row r="43" spans="1:7" x14ac:dyDescent="0.2">
      <c r="A43" s="22" t="s">
        <v>222</v>
      </c>
      <c r="B43" s="22" t="s">
        <v>221</v>
      </c>
      <c r="C43" s="22" t="s">
        <v>170</v>
      </c>
      <c r="D43" s="25">
        <v>463906</v>
      </c>
      <c r="E43" s="23">
        <v>5529.2956139999997</v>
      </c>
      <c r="F43" s="24">
        <v>0.94697323630585795</v>
      </c>
      <c r="G43" s="24"/>
    </row>
    <row r="44" spans="1:7" x14ac:dyDescent="0.2">
      <c r="A44" s="22" t="s">
        <v>232</v>
      </c>
      <c r="B44" s="22" t="s">
        <v>231</v>
      </c>
      <c r="C44" s="22" t="s">
        <v>233</v>
      </c>
      <c r="D44" s="25">
        <v>1008494</v>
      </c>
      <c r="E44" s="23">
        <v>4161.0462440000001</v>
      </c>
      <c r="F44" s="24">
        <v>0.712640398195034</v>
      </c>
      <c r="G44" s="24"/>
    </row>
    <row r="45" spans="1:7" x14ac:dyDescent="0.2">
      <c r="A45" s="22" t="s">
        <v>238</v>
      </c>
      <c r="B45" s="22" t="s">
        <v>237</v>
      </c>
      <c r="C45" s="22" t="s">
        <v>239</v>
      </c>
      <c r="D45" s="25">
        <v>250954</v>
      </c>
      <c r="E45" s="23">
        <v>4065.4548</v>
      </c>
      <c r="F45" s="24">
        <v>0.69626895680227696</v>
      </c>
      <c r="G45" s="24"/>
    </row>
    <row r="46" spans="1:7" x14ac:dyDescent="0.2">
      <c r="A46" s="22" t="s">
        <v>292</v>
      </c>
      <c r="B46" s="22" t="s">
        <v>291</v>
      </c>
      <c r="C46" s="22" t="s">
        <v>236</v>
      </c>
      <c r="D46" s="25">
        <v>89180</v>
      </c>
      <c r="E46" s="23">
        <v>3746.4517999999998</v>
      </c>
      <c r="F46" s="24">
        <v>0.64163499899101395</v>
      </c>
      <c r="G46" s="24"/>
    </row>
    <row r="47" spans="1:7" x14ac:dyDescent="0.2">
      <c r="A47" s="22" t="s">
        <v>697</v>
      </c>
      <c r="B47" s="22" t="s">
        <v>696</v>
      </c>
      <c r="C47" s="22" t="s">
        <v>230</v>
      </c>
      <c r="D47" s="25">
        <v>3303337</v>
      </c>
      <c r="E47" s="23">
        <v>3443.7288229999999</v>
      </c>
      <c r="F47" s="24">
        <v>0.58978923467557498</v>
      </c>
      <c r="G47" s="22"/>
    </row>
    <row r="48" spans="1:7" x14ac:dyDescent="0.2">
      <c r="A48" s="22" t="s">
        <v>843</v>
      </c>
      <c r="B48" s="22" t="s">
        <v>842</v>
      </c>
      <c r="C48" s="22" t="s">
        <v>428</v>
      </c>
      <c r="D48" s="25">
        <v>882845</v>
      </c>
      <c r="E48" s="23">
        <v>3148.2252699999999</v>
      </c>
      <c r="F48" s="24">
        <v>0.53917990295242402</v>
      </c>
      <c r="G48" s="22"/>
    </row>
    <row r="49" spans="1:7" x14ac:dyDescent="0.2">
      <c r="A49" s="22" t="s">
        <v>629</v>
      </c>
      <c r="B49" s="22" t="s">
        <v>628</v>
      </c>
      <c r="C49" s="22" t="s">
        <v>149</v>
      </c>
      <c r="D49" s="25">
        <v>506717</v>
      </c>
      <c r="E49" s="23">
        <v>3109.468871</v>
      </c>
      <c r="F49" s="24">
        <v>0.53254229933150998</v>
      </c>
      <c r="G49" s="22"/>
    </row>
    <row r="50" spans="1:7" x14ac:dyDescent="0.2">
      <c r="A50" s="22" t="s">
        <v>505</v>
      </c>
      <c r="B50" s="22" t="s">
        <v>504</v>
      </c>
      <c r="C50" s="22" t="s">
        <v>230</v>
      </c>
      <c r="D50" s="25">
        <v>477175</v>
      </c>
      <c r="E50" s="23">
        <v>2179.258225</v>
      </c>
      <c r="F50" s="24">
        <v>0.37323003835229701</v>
      </c>
      <c r="G50" s="22"/>
    </row>
    <row r="51" spans="1:7" x14ac:dyDescent="0.2">
      <c r="A51" s="22" t="s">
        <v>277</v>
      </c>
      <c r="B51" s="22" t="s">
        <v>276</v>
      </c>
      <c r="C51" s="22" t="s">
        <v>233</v>
      </c>
      <c r="D51" s="25">
        <v>410880</v>
      </c>
      <c r="E51" s="23">
        <v>2088.2975999999999</v>
      </c>
      <c r="F51" s="24">
        <v>0.35765169285480602</v>
      </c>
      <c r="G51" s="22"/>
    </row>
    <row r="52" spans="1:7" x14ac:dyDescent="0.2">
      <c r="A52" s="22" t="s">
        <v>290</v>
      </c>
      <c r="B52" s="22" t="s">
        <v>289</v>
      </c>
      <c r="C52" s="22" t="s">
        <v>140</v>
      </c>
      <c r="D52" s="25">
        <v>272543</v>
      </c>
      <c r="E52" s="23">
        <v>1784.8841070000001</v>
      </c>
      <c r="F52" s="24">
        <v>0.30568766751357102</v>
      </c>
      <c r="G52" s="22"/>
    </row>
    <row r="53" spans="1:7" x14ac:dyDescent="0.2">
      <c r="A53" s="22" t="s">
        <v>241</v>
      </c>
      <c r="B53" s="22" t="s">
        <v>240</v>
      </c>
      <c r="C53" s="22" t="s">
        <v>176</v>
      </c>
      <c r="D53" s="25">
        <v>156658</v>
      </c>
      <c r="E53" s="23">
        <v>1666.6844619999999</v>
      </c>
      <c r="F53" s="24">
        <v>0.28544423902469701</v>
      </c>
      <c r="G53" s="22"/>
    </row>
    <row r="54" spans="1:7" x14ac:dyDescent="0.2">
      <c r="A54" s="22" t="s">
        <v>215</v>
      </c>
      <c r="B54" s="22" t="s">
        <v>214</v>
      </c>
      <c r="C54" s="22" t="s">
        <v>206</v>
      </c>
      <c r="D54" s="25">
        <v>138865</v>
      </c>
      <c r="E54" s="23">
        <v>1430.3095000000001</v>
      </c>
      <c r="F54" s="24">
        <v>0.24496154857493099</v>
      </c>
      <c r="G54" s="22"/>
    </row>
    <row r="55" spans="1:7" x14ac:dyDescent="0.2">
      <c r="A55" s="22" t="s">
        <v>617</v>
      </c>
      <c r="B55" s="22" t="s">
        <v>616</v>
      </c>
      <c r="C55" s="22" t="s">
        <v>400</v>
      </c>
      <c r="D55" s="25">
        <v>100203</v>
      </c>
      <c r="E55" s="23">
        <v>1150.931658</v>
      </c>
      <c r="F55" s="24">
        <v>0.19711398214693601</v>
      </c>
      <c r="G55" s="22"/>
    </row>
    <row r="56" spans="1:7" x14ac:dyDescent="0.2">
      <c r="A56" s="21" t="s">
        <v>33</v>
      </c>
      <c r="B56" s="21"/>
      <c r="C56" s="21"/>
      <c r="D56" s="21"/>
      <c r="E56" s="26">
        <f>SUM(E7:E55)</f>
        <v>547718.91336300015</v>
      </c>
      <c r="F56" s="27">
        <f>SUM(F7:F55)</f>
        <v>93.804923480672443</v>
      </c>
      <c r="G56" s="21"/>
    </row>
    <row r="57" spans="1:7" x14ac:dyDescent="0.2">
      <c r="A57" s="22"/>
      <c r="B57" s="22"/>
      <c r="C57" s="22"/>
      <c r="D57" s="22"/>
      <c r="E57" s="23"/>
      <c r="F57" s="24"/>
      <c r="G57" s="22"/>
    </row>
    <row r="58" spans="1:7" x14ac:dyDescent="0.2">
      <c r="A58" s="21" t="s">
        <v>1056</v>
      </c>
      <c r="B58" s="22"/>
      <c r="C58" s="22"/>
      <c r="D58" s="22"/>
      <c r="E58" s="23"/>
      <c r="F58" s="24"/>
      <c r="G58" s="22"/>
    </row>
    <row r="59" spans="1:7" x14ac:dyDescent="0.2">
      <c r="A59" s="22" t="s">
        <v>399</v>
      </c>
      <c r="B59" s="22" t="s">
        <v>398</v>
      </c>
      <c r="C59" s="22" t="s">
        <v>400</v>
      </c>
      <c r="D59" s="25">
        <v>3000</v>
      </c>
      <c r="E59" s="23">
        <v>2.9999999999999997E-4</v>
      </c>
      <c r="F59" s="24">
        <v>5.1379414436161702E-8</v>
      </c>
      <c r="G59" s="22"/>
    </row>
    <row r="60" spans="1:7" x14ac:dyDescent="0.2">
      <c r="A60" s="21" t="s">
        <v>33</v>
      </c>
      <c r="B60" s="21"/>
      <c r="C60" s="21"/>
      <c r="D60" s="21"/>
      <c r="E60" s="26">
        <f>SUM(E58:E59)</f>
        <v>2.9999999999999997E-4</v>
      </c>
      <c r="F60" s="27">
        <f>SUM(F58:F59)</f>
        <v>5.1379414436161702E-8</v>
      </c>
      <c r="G60" s="98"/>
    </row>
    <row r="61" spans="1:7" x14ac:dyDescent="0.2">
      <c r="A61" s="22"/>
      <c r="B61" s="22"/>
      <c r="C61" s="22"/>
      <c r="D61" s="22"/>
      <c r="E61" s="23"/>
      <c r="F61" s="24"/>
      <c r="G61" s="24"/>
    </row>
    <row r="62" spans="1:7" x14ac:dyDescent="0.2">
      <c r="A62" s="21" t="s">
        <v>34</v>
      </c>
      <c r="B62" s="22"/>
      <c r="C62" s="22"/>
      <c r="D62" s="22"/>
      <c r="E62" s="23"/>
      <c r="F62" s="24"/>
      <c r="G62" s="49"/>
    </row>
    <row r="63" spans="1:7" x14ac:dyDescent="0.2">
      <c r="A63" s="21" t="s">
        <v>39</v>
      </c>
      <c r="B63" s="22"/>
      <c r="C63" s="22"/>
      <c r="D63" s="22"/>
      <c r="E63" s="23"/>
      <c r="F63" s="24"/>
      <c r="G63" s="24"/>
    </row>
    <row r="64" spans="1:7" x14ac:dyDescent="0.2">
      <c r="A64" s="22" t="s">
        <v>767</v>
      </c>
      <c r="B64" s="22" t="s">
        <v>1226</v>
      </c>
      <c r="C64" s="22" t="s">
        <v>40</v>
      </c>
      <c r="D64" s="25">
        <v>1500000</v>
      </c>
      <c r="E64" s="23">
        <v>1489.3125</v>
      </c>
      <c r="F64" s="24">
        <v>0.25506668054151999</v>
      </c>
      <c r="G64" s="49">
        <v>5.3459000000000003</v>
      </c>
    </row>
    <row r="65" spans="1:9" x14ac:dyDescent="0.2">
      <c r="A65" s="21" t="s">
        <v>33</v>
      </c>
      <c r="B65" s="21"/>
      <c r="C65" s="21"/>
      <c r="D65" s="21"/>
      <c r="E65" s="26">
        <f>SUM(E63:E64)</f>
        <v>1489.3125</v>
      </c>
      <c r="F65" s="27">
        <f>SUM(F63:F64)</f>
        <v>0.25506668054151999</v>
      </c>
      <c r="G65" s="24"/>
    </row>
    <row r="66" spans="1:9" x14ac:dyDescent="0.2">
      <c r="A66" s="22"/>
      <c r="B66" s="22"/>
      <c r="C66" s="22"/>
      <c r="D66" s="22"/>
      <c r="E66" s="23"/>
      <c r="F66" s="24"/>
      <c r="G66" s="98"/>
    </row>
    <row r="67" spans="1:9" x14ac:dyDescent="0.2">
      <c r="A67" s="21" t="s">
        <v>41</v>
      </c>
      <c r="B67" s="21"/>
      <c r="C67" s="21"/>
      <c r="D67" s="21"/>
      <c r="E67" s="26">
        <f>E56+E60+E65</f>
        <v>549208.2261630001</v>
      </c>
      <c r="F67" s="27">
        <f>F56+F60+F65</f>
        <v>94.059990212593377</v>
      </c>
      <c r="G67" s="98"/>
    </row>
    <row r="68" spans="1:9" x14ac:dyDescent="0.2">
      <c r="A68" s="21"/>
      <c r="B68" s="21"/>
      <c r="C68" s="21"/>
      <c r="D68" s="21"/>
      <c r="E68" s="26"/>
      <c r="F68" s="27"/>
      <c r="G68" s="21"/>
    </row>
    <row r="69" spans="1:9" x14ac:dyDescent="0.2">
      <c r="A69" s="21" t="s">
        <v>43</v>
      </c>
      <c r="B69" s="21"/>
      <c r="C69" s="21"/>
      <c r="D69" s="21"/>
      <c r="E69" s="26">
        <f>E71-(E56+E60+E65)</f>
        <v>34683.208358399919</v>
      </c>
      <c r="F69" s="97">
        <f>F71-(F56+F60+F65)</f>
        <v>5.9400097874066233</v>
      </c>
      <c r="G69" s="21"/>
    </row>
    <row r="70" spans="1:9" x14ac:dyDescent="0.2">
      <c r="A70" s="21"/>
      <c r="B70" s="21"/>
      <c r="C70" s="21"/>
      <c r="D70" s="21"/>
      <c r="E70" s="26"/>
      <c r="F70" s="27"/>
      <c r="G70" s="21"/>
    </row>
    <row r="71" spans="1:9" x14ac:dyDescent="0.2">
      <c r="A71" s="28" t="s">
        <v>42</v>
      </c>
      <c r="B71" s="28"/>
      <c r="C71" s="28"/>
      <c r="D71" s="28"/>
      <c r="E71" s="29">
        <v>583891.43452140002</v>
      </c>
      <c r="F71" s="30">
        <v>100</v>
      </c>
      <c r="G71" s="28"/>
    </row>
    <row r="72" spans="1:9" x14ac:dyDescent="0.2">
      <c r="A72" s="6" t="s">
        <v>1225</v>
      </c>
      <c r="B72" s="11"/>
      <c r="C72" s="11"/>
      <c r="D72" s="11"/>
      <c r="E72" s="12"/>
      <c r="F72" s="13" t="s">
        <v>127</v>
      </c>
      <c r="G72" s="11"/>
    </row>
    <row r="74" spans="1:9" x14ac:dyDescent="0.2">
      <c r="A74" s="11" t="s">
        <v>44</v>
      </c>
    </row>
    <row r="75" spans="1:9" x14ac:dyDescent="0.2">
      <c r="A75" s="11" t="s">
        <v>403</v>
      </c>
    </row>
    <row r="77" spans="1:9" ht="23.25" customHeight="1" x14ac:dyDescent="0.2">
      <c r="A77" s="152" t="s">
        <v>1031</v>
      </c>
      <c r="B77" s="152"/>
      <c r="C77" s="152"/>
      <c r="D77" s="152"/>
      <c r="G77" s="10"/>
      <c r="H77" s="10"/>
      <c r="I77" s="9"/>
    </row>
    <row r="79" spans="1:9" x14ac:dyDescent="0.2">
      <c r="A79" s="11" t="s">
        <v>45</v>
      </c>
    </row>
    <row r="80" spans="1:9" x14ac:dyDescent="0.2">
      <c r="A80" s="11" t="s">
        <v>1010</v>
      </c>
    </row>
    <row r="81" spans="1:4" x14ac:dyDescent="0.2">
      <c r="A81" s="11" t="s">
        <v>46</v>
      </c>
      <c r="B81" s="11"/>
      <c r="C81" s="31" t="s">
        <v>48</v>
      </c>
      <c r="D81" s="31" t="s">
        <v>47</v>
      </c>
    </row>
    <row r="82" spans="1:4" x14ac:dyDescent="0.2">
      <c r="A82" s="6" t="s">
        <v>57</v>
      </c>
      <c r="C82" s="32">
        <v>1438.3652999999999</v>
      </c>
      <c r="D82" s="32">
        <v>1354.5263</v>
      </c>
    </row>
    <row r="83" spans="1:4" x14ac:dyDescent="0.2">
      <c r="A83" s="6" t="s">
        <v>125</v>
      </c>
      <c r="C83" s="32">
        <v>60.7791</v>
      </c>
      <c r="D83" s="32">
        <v>57.236400000000003</v>
      </c>
    </row>
    <row r="84" spans="1:4" x14ac:dyDescent="0.2">
      <c r="A84" s="6" t="s">
        <v>58</v>
      </c>
      <c r="C84" s="32">
        <v>1617.5009</v>
      </c>
      <c r="D84" s="32">
        <v>1524.1524999999999</v>
      </c>
    </row>
    <row r="85" spans="1:4" x14ac:dyDescent="0.2">
      <c r="A85" s="6" t="s">
        <v>126</v>
      </c>
      <c r="C85" s="32">
        <v>70.827100000000002</v>
      </c>
      <c r="D85" s="32">
        <v>66.739599999999996</v>
      </c>
    </row>
    <row r="87" spans="1:4" x14ac:dyDescent="0.2">
      <c r="A87" s="6" t="s">
        <v>52</v>
      </c>
    </row>
    <row r="89" spans="1:4" x14ac:dyDescent="0.2">
      <c r="A89" s="11" t="s">
        <v>1011</v>
      </c>
      <c r="D89" s="31" t="s">
        <v>54</v>
      </c>
    </row>
    <row r="91" spans="1:4" x14ac:dyDescent="0.2">
      <c r="A91" s="11" t="s">
        <v>1014</v>
      </c>
      <c r="D91" s="31" t="s">
        <v>54</v>
      </c>
    </row>
    <row r="93" spans="1:4" x14ac:dyDescent="0.2">
      <c r="A93" s="11" t="s">
        <v>1058</v>
      </c>
      <c r="D93" s="31" t="s">
        <v>54</v>
      </c>
    </row>
    <row r="94" spans="1:4" x14ac:dyDescent="0.2">
      <c r="A94" s="11"/>
    </row>
    <row r="95" spans="1:4" x14ac:dyDescent="0.2">
      <c r="A95" s="11" t="s">
        <v>1043</v>
      </c>
      <c r="D95" s="31" t="s">
        <v>54</v>
      </c>
    </row>
    <row r="97" spans="1:9" x14ac:dyDescent="0.2">
      <c r="A97" s="11" t="s">
        <v>1044</v>
      </c>
      <c r="D97" s="36">
        <v>0.24895806370313378</v>
      </c>
    </row>
    <row r="99" spans="1:9" x14ac:dyDescent="0.2">
      <c r="A99" s="11" t="s">
        <v>378</v>
      </c>
      <c r="D99" s="31" t="s">
        <v>54</v>
      </c>
    </row>
    <row r="101" spans="1:9" x14ac:dyDescent="0.2">
      <c r="A101" s="11" t="s">
        <v>1214</v>
      </c>
      <c r="D101" s="31"/>
    </row>
    <row r="102" spans="1:9" x14ac:dyDescent="0.2">
      <c r="A102" s="11"/>
    </row>
    <row r="103" spans="1:9" x14ac:dyDescent="0.2">
      <c r="A103" s="11" t="s">
        <v>1026</v>
      </c>
      <c r="D103" s="31" t="s">
        <v>54</v>
      </c>
    </row>
    <row r="104" spans="1:9" x14ac:dyDescent="0.2">
      <c r="A104" s="11"/>
    </row>
    <row r="105" spans="1:9" x14ac:dyDescent="0.2">
      <c r="A105" s="11" t="s">
        <v>1027</v>
      </c>
      <c r="D105" s="31" t="s">
        <v>54</v>
      </c>
    </row>
    <row r="106" spans="1:9" x14ac:dyDescent="0.2">
      <c r="A106" s="11"/>
    </row>
    <row r="107" spans="1:9" x14ac:dyDescent="0.2">
      <c r="A107" s="11" t="s">
        <v>1028</v>
      </c>
      <c r="D107" s="31" t="s">
        <v>54</v>
      </c>
    </row>
    <row r="109" spans="1:9" x14ac:dyDescent="0.2">
      <c r="A109" s="78" t="s">
        <v>1060</v>
      </c>
      <c r="B109" s="79"/>
      <c r="C109" s="79"/>
      <c r="D109" s="79"/>
    </row>
    <row r="111" spans="1:9" x14ac:dyDescent="0.2">
      <c r="A111" s="78" t="s">
        <v>1503</v>
      </c>
      <c r="B111" s="79"/>
      <c r="C111" s="79"/>
      <c r="D111" s="79"/>
      <c r="E111" s="10"/>
      <c r="G111" s="79"/>
      <c r="H111" s="79"/>
      <c r="I111" s="79"/>
    </row>
    <row r="112" spans="1:9" x14ac:dyDescent="0.2">
      <c r="A112" s="100"/>
      <c r="B112" s="79"/>
      <c r="C112" s="79"/>
      <c r="D112" s="79"/>
      <c r="E112" s="10"/>
      <c r="G112" s="79"/>
      <c r="H112" s="79"/>
      <c r="I112" s="79"/>
    </row>
    <row r="113" spans="1:9" x14ac:dyDescent="0.2">
      <c r="A113" s="79"/>
      <c r="B113" s="79"/>
      <c r="C113" s="79"/>
      <c r="D113" s="79"/>
      <c r="E113" s="10"/>
      <c r="G113" s="79"/>
      <c r="H113" s="79"/>
      <c r="I113" s="79"/>
    </row>
    <row r="114" spans="1:9" x14ac:dyDescent="0.2">
      <c r="A114" s="79"/>
      <c r="B114" s="79"/>
      <c r="C114" s="79"/>
      <c r="D114" s="79"/>
      <c r="E114" s="10"/>
      <c r="G114" s="79"/>
      <c r="H114" s="79"/>
      <c r="I114" s="79"/>
    </row>
    <row r="115" spans="1:9" x14ac:dyDescent="0.2">
      <c r="A115" s="79"/>
      <c r="B115" s="79"/>
      <c r="C115" s="79"/>
      <c r="D115" s="79"/>
      <c r="E115" s="10"/>
      <c r="G115" s="79"/>
      <c r="H115" s="79"/>
      <c r="I115" s="79"/>
    </row>
    <row r="116" spans="1:9" x14ac:dyDescent="0.2">
      <c r="A116" s="79"/>
      <c r="B116" s="79"/>
      <c r="C116" s="79"/>
      <c r="D116" s="79"/>
      <c r="E116" s="10"/>
      <c r="G116" s="79"/>
      <c r="H116" s="79"/>
      <c r="I116" s="79"/>
    </row>
    <row r="117" spans="1:9" x14ac:dyDescent="0.2">
      <c r="A117" s="79"/>
      <c r="B117" s="79"/>
      <c r="C117" s="79"/>
      <c r="D117" s="79"/>
      <c r="E117" s="10"/>
      <c r="G117" s="79"/>
      <c r="H117" s="79"/>
      <c r="I117" s="79"/>
    </row>
    <row r="118" spans="1:9" x14ac:dyDescent="0.2">
      <c r="A118" s="79"/>
      <c r="B118" s="79"/>
      <c r="C118" s="79"/>
      <c r="D118" s="79"/>
      <c r="E118" s="10"/>
      <c r="G118" s="79"/>
      <c r="H118" s="79"/>
      <c r="I118" s="79"/>
    </row>
    <row r="119" spans="1:9" x14ac:dyDescent="0.2">
      <c r="A119" s="79"/>
      <c r="B119" s="79"/>
      <c r="C119" s="79"/>
      <c r="D119" s="79"/>
      <c r="E119" s="10"/>
      <c r="G119" s="79"/>
      <c r="H119" s="79"/>
      <c r="I119" s="79"/>
    </row>
    <row r="120" spans="1:9" x14ac:dyDescent="0.2">
      <c r="A120" s="79"/>
      <c r="B120" s="79"/>
      <c r="C120" s="79"/>
      <c r="D120" s="79"/>
      <c r="E120" s="10"/>
      <c r="G120" s="79"/>
      <c r="H120" s="79"/>
      <c r="I120" s="79"/>
    </row>
    <row r="121" spans="1:9" x14ac:dyDescent="0.2">
      <c r="A121" s="79"/>
      <c r="B121" s="79"/>
      <c r="C121" s="79"/>
      <c r="D121" s="79"/>
      <c r="E121" s="10"/>
      <c r="G121" s="79"/>
      <c r="H121" s="79"/>
      <c r="I121" s="79"/>
    </row>
    <row r="122" spans="1:9" x14ac:dyDescent="0.2">
      <c r="A122" s="79"/>
      <c r="B122" s="79"/>
      <c r="C122" s="79"/>
      <c r="D122" s="79"/>
      <c r="E122" s="10"/>
      <c r="G122" s="79"/>
      <c r="H122" s="79"/>
      <c r="I122" s="79"/>
    </row>
    <row r="123" spans="1:9" x14ac:dyDescent="0.2">
      <c r="A123" s="79"/>
      <c r="B123" s="79"/>
      <c r="C123" s="79"/>
      <c r="D123" s="79"/>
      <c r="E123" s="10"/>
      <c r="G123" s="79"/>
      <c r="H123" s="79"/>
      <c r="I123" s="79"/>
    </row>
    <row r="124" spans="1:9" x14ac:dyDescent="0.2">
      <c r="A124" s="79"/>
      <c r="B124" s="79"/>
      <c r="C124" s="79"/>
      <c r="D124" s="79"/>
      <c r="E124" s="10"/>
      <c r="G124" s="79"/>
      <c r="H124" s="79"/>
      <c r="I124" s="79"/>
    </row>
    <row r="125" spans="1:9" x14ac:dyDescent="0.2">
      <c r="A125" s="79"/>
      <c r="B125" s="79"/>
      <c r="C125" s="79"/>
      <c r="D125" s="79"/>
      <c r="E125" s="10"/>
      <c r="G125" s="79"/>
      <c r="H125" s="79"/>
      <c r="I125" s="79"/>
    </row>
    <row r="126" spans="1:9" x14ac:dyDescent="0.2">
      <c r="A126" s="79"/>
      <c r="B126" s="79"/>
      <c r="C126" s="79"/>
      <c r="D126" s="79"/>
      <c r="E126" s="10"/>
      <c r="G126" s="79"/>
      <c r="H126" s="79"/>
      <c r="I126" s="79"/>
    </row>
    <row r="127" spans="1:9" x14ac:dyDescent="0.2">
      <c r="A127" s="79"/>
      <c r="B127" s="79"/>
      <c r="C127" s="79"/>
      <c r="D127" s="79"/>
      <c r="E127" s="10"/>
      <c r="G127" s="79"/>
      <c r="H127" s="79"/>
      <c r="I127" s="79"/>
    </row>
    <row r="128" spans="1:9" x14ac:dyDescent="0.2">
      <c r="A128" s="79"/>
      <c r="B128" s="79"/>
      <c r="C128" s="79"/>
      <c r="D128" s="79"/>
      <c r="E128" s="10"/>
      <c r="G128" s="79"/>
      <c r="H128" s="79"/>
      <c r="I128" s="79"/>
    </row>
    <row r="129" spans="1:9" x14ac:dyDescent="0.2">
      <c r="A129" s="79"/>
      <c r="B129" s="79"/>
      <c r="C129" s="79"/>
      <c r="D129" s="79"/>
      <c r="E129" s="10"/>
      <c r="G129" s="79"/>
      <c r="H129" s="79"/>
      <c r="I129" s="79"/>
    </row>
    <row r="130" spans="1:9" x14ac:dyDescent="0.2">
      <c r="A130" s="78" t="s">
        <v>1895</v>
      </c>
      <c r="B130" s="79"/>
      <c r="C130" s="79"/>
      <c r="D130" s="79"/>
      <c r="E130" s="10"/>
      <c r="G130" s="79"/>
      <c r="H130" s="79"/>
      <c r="I130" s="79"/>
    </row>
    <row r="131" spans="1:9" x14ac:dyDescent="0.2">
      <c r="A131" s="79"/>
      <c r="B131" s="79"/>
      <c r="C131" s="79"/>
      <c r="D131" s="79"/>
      <c r="E131" s="10"/>
      <c r="G131" s="79"/>
      <c r="H131" s="79"/>
      <c r="I131" s="79"/>
    </row>
    <row r="132" spans="1:9" x14ac:dyDescent="0.2">
      <c r="A132" s="78" t="s">
        <v>1505</v>
      </c>
      <c r="B132" s="79"/>
      <c r="C132" s="79"/>
      <c r="D132" s="79"/>
      <c r="E132" s="10"/>
      <c r="G132" s="79"/>
      <c r="H132" s="79"/>
      <c r="I132" s="79"/>
    </row>
    <row r="133" spans="1:9" x14ac:dyDescent="0.2">
      <c r="A133" s="79"/>
      <c r="B133" s="79"/>
      <c r="C133" s="79"/>
      <c r="D133" s="79"/>
      <c r="E133" s="10"/>
      <c r="G133" s="79"/>
      <c r="H133" s="79"/>
      <c r="I133" s="79"/>
    </row>
    <row r="134" spans="1:9" x14ac:dyDescent="0.2">
      <c r="A134" s="79"/>
      <c r="B134" s="79"/>
      <c r="C134" s="79"/>
      <c r="D134" s="79"/>
      <c r="E134" s="10"/>
      <c r="G134" s="79"/>
      <c r="H134" s="79"/>
      <c r="I134" s="79"/>
    </row>
    <row r="135" spans="1:9" x14ac:dyDescent="0.2">
      <c r="A135" s="79"/>
      <c r="B135" s="79"/>
      <c r="C135" s="79"/>
      <c r="D135" s="79"/>
      <c r="E135" s="10"/>
      <c r="G135" s="79"/>
      <c r="H135" s="79"/>
      <c r="I135" s="79"/>
    </row>
    <row r="136" spans="1:9" x14ac:dyDescent="0.2">
      <c r="A136" s="79"/>
      <c r="B136" s="79"/>
      <c r="C136" s="79"/>
      <c r="D136" s="79"/>
      <c r="E136" s="10"/>
      <c r="G136" s="79"/>
      <c r="H136" s="79"/>
      <c r="I136" s="79"/>
    </row>
    <row r="137" spans="1:9" x14ac:dyDescent="0.2">
      <c r="A137" s="79"/>
      <c r="B137" s="79"/>
      <c r="C137" s="79"/>
      <c r="D137" s="79"/>
      <c r="E137" s="10"/>
      <c r="G137" s="79"/>
      <c r="H137" s="79"/>
      <c r="I137" s="79"/>
    </row>
    <row r="138" spans="1:9" x14ac:dyDescent="0.2">
      <c r="A138" s="79"/>
      <c r="B138" s="79"/>
      <c r="C138" s="79"/>
      <c r="D138" s="79"/>
      <c r="E138" s="10"/>
      <c r="G138" s="79"/>
      <c r="H138" s="79"/>
      <c r="I138" s="79"/>
    </row>
    <row r="139" spans="1:9" x14ac:dyDescent="0.2">
      <c r="A139" s="79"/>
      <c r="B139" s="79"/>
      <c r="C139" s="79"/>
      <c r="D139" s="79"/>
      <c r="E139" s="10"/>
      <c r="G139" s="79"/>
      <c r="H139" s="79"/>
      <c r="I139" s="79"/>
    </row>
    <row r="140" spans="1:9" x14ac:dyDescent="0.2">
      <c r="A140" s="79"/>
      <c r="B140" s="79"/>
      <c r="C140" s="79"/>
      <c r="D140" s="79"/>
      <c r="E140" s="10"/>
      <c r="G140" s="79"/>
      <c r="H140" s="79"/>
      <c r="I140" s="79"/>
    </row>
    <row r="141" spans="1:9" x14ac:dyDescent="0.2">
      <c r="A141" s="79"/>
      <c r="B141" s="79"/>
      <c r="C141" s="79"/>
      <c r="D141" s="79"/>
      <c r="E141" s="10"/>
      <c r="G141" s="79"/>
      <c r="H141" s="79"/>
      <c r="I141" s="79"/>
    </row>
    <row r="142" spans="1:9" x14ac:dyDescent="0.2">
      <c r="A142" s="79"/>
      <c r="B142" s="79"/>
      <c r="C142" s="79"/>
      <c r="D142" s="79"/>
      <c r="E142" s="10"/>
      <c r="G142" s="79"/>
      <c r="H142" s="79"/>
      <c r="I142" s="79"/>
    </row>
    <row r="143" spans="1:9" x14ac:dyDescent="0.2">
      <c r="A143" s="79"/>
      <c r="B143" s="79"/>
      <c r="C143" s="79"/>
      <c r="D143" s="79"/>
      <c r="E143" s="10"/>
      <c r="G143" s="79"/>
      <c r="H143" s="79"/>
      <c r="I143" s="79"/>
    </row>
    <row r="144" spans="1:9" x14ac:dyDescent="0.2">
      <c r="A144" s="79"/>
      <c r="B144" s="79"/>
      <c r="C144" s="79"/>
      <c r="D144" s="79"/>
      <c r="E144" s="10"/>
      <c r="G144" s="79"/>
      <c r="H144" s="79"/>
      <c r="I144" s="79"/>
    </row>
    <row r="145" spans="1:9" x14ac:dyDescent="0.2">
      <c r="A145" s="79"/>
      <c r="B145" s="79"/>
      <c r="C145" s="79"/>
      <c r="D145" s="79"/>
      <c r="E145" s="10"/>
      <c r="G145" s="79"/>
      <c r="H145" s="79"/>
      <c r="I145" s="79"/>
    </row>
    <row r="146" spans="1:9" x14ac:dyDescent="0.2">
      <c r="A146" s="79"/>
      <c r="B146" s="79"/>
      <c r="C146" s="79"/>
      <c r="D146" s="79"/>
      <c r="E146" s="10"/>
      <c r="G146" s="79"/>
      <c r="H146" s="79"/>
      <c r="I146" s="79"/>
    </row>
    <row r="147" spans="1:9" x14ac:dyDescent="0.2">
      <c r="A147" s="79"/>
      <c r="B147" s="79"/>
      <c r="C147" s="79"/>
      <c r="D147" s="79"/>
      <c r="E147" s="10"/>
      <c r="G147" s="79"/>
      <c r="H147" s="79"/>
      <c r="I147" s="79"/>
    </row>
    <row r="148" spans="1:9" x14ac:dyDescent="0.2">
      <c r="A148" s="79"/>
      <c r="B148" s="79"/>
      <c r="C148" s="79"/>
      <c r="D148" s="79"/>
      <c r="E148" s="10"/>
      <c r="G148" s="79"/>
      <c r="H148" s="79"/>
      <c r="I148" s="79"/>
    </row>
    <row r="149" spans="1:9" x14ac:dyDescent="0.2">
      <c r="A149" s="79"/>
      <c r="B149" s="79"/>
      <c r="C149" s="79"/>
      <c r="D149" s="79"/>
      <c r="E149" s="10"/>
      <c r="G149" s="79"/>
      <c r="H149" s="79"/>
      <c r="I149" s="79"/>
    </row>
    <row r="150" spans="1:9" x14ac:dyDescent="0.2">
      <c r="A150" s="78" t="s">
        <v>1912</v>
      </c>
      <c r="B150" s="79"/>
      <c r="C150" s="79"/>
      <c r="D150" s="79"/>
      <c r="E150" s="10"/>
      <c r="G150" s="79"/>
      <c r="H150" s="79"/>
      <c r="I150" s="79"/>
    </row>
    <row r="151" spans="1:9" x14ac:dyDescent="0.2">
      <c r="A151" s="79"/>
      <c r="B151" s="79"/>
      <c r="C151" s="79"/>
      <c r="D151" s="79"/>
      <c r="E151" s="10"/>
      <c r="G151" s="79"/>
      <c r="H151" s="79"/>
      <c r="I151" s="79"/>
    </row>
    <row r="152" spans="1:9" x14ac:dyDescent="0.2">
      <c r="A152" s="79" t="s">
        <v>1506</v>
      </c>
      <c r="B152" s="79"/>
      <c r="C152" s="79"/>
      <c r="D152" s="79"/>
      <c r="E152" s="10"/>
      <c r="G152" s="79"/>
      <c r="H152" s="79"/>
      <c r="I152" s="79"/>
    </row>
  </sheetData>
  <mergeCells count="2">
    <mergeCell ref="A1:F1"/>
    <mergeCell ref="A77:D77"/>
  </mergeCells>
  <conditionalFormatting sqref="F2:F3 F153:F65536">
    <cfRule type="cellIs" dxfId="19" priority="4" stopIfTrue="1" operator="between">
      <formula>0.009</formula>
      <formula>-0.009</formula>
    </cfRule>
  </conditionalFormatting>
  <conditionalFormatting sqref="F5:F76">
    <cfRule type="cellIs" dxfId="18" priority="2" stopIfTrue="1" operator="between">
      <formula>0.009</formula>
      <formula>-0.009</formula>
    </cfRule>
  </conditionalFormatting>
  <conditionalFormatting sqref="F78:F146">
    <cfRule type="cellIs" dxfId="17" priority="1" stopIfTrue="1" operator="between">
      <formula>0.009</formula>
      <formula>-0.009</formula>
    </cfRule>
  </conditionalFormatting>
  <conditionalFormatting sqref="F77:H77">
    <cfRule type="cellIs" dxfId="16"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5278F-A11B-4A29-BD9E-32C562AEB92B}">
  <dimension ref="A1:I93"/>
  <sheetViews>
    <sheetView workbookViewId="0">
      <selection sqref="A1:E1"/>
    </sheetView>
  </sheetViews>
  <sheetFormatPr defaultColWidth="9.28515625" defaultRowHeight="11.25" x14ac:dyDescent="0.2"/>
  <cols>
    <col min="1" max="1" width="32.7109375" style="6" bestFit="1" customWidth="1"/>
    <col min="2" max="2" width="30.42578125" style="6" bestFit="1" customWidth="1"/>
    <col min="3" max="3" width="22.85546875" style="6" customWidth="1"/>
    <col min="4" max="4" width="26.7109375" style="9" customWidth="1"/>
    <col min="5" max="5" width="24.7109375" style="10" customWidth="1"/>
    <col min="6" max="16384" width="9.28515625" style="6"/>
  </cols>
  <sheetData>
    <row r="1" spans="1:9" s="1" customFormat="1" ht="15" x14ac:dyDescent="0.2">
      <c r="A1" s="150" t="s">
        <v>28</v>
      </c>
      <c r="B1" s="151"/>
      <c r="C1" s="151"/>
      <c r="D1" s="151"/>
      <c r="E1" s="151"/>
    </row>
    <row r="2" spans="1:9" s="1" customFormat="1" ht="12" x14ac:dyDescent="0.2">
      <c r="D2" s="5"/>
      <c r="E2" s="8"/>
    </row>
    <row r="3" spans="1:9" s="1" customFormat="1" ht="12" x14ac:dyDescent="0.2">
      <c r="A3" s="7" t="s">
        <v>7</v>
      </c>
      <c r="B3" s="2"/>
      <c r="C3" s="3"/>
      <c r="D3" s="4"/>
      <c r="E3" s="8"/>
    </row>
    <row r="4" spans="1:9" s="1" customFormat="1" ht="19.5" customHeight="1" x14ac:dyDescent="0.2">
      <c r="A4" s="14" t="s">
        <v>2</v>
      </c>
      <c r="B4" s="14" t="s">
        <v>0</v>
      </c>
      <c r="C4" s="15" t="s">
        <v>1</v>
      </c>
      <c r="D4" s="56" t="s">
        <v>6</v>
      </c>
      <c r="E4" s="56" t="s">
        <v>3</v>
      </c>
    </row>
    <row r="5" spans="1:9" x14ac:dyDescent="0.2">
      <c r="A5" s="17" t="s">
        <v>653</v>
      </c>
      <c r="B5" s="18"/>
      <c r="C5" s="18"/>
      <c r="D5" s="19"/>
      <c r="E5" s="20"/>
    </row>
    <row r="6" spans="1:9" x14ac:dyDescent="0.2">
      <c r="A6" s="22" t="s">
        <v>991</v>
      </c>
      <c r="B6" s="22" t="s">
        <v>654</v>
      </c>
      <c r="C6" s="25">
        <v>5402572.9079999998</v>
      </c>
      <c r="D6" s="23">
        <v>592716.50335000001</v>
      </c>
      <c r="E6" s="24">
        <v>95.831355251539605</v>
      </c>
    </row>
    <row r="7" spans="1:9" x14ac:dyDescent="0.2">
      <c r="A7" s="21" t="s">
        <v>33</v>
      </c>
      <c r="B7" s="21"/>
      <c r="C7" s="21"/>
      <c r="D7" s="26">
        <f>SUM(D6:D6)</f>
        <v>592716.50335000001</v>
      </c>
      <c r="E7" s="27">
        <f>SUM(E6:E6)</f>
        <v>95.831355251539605</v>
      </c>
    </row>
    <row r="8" spans="1:9" x14ac:dyDescent="0.2">
      <c r="A8" s="22"/>
      <c r="B8" s="22"/>
      <c r="C8" s="22"/>
      <c r="D8" s="23"/>
      <c r="E8" s="24"/>
    </row>
    <row r="9" spans="1:9" x14ac:dyDescent="0.2">
      <c r="A9" s="21" t="s">
        <v>41</v>
      </c>
      <c r="B9" s="21"/>
      <c r="C9" s="21"/>
      <c r="D9" s="26">
        <f>D7</f>
        <v>592716.50335000001</v>
      </c>
      <c r="E9" s="27">
        <f>E7</f>
        <v>95.831355251539605</v>
      </c>
    </row>
    <row r="10" spans="1:9" x14ac:dyDescent="0.2">
      <c r="A10" s="21"/>
      <c r="B10" s="21"/>
      <c r="C10" s="21"/>
      <c r="D10" s="26"/>
      <c r="E10" s="27"/>
    </row>
    <row r="11" spans="1:9" x14ac:dyDescent="0.2">
      <c r="A11" s="21" t="s">
        <v>43</v>
      </c>
      <c r="B11" s="21"/>
      <c r="C11" s="21"/>
      <c r="D11" s="26">
        <f>D13-(D7)</f>
        <v>25783.049113000045</v>
      </c>
      <c r="E11" s="27">
        <f>E13-(E7)</f>
        <v>4.1686447484603946</v>
      </c>
    </row>
    <row r="12" spans="1:9" x14ac:dyDescent="0.2">
      <c r="A12" s="21"/>
      <c r="B12" s="21"/>
      <c r="C12" s="21"/>
      <c r="D12" s="26"/>
      <c r="E12" s="27"/>
    </row>
    <row r="13" spans="1:9" x14ac:dyDescent="0.2">
      <c r="A13" s="28" t="s">
        <v>42</v>
      </c>
      <c r="B13" s="28"/>
      <c r="C13" s="28"/>
      <c r="D13" s="29">
        <v>618499.55246300006</v>
      </c>
      <c r="E13" s="30">
        <v>100</v>
      </c>
    </row>
    <row r="15" spans="1:9" ht="23.25" customHeight="1" x14ac:dyDescent="0.2">
      <c r="A15" s="152" t="s">
        <v>1031</v>
      </c>
      <c r="B15" s="152"/>
      <c r="C15" s="152"/>
      <c r="D15" s="152"/>
      <c r="E15" s="9"/>
      <c r="F15" s="10"/>
      <c r="G15" s="10"/>
      <c r="H15" s="10"/>
      <c r="I15" s="9"/>
    </row>
    <row r="17" spans="1:4" x14ac:dyDescent="0.2">
      <c r="A17" s="11" t="s">
        <v>45</v>
      </c>
    </row>
    <row r="18" spans="1:4" x14ac:dyDescent="0.2">
      <c r="A18" s="11" t="s">
        <v>1010</v>
      </c>
    </row>
    <row r="19" spans="1:4" x14ac:dyDescent="0.2">
      <c r="A19" s="11" t="s">
        <v>46</v>
      </c>
      <c r="B19" s="11"/>
      <c r="C19" s="31" t="s">
        <v>48</v>
      </c>
      <c r="D19" s="55" t="s">
        <v>47</v>
      </c>
    </row>
    <row r="20" spans="1:4" x14ac:dyDescent="0.2">
      <c r="A20" s="6" t="s">
        <v>57</v>
      </c>
      <c r="C20" s="32">
        <v>90.769199999999998</v>
      </c>
      <c r="D20" s="32">
        <v>93.8155</v>
      </c>
    </row>
    <row r="21" spans="1:4" x14ac:dyDescent="0.2">
      <c r="A21" s="6" t="s">
        <v>125</v>
      </c>
      <c r="C21" s="32">
        <v>88.275400000000005</v>
      </c>
      <c r="D21" s="32">
        <v>91.237899999999996</v>
      </c>
    </row>
    <row r="22" spans="1:4" x14ac:dyDescent="0.2">
      <c r="A22" s="6" t="s">
        <v>58</v>
      </c>
      <c r="C22" s="32">
        <v>103.6362</v>
      </c>
      <c r="D22" s="32">
        <v>107.19589999999999</v>
      </c>
    </row>
    <row r="23" spans="1:4" x14ac:dyDescent="0.2">
      <c r="A23" s="6" t="s">
        <v>126</v>
      </c>
      <c r="C23" s="32">
        <v>99.640299999999996</v>
      </c>
      <c r="D23" s="32">
        <v>103.0628</v>
      </c>
    </row>
    <row r="25" spans="1:4" x14ac:dyDescent="0.2">
      <c r="A25" s="6" t="s">
        <v>52</v>
      </c>
    </row>
    <row r="27" spans="1:4" x14ac:dyDescent="0.2">
      <c r="A27" s="11" t="s">
        <v>1011</v>
      </c>
      <c r="D27" s="55" t="s">
        <v>54</v>
      </c>
    </row>
    <row r="29" spans="1:4" x14ac:dyDescent="0.2">
      <c r="A29" s="11" t="s">
        <v>1012</v>
      </c>
      <c r="D29" s="36">
        <v>1.9109724027089785E-3</v>
      </c>
    </row>
    <row r="31" spans="1:4" x14ac:dyDescent="0.2">
      <c r="A31" s="11" t="s">
        <v>1058</v>
      </c>
      <c r="D31" s="31" t="s">
        <v>54</v>
      </c>
    </row>
    <row r="33" spans="1:5" x14ac:dyDescent="0.2">
      <c r="A33" s="11" t="s">
        <v>62</v>
      </c>
      <c r="D33" s="55" t="s">
        <v>54</v>
      </c>
    </row>
    <row r="35" spans="1:5" s="79" customFormat="1" x14ac:dyDescent="0.2">
      <c r="A35" s="78" t="s">
        <v>1215</v>
      </c>
      <c r="E35" s="10"/>
    </row>
    <row r="36" spans="1:5" x14ac:dyDescent="0.2">
      <c r="A36" s="79"/>
      <c r="B36" s="79"/>
      <c r="C36" s="79"/>
      <c r="D36" s="79"/>
    </row>
    <row r="37" spans="1:5" x14ac:dyDescent="0.2">
      <c r="A37" s="107" t="s">
        <v>1208</v>
      </c>
      <c r="B37" s="109" t="s">
        <v>1209</v>
      </c>
      <c r="C37" s="109" t="s">
        <v>1210</v>
      </c>
      <c r="D37" s="6"/>
    </row>
    <row r="38" spans="1:5" ht="22.5" x14ac:dyDescent="0.2">
      <c r="A38" s="85" t="s">
        <v>1216</v>
      </c>
      <c r="B38" s="86">
        <v>592716.50334900001</v>
      </c>
      <c r="C38" s="87">
        <v>0.95831355251377903</v>
      </c>
      <c r="D38" s="6"/>
    </row>
    <row r="40" spans="1:5" x14ac:dyDescent="0.2">
      <c r="A40" s="11" t="s">
        <v>1217</v>
      </c>
      <c r="D40" s="55" t="s">
        <v>54</v>
      </c>
    </row>
    <row r="42" spans="1:5" x14ac:dyDescent="0.2">
      <c r="A42" s="11" t="s">
        <v>1025</v>
      </c>
      <c r="D42" s="55" t="s">
        <v>54</v>
      </c>
    </row>
    <row r="44" spans="1:5" x14ac:dyDescent="0.2">
      <c r="A44" s="11" t="s">
        <v>1026</v>
      </c>
      <c r="D44" s="55" t="s">
        <v>54</v>
      </c>
    </row>
    <row r="45" spans="1:5" x14ac:dyDescent="0.2">
      <c r="A45" s="11"/>
    </row>
    <row r="46" spans="1:5" x14ac:dyDescent="0.2">
      <c r="A46" s="11" t="s">
        <v>1027</v>
      </c>
      <c r="D46" s="55" t="s">
        <v>54</v>
      </c>
    </row>
    <row r="47" spans="1:5" x14ac:dyDescent="0.2">
      <c r="A47" s="11"/>
    </row>
    <row r="48" spans="1:5" x14ac:dyDescent="0.2">
      <c r="A48" s="11" t="s">
        <v>1028</v>
      </c>
      <c r="D48" s="55" t="s">
        <v>54</v>
      </c>
    </row>
    <row r="50" spans="1:9" x14ac:dyDescent="0.2">
      <c r="A50" s="78" t="s">
        <v>1060</v>
      </c>
      <c r="B50" s="79"/>
      <c r="C50" s="79"/>
      <c r="D50" s="79"/>
    </row>
    <row r="52" spans="1:9" x14ac:dyDescent="0.2">
      <c r="A52" s="78" t="s">
        <v>1503</v>
      </c>
      <c r="B52" s="79"/>
      <c r="C52" s="79"/>
      <c r="D52" s="79"/>
      <c r="F52" s="79"/>
      <c r="G52" s="79"/>
      <c r="H52" s="79"/>
      <c r="I52" s="79"/>
    </row>
    <row r="53" spans="1:9" x14ac:dyDescent="0.2">
      <c r="A53" s="100"/>
      <c r="B53" s="79"/>
      <c r="C53" s="79"/>
      <c r="D53" s="79"/>
      <c r="F53" s="79"/>
      <c r="G53" s="79"/>
      <c r="H53" s="79"/>
      <c r="I53" s="79"/>
    </row>
    <row r="54" spans="1:9" x14ac:dyDescent="0.2">
      <c r="A54" s="79"/>
      <c r="B54" s="79"/>
      <c r="C54" s="79"/>
      <c r="D54" s="79"/>
      <c r="F54" s="79"/>
      <c r="G54" s="79"/>
      <c r="H54" s="79"/>
      <c r="I54" s="79"/>
    </row>
    <row r="55" spans="1:9" x14ac:dyDescent="0.2">
      <c r="A55" s="79"/>
      <c r="B55" s="79"/>
      <c r="C55" s="79"/>
      <c r="D55" s="79"/>
      <c r="F55" s="79"/>
      <c r="G55" s="79"/>
      <c r="H55" s="79"/>
      <c r="I55" s="79"/>
    </row>
    <row r="56" spans="1:9" x14ac:dyDescent="0.2">
      <c r="A56" s="79"/>
      <c r="B56" s="79"/>
      <c r="C56" s="79"/>
      <c r="D56" s="79"/>
      <c r="F56" s="79"/>
      <c r="G56" s="79"/>
      <c r="H56" s="79"/>
      <c r="I56" s="79"/>
    </row>
    <row r="57" spans="1:9" x14ac:dyDescent="0.2">
      <c r="A57" s="79"/>
      <c r="B57" s="79"/>
      <c r="C57" s="79"/>
      <c r="D57" s="79"/>
      <c r="F57" s="79"/>
      <c r="G57" s="79"/>
      <c r="H57" s="79"/>
      <c r="I57" s="79"/>
    </row>
    <row r="58" spans="1:9" x14ac:dyDescent="0.2">
      <c r="A58" s="79"/>
      <c r="B58" s="79"/>
      <c r="C58" s="79"/>
      <c r="D58" s="79"/>
      <c r="F58" s="79"/>
      <c r="G58" s="79"/>
      <c r="H58" s="79"/>
      <c r="I58" s="79"/>
    </row>
    <row r="59" spans="1:9" x14ac:dyDescent="0.2">
      <c r="A59" s="79"/>
      <c r="B59" s="79"/>
      <c r="C59" s="79"/>
      <c r="D59" s="79"/>
      <c r="F59" s="79"/>
      <c r="G59" s="79"/>
      <c r="H59" s="79"/>
      <c r="I59" s="79"/>
    </row>
    <row r="60" spans="1:9" x14ac:dyDescent="0.2">
      <c r="A60" s="79"/>
      <c r="B60" s="79"/>
      <c r="C60" s="79"/>
      <c r="D60" s="79"/>
      <c r="F60" s="79"/>
      <c r="G60" s="79"/>
      <c r="H60" s="79"/>
      <c r="I60" s="79"/>
    </row>
    <row r="61" spans="1:9" x14ac:dyDescent="0.2">
      <c r="A61" s="79"/>
      <c r="B61" s="79"/>
      <c r="C61" s="79"/>
      <c r="D61" s="79"/>
      <c r="F61" s="79"/>
      <c r="G61" s="79"/>
      <c r="H61" s="79"/>
      <c r="I61" s="79"/>
    </row>
    <row r="62" spans="1:9" x14ac:dyDescent="0.2">
      <c r="A62" s="79"/>
      <c r="B62" s="79"/>
      <c r="C62" s="79"/>
      <c r="D62" s="79"/>
      <c r="F62" s="79"/>
      <c r="G62" s="79"/>
      <c r="H62" s="79"/>
      <c r="I62" s="79"/>
    </row>
    <row r="63" spans="1:9" x14ac:dyDescent="0.2">
      <c r="A63" s="79"/>
      <c r="B63" s="79"/>
      <c r="C63" s="79"/>
      <c r="D63" s="79"/>
      <c r="F63" s="79"/>
      <c r="G63" s="79"/>
      <c r="H63" s="79"/>
      <c r="I63" s="79"/>
    </row>
    <row r="64" spans="1:9" x14ac:dyDescent="0.2">
      <c r="A64" s="79"/>
      <c r="B64" s="79"/>
      <c r="C64" s="79"/>
      <c r="D64" s="79"/>
      <c r="F64" s="79"/>
      <c r="G64" s="79"/>
      <c r="H64" s="79"/>
      <c r="I64" s="79"/>
    </row>
    <row r="65" spans="1:9" x14ac:dyDescent="0.2">
      <c r="A65" s="79"/>
      <c r="B65" s="79"/>
      <c r="C65" s="79"/>
      <c r="D65" s="79"/>
      <c r="F65" s="79"/>
      <c r="G65" s="79"/>
      <c r="H65" s="79"/>
      <c r="I65" s="79"/>
    </row>
    <row r="66" spans="1:9" x14ac:dyDescent="0.2">
      <c r="A66" s="79"/>
      <c r="B66" s="79"/>
      <c r="C66" s="79"/>
      <c r="D66" s="79"/>
      <c r="F66" s="79"/>
      <c r="G66" s="79"/>
      <c r="H66" s="79"/>
      <c r="I66" s="79"/>
    </row>
    <row r="67" spans="1:9" x14ac:dyDescent="0.2">
      <c r="A67" s="79"/>
      <c r="B67" s="79"/>
      <c r="C67" s="79"/>
      <c r="D67" s="79"/>
      <c r="F67" s="79"/>
      <c r="G67" s="79"/>
      <c r="H67" s="79"/>
      <c r="I67" s="79"/>
    </row>
    <row r="68" spans="1:9" x14ac:dyDescent="0.2">
      <c r="A68" s="79"/>
      <c r="B68" s="79"/>
      <c r="C68" s="79"/>
      <c r="D68" s="79"/>
      <c r="F68" s="79"/>
      <c r="G68" s="79"/>
      <c r="H68" s="79"/>
      <c r="I68" s="79"/>
    </row>
    <row r="69" spans="1:9" x14ac:dyDescent="0.2">
      <c r="A69" s="79"/>
      <c r="B69" s="79"/>
      <c r="C69" s="79"/>
      <c r="D69" s="79"/>
      <c r="F69" s="79"/>
      <c r="G69" s="79"/>
      <c r="H69" s="79"/>
      <c r="I69" s="79"/>
    </row>
    <row r="70" spans="1:9" x14ac:dyDescent="0.2">
      <c r="A70" s="78" t="s">
        <v>1913</v>
      </c>
      <c r="B70" s="79"/>
      <c r="C70" s="79"/>
      <c r="D70" s="79"/>
      <c r="F70" s="79"/>
      <c r="G70" s="79"/>
      <c r="H70" s="79"/>
      <c r="I70" s="79"/>
    </row>
    <row r="71" spans="1:9" x14ac:dyDescent="0.2">
      <c r="A71" s="79"/>
      <c r="B71" s="79"/>
      <c r="C71" s="79"/>
      <c r="D71" s="79"/>
      <c r="F71" s="79"/>
      <c r="G71" s="79"/>
      <c r="H71" s="79"/>
      <c r="I71" s="79"/>
    </row>
    <row r="72" spans="1:9" x14ac:dyDescent="0.2">
      <c r="A72" s="78" t="s">
        <v>1505</v>
      </c>
      <c r="B72" s="79"/>
      <c r="C72" s="79"/>
      <c r="D72" s="79"/>
      <c r="F72" s="79"/>
      <c r="G72" s="79"/>
      <c r="H72" s="79"/>
      <c r="I72" s="79"/>
    </row>
    <row r="73" spans="1:9" x14ac:dyDescent="0.2">
      <c r="A73" s="79"/>
      <c r="B73" s="79"/>
      <c r="C73" s="79"/>
      <c r="D73" s="79"/>
      <c r="F73" s="79"/>
      <c r="G73" s="79"/>
      <c r="H73" s="79"/>
      <c r="I73" s="79"/>
    </row>
    <row r="74" spans="1:9" x14ac:dyDescent="0.2">
      <c r="A74" s="79"/>
      <c r="B74" s="79"/>
      <c r="C74" s="79"/>
      <c r="D74" s="79"/>
      <c r="F74" s="79"/>
      <c r="G74" s="79"/>
      <c r="H74" s="79"/>
      <c r="I74" s="79"/>
    </row>
    <row r="75" spans="1:9" x14ac:dyDescent="0.2">
      <c r="A75" s="79"/>
      <c r="B75" s="79"/>
      <c r="C75" s="79"/>
      <c r="D75" s="79"/>
      <c r="F75" s="79"/>
      <c r="G75" s="79"/>
      <c r="H75" s="79"/>
      <c r="I75" s="79"/>
    </row>
    <row r="76" spans="1:9" x14ac:dyDescent="0.2">
      <c r="A76" s="79"/>
      <c r="B76" s="79"/>
      <c r="C76" s="79"/>
      <c r="D76" s="79"/>
      <c r="F76" s="79"/>
      <c r="G76" s="79"/>
      <c r="H76" s="79"/>
      <c r="I76" s="79"/>
    </row>
    <row r="77" spans="1:9" x14ac:dyDescent="0.2">
      <c r="A77" s="79"/>
      <c r="B77" s="79"/>
      <c r="C77" s="79"/>
      <c r="D77" s="79"/>
      <c r="F77" s="79"/>
      <c r="G77" s="79"/>
      <c r="H77" s="79"/>
      <c r="I77" s="79"/>
    </row>
    <row r="78" spans="1:9" x14ac:dyDescent="0.2">
      <c r="A78" s="79"/>
      <c r="B78" s="79"/>
      <c r="C78" s="79"/>
      <c r="D78" s="79"/>
      <c r="F78" s="79"/>
      <c r="G78" s="79"/>
      <c r="H78" s="79"/>
      <c r="I78" s="79"/>
    </row>
    <row r="79" spans="1:9" x14ac:dyDescent="0.2">
      <c r="A79" s="79"/>
      <c r="B79" s="79"/>
      <c r="C79" s="79"/>
      <c r="D79" s="79"/>
      <c r="F79" s="79"/>
      <c r="G79" s="79"/>
      <c r="H79" s="79"/>
      <c r="I79" s="79"/>
    </row>
    <row r="80" spans="1:9" x14ac:dyDescent="0.2">
      <c r="A80" s="79"/>
      <c r="B80" s="79"/>
      <c r="C80" s="79"/>
      <c r="D80" s="79"/>
      <c r="F80" s="79"/>
      <c r="G80" s="79"/>
      <c r="H80" s="79"/>
      <c r="I80" s="79"/>
    </row>
    <row r="81" spans="1:9" x14ac:dyDescent="0.2">
      <c r="A81" s="79"/>
      <c r="B81" s="79"/>
      <c r="C81" s="79"/>
      <c r="D81" s="79"/>
      <c r="F81" s="79"/>
      <c r="G81" s="79"/>
      <c r="H81" s="79"/>
      <c r="I81" s="79"/>
    </row>
    <row r="82" spans="1:9" x14ac:dyDescent="0.2">
      <c r="A82" s="79"/>
      <c r="B82" s="79"/>
      <c r="C82" s="79"/>
      <c r="D82" s="79"/>
      <c r="F82" s="79"/>
      <c r="G82" s="79"/>
      <c r="H82" s="79"/>
      <c r="I82" s="79"/>
    </row>
    <row r="83" spans="1:9" x14ac:dyDescent="0.2">
      <c r="A83" s="79"/>
      <c r="B83" s="79"/>
      <c r="C83" s="79"/>
      <c r="D83" s="79"/>
      <c r="F83" s="79"/>
      <c r="G83" s="79"/>
      <c r="H83" s="79"/>
      <c r="I83" s="79"/>
    </row>
    <row r="84" spans="1:9" x14ac:dyDescent="0.2">
      <c r="A84" s="79"/>
      <c r="B84" s="79"/>
      <c r="C84" s="79"/>
      <c r="D84" s="79"/>
      <c r="F84" s="79"/>
      <c r="G84" s="79"/>
      <c r="H84" s="79"/>
      <c r="I84" s="79"/>
    </row>
    <row r="85" spans="1:9" x14ac:dyDescent="0.2">
      <c r="A85" s="79"/>
      <c r="B85" s="79"/>
      <c r="C85" s="79"/>
      <c r="D85" s="79"/>
      <c r="F85" s="79"/>
      <c r="G85" s="79"/>
      <c r="H85" s="79"/>
      <c r="I85" s="79"/>
    </row>
    <row r="86" spans="1:9" x14ac:dyDescent="0.2">
      <c r="A86" s="79"/>
      <c r="B86" s="79"/>
      <c r="C86" s="79"/>
      <c r="D86" s="79"/>
      <c r="F86" s="79"/>
      <c r="G86" s="79"/>
      <c r="H86" s="79"/>
      <c r="I86" s="79"/>
    </row>
    <row r="87" spans="1:9" x14ac:dyDescent="0.2">
      <c r="A87" s="79"/>
      <c r="B87" s="79"/>
      <c r="C87" s="79"/>
      <c r="D87" s="79"/>
      <c r="F87" s="79"/>
      <c r="G87" s="79"/>
      <c r="H87" s="79"/>
      <c r="I87" s="79"/>
    </row>
    <row r="88" spans="1:9" x14ac:dyDescent="0.2">
      <c r="A88" s="79"/>
      <c r="B88" s="79"/>
      <c r="C88" s="79"/>
      <c r="D88" s="79"/>
      <c r="F88" s="79"/>
      <c r="G88" s="79"/>
      <c r="H88" s="79"/>
      <c r="I88" s="79"/>
    </row>
    <row r="89" spans="1:9" x14ac:dyDescent="0.2">
      <c r="A89" s="79"/>
      <c r="B89" s="79"/>
      <c r="C89" s="79"/>
      <c r="D89" s="79"/>
      <c r="F89" s="79"/>
      <c r="G89" s="79"/>
      <c r="H89" s="79"/>
      <c r="I89" s="79"/>
    </row>
    <row r="90" spans="1:9" x14ac:dyDescent="0.2">
      <c r="A90" s="78" t="s">
        <v>1914</v>
      </c>
      <c r="B90" s="79"/>
      <c r="C90" s="79"/>
      <c r="D90" s="79"/>
      <c r="F90" s="79"/>
      <c r="G90" s="79"/>
      <c r="H90" s="79"/>
      <c r="I90" s="79"/>
    </row>
    <row r="91" spans="1:9" x14ac:dyDescent="0.2">
      <c r="A91" s="78" t="s">
        <v>1958</v>
      </c>
      <c r="B91" s="79"/>
      <c r="C91" s="79"/>
      <c r="D91" s="79"/>
      <c r="F91" s="79"/>
      <c r="G91" s="79"/>
      <c r="H91" s="79"/>
      <c r="I91" s="79"/>
    </row>
    <row r="92" spans="1:9" x14ac:dyDescent="0.2">
      <c r="A92" s="79" t="s">
        <v>1506</v>
      </c>
      <c r="B92" s="79"/>
      <c r="C92" s="79"/>
      <c r="D92" s="79"/>
      <c r="F92" s="79"/>
      <c r="G92" s="79"/>
      <c r="H92" s="79"/>
      <c r="I92" s="79"/>
    </row>
    <row r="93" spans="1:9" x14ac:dyDescent="0.2">
      <c r="A93" s="79"/>
      <c r="B93" s="79"/>
      <c r="C93" s="79"/>
      <c r="D93" s="79"/>
      <c r="F93" s="79"/>
      <c r="G93" s="79"/>
      <c r="H93" s="79"/>
      <c r="I93" s="79"/>
    </row>
  </sheetData>
  <mergeCells count="2">
    <mergeCell ref="A1:E1"/>
    <mergeCell ref="A15:D15"/>
  </mergeCells>
  <conditionalFormatting sqref="E2:E3 E5:E14 E16:E51 E94:E65536">
    <cfRule type="cellIs" dxfId="15" priority="2" stopIfTrue="1" operator="between">
      <formula>0.009</formula>
      <formula>-0.009</formula>
    </cfRule>
  </conditionalFormatting>
  <conditionalFormatting sqref="F15:H15">
    <cfRule type="cellIs" dxfId="14" priority="1" stopIfTrue="1" operator="between">
      <formula>0.009</formula>
      <formula>-0.009</formula>
    </cfRule>
  </conditionalFormatting>
  <hyperlinks>
    <hyperlink ref="A53" r:id="rId1" tooltip="https://www.franklintempletonindia.com/downloadsServlet/pdf/product-labels-jg9o5k7l" display="https://www.franklintempletonindia.com/downloadsServlet/pdf/product-labels-jg9o5k7l" xr:uid="{9AFA655D-9ABB-4B64-A4D7-276111C90909}"/>
  </hyperlinks>
  <pageMargins left="0.7" right="0.7" top="0.75" bottom="0.75" header="0.3" footer="0.3"/>
  <pageSetup paperSize="9" orientation="portrait" r:id="rId2"/>
  <headerFooter>
    <oddFooter>&amp;C_x000D_&amp;1#&amp;"Aptos"&amp;10&amp;K000000 RESTRICTED</oddFooter>
    <evenFooter>&amp;LPUBLIC</evenFooter>
    <firstFooter>&amp;LPUBLIC</firstFooter>
  </headerFooter>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530AD-4C86-4E07-9879-3526A81B9127}">
  <dimension ref="A1:I100"/>
  <sheetViews>
    <sheetView workbookViewId="0">
      <selection sqref="A1:E1"/>
    </sheetView>
  </sheetViews>
  <sheetFormatPr defaultColWidth="9.28515625" defaultRowHeight="11.25" x14ac:dyDescent="0.2"/>
  <cols>
    <col min="1" max="1" width="32.7109375" style="6" bestFit="1" customWidth="1"/>
    <col min="2" max="2" width="78.140625" style="6" bestFit="1" customWidth="1"/>
    <col min="3" max="3" width="10.7109375" style="6" customWidth="1"/>
    <col min="4" max="4" width="28.28515625" style="9" customWidth="1"/>
    <col min="5" max="5" width="24.7109375" style="10" customWidth="1"/>
    <col min="6" max="16384" width="9.28515625" style="6"/>
  </cols>
  <sheetData>
    <row r="1" spans="1:5" s="1" customFormat="1" ht="15" x14ac:dyDescent="0.2">
      <c r="A1" s="150" t="s">
        <v>1218</v>
      </c>
      <c r="B1" s="151"/>
      <c r="C1" s="151"/>
      <c r="D1" s="151"/>
      <c r="E1" s="151"/>
    </row>
    <row r="2" spans="1:5" s="1" customFormat="1" ht="12" x14ac:dyDescent="0.2">
      <c r="D2" s="5"/>
      <c r="E2" s="8"/>
    </row>
    <row r="3" spans="1:5" s="1" customFormat="1" ht="12" x14ac:dyDescent="0.2">
      <c r="A3" s="7" t="s">
        <v>7</v>
      </c>
      <c r="B3" s="2"/>
      <c r="C3" s="3"/>
      <c r="D3" s="4"/>
      <c r="E3" s="8"/>
    </row>
    <row r="4" spans="1:5" s="1" customFormat="1" ht="23.65" customHeight="1" x14ac:dyDescent="0.2">
      <c r="A4" s="14" t="s">
        <v>2</v>
      </c>
      <c r="B4" s="14" t="s">
        <v>0</v>
      </c>
      <c r="C4" s="15" t="s">
        <v>1</v>
      </c>
      <c r="D4" s="56" t="s">
        <v>6</v>
      </c>
      <c r="E4" s="56" t="s">
        <v>3</v>
      </c>
    </row>
    <row r="5" spans="1:5" x14ac:dyDescent="0.2">
      <c r="A5" s="17" t="s">
        <v>256</v>
      </c>
      <c r="B5" s="18"/>
      <c r="C5" s="18"/>
      <c r="D5" s="19"/>
      <c r="E5" s="20"/>
    </row>
    <row r="6" spans="1:5" x14ac:dyDescent="0.2">
      <c r="A6" s="22" t="s">
        <v>576</v>
      </c>
      <c r="B6" s="22" t="s">
        <v>1921</v>
      </c>
      <c r="C6" s="25">
        <v>5001037.34</v>
      </c>
      <c r="D6" s="23">
        <v>2811.4531659999998</v>
      </c>
      <c r="E6" s="24">
        <v>19.807693030753299</v>
      </c>
    </row>
    <row r="7" spans="1:5" x14ac:dyDescent="0.2">
      <c r="A7" s="22" t="s">
        <v>992</v>
      </c>
      <c r="B7" s="22" t="s">
        <v>1922</v>
      </c>
      <c r="C7" s="25">
        <v>24643960.271000002</v>
      </c>
      <c r="D7" s="23">
        <v>2798.8885</v>
      </c>
      <c r="E7" s="24">
        <v>19.719170465209</v>
      </c>
    </row>
    <row r="8" spans="1:5" x14ac:dyDescent="0.2">
      <c r="A8" s="22" t="s">
        <v>993</v>
      </c>
      <c r="B8" s="22" t="s">
        <v>1923</v>
      </c>
      <c r="C8" s="25">
        <v>2404442.3829999999</v>
      </c>
      <c r="D8" s="23">
        <v>2798.6194540000001</v>
      </c>
      <c r="E8" s="24">
        <v>19.7172749399185</v>
      </c>
    </row>
    <row r="9" spans="1:5" x14ac:dyDescent="0.2">
      <c r="A9" s="22" t="s">
        <v>994</v>
      </c>
      <c r="B9" s="22" t="s">
        <v>1924</v>
      </c>
      <c r="C9" s="25">
        <v>2173334.0449999999</v>
      </c>
      <c r="D9" s="23">
        <v>1471.5818690000001</v>
      </c>
      <c r="E9" s="24">
        <v>10.367820557454101</v>
      </c>
    </row>
    <row r="10" spans="1:5" x14ac:dyDescent="0.2">
      <c r="A10" s="22" t="s">
        <v>995</v>
      </c>
      <c r="B10" s="22" t="s">
        <v>1925</v>
      </c>
      <c r="C10" s="25">
        <v>3347423.5669999998</v>
      </c>
      <c r="D10" s="23">
        <v>1038.554899</v>
      </c>
      <c r="E10" s="24">
        <v>7.3169906878601703</v>
      </c>
    </row>
    <row r="11" spans="1:5" x14ac:dyDescent="0.2">
      <c r="A11" s="22" t="s">
        <v>996</v>
      </c>
      <c r="B11" s="22" t="s">
        <v>1926</v>
      </c>
      <c r="C11" s="25">
        <v>2329213.747</v>
      </c>
      <c r="D11" s="23">
        <v>1009.928447</v>
      </c>
      <c r="E11" s="24">
        <v>7.1153070956763003</v>
      </c>
    </row>
    <row r="12" spans="1:5" x14ac:dyDescent="0.2">
      <c r="A12" s="22" t="s">
        <v>997</v>
      </c>
      <c r="B12" s="22" t="s">
        <v>1927</v>
      </c>
      <c r="C12" s="25">
        <v>6018817.4869999997</v>
      </c>
      <c r="D12" s="23">
        <v>985.86424790000001</v>
      </c>
      <c r="E12" s="24">
        <v>6.9457662067978703</v>
      </c>
    </row>
    <row r="13" spans="1:5" x14ac:dyDescent="0.2">
      <c r="A13" s="22" t="s">
        <v>998</v>
      </c>
      <c r="B13" s="22" t="s">
        <v>1928</v>
      </c>
      <c r="C13" s="25">
        <v>2994043.2119999998</v>
      </c>
      <c r="D13" s="23">
        <v>579.91323569999997</v>
      </c>
      <c r="E13" s="24">
        <v>4.0856961432365804</v>
      </c>
    </row>
    <row r="14" spans="1:5" x14ac:dyDescent="0.2">
      <c r="A14" s="22" t="s">
        <v>999</v>
      </c>
      <c r="B14" s="22" t="s">
        <v>1929</v>
      </c>
      <c r="C14" s="25">
        <v>6543.13</v>
      </c>
      <c r="D14" s="23">
        <v>274.89536909999998</v>
      </c>
      <c r="E14" s="24">
        <v>1.9367361877328999</v>
      </c>
    </row>
    <row r="15" spans="1:5" x14ac:dyDescent="0.2">
      <c r="A15" s="22" t="s">
        <v>1000</v>
      </c>
      <c r="B15" s="22" t="s">
        <v>1930</v>
      </c>
      <c r="C15" s="25">
        <v>918075.98600000003</v>
      </c>
      <c r="D15" s="23">
        <v>103.4166694</v>
      </c>
      <c r="E15" s="24">
        <v>0.72860742142559898</v>
      </c>
    </row>
    <row r="16" spans="1:5" x14ac:dyDescent="0.2">
      <c r="A16" s="22" t="s">
        <v>1002</v>
      </c>
      <c r="B16" s="22" t="s">
        <v>1001</v>
      </c>
      <c r="C16" s="25">
        <v>23973.544999999998</v>
      </c>
      <c r="D16" s="23">
        <v>2.3973545E-5</v>
      </c>
      <c r="E16" s="24">
        <v>1.68902198322784E-7</v>
      </c>
    </row>
    <row r="17" spans="1:9" x14ac:dyDescent="0.2">
      <c r="A17" s="21" t="s">
        <v>33</v>
      </c>
      <c r="B17" s="21"/>
      <c r="C17" s="21"/>
      <c r="D17" s="26">
        <f>SUM(D6:D16)</f>
        <v>13873.115881073545</v>
      </c>
      <c r="E17" s="27">
        <f>SUM(E6:E16)</f>
        <v>97.741062904966512</v>
      </c>
    </row>
    <row r="18" spans="1:9" x14ac:dyDescent="0.2">
      <c r="A18" s="22"/>
      <c r="B18" s="22"/>
      <c r="C18" s="22"/>
      <c r="D18" s="23"/>
      <c r="E18" s="24"/>
    </row>
    <row r="19" spans="1:9" x14ac:dyDescent="0.2">
      <c r="A19" s="21" t="s">
        <v>41</v>
      </c>
      <c r="B19" s="21"/>
      <c r="C19" s="21"/>
      <c r="D19" s="26">
        <f>D17</f>
        <v>13873.115881073545</v>
      </c>
      <c r="E19" s="27">
        <f>E17</f>
        <v>97.741062904966512</v>
      </c>
    </row>
    <row r="20" spans="1:9" x14ac:dyDescent="0.2">
      <c r="A20" s="21"/>
      <c r="B20" s="21"/>
      <c r="C20" s="21"/>
      <c r="D20" s="26"/>
      <c r="E20" s="27"/>
    </row>
    <row r="21" spans="1:9" x14ac:dyDescent="0.2">
      <c r="A21" s="21" t="s">
        <v>43</v>
      </c>
      <c r="B21" s="21"/>
      <c r="C21" s="21"/>
      <c r="D21" s="26">
        <f>D23-(D17)</f>
        <v>320.62773982645558</v>
      </c>
      <c r="E21" s="27">
        <f>E23-(E17)</f>
        <v>2.2589370950334882</v>
      </c>
    </row>
    <row r="22" spans="1:9" x14ac:dyDescent="0.2">
      <c r="A22" s="21"/>
      <c r="B22" s="21"/>
      <c r="C22" s="21"/>
      <c r="D22" s="26"/>
      <c r="E22" s="27"/>
    </row>
    <row r="23" spans="1:9" x14ac:dyDescent="0.2">
      <c r="A23" s="28" t="s">
        <v>42</v>
      </c>
      <c r="B23" s="28"/>
      <c r="C23" s="28"/>
      <c r="D23" s="29">
        <v>14193.743620900001</v>
      </c>
      <c r="E23" s="30">
        <v>100</v>
      </c>
    </row>
    <row r="24" spans="1:9" x14ac:dyDescent="0.2">
      <c r="E24" s="13" t="s">
        <v>127</v>
      </c>
    </row>
    <row r="25" spans="1:9" ht="23.25" customHeight="1" x14ac:dyDescent="0.2">
      <c r="A25" s="152" t="s">
        <v>1031</v>
      </c>
      <c r="B25" s="152"/>
      <c r="C25" s="152"/>
      <c r="D25" s="152"/>
      <c r="E25" s="9"/>
      <c r="F25" s="10"/>
      <c r="G25" s="10"/>
      <c r="H25" s="10"/>
      <c r="I25" s="9"/>
    </row>
    <row r="26" spans="1:9" x14ac:dyDescent="0.2">
      <c r="E26" s="13"/>
    </row>
    <row r="27" spans="1:9" x14ac:dyDescent="0.2">
      <c r="A27" s="11" t="s">
        <v>45</v>
      </c>
    </row>
    <row r="28" spans="1:9" x14ac:dyDescent="0.2">
      <c r="A28" s="11" t="s">
        <v>1010</v>
      </c>
    </row>
    <row r="29" spans="1:9" x14ac:dyDescent="0.2">
      <c r="A29" s="11" t="s">
        <v>46</v>
      </c>
      <c r="B29" s="11"/>
      <c r="C29" s="31" t="s">
        <v>48</v>
      </c>
      <c r="D29" s="55" t="s">
        <v>47</v>
      </c>
    </row>
    <row r="30" spans="1:9" x14ac:dyDescent="0.2">
      <c r="A30" s="6" t="s">
        <v>57</v>
      </c>
      <c r="C30" s="32">
        <v>22.405899999999999</v>
      </c>
      <c r="D30" s="32">
        <v>22.478300000000001</v>
      </c>
    </row>
    <row r="31" spans="1:9" x14ac:dyDescent="0.2">
      <c r="A31" s="6" t="s">
        <v>125</v>
      </c>
      <c r="C31" s="32">
        <v>20.693999999999999</v>
      </c>
      <c r="D31" s="32">
        <v>20.7608</v>
      </c>
    </row>
    <row r="32" spans="1:9" x14ac:dyDescent="0.2">
      <c r="A32" s="6" t="s">
        <v>58</v>
      </c>
      <c r="C32" s="32">
        <v>25.362400000000001</v>
      </c>
      <c r="D32" s="32">
        <v>25.450900000000001</v>
      </c>
    </row>
    <row r="33" spans="1:4" x14ac:dyDescent="0.2">
      <c r="A33" s="6" t="s">
        <v>126</v>
      </c>
      <c r="C33" s="32">
        <v>23.246600000000001</v>
      </c>
      <c r="D33" s="32">
        <v>23.3277</v>
      </c>
    </row>
    <row r="35" spans="1:4" x14ac:dyDescent="0.2">
      <c r="A35" s="6" t="s">
        <v>52</v>
      </c>
    </row>
    <row r="36" spans="1:4" x14ac:dyDescent="0.2">
      <c r="D36" s="55"/>
    </row>
    <row r="37" spans="1:4" x14ac:dyDescent="0.2">
      <c r="A37" s="11" t="s">
        <v>1011</v>
      </c>
      <c r="D37" s="55" t="s">
        <v>54</v>
      </c>
    </row>
    <row r="39" spans="1:4" x14ac:dyDescent="0.2">
      <c r="A39" s="11" t="s">
        <v>1012</v>
      </c>
      <c r="D39" s="36">
        <v>7.9165067047637372E-2</v>
      </c>
    </row>
    <row r="41" spans="1:4" x14ac:dyDescent="0.2">
      <c r="A41" s="11" t="s">
        <v>1058</v>
      </c>
      <c r="D41" s="31" t="s">
        <v>54</v>
      </c>
    </row>
    <row r="43" spans="1:4" x14ac:dyDescent="0.2">
      <c r="A43" s="11" t="s">
        <v>62</v>
      </c>
      <c r="D43" s="55" t="s">
        <v>54</v>
      </c>
    </row>
    <row r="45" spans="1:4" x14ac:dyDescent="0.2">
      <c r="A45" s="11" t="s">
        <v>1219</v>
      </c>
      <c r="D45" s="55" t="s">
        <v>54</v>
      </c>
    </row>
    <row r="47" spans="1:4" x14ac:dyDescent="0.2">
      <c r="A47" s="11" t="s">
        <v>1220</v>
      </c>
      <c r="D47" s="55" t="s">
        <v>54</v>
      </c>
    </row>
    <row r="49" spans="1:9" x14ac:dyDescent="0.2">
      <c r="A49" s="11" t="s">
        <v>1025</v>
      </c>
      <c r="D49" s="55" t="s">
        <v>54</v>
      </c>
    </row>
    <row r="51" spans="1:9" x14ac:dyDescent="0.2">
      <c r="A51" s="11" t="s">
        <v>1026</v>
      </c>
      <c r="D51" s="55" t="s">
        <v>54</v>
      </c>
    </row>
    <row r="52" spans="1:9" x14ac:dyDescent="0.2">
      <c r="A52" s="11"/>
    </row>
    <row r="53" spans="1:9" x14ac:dyDescent="0.2">
      <c r="A53" s="11" t="s">
        <v>1027</v>
      </c>
      <c r="D53" s="55" t="s">
        <v>54</v>
      </c>
    </row>
    <row r="54" spans="1:9" x14ac:dyDescent="0.2">
      <c r="A54" s="11"/>
    </row>
    <row r="55" spans="1:9" x14ac:dyDescent="0.2">
      <c r="A55" s="11" t="s">
        <v>1028</v>
      </c>
      <c r="D55" s="55" t="s">
        <v>54</v>
      </c>
    </row>
    <row r="57" spans="1:9" x14ac:dyDescent="0.2">
      <c r="A57" s="78" t="s">
        <v>1060</v>
      </c>
      <c r="B57" s="79"/>
      <c r="C57" s="79"/>
      <c r="D57" s="79"/>
    </row>
    <row r="59" spans="1:9" x14ac:dyDescent="0.2">
      <c r="A59" s="78" t="s">
        <v>1503</v>
      </c>
      <c r="B59" s="79"/>
      <c r="C59" s="79"/>
      <c r="D59" s="79"/>
      <c r="F59" s="79"/>
      <c r="G59" s="79"/>
      <c r="H59" s="79"/>
      <c r="I59" s="79"/>
    </row>
    <row r="60" spans="1:9" x14ac:dyDescent="0.2">
      <c r="A60" s="100"/>
      <c r="B60" s="79"/>
      <c r="C60" s="79"/>
      <c r="D60" s="79"/>
      <c r="F60" s="79"/>
      <c r="G60" s="79"/>
      <c r="H60" s="79"/>
      <c r="I60" s="79"/>
    </row>
    <row r="61" spans="1:9" x14ac:dyDescent="0.2">
      <c r="A61" s="79"/>
      <c r="B61" s="79"/>
      <c r="C61" s="79"/>
      <c r="D61" s="79"/>
      <c r="F61" s="79"/>
      <c r="G61" s="79"/>
      <c r="H61" s="79"/>
      <c r="I61" s="79"/>
    </row>
    <row r="62" spans="1:9" x14ac:dyDescent="0.2">
      <c r="A62" s="79"/>
      <c r="B62" s="79"/>
      <c r="C62" s="79"/>
      <c r="D62" s="79"/>
      <c r="F62" s="79"/>
      <c r="G62" s="79"/>
      <c r="H62" s="79"/>
      <c r="I62" s="79"/>
    </row>
    <row r="63" spans="1:9" x14ac:dyDescent="0.2">
      <c r="A63" s="79"/>
      <c r="B63" s="79"/>
      <c r="C63" s="79"/>
      <c r="D63" s="79"/>
      <c r="F63" s="79"/>
      <c r="G63" s="79"/>
      <c r="H63" s="79"/>
      <c r="I63" s="79"/>
    </row>
    <row r="64" spans="1:9" x14ac:dyDescent="0.2">
      <c r="A64" s="79"/>
      <c r="B64" s="79"/>
      <c r="C64" s="79"/>
      <c r="D64" s="79"/>
      <c r="F64" s="79"/>
      <c r="G64" s="79"/>
      <c r="H64" s="79"/>
      <c r="I64" s="79"/>
    </row>
    <row r="65" spans="1:9" x14ac:dyDescent="0.2">
      <c r="A65" s="79"/>
      <c r="B65" s="79"/>
      <c r="C65" s="79"/>
      <c r="D65" s="79"/>
      <c r="F65" s="79"/>
      <c r="G65" s="79"/>
      <c r="H65" s="79"/>
      <c r="I65" s="79"/>
    </row>
    <row r="66" spans="1:9" x14ac:dyDescent="0.2">
      <c r="A66" s="79"/>
      <c r="B66" s="79"/>
      <c r="C66" s="79"/>
      <c r="D66" s="79"/>
      <c r="F66" s="79"/>
      <c r="G66" s="79"/>
      <c r="H66" s="79"/>
      <c r="I66" s="79"/>
    </row>
    <row r="67" spans="1:9" x14ac:dyDescent="0.2">
      <c r="A67" s="79"/>
      <c r="B67" s="79"/>
      <c r="C67" s="79"/>
      <c r="D67" s="79"/>
      <c r="F67" s="79"/>
      <c r="G67" s="79"/>
      <c r="H67" s="79"/>
      <c r="I67" s="79"/>
    </row>
    <row r="68" spans="1:9" x14ac:dyDescent="0.2">
      <c r="A68" s="79"/>
      <c r="B68" s="79"/>
      <c r="C68" s="79"/>
      <c r="D68" s="79"/>
      <c r="F68" s="79"/>
      <c r="G68" s="79"/>
      <c r="H68" s="79"/>
      <c r="I68" s="79"/>
    </row>
    <row r="69" spans="1:9" x14ac:dyDescent="0.2">
      <c r="A69" s="79"/>
      <c r="B69" s="79"/>
      <c r="C69" s="79"/>
      <c r="D69" s="79"/>
      <c r="F69" s="79"/>
      <c r="G69" s="79"/>
      <c r="H69" s="79"/>
      <c r="I69" s="79"/>
    </row>
    <row r="70" spans="1:9" x14ac:dyDescent="0.2">
      <c r="A70" s="79"/>
      <c r="B70" s="79"/>
      <c r="C70" s="79"/>
      <c r="D70" s="79"/>
      <c r="F70" s="79"/>
      <c r="G70" s="79"/>
      <c r="H70" s="79"/>
      <c r="I70" s="79"/>
    </row>
    <row r="71" spans="1:9" x14ac:dyDescent="0.2">
      <c r="A71" s="79"/>
      <c r="B71" s="114"/>
      <c r="C71" s="114"/>
      <c r="D71" s="114"/>
      <c r="E71" s="114"/>
      <c r="F71" s="79"/>
      <c r="G71" s="79"/>
      <c r="H71" s="79"/>
      <c r="I71" s="79"/>
    </row>
    <row r="72" spans="1:9" x14ac:dyDescent="0.2">
      <c r="A72" s="79"/>
      <c r="B72" s="79"/>
      <c r="C72" s="79"/>
      <c r="D72" s="79"/>
      <c r="F72" s="79"/>
      <c r="G72" s="79"/>
      <c r="H72" s="79"/>
      <c r="I72" s="79"/>
    </row>
    <row r="73" spans="1:9" x14ac:dyDescent="0.2">
      <c r="A73" s="79"/>
      <c r="B73" s="79"/>
      <c r="C73" s="79"/>
      <c r="D73" s="79"/>
      <c r="F73" s="79"/>
      <c r="G73" s="79"/>
      <c r="H73" s="79"/>
      <c r="I73" s="79"/>
    </row>
    <row r="74" spans="1:9" x14ac:dyDescent="0.2">
      <c r="A74" s="79"/>
      <c r="B74" s="79"/>
      <c r="C74" s="79"/>
      <c r="D74" s="79"/>
      <c r="F74" s="79"/>
      <c r="G74" s="79"/>
      <c r="H74" s="79"/>
      <c r="I74" s="79"/>
    </row>
    <row r="75" spans="1:9" x14ac:dyDescent="0.2">
      <c r="A75" s="79"/>
      <c r="B75" s="79"/>
      <c r="C75" s="79"/>
      <c r="D75" s="79"/>
      <c r="F75" s="79"/>
      <c r="G75" s="79"/>
      <c r="H75" s="79"/>
      <c r="I75" s="79"/>
    </row>
    <row r="76" spans="1:9" x14ac:dyDescent="0.2">
      <c r="A76" s="132" t="s">
        <v>1915</v>
      </c>
      <c r="B76" s="79"/>
      <c r="C76" s="79"/>
      <c r="D76" s="79"/>
      <c r="F76" s="79"/>
      <c r="G76" s="79"/>
      <c r="H76" s="79"/>
      <c r="I76" s="79"/>
    </row>
    <row r="77" spans="1:9" x14ac:dyDescent="0.2">
      <c r="A77" s="79"/>
      <c r="B77" s="79"/>
      <c r="C77" s="79"/>
      <c r="D77" s="79"/>
      <c r="F77" s="79"/>
      <c r="G77" s="79"/>
      <c r="H77" s="79"/>
      <c r="I77" s="79"/>
    </row>
    <row r="78" spans="1:9" x14ac:dyDescent="0.2">
      <c r="A78" s="78" t="s">
        <v>1505</v>
      </c>
      <c r="B78" s="79"/>
      <c r="C78" s="79"/>
      <c r="D78" s="79"/>
      <c r="F78" s="79"/>
      <c r="G78" s="79"/>
      <c r="H78" s="79"/>
      <c r="I78" s="79"/>
    </row>
    <row r="79" spans="1:9" x14ac:dyDescent="0.2">
      <c r="A79" s="79"/>
      <c r="B79" s="79"/>
      <c r="C79" s="79"/>
      <c r="D79" s="79"/>
      <c r="F79" s="79"/>
      <c r="G79" s="79"/>
      <c r="H79" s="79"/>
      <c r="I79" s="79"/>
    </row>
    <row r="80" spans="1:9" x14ac:dyDescent="0.2">
      <c r="A80" s="79"/>
      <c r="B80" s="79"/>
      <c r="C80" s="79"/>
      <c r="D80" s="79"/>
      <c r="F80" s="79"/>
      <c r="G80" s="79"/>
      <c r="H80" s="79"/>
      <c r="I80" s="79"/>
    </row>
    <row r="81" spans="1:9" x14ac:dyDescent="0.2">
      <c r="A81" s="79"/>
      <c r="B81" s="79"/>
      <c r="C81" s="79"/>
      <c r="D81" s="79"/>
      <c r="F81" s="79"/>
      <c r="G81" s="79"/>
      <c r="H81" s="79"/>
      <c r="I81" s="79"/>
    </row>
    <row r="82" spans="1:9" x14ac:dyDescent="0.2">
      <c r="A82" s="79"/>
      <c r="B82" s="79"/>
      <c r="C82" s="79"/>
      <c r="D82" s="79"/>
      <c r="F82" s="79"/>
      <c r="G82" s="79"/>
      <c r="H82" s="79"/>
      <c r="I82" s="79"/>
    </row>
    <row r="83" spans="1:9" x14ac:dyDescent="0.2">
      <c r="A83" s="79"/>
      <c r="B83" s="79"/>
      <c r="C83" s="79"/>
      <c r="D83" s="79"/>
      <c r="F83" s="79"/>
      <c r="G83" s="79"/>
      <c r="H83" s="79"/>
      <c r="I83" s="79"/>
    </row>
    <row r="84" spans="1:9" x14ac:dyDescent="0.2">
      <c r="A84" s="79"/>
      <c r="B84" s="79"/>
      <c r="C84" s="79"/>
      <c r="D84" s="79"/>
      <c r="F84" s="79"/>
      <c r="G84" s="79"/>
      <c r="H84" s="79"/>
      <c r="I84" s="79"/>
    </row>
    <row r="85" spans="1:9" x14ac:dyDescent="0.2">
      <c r="A85" s="79"/>
      <c r="B85" s="79"/>
      <c r="C85" s="79"/>
      <c r="D85" s="79"/>
      <c r="F85" s="79"/>
      <c r="G85" s="79"/>
      <c r="H85" s="79"/>
      <c r="I85" s="79"/>
    </row>
    <row r="86" spans="1:9" x14ac:dyDescent="0.2">
      <c r="A86" s="79"/>
      <c r="B86" s="79"/>
      <c r="C86" s="79"/>
      <c r="D86" s="79"/>
      <c r="F86" s="79"/>
      <c r="G86" s="79"/>
      <c r="H86" s="79"/>
      <c r="I86" s="79"/>
    </row>
    <row r="87" spans="1:9" x14ac:dyDescent="0.2">
      <c r="A87" s="79"/>
      <c r="B87" s="79"/>
      <c r="C87" s="79"/>
      <c r="D87" s="79"/>
      <c r="F87" s="79"/>
      <c r="G87" s="79"/>
      <c r="H87" s="79"/>
      <c r="I87" s="79"/>
    </row>
    <row r="88" spans="1:9" x14ac:dyDescent="0.2">
      <c r="A88" s="79"/>
      <c r="B88" s="79"/>
      <c r="C88" s="79"/>
      <c r="D88" s="79"/>
      <c r="F88" s="79"/>
      <c r="G88" s="79"/>
      <c r="H88" s="79"/>
      <c r="I88" s="79"/>
    </row>
    <row r="89" spans="1:9" x14ac:dyDescent="0.2">
      <c r="A89" s="79"/>
      <c r="B89" s="79"/>
      <c r="C89" s="79"/>
      <c r="D89" s="79"/>
      <c r="F89" s="79"/>
      <c r="G89" s="79"/>
      <c r="H89" s="79"/>
      <c r="I89" s="79"/>
    </row>
    <row r="90" spans="1:9" x14ac:dyDescent="0.2">
      <c r="A90" s="79"/>
      <c r="B90" s="79"/>
      <c r="C90" s="79"/>
      <c r="D90" s="79"/>
      <c r="F90" s="79"/>
      <c r="G90" s="79"/>
      <c r="H90" s="79"/>
      <c r="I90" s="79"/>
    </row>
    <row r="91" spans="1:9" x14ac:dyDescent="0.2">
      <c r="A91" s="79"/>
      <c r="B91" s="79"/>
      <c r="C91" s="79"/>
      <c r="D91" s="79"/>
      <c r="F91" s="79"/>
      <c r="G91" s="79"/>
      <c r="H91" s="79"/>
      <c r="I91" s="79"/>
    </row>
    <row r="92" spans="1:9" x14ac:dyDescent="0.2">
      <c r="A92" s="79"/>
      <c r="B92" s="79"/>
      <c r="C92" s="79"/>
      <c r="D92" s="79"/>
      <c r="F92" s="79"/>
      <c r="G92" s="79"/>
      <c r="H92" s="79"/>
      <c r="I92" s="79"/>
    </row>
    <row r="93" spans="1:9" x14ac:dyDescent="0.2">
      <c r="A93" s="79"/>
      <c r="B93" s="79"/>
      <c r="C93" s="79"/>
      <c r="D93" s="79"/>
      <c r="F93" s="79"/>
      <c r="G93" s="79"/>
      <c r="H93" s="79"/>
      <c r="I93" s="79"/>
    </row>
    <row r="94" spans="1:9" x14ac:dyDescent="0.2">
      <c r="A94" s="79"/>
      <c r="B94" s="79"/>
      <c r="C94" s="79"/>
      <c r="D94" s="79"/>
      <c r="F94" s="79"/>
      <c r="G94" s="79"/>
      <c r="H94" s="79"/>
      <c r="I94" s="79"/>
    </row>
    <row r="95" spans="1:9" x14ac:dyDescent="0.2">
      <c r="A95" s="78" t="s">
        <v>1916</v>
      </c>
      <c r="B95" s="79"/>
      <c r="C95" s="79"/>
      <c r="D95" s="79"/>
      <c r="F95" s="79"/>
      <c r="G95" s="79"/>
      <c r="H95" s="79"/>
      <c r="I95" s="79"/>
    </row>
    <row r="96" spans="1:9" x14ac:dyDescent="0.2">
      <c r="A96" s="79"/>
      <c r="B96" s="79"/>
      <c r="C96" s="79"/>
      <c r="D96" s="79"/>
      <c r="F96" s="79"/>
      <c r="G96" s="79"/>
      <c r="H96" s="79"/>
      <c r="I96" s="79"/>
    </row>
    <row r="97" spans="1:9" x14ac:dyDescent="0.2">
      <c r="A97" s="79" t="s">
        <v>1506</v>
      </c>
      <c r="B97" s="79"/>
      <c r="C97" s="79"/>
      <c r="D97" s="79"/>
      <c r="F97" s="79"/>
      <c r="G97" s="79"/>
      <c r="H97" s="79"/>
      <c r="I97" s="79"/>
    </row>
    <row r="98" spans="1:9" x14ac:dyDescent="0.2">
      <c r="D98" s="6"/>
      <c r="E98" s="9"/>
      <c r="F98" s="10"/>
    </row>
    <row r="99" spans="1:9" x14ac:dyDescent="0.2">
      <c r="D99" s="6"/>
      <c r="E99" s="9"/>
      <c r="F99" s="10"/>
    </row>
    <row r="100" spans="1:9" x14ac:dyDescent="0.2">
      <c r="D100" s="6"/>
      <c r="E100" s="9"/>
      <c r="F100" s="10"/>
    </row>
  </sheetData>
  <mergeCells count="2">
    <mergeCell ref="A1:E1"/>
    <mergeCell ref="A25:D25"/>
  </mergeCells>
  <conditionalFormatting sqref="E2:E3 E5:E24 E26:E58 E101:E65536">
    <cfRule type="cellIs" dxfId="13" priority="3" stopIfTrue="1" operator="between">
      <formula>0.009</formula>
      <formula>-0.009</formula>
    </cfRule>
  </conditionalFormatting>
  <conditionalFormatting sqref="F98:F100">
    <cfRule type="cellIs" dxfId="12" priority="1" stopIfTrue="1" operator="between">
      <formula>0.009</formula>
      <formula>-0.009</formula>
    </cfRule>
  </conditionalFormatting>
  <conditionalFormatting sqref="F25:H25">
    <cfRule type="cellIs" dxfId="11"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38017-B0E9-4D9A-9DF6-275455E3FDDA}">
  <dimension ref="A1:I95"/>
  <sheetViews>
    <sheetView workbookViewId="0">
      <selection sqref="A1:E1"/>
    </sheetView>
  </sheetViews>
  <sheetFormatPr defaultColWidth="9.28515625" defaultRowHeight="11.25" x14ac:dyDescent="0.2"/>
  <cols>
    <col min="1" max="1" width="32.7109375" style="6" bestFit="1" customWidth="1"/>
    <col min="2" max="2" width="78.140625" style="6" bestFit="1" customWidth="1"/>
    <col min="3" max="3" width="9.140625" style="6" bestFit="1" customWidth="1"/>
    <col min="4" max="4" width="24.42578125" style="9" customWidth="1"/>
    <col min="5" max="5" width="24.7109375" style="10" customWidth="1"/>
    <col min="6" max="16384" width="9.28515625" style="6"/>
  </cols>
  <sheetData>
    <row r="1" spans="1:5" s="1" customFormat="1" ht="15" x14ac:dyDescent="0.2">
      <c r="A1" s="150" t="s">
        <v>29</v>
      </c>
      <c r="B1" s="151"/>
      <c r="C1" s="151"/>
      <c r="D1" s="151"/>
      <c r="E1" s="151"/>
    </row>
    <row r="2" spans="1:5" s="1" customFormat="1" ht="12" x14ac:dyDescent="0.2">
      <c r="D2" s="5"/>
      <c r="E2" s="8"/>
    </row>
    <row r="3" spans="1:5" s="1" customFormat="1" ht="12" x14ac:dyDescent="0.2">
      <c r="A3" s="7" t="s">
        <v>7</v>
      </c>
      <c r="B3" s="2"/>
      <c r="C3" s="3"/>
      <c r="D3" s="4"/>
      <c r="E3" s="8"/>
    </row>
    <row r="4" spans="1:5" s="1" customFormat="1" ht="20.65" customHeight="1" x14ac:dyDescent="0.2">
      <c r="A4" s="14" t="s">
        <v>2</v>
      </c>
      <c r="B4" s="14" t="s">
        <v>0</v>
      </c>
      <c r="C4" s="15" t="s">
        <v>1</v>
      </c>
      <c r="D4" s="56" t="s">
        <v>6</v>
      </c>
      <c r="E4" s="56" t="s">
        <v>3</v>
      </c>
    </row>
    <row r="5" spans="1:5" x14ac:dyDescent="0.2">
      <c r="A5" s="17" t="s">
        <v>256</v>
      </c>
      <c r="B5" s="18"/>
      <c r="C5" s="18"/>
      <c r="D5" s="19"/>
      <c r="E5" s="20"/>
    </row>
    <row r="6" spans="1:5" x14ac:dyDescent="0.2">
      <c r="A6" s="22" t="s">
        <v>1004</v>
      </c>
      <c r="B6" s="22" t="s">
        <v>1003</v>
      </c>
      <c r="C6" s="25">
        <v>4263374.551</v>
      </c>
      <c r="D6" s="23">
        <v>72570.709690000003</v>
      </c>
      <c r="E6" s="24">
        <v>60.883180797946402</v>
      </c>
    </row>
    <row r="7" spans="1:5" x14ac:dyDescent="0.2">
      <c r="A7" s="22" t="s">
        <v>993</v>
      </c>
      <c r="B7" s="22" t="s">
        <v>1923</v>
      </c>
      <c r="C7" s="25">
        <v>21914719.247000001</v>
      </c>
      <c r="D7" s="23">
        <v>25507.352579999999</v>
      </c>
      <c r="E7" s="24">
        <v>21.3993877893563</v>
      </c>
    </row>
    <row r="8" spans="1:5" x14ac:dyDescent="0.2">
      <c r="A8" s="22" t="s">
        <v>1005</v>
      </c>
      <c r="B8" s="22" t="s">
        <v>1931</v>
      </c>
      <c r="C8" s="25">
        <v>14011468.107999999</v>
      </c>
      <c r="D8" s="23">
        <v>9916.7426570000007</v>
      </c>
      <c r="E8" s="24">
        <v>8.3196490525162297</v>
      </c>
    </row>
    <row r="9" spans="1:5" x14ac:dyDescent="0.2">
      <c r="A9" s="22" t="s">
        <v>1006</v>
      </c>
      <c r="B9" s="22" t="s">
        <v>1932</v>
      </c>
      <c r="C9" s="25">
        <v>36438507.149999999</v>
      </c>
      <c r="D9" s="23">
        <v>9223.4606839999997</v>
      </c>
      <c r="E9" s="24">
        <v>7.7380202950406396</v>
      </c>
    </row>
    <row r="10" spans="1:5" x14ac:dyDescent="0.2">
      <c r="A10" s="22" t="s">
        <v>1008</v>
      </c>
      <c r="B10" s="22" t="s">
        <v>1007</v>
      </c>
      <c r="C10" s="25">
        <v>1483902.88</v>
      </c>
      <c r="D10" s="23">
        <v>1.48390288E-3</v>
      </c>
      <c r="E10" s="24">
        <v>1.2449199920403E-6</v>
      </c>
    </row>
    <row r="11" spans="1:5" x14ac:dyDescent="0.2">
      <c r="A11" s="22" t="s">
        <v>1002</v>
      </c>
      <c r="B11" s="22" t="s">
        <v>1001</v>
      </c>
      <c r="C11" s="25">
        <v>1370528.45</v>
      </c>
      <c r="D11" s="23">
        <v>1.3705284499999999E-3</v>
      </c>
      <c r="E11" s="24">
        <v>1.1498045391387099E-6</v>
      </c>
    </row>
    <row r="12" spans="1:5" x14ac:dyDescent="0.2">
      <c r="A12" s="21" t="s">
        <v>33</v>
      </c>
      <c r="B12" s="21"/>
      <c r="C12" s="21"/>
      <c r="D12" s="26">
        <f>SUM(D6:D11)</f>
        <v>117218.26846543132</v>
      </c>
      <c r="E12" s="27">
        <f>SUM(E6:E11)</f>
        <v>98.340240329584091</v>
      </c>
    </row>
    <row r="13" spans="1:5" x14ac:dyDescent="0.2">
      <c r="A13" s="22"/>
      <c r="B13" s="22"/>
      <c r="C13" s="22"/>
      <c r="D13" s="23"/>
      <c r="E13" s="24"/>
    </row>
    <row r="14" spans="1:5" x14ac:dyDescent="0.2">
      <c r="A14" s="21" t="s">
        <v>41</v>
      </c>
      <c r="B14" s="21"/>
      <c r="C14" s="21"/>
      <c r="D14" s="26">
        <f>D12</f>
        <v>117218.26846543132</v>
      </c>
      <c r="E14" s="27">
        <f>E12</f>
        <v>98.340240329584091</v>
      </c>
    </row>
    <row r="15" spans="1:5" x14ac:dyDescent="0.2">
      <c r="A15" s="21"/>
      <c r="B15" s="21"/>
      <c r="C15" s="21"/>
      <c r="D15" s="26"/>
      <c r="E15" s="27"/>
    </row>
    <row r="16" spans="1:5" x14ac:dyDescent="0.2">
      <c r="A16" s="21" t="s">
        <v>43</v>
      </c>
      <c r="B16" s="21"/>
      <c r="C16" s="21"/>
      <c r="D16" s="26">
        <f>D18-(D12)</f>
        <v>1978.3778642686812</v>
      </c>
      <c r="E16" s="27">
        <f>E18-(E12)</f>
        <v>1.6597596704159088</v>
      </c>
    </row>
    <row r="17" spans="1:9" x14ac:dyDescent="0.2">
      <c r="A17" s="21"/>
      <c r="B17" s="21"/>
      <c r="C17" s="21"/>
      <c r="D17" s="26"/>
      <c r="E17" s="27"/>
    </row>
    <row r="18" spans="1:9" x14ac:dyDescent="0.2">
      <c r="A18" s="28" t="s">
        <v>42</v>
      </c>
      <c r="B18" s="28"/>
      <c r="C18" s="28"/>
      <c r="D18" s="29">
        <v>119196.6463297</v>
      </c>
      <c r="E18" s="30">
        <v>100</v>
      </c>
    </row>
    <row r="19" spans="1:9" x14ac:dyDescent="0.2">
      <c r="E19" s="13" t="s">
        <v>127</v>
      </c>
    </row>
    <row r="20" spans="1:9" ht="23.25" customHeight="1" x14ac:dyDescent="0.2">
      <c r="A20" s="152" t="s">
        <v>1031</v>
      </c>
      <c r="B20" s="152"/>
      <c r="C20" s="152"/>
      <c r="D20" s="152"/>
      <c r="E20" s="9"/>
      <c r="F20" s="10"/>
      <c r="G20" s="10"/>
      <c r="H20" s="10"/>
      <c r="I20" s="9"/>
    </row>
    <row r="21" spans="1:9" x14ac:dyDescent="0.2">
      <c r="E21" s="13"/>
    </row>
    <row r="22" spans="1:9" x14ac:dyDescent="0.2">
      <c r="A22" s="11" t="s">
        <v>45</v>
      </c>
    </row>
    <row r="23" spans="1:9" x14ac:dyDescent="0.2">
      <c r="A23" s="11" t="s">
        <v>1010</v>
      </c>
    </row>
    <row r="24" spans="1:9" x14ac:dyDescent="0.2">
      <c r="A24" s="11" t="s">
        <v>46</v>
      </c>
      <c r="B24" s="11"/>
      <c r="C24" s="31" t="s">
        <v>48</v>
      </c>
      <c r="D24" s="55" t="s">
        <v>47</v>
      </c>
    </row>
    <row r="25" spans="1:9" x14ac:dyDescent="0.2">
      <c r="A25" s="6" t="s">
        <v>57</v>
      </c>
      <c r="C25" s="32">
        <v>167.53870000000001</v>
      </c>
      <c r="D25" s="32">
        <v>161.37200000000001</v>
      </c>
    </row>
    <row r="26" spans="1:9" x14ac:dyDescent="0.2">
      <c r="A26" s="6" t="s">
        <v>125</v>
      </c>
      <c r="C26" s="32">
        <v>40.428600000000003</v>
      </c>
      <c r="D26" s="32">
        <v>38.9405</v>
      </c>
    </row>
    <row r="27" spans="1:9" x14ac:dyDescent="0.2">
      <c r="A27" s="6" t="s">
        <v>58</v>
      </c>
      <c r="C27" s="32">
        <v>191.28899999999999</v>
      </c>
      <c r="D27" s="32">
        <v>184.37880000000001</v>
      </c>
    </row>
    <row r="28" spans="1:9" x14ac:dyDescent="0.2">
      <c r="A28" s="6" t="s">
        <v>126</v>
      </c>
      <c r="C28" s="32">
        <v>48.071599999999997</v>
      </c>
      <c r="D28" s="32">
        <v>46.335000000000001</v>
      </c>
    </row>
    <row r="30" spans="1:9" x14ac:dyDescent="0.2">
      <c r="A30" s="6" t="s">
        <v>52</v>
      </c>
    </row>
    <row r="31" spans="1:9" x14ac:dyDescent="0.2">
      <c r="D31" s="55"/>
    </row>
    <row r="32" spans="1:9" x14ac:dyDescent="0.2">
      <c r="A32" s="11" t="s">
        <v>1011</v>
      </c>
      <c r="D32" s="55" t="s">
        <v>54</v>
      </c>
    </row>
    <row r="34" spans="1:4" x14ac:dyDescent="0.2">
      <c r="A34" s="11" t="s">
        <v>1012</v>
      </c>
      <c r="D34" s="36">
        <v>0.45404331315411894</v>
      </c>
    </row>
    <row r="36" spans="1:4" x14ac:dyDescent="0.2">
      <c r="A36" s="11" t="s">
        <v>1058</v>
      </c>
      <c r="D36" s="31" t="s">
        <v>54</v>
      </c>
    </row>
    <row r="38" spans="1:4" x14ac:dyDescent="0.2">
      <c r="A38" s="11" t="s">
        <v>62</v>
      </c>
      <c r="D38" s="55" t="s">
        <v>54</v>
      </c>
    </row>
    <row r="40" spans="1:4" x14ac:dyDescent="0.2">
      <c r="A40" s="11" t="s">
        <v>1219</v>
      </c>
      <c r="D40" s="55" t="s">
        <v>54</v>
      </c>
    </row>
    <row r="42" spans="1:4" ht="26.25" customHeight="1" x14ac:dyDescent="0.2">
      <c r="A42" s="170" t="s">
        <v>1957</v>
      </c>
      <c r="B42" s="170"/>
      <c r="C42" s="170"/>
      <c r="D42" s="55" t="s">
        <v>54</v>
      </c>
    </row>
    <row r="44" spans="1:4" x14ac:dyDescent="0.2">
      <c r="A44" s="11" t="s">
        <v>1025</v>
      </c>
      <c r="D44" s="55" t="s">
        <v>54</v>
      </c>
    </row>
    <row r="46" spans="1:4" x14ac:dyDescent="0.2">
      <c r="A46" s="11" t="s">
        <v>1026</v>
      </c>
      <c r="D46" s="55" t="s">
        <v>54</v>
      </c>
    </row>
    <row r="47" spans="1:4" x14ac:dyDescent="0.2">
      <c r="A47" s="11"/>
    </row>
    <row r="48" spans="1:4" x14ac:dyDescent="0.2">
      <c r="A48" s="11" t="s">
        <v>1027</v>
      </c>
      <c r="D48" s="55" t="s">
        <v>54</v>
      </c>
    </row>
    <row r="49" spans="1:9" x14ac:dyDescent="0.2">
      <c r="A49" s="11"/>
    </row>
    <row r="50" spans="1:9" x14ac:dyDescent="0.2">
      <c r="A50" s="11" t="s">
        <v>1028</v>
      </c>
      <c r="D50" s="55" t="s">
        <v>54</v>
      </c>
    </row>
    <row r="52" spans="1:9" x14ac:dyDescent="0.2">
      <c r="A52" s="78" t="s">
        <v>1060</v>
      </c>
      <c r="B52" s="79"/>
      <c r="C52" s="79"/>
      <c r="D52" s="79"/>
    </row>
    <row r="54" spans="1:9" x14ac:dyDescent="0.2">
      <c r="A54" s="78" t="s">
        <v>1503</v>
      </c>
      <c r="B54" s="79"/>
      <c r="C54" s="79"/>
      <c r="D54" s="79"/>
      <c r="F54" s="79"/>
      <c r="G54" s="79"/>
      <c r="H54" s="79"/>
      <c r="I54" s="79"/>
    </row>
    <row r="55" spans="1:9" x14ac:dyDescent="0.2">
      <c r="A55" s="100"/>
      <c r="B55" s="79"/>
      <c r="C55" s="79"/>
      <c r="D55" s="79"/>
      <c r="F55" s="79"/>
      <c r="G55" s="79"/>
      <c r="H55" s="79"/>
      <c r="I55" s="79"/>
    </row>
    <row r="56" spans="1:9" x14ac:dyDescent="0.2">
      <c r="A56" s="79"/>
      <c r="B56" s="79"/>
      <c r="C56" s="79"/>
      <c r="D56" s="79"/>
      <c r="F56" s="79"/>
      <c r="G56" s="79"/>
      <c r="H56" s="79"/>
      <c r="I56" s="79"/>
    </row>
    <row r="57" spans="1:9" x14ac:dyDescent="0.2">
      <c r="A57" s="79"/>
      <c r="B57" s="79"/>
      <c r="C57" s="79"/>
      <c r="D57" s="79"/>
      <c r="F57" s="79"/>
      <c r="G57" s="79"/>
      <c r="H57" s="79"/>
      <c r="I57" s="79"/>
    </row>
    <row r="58" spans="1:9" x14ac:dyDescent="0.2">
      <c r="A58" s="79"/>
      <c r="B58" s="79"/>
      <c r="C58" s="79"/>
      <c r="D58" s="79"/>
      <c r="F58" s="79"/>
      <c r="G58" s="79"/>
      <c r="H58" s="79"/>
      <c r="I58" s="79"/>
    </row>
    <row r="59" spans="1:9" x14ac:dyDescent="0.2">
      <c r="A59" s="79"/>
      <c r="B59" s="79"/>
      <c r="C59" s="79"/>
      <c r="D59" s="79"/>
      <c r="F59" s="79"/>
      <c r="G59" s="79"/>
      <c r="H59" s="79"/>
      <c r="I59" s="79"/>
    </row>
    <row r="60" spans="1:9" x14ac:dyDescent="0.2">
      <c r="A60" s="79"/>
      <c r="B60" s="79"/>
      <c r="C60" s="79"/>
      <c r="D60" s="79"/>
      <c r="F60" s="79"/>
      <c r="G60" s="79"/>
      <c r="H60" s="79"/>
      <c r="I60" s="79"/>
    </row>
    <row r="61" spans="1:9" x14ac:dyDescent="0.2">
      <c r="A61" s="79"/>
      <c r="B61" s="79"/>
      <c r="C61" s="79"/>
      <c r="D61" s="79"/>
      <c r="F61" s="79"/>
      <c r="G61" s="79"/>
      <c r="H61" s="79"/>
      <c r="I61" s="79"/>
    </row>
    <row r="62" spans="1:9" x14ac:dyDescent="0.2">
      <c r="A62" s="79"/>
      <c r="B62" s="79"/>
      <c r="C62" s="79"/>
      <c r="D62" s="79"/>
      <c r="F62" s="79"/>
      <c r="G62" s="79"/>
      <c r="H62" s="79"/>
      <c r="I62" s="79"/>
    </row>
    <row r="63" spans="1:9" x14ac:dyDescent="0.2">
      <c r="A63" s="79"/>
      <c r="B63" s="79"/>
      <c r="C63" s="79"/>
      <c r="D63" s="79"/>
      <c r="F63" s="79"/>
      <c r="G63" s="79"/>
      <c r="H63" s="79"/>
      <c r="I63" s="79"/>
    </row>
    <row r="64" spans="1:9" x14ac:dyDescent="0.2">
      <c r="A64" s="79"/>
      <c r="B64" s="79"/>
      <c r="C64" s="79"/>
      <c r="D64" s="79"/>
      <c r="F64" s="79"/>
      <c r="G64" s="79"/>
      <c r="H64" s="79"/>
      <c r="I64" s="79"/>
    </row>
    <row r="65" spans="1:9" x14ac:dyDescent="0.2">
      <c r="A65" s="79"/>
      <c r="B65" s="79"/>
      <c r="C65" s="79"/>
      <c r="D65" s="79"/>
      <c r="F65" s="79"/>
      <c r="G65" s="79"/>
      <c r="H65" s="79"/>
      <c r="I65" s="79"/>
    </row>
    <row r="66" spans="1:9" x14ac:dyDescent="0.2">
      <c r="A66" s="79"/>
      <c r="B66" s="79"/>
      <c r="C66" s="79"/>
      <c r="D66" s="79"/>
      <c r="F66" s="79"/>
      <c r="G66" s="79"/>
      <c r="H66" s="79"/>
      <c r="I66" s="79"/>
    </row>
    <row r="67" spans="1:9" x14ac:dyDescent="0.2">
      <c r="A67" s="79"/>
      <c r="B67" s="79"/>
      <c r="C67" s="79"/>
      <c r="D67" s="79"/>
      <c r="F67" s="79"/>
      <c r="G67" s="79"/>
      <c r="H67" s="79"/>
      <c r="I67" s="79"/>
    </row>
    <row r="68" spans="1:9" x14ac:dyDescent="0.2">
      <c r="A68" s="79"/>
      <c r="B68" s="79"/>
      <c r="C68" s="79"/>
      <c r="D68" s="79"/>
      <c r="F68" s="79"/>
      <c r="G68" s="79"/>
      <c r="H68" s="79"/>
      <c r="I68" s="79"/>
    </row>
    <row r="69" spans="1:9" x14ac:dyDescent="0.2">
      <c r="A69" s="79"/>
      <c r="B69" s="79"/>
      <c r="C69" s="79"/>
      <c r="D69" s="79"/>
      <c r="F69" s="79"/>
      <c r="G69" s="79"/>
      <c r="H69" s="79"/>
      <c r="I69" s="79"/>
    </row>
    <row r="70" spans="1:9" x14ac:dyDescent="0.2">
      <c r="A70" s="79"/>
      <c r="B70" s="79"/>
      <c r="C70" s="79"/>
      <c r="D70" s="79"/>
      <c r="F70" s="79"/>
      <c r="G70" s="79"/>
      <c r="H70" s="79"/>
      <c r="I70" s="79"/>
    </row>
    <row r="71" spans="1:9" x14ac:dyDescent="0.2">
      <c r="A71" s="79"/>
      <c r="B71" s="79"/>
      <c r="C71" s="79"/>
      <c r="D71" s="79"/>
      <c r="F71" s="79"/>
      <c r="G71" s="79"/>
      <c r="H71" s="79"/>
      <c r="I71" s="79"/>
    </row>
    <row r="72" spans="1:9" x14ac:dyDescent="0.2">
      <c r="A72" s="78"/>
      <c r="B72" s="79"/>
      <c r="C72" s="79"/>
      <c r="D72" s="79"/>
      <c r="F72" s="79"/>
      <c r="G72" s="79"/>
      <c r="H72" s="79"/>
      <c r="I72" s="79"/>
    </row>
    <row r="73" spans="1:9" x14ac:dyDescent="0.2">
      <c r="A73" s="78" t="s">
        <v>1917</v>
      </c>
      <c r="B73" s="79"/>
      <c r="C73" s="79"/>
      <c r="D73" s="79"/>
      <c r="F73" s="79"/>
      <c r="G73" s="79"/>
      <c r="H73" s="79"/>
      <c r="I73" s="79"/>
    </row>
    <row r="74" spans="1:9" x14ac:dyDescent="0.2">
      <c r="A74" s="79"/>
      <c r="B74" s="79"/>
      <c r="C74" s="79"/>
      <c r="D74" s="79"/>
      <c r="F74" s="79"/>
      <c r="G74" s="79"/>
      <c r="H74" s="79"/>
      <c r="I74" s="79"/>
    </row>
    <row r="75" spans="1:9" x14ac:dyDescent="0.2">
      <c r="A75" s="78" t="s">
        <v>1505</v>
      </c>
      <c r="B75" s="79"/>
      <c r="C75" s="79"/>
      <c r="D75" s="79"/>
      <c r="F75" s="79"/>
      <c r="G75" s="79"/>
      <c r="H75" s="79"/>
      <c r="I75" s="79"/>
    </row>
    <row r="76" spans="1:9" x14ac:dyDescent="0.2">
      <c r="A76" s="79"/>
      <c r="B76" s="79"/>
      <c r="C76" s="79"/>
      <c r="D76" s="79"/>
      <c r="F76" s="79"/>
      <c r="G76" s="79"/>
      <c r="H76" s="79"/>
      <c r="I76" s="79"/>
    </row>
    <row r="77" spans="1:9" x14ac:dyDescent="0.2">
      <c r="A77" s="79"/>
      <c r="B77" s="79"/>
      <c r="C77" s="79"/>
      <c r="D77" s="79"/>
      <c r="F77" s="79"/>
      <c r="G77" s="79"/>
      <c r="H77" s="79"/>
      <c r="I77" s="79"/>
    </row>
    <row r="78" spans="1:9" x14ac:dyDescent="0.2">
      <c r="A78" s="79"/>
      <c r="B78" s="79"/>
      <c r="C78" s="79"/>
      <c r="D78" s="79"/>
      <c r="F78" s="79"/>
      <c r="G78" s="79"/>
      <c r="H78" s="79"/>
      <c r="I78" s="79"/>
    </row>
    <row r="79" spans="1:9" x14ac:dyDescent="0.2">
      <c r="A79" s="79"/>
      <c r="B79" s="79"/>
      <c r="C79" s="79"/>
      <c r="D79" s="79"/>
      <c r="F79" s="79"/>
      <c r="G79" s="79"/>
      <c r="H79" s="79"/>
      <c r="I79" s="79"/>
    </row>
    <row r="80" spans="1:9" x14ac:dyDescent="0.2">
      <c r="A80" s="79"/>
      <c r="B80" s="79"/>
      <c r="C80" s="79"/>
      <c r="D80" s="79"/>
      <c r="F80" s="79"/>
      <c r="G80" s="79"/>
      <c r="H80" s="79"/>
      <c r="I80" s="79"/>
    </row>
    <row r="81" spans="1:9" x14ac:dyDescent="0.2">
      <c r="A81" s="79"/>
      <c r="B81" s="79"/>
      <c r="C81" s="79"/>
      <c r="D81" s="79"/>
      <c r="F81" s="79"/>
      <c r="G81" s="79"/>
      <c r="H81" s="79"/>
      <c r="I81" s="79"/>
    </row>
    <row r="82" spans="1:9" x14ac:dyDescent="0.2">
      <c r="A82" s="79"/>
      <c r="B82" s="79"/>
      <c r="C82" s="79"/>
      <c r="D82" s="79"/>
      <c r="F82" s="79"/>
      <c r="G82" s="79"/>
      <c r="H82" s="79"/>
      <c r="I82" s="79"/>
    </row>
    <row r="83" spans="1:9" x14ac:dyDescent="0.2">
      <c r="A83" s="79"/>
      <c r="B83" s="79"/>
      <c r="C83" s="79"/>
      <c r="D83" s="79"/>
      <c r="F83" s="79"/>
      <c r="G83" s="79"/>
      <c r="H83" s="79"/>
      <c r="I83" s="79"/>
    </row>
    <row r="84" spans="1:9" x14ac:dyDescent="0.2">
      <c r="A84" s="79"/>
      <c r="B84" s="79"/>
      <c r="C84" s="79"/>
      <c r="D84" s="79"/>
      <c r="F84" s="79"/>
      <c r="G84" s="79"/>
      <c r="H84" s="79"/>
      <c r="I84" s="79"/>
    </row>
    <row r="85" spans="1:9" x14ac:dyDescent="0.2">
      <c r="A85" s="79"/>
      <c r="B85" s="79"/>
      <c r="C85" s="79"/>
      <c r="D85" s="79"/>
      <c r="F85" s="79"/>
      <c r="G85" s="79"/>
      <c r="H85" s="79"/>
      <c r="I85" s="79"/>
    </row>
    <row r="86" spans="1:9" x14ac:dyDescent="0.2">
      <c r="A86" s="79"/>
      <c r="B86" s="115"/>
      <c r="C86" s="115"/>
      <c r="D86" s="115"/>
      <c r="E86" s="115"/>
      <c r="F86" s="79"/>
      <c r="G86" s="79"/>
      <c r="H86" s="79"/>
      <c r="I86" s="79"/>
    </row>
    <row r="87" spans="1:9" x14ac:dyDescent="0.2">
      <c r="A87" s="79"/>
      <c r="B87" s="79"/>
      <c r="C87" s="79"/>
      <c r="D87" s="79"/>
      <c r="F87" s="79"/>
      <c r="G87" s="79"/>
      <c r="H87" s="79"/>
      <c r="I87" s="79"/>
    </row>
    <row r="88" spans="1:9" x14ac:dyDescent="0.2">
      <c r="A88" s="79"/>
      <c r="B88" s="79"/>
      <c r="C88" s="79"/>
      <c r="D88" s="79"/>
      <c r="F88" s="79"/>
      <c r="G88" s="79"/>
      <c r="H88" s="79"/>
      <c r="I88" s="79"/>
    </row>
    <row r="89" spans="1:9" x14ac:dyDescent="0.2">
      <c r="A89" s="79"/>
      <c r="B89" s="79"/>
      <c r="C89" s="79"/>
      <c r="D89" s="79"/>
      <c r="F89" s="79"/>
      <c r="G89" s="79"/>
      <c r="H89" s="79"/>
      <c r="I89" s="79"/>
    </row>
    <row r="90" spans="1:9" x14ac:dyDescent="0.2">
      <c r="A90" s="79"/>
      <c r="B90" s="79"/>
      <c r="C90" s="79"/>
      <c r="D90" s="79"/>
      <c r="F90" s="79"/>
      <c r="G90" s="79"/>
      <c r="H90" s="79"/>
      <c r="I90" s="79"/>
    </row>
    <row r="91" spans="1:9" x14ac:dyDescent="0.2">
      <c r="A91" s="133" t="s">
        <v>1918</v>
      </c>
      <c r="B91" s="79"/>
      <c r="C91" s="79"/>
      <c r="D91" s="79"/>
      <c r="F91" s="79"/>
      <c r="G91" s="79"/>
      <c r="H91" s="79"/>
      <c r="I91" s="79"/>
    </row>
    <row r="92" spans="1:9" x14ac:dyDescent="0.2">
      <c r="A92" s="79"/>
      <c r="B92" s="79"/>
      <c r="C92" s="79"/>
      <c r="D92" s="79"/>
      <c r="F92" s="79"/>
      <c r="G92" s="79"/>
      <c r="H92" s="79"/>
      <c r="I92" s="79"/>
    </row>
    <row r="93" spans="1:9" x14ac:dyDescent="0.2">
      <c r="A93" s="6" t="s">
        <v>1919</v>
      </c>
      <c r="B93" s="79"/>
      <c r="C93" s="79"/>
      <c r="D93" s="79"/>
      <c r="F93" s="79"/>
      <c r="G93" s="79"/>
      <c r="H93" s="79"/>
      <c r="I93" s="79"/>
    </row>
    <row r="94" spans="1:9" x14ac:dyDescent="0.2">
      <c r="A94" s="79"/>
      <c r="B94" s="79"/>
      <c r="C94" s="79"/>
      <c r="D94" s="79"/>
      <c r="F94" s="79"/>
      <c r="G94" s="79"/>
      <c r="H94" s="79"/>
      <c r="I94" s="79"/>
    </row>
    <row r="95" spans="1:9" x14ac:dyDescent="0.2">
      <c r="A95" s="79" t="s">
        <v>1506</v>
      </c>
      <c r="B95" s="79"/>
      <c r="C95" s="79"/>
      <c r="D95" s="79"/>
      <c r="F95" s="79"/>
      <c r="G95" s="79"/>
      <c r="H95" s="79"/>
      <c r="I95" s="79"/>
    </row>
  </sheetData>
  <mergeCells count="3">
    <mergeCell ref="A1:E1"/>
    <mergeCell ref="A20:D20"/>
    <mergeCell ref="A42:C42"/>
  </mergeCells>
  <conditionalFormatting sqref="E2:E3 E5:E19 E21:E53 E96:E65536">
    <cfRule type="cellIs" dxfId="10" priority="2" stopIfTrue="1" operator="between">
      <formula>0.009</formula>
      <formula>-0.009</formula>
    </cfRule>
  </conditionalFormatting>
  <conditionalFormatting sqref="F20:H20">
    <cfRule type="cellIs" dxfId="9"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FFAFF-5DD5-4439-8816-D3DCC7A0D0D0}">
  <dimension ref="A1:I64"/>
  <sheetViews>
    <sheetView workbookViewId="0">
      <selection sqref="A1:G1"/>
    </sheetView>
  </sheetViews>
  <sheetFormatPr defaultColWidth="9.42578125" defaultRowHeight="11.25" x14ac:dyDescent="0.2"/>
  <cols>
    <col min="1" max="1" width="38.5703125" style="6" bestFit="1" customWidth="1"/>
    <col min="2" max="2" width="60" style="6" customWidth="1"/>
    <col min="3" max="3" width="15.42578125" style="6" bestFit="1" customWidth="1"/>
    <col min="4" max="4" width="14.5703125" style="6" bestFit="1" customWidth="1"/>
    <col min="5" max="5" width="26.42578125" style="9" customWidth="1"/>
    <col min="6" max="6" width="13.5703125" style="10" bestFit="1" customWidth="1"/>
    <col min="7" max="7" width="11" style="9" customWidth="1"/>
    <col min="8" max="8" width="9.42578125" style="6"/>
    <col min="9" max="9" width="9.42578125" style="6" customWidth="1"/>
    <col min="10" max="10" width="9" style="6" customWidth="1"/>
    <col min="11" max="13" width="9.42578125" style="6" customWidth="1"/>
    <col min="14" max="16384" width="9.42578125" style="6"/>
  </cols>
  <sheetData>
    <row r="1" spans="1:7" s="1" customFormat="1" ht="15" customHeight="1" x14ac:dyDescent="0.2">
      <c r="A1" s="150" t="s">
        <v>1869</v>
      </c>
      <c r="B1" s="151"/>
      <c r="C1" s="151"/>
      <c r="D1" s="151"/>
      <c r="E1" s="151"/>
      <c r="F1" s="151"/>
      <c r="G1" s="151"/>
    </row>
    <row r="2" spans="1:7" s="1" customFormat="1" ht="12" x14ac:dyDescent="0.2">
      <c r="A2" s="7" t="s">
        <v>1870</v>
      </c>
      <c r="B2" s="6"/>
      <c r="C2" s="6"/>
      <c r="D2" s="6"/>
      <c r="E2" s="9"/>
      <c r="F2" s="10"/>
      <c r="G2" s="9"/>
    </row>
    <row r="3" spans="1:7" s="1" customFormat="1" ht="33.75" x14ac:dyDescent="0.2">
      <c r="A3" s="118" t="s">
        <v>2</v>
      </c>
      <c r="B3" s="118" t="s">
        <v>0</v>
      </c>
      <c r="C3" s="119" t="s">
        <v>1391</v>
      </c>
      <c r="D3" s="119" t="s">
        <v>1</v>
      </c>
      <c r="E3" s="120" t="s">
        <v>6</v>
      </c>
      <c r="F3" s="121" t="s">
        <v>3</v>
      </c>
      <c r="G3" s="121" t="s">
        <v>5</v>
      </c>
    </row>
    <row r="4" spans="1:7" s="1" customFormat="1" ht="27" customHeight="1" x14ac:dyDescent="0.2">
      <c r="A4" s="102" t="s">
        <v>30</v>
      </c>
      <c r="B4" s="122"/>
      <c r="C4" s="122"/>
      <c r="D4" s="122"/>
      <c r="E4" s="123"/>
      <c r="F4" s="94"/>
      <c r="G4" s="124"/>
    </row>
    <row r="5" spans="1:7" x14ac:dyDescent="0.2">
      <c r="A5" s="21" t="s">
        <v>31</v>
      </c>
      <c r="B5" s="22"/>
      <c r="C5" s="22"/>
      <c r="D5" s="22"/>
      <c r="E5" s="23"/>
      <c r="F5" s="24"/>
      <c r="G5" s="23"/>
    </row>
    <row r="6" spans="1:7" x14ac:dyDescent="0.2">
      <c r="A6" s="22" t="s">
        <v>1871</v>
      </c>
      <c r="B6" s="22" t="s">
        <v>1872</v>
      </c>
      <c r="C6" s="125" t="s">
        <v>1873</v>
      </c>
      <c r="D6" s="25">
        <v>682</v>
      </c>
      <c r="E6" s="23">
        <v>0</v>
      </c>
      <c r="F6" s="24">
        <v>100</v>
      </c>
      <c r="G6" s="23">
        <v>0</v>
      </c>
    </row>
    <row r="7" spans="1:7" x14ac:dyDescent="0.2">
      <c r="A7" s="21" t="s">
        <v>33</v>
      </c>
      <c r="B7" s="21"/>
      <c r="C7" s="21"/>
      <c r="D7" s="21"/>
      <c r="E7" s="26">
        <v>0</v>
      </c>
      <c r="F7" s="27">
        <v>100</v>
      </c>
      <c r="G7" s="26"/>
    </row>
    <row r="8" spans="1:7" x14ac:dyDescent="0.2">
      <c r="A8" s="22"/>
      <c r="B8" s="22"/>
      <c r="C8" s="22"/>
      <c r="D8" s="22"/>
      <c r="E8" s="23"/>
      <c r="F8" s="24"/>
      <c r="G8" s="23"/>
    </row>
    <row r="9" spans="1:7" x14ac:dyDescent="0.2">
      <c r="A9" s="21" t="s">
        <v>41</v>
      </c>
      <c r="B9" s="21"/>
      <c r="C9" s="21"/>
      <c r="D9" s="21"/>
      <c r="E9" s="26">
        <v>0</v>
      </c>
      <c r="F9" s="27">
        <v>100</v>
      </c>
      <c r="G9" s="26"/>
    </row>
    <row r="10" spans="1:7" x14ac:dyDescent="0.2">
      <c r="A10" s="21"/>
      <c r="B10" s="21"/>
      <c r="C10" s="21"/>
      <c r="D10" s="21"/>
      <c r="E10" s="26"/>
      <c r="F10" s="27"/>
      <c r="G10" s="26"/>
    </row>
    <row r="11" spans="1:7" x14ac:dyDescent="0.2">
      <c r="A11" s="21" t="s">
        <v>43</v>
      </c>
      <c r="B11" s="21"/>
      <c r="C11" s="21"/>
      <c r="D11" s="21"/>
      <c r="E11" s="126">
        <v>0</v>
      </c>
      <c r="F11" s="126">
        <v>0</v>
      </c>
      <c r="G11" s="26"/>
    </row>
    <row r="12" spans="1:7" x14ac:dyDescent="0.2">
      <c r="A12" s="21"/>
      <c r="B12" s="21"/>
      <c r="C12" s="21"/>
      <c r="D12" s="21"/>
      <c r="E12" s="26"/>
      <c r="F12" s="27"/>
      <c r="G12" s="26"/>
    </row>
    <row r="13" spans="1:7" x14ac:dyDescent="0.2">
      <c r="A13" s="28" t="s">
        <v>42</v>
      </c>
      <c r="B13" s="28"/>
      <c r="C13" s="28"/>
      <c r="D13" s="28"/>
      <c r="E13" s="29">
        <v>0</v>
      </c>
      <c r="F13" s="30">
        <v>100</v>
      </c>
      <c r="G13" s="29"/>
    </row>
    <row r="15" spans="1:7" x14ac:dyDescent="0.2">
      <c r="A15" s="11" t="s">
        <v>44</v>
      </c>
    </row>
    <row r="16" spans="1:7" x14ac:dyDescent="0.2">
      <c r="A16" s="11" t="s">
        <v>1874</v>
      </c>
    </row>
    <row r="17" spans="1:7" ht="23.25" customHeight="1" x14ac:dyDescent="0.2">
      <c r="A17" s="171" t="s">
        <v>1875</v>
      </c>
      <c r="B17" s="171"/>
      <c r="C17" s="171"/>
      <c r="D17" s="171"/>
      <c r="E17" s="171"/>
      <c r="F17" s="171"/>
      <c r="G17" s="171"/>
    </row>
    <row r="19" spans="1:7" ht="22.5" customHeight="1" x14ac:dyDescent="0.2">
      <c r="A19" s="152" t="s">
        <v>1479</v>
      </c>
      <c r="B19" s="152"/>
      <c r="C19" s="152"/>
      <c r="D19" s="152"/>
    </row>
    <row r="21" spans="1:7" x14ac:dyDescent="0.2">
      <c r="A21" s="11" t="s">
        <v>45</v>
      </c>
    </row>
    <row r="22" spans="1:7" x14ac:dyDescent="0.2">
      <c r="A22" s="11" t="s">
        <v>1010</v>
      </c>
    </row>
    <row r="23" spans="1:7" x14ac:dyDescent="0.2">
      <c r="A23" s="11" t="s">
        <v>46</v>
      </c>
      <c r="B23" s="11"/>
      <c r="C23" s="55" t="s">
        <v>48</v>
      </c>
      <c r="D23" s="11" t="s">
        <v>47</v>
      </c>
    </row>
    <row r="24" spans="1:7" x14ac:dyDescent="0.2">
      <c r="A24" s="6" t="s">
        <v>57</v>
      </c>
      <c r="C24" s="32">
        <v>0</v>
      </c>
      <c r="D24" s="32">
        <v>0</v>
      </c>
    </row>
    <row r="25" spans="1:7" x14ac:dyDescent="0.2">
      <c r="A25" s="6" t="s">
        <v>125</v>
      </c>
      <c r="C25" s="32">
        <v>0</v>
      </c>
      <c r="D25" s="32">
        <v>0</v>
      </c>
    </row>
    <row r="26" spans="1:7" x14ac:dyDescent="0.2">
      <c r="A26" s="6" t="s">
        <v>58</v>
      </c>
      <c r="C26" s="32">
        <v>0</v>
      </c>
      <c r="D26" s="32">
        <v>0</v>
      </c>
    </row>
    <row r="27" spans="1:7" x14ac:dyDescent="0.2">
      <c r="A27" s="6" t="s">
        <v>126</v>
      </c>
      <c r="C27" s="32">
        <v>0</v>
      </c>
      <c r="D27" s="32">
        <v>0</v>
      </c>
    </row>
    <row r="28" spans="1:7" x14ac:dyDescent="0.2">
      <c r="C28" s="32"/>
      <c r="D28" s="32"/>
    </row>
    <row r="29" spans="1:7" ht="12.6" customHeight="1" x14ac:dyDescent="0.2">
      <c r="A29" s="6" t="s">
        <v>52</v>
      </c>
    </row>
    <row r="31" spans="1:7" ht="15" x14ac:dyDescent="0.25">
      <c r="A31" s="170" t="s">
        <v>1876</v>
      </c>
      <c r="B31" s="172"/>
      <c r="C31" s="172"/>
      <c r="D31" s="31" t="s">
        <v>54</v>
      </c>
    </row>
    <row r="32" spans="1:7" ht="15" x14ac:dyDescent="0.25">
      <c r="A32" s="127"/>
      <c r="B32" s="128"/>
      <c r="C32" s="128"/>
      <c r="D32" s="31"/>
    </row>
    <row r="33" spans="1:9" x14ac:dyDescent="0.2">
      <c r="A33" s="11" t="s">
        <v>1877</v>
      </c>
      <c r="B33" s="11"/>
      <c r="C33" s="11"/>
      <c r="D33" s="31" t="s">
        <v>54</v>
      </c>
    </row>
    <row r="35" spans="1:9" ht="15" x14ac:dyDescent="0.25">
      <c r="A35" s="11" t="s">
        <v>1878</v>
      </c>
      <c r="B35"/>
      <c r="C35"/>
      <c r="D35" s="55"/>
      <c r="E35" s="12"/>
    </row>
    <row r="36" spans="1:9" s="1" customFormat="1" ht="12" x14ac:dyDescent="0.2">
      <c r="A36" s="6"/>
      <c r="B36" s="6"/>
      <c r="C36" s="6"/>
      <c r="D36" s="6"/>
      <c r="E36" s="9"/>
      <c r="F36" s="10"/>
      <c r="G36" s="9"/>
    </row>
    <row r="38" spans="1:9" s="1" customFormat="1" ht="12" x14ac:dyDescent="0.2">
      <c r="A38" s="6"/>
      <c r="B38" s="6"/>
      <c r="C38" s="6"/>
      <c r="D38" s="6"/>
      <c r="E38" s="9"/>
      <c r="F38" s="10"/>
      <c r="G38" s="9"/>
    </row>
    <row r="42" spans="1:9" x14ac:dyDescent="0.2">
      <c r="H42" s="11"/>
      <c r="I42" s="11"/>
    </row>
    <row r="44" spans="1:9" x14ac:dyDescent="0.2">
      <c r="H44" s="11"/>
      <c r="I44" s="11"/>
    </row>
    <row r="45" spans="1:9" x14ac:dyDescent="0.2">
      <c r="H45" s="11"/>
      <c r="I45" s="11"/>
    </row>
    <row r="46" spans="1:9" x14ac:dyDescent="0.2">
      <c r="H46" s="11"/>
      <c r="I46" s="11"/>
    </row>
    <row r="47" spans="1:9" x14ac:dyDescent="0.2">
      <c r="H47" s="11"/>
      <c r="I47" s="11"/>
    </row>
    <row r="48" spans="1:9" x14ac:dyDescent="0.2">
      <c r="H48" s="11"/>
      <c r="I48" s="11"/>
    </row>
    <row r="52" spans="1:9" ht="25.5" customHeight="1" x14ac:dyDescent="0.2"/>
    <row r="64" spans="1:9" s="9" customFormat="1" ht="15.75" customHeight="1" x14ac:dyDescent="0.2">
      <c r="A64" s="6"/>
      <c r="B64" s="6"/>
      <c r="C64" s="6"/>
      <c r="D64" s="6"/>
      <c r="F64" s="10"/>
      <c r="H64" s="6"/>
      <c r="I64" s="6"/>
    </row>
  </sheetData>
  <mergeCells count="4">
    <mergeCell ref="A1:G1"/>
    <mergeCell ref="A17:G17"/>
    <mergeCell ref="A19:D19"/>
    <mergeCell ref="A31:C31"/>
  </mergeCells>
  <conditionalFormatting sqref="F2 F18:F65434">
    <cfRule type="cellIs" dxfId="8" priority="3" stopIfTrue="1" operator="between">
      <formula>0.009</formula>
      <formula>-0.009</formula>
    </cfRule>
  </conditionalFormatting>
  <conditionalFormatting sqref="F4:F10">
    <cfRule type="cellIs" dxfId="7" priority="2" stopIfTrue="1" operator="between">
      <formula>0.009</formula>
      <formula>-0.009</formula>
    </cfRule>
  </conditionalFormatting>
  <conditionalFormatting sqref="F12:F16">
    <cfRule type="cellIs" dxfId="6"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737EA-A61D-4576-A987-370B7C9FCF82}">
  <dimension ref="A1:I40"/>
  <sheetViews>
    <sheetView workbookViewId="0">
      <selection sqref="A1:G1"/>
    </sheetView>
  </sheetViews>
  <sheetFormatPr defaultColWidth="9.42578125" defaultRowHeight="11.25" x14ac:dyDescent="0.2"/>
  <cols>
    <col min="1" max="1" width="38.5703125" style="6" bestFit="1" customWidth="1"/>
    <col min="2" max="2" width="48.5703125" style="6" bestFit="1" customWidth="1"/>
    <col min="3" max="4" width="15.42578125" style="6" bestFit="1" customWidth="1"/>
    <col min="5" max="5" width="26.42578125" style="9" customWidth="1"/>
    <col min="6" max="6" width="14.5703125" style="10" bestFit="1" customWidth="1"/>
    <col min="7" max="7" width="8.5703125" style="9" customWidth="1"/>
    <col min="8" max="16384" width="9.42578125" style="6"/>
  </cols>
  <sheetData>
    <row r="1" spans="1:9" s="1" customFormat="1" ht="15" x14ac:dyDescent="0.2">
      <c r="A1" s="150" t="s">
        <v>1879</v>
      </c>
      <c r="B1" s="151"/>
      <c r="C1" s="151"/>
      <c r="D1" s="151"/>
      <c r="E1" s="151"/>
      <c r="F1" s="151"/>
      <c r="G1" s="151"/>
    </row>
    <row r="2" spans="1:9" x14ac:dyDescent="0.2">
      <c r="A2" s="7" t="s">
        <v>1870</v>
      </c>
    </row>
    <row r="3" spans="1:9" s="1" customFormat="1" ht="33.75" x14ac:dyDescent="0.2">
      <c r="A3" s="118" t="s">
        <v>2</v>
      </c>
      <c r="B3" s="118" t="s">
        <v>0</v>
      </c>
      <c r="C3" s="119" t="s">
        <v>1391</v>
      </c>
      <c r="D3" s="119" t="s">
        <v>1</v>
      </c>
      <c r="E3" s="120" t="s">
        <v>6</v>
      </c>
      <c r="F3" s="121" t="s">
        <v>3</v>
      </c>
      <c r="G3" s="121" t="s">
        <v>5</v>
      </c>
    </row>
    <row r="4" spans="1:9" x14ac:dyDescent="0.2">
      <c r="A4" s="102" t="s">
        <v>30</v>
      </c>
      <c r="B4" s="122"/>
      <c r="C4" s="122"/>
      <c r="D4" s="122"/>
      <c r="E4" s="124"/>
      <c r="F4" s="94"/>
      <c r="G4" s="124"/>
    </row>
    <row r="5" spans="1:9" x14ac:dyDescent="0.2">
      <c r="A5" s="21" t="s">
        <v>31</v>
      </c>
      <c r="B5" s="22"/>
      <c r="C5" s="22"/>
      <c r="D5" s="22"/>
      <c r="E5" s="23"/>
      <c r="F5" s="24"/>
      <c r="G5" s="23"/>
    </row>
    <row r="6" spans="1:9" x14ac:dyDescent="0.2">
      <c r="A6" s="22" t="s">
        <v>1871</v>
      </c>
      <c r="B6" s="22" t="s">
        <v>1872</v>
      </c>
      <c r="C6" s="125" t="s">
        <v>1873</v>
      </c>
      <c r="D6" s="25">
        <v>3523</v>
      </c>
      <c r="E6" s="23">
        <v>0</v>
      </c>
      <c r="F6" s="24">
        <v>100</v>
      </c>
      <c r="G6" s="23">
        <v>0</v>
      </c>
    </row>
    <row r="7" spans="1:9" x14ac:dyDescent="0.2">
      <c r="A7" s="21" t="s">
        <v>33</v>
      </c>
      <c r="B7" s="21"/>
      <c r="C7" s="21"/>
      <c r="D7" s="21"/>
      <c r="E7" s="26">
        <f>SUM(E5:E6)</f>
        <v>0</v>
      </c>
      <c r="F7" s="27">
        <f>SUM(F5:F6)</f>
        <v>100</v>
      </c>
      <c r="G7" s="26"/>
      <c r="H7" s="11"/>
      <c r="I7" s="11"/>
    </row>
    <row r="8" spans="1:9" x14ac:dyDescent="0.2">
      <c r="A8" s="22"/>
      <c r="B8" s="22"/>
      <c r="C8" s="22"/>
      <c r="D8" s="22"/>
      <c r="E8" s="23"/>
      <c r="F8" s="24"/>
      <c r="G8" s="23"/>
    </row>
    <row r="9" spans="1:9" x14ac:dyDescent="0.2">
      <c r="A9" s="21" t="s">
        <v>41</v>
      </c>
      <c r="B9" s="21"/>
      <c r="C9" s="21"/>
      <c r="D9" s="21"/>
      <c r="E9" s="26">
        <f>E7</f>
        <v>0</v>
      </c>
      <c r="F9" s="27">
        <f>F7</f>
        <v>100</v>
      </c>
      <c r="G9" s="26"/>
      <c r="H9" s="11"/>
      <c r="I9" s="11"/>
    </row>
    <row r="10" spans="1:9" x14ac:dyDescent="0.2">
      <c r="A10" s="21"/>
      <c r="B10" s="21"/>
      <c r="C10" s="21"/>
      <c r="D10" s="21"/>
      <c r="E10" s="26"/>
      <c r="F10" s="27"/>
      <c r="G10" s="26"/>
      <c r="H10" s="11"/>
      <c r="I10" s="11"/>
    </row>
    <row r="11" spans="1:9" x14ac:dyDescent="0.2">
      <c r="A11" s="21" t="s">
        <v>43</v>
      </c>
      <c r="B11" s="21"/>
      <c r="C11" s="21"/>
      <c r="D11" s="21"/>
      <c r="E11" s="126">
        <v>0</v>
      </c>
      <c r="F11" s="126">
        <v>0</v>
      </c>
      <c r="G11" s="26"/>
      <c r="H11" s="11"/>
      <c r="I11" s="11"/>
    </row>
    <row r="12" spans="1:9" x14ac:dyDescent="0.2">
      <c r="A12" s="21"/>
      <c r="B12" s="21"/>
      <c r="C12" s="21"/>
      <c r="D12" s="21"/>
      <c r="E12" s="26"/>
      <c r="F12" s="27"/>
      <c r="G12" s="26"/>
      <c r="H12" s="11"/>
      <c r="I12" s="11"/>
    </row>
    <row r="13" spans="1:9" x14ac:dyDescent="0.2">
      <c r="A13" s="28" t="s">
        <v>42</v>
      </c>
      <c r="B13" s="28"/>
      <c r="C13" s="28"/>
      <c r="D13" s="28"/>
      <c r="E13" s="29">
        <v>8.9999999999999996E-7</v>
      </c>
      <c r="F13" s="30">
        <v>100</v>
      </c>
      <c r="G13" s="29"/>
      <c r="H13" s="11"/>
      <c r="I13" s="11"/>
    </row>
    <row r="15" spans="1:9" x14ac:dyDescent="0.2">
      <c r="A15" s="11" t="s">
        <v>44</v>
      </c>
    </row>
    <row r="16" spans="1:9" x14ac:dyDescent="0.2">
      <c r="A16" s="11" t="s">
        <v>1874</v>
      </c>
    </row>
    <row r="17" spans="1:9" ht="25.5" customHeight="1" x14ac:dyDescent="0.2">
      <c r="A17" s="171" t="s">
        <v>1875</v>
      </c>
      <c r="B17" s="171"/>
      <c r="C17" s="171"/>
      <c r="D17" s="171"/>
      <c r="E17" s="171"/>
      <c r="F17" s="171"/>
      <c r="G17" s="171"/>
    </row>
    <row r="19" spans="1:9" ht="28.5" customHeight="1" x14ac:dyDescent="0.2">
      <c r="A19" s="152" t="s">
        <v>1479</v>
      </c>
      <c r="B19" s="152"/>
      <c r="C19" s="152"/>
      <c r="D19" s="152"/>
    </row>
    <row r="21" spans="1:9" x14ac:dyDescent="0.2">
      <c r="A21" s="11" t="s">
        <v>45</v>
      </c>
    </row>
    <row r="22" spans="1:9" x14ac:dyDescent="0.2">
      <c r="A22" s="11" t="s">
        <v>1010</v>
      </c>
    </row>
    <row r="23" spans="1:9" x14ac:dyDescent="0.2">
      <c r="A23" s="11" t="s">
        <v>46</v>
      </c>
      <c r="B23" s="11"/>
      <c r="C23" s="55" t="s">
        <v>48</v>
      </c>
      <c r="D23" s="11" t="s">
        <v>47</v>
      </c>
    </row>
    <row r="24" spans="1:9" x14ac:dyDescent="0.2">
      <c r="A24" s="6" t="s">
        <v>1604</v>
      </c>
      <c r="C24" s="32">
        <v>0</v>
      </c>
      <c r="D24" s="32">
        <v>0</v>
      </c>
    </row>
    <row r="25" spans="1:9" x14ac:dyDescent="0.2">
      <c r="A25" s="6" t="s">
        <v>1606</v>
      </c>
      <c r="C25" s="32">
        <v>0</v>
      </c>
      <c r="D25" s="32">
        <v>0</v>
      </c>
    </row>
    <row r="26" spans="1:9" x14ac:dyDescent="0.2">
      <c r="A26" s="6" t="s">
        <v>1607</v>
      </c>
      <c r="C26" s="32">
        <v>0</v>
      </c>
      <c r="D26" s="32">
        <v>0</v>
      </c>
    </row>
    <row r="27" spans="1:9" s="9" customFormat="1" x14ac:dyDescent="0.2">
      <c r="A27" s="6" t="s">
        <v>1608</v>
      </c>
      <c r="B27" s="6"/>
      <c r="C27" s="32">
        <v>0</v>
      </c>
      <c r="D27" s="32">
        <v>0</v>
      </c>
      <c r="F27" s="10"/>
      <c r="H27" s="6"/>
      <c r="I27" s="6"/>
    </row>
    <row r="28" spans="1:9" s="9" customFormat="1" x14ac:dyDescent="0.2">
      <c r="A28" s="6" t="s">
        <v>1880</v>
      </c>
      <c r="B28" s="6"/>
      <c r="C28" s="32">
        <v>0</v>
      </c>
      <c r="D28" s="32">
        <v>0</v>
      </c>
      <c r="F28" s="10"/>
      <c r="H28" s="6"/>
      <c r="I28" s="6"/>
    </row>
    <row r="29" spans="1:9" s="9" customFormat="1" x14ac:dyDescent="0.2">
      <c r="A29" s="6" t="s">
        <v>1609</v>
      </c>
      <c r="B29" s="6"/>
      <c r="C29" s="32">
        <v>0</v>
      </c>
      <c r="D29" s="32">
        <v>0</v>
      </c>
      <c r="F29" s="10"/>
      <c r="H29" s="6"/>
      <c r="I29" s="6"/>
    </row>
    <row r="30" spans="1:9" s="9" customFormat="1" x14ac:dyDescent="0.2">
      <c r="A30" s="6" t="s">
        <v>1611</v>
      </c>
      <c r="B30" s="6"/>
      <c r="C30" s="32">
        <v>0</v>
      </c>
      <c r="D30" s="32">
        <v>0</v>
      </c>
      <c r="F30" s="10"/>
      <c r="H30" s="6"/>
      <c r="I30" s="6"/>
    </row>
    <row r="31" spans="1:9" s="9" customFormat="1" x14ac:dyDescent="0.2">
      <c r="A31" s="6" t="s">
        <v>1612</v>
      </c>
      <c r="B31" s="6"/>
      <c r="C31" s="32">
        <v>0</v>
      </c>
      <c r="D31" s="32">
        <v>0</v>
      </c>
      <c r="F31" s="10"/>
      <c r="H31" s="6"/>
      <c r="I31" s="6"/>
    </row>
    <row r="32" spans="1:9" s="9" customFormat="1" x14ac:dyDescent="0.2">
      <c r="A32" s="6" t="s">
        <v>1613</v>
      </c>
      <c r="B32" s="6"/>
      <c r="C32" s="32">
        <v>0</v>
      </c>
      <c r="D32" s="32">
        <v>0</v>
      </c>
      <c r="F32" s="10"/>
      <c r="H32" s="6"/>
      <c r="I32" s="6"/>
    </row>
    <row r="34" spans="1:9" s="9" customFormat="1" x14ac:dyDescent="0.2">
      <c r="A34" s="6" t="s">
        <v>52</v>
      </c>
      <c r="B34" s="6"/>
      <c r="C34" s="6"/>
      <c r="D34" s="6"/>
      <c r="F34" s="10"/>
      <c r="H34" s="6"/>
      <c r="I34" s="6"/>
    </row>
    <row r="36" spans="1:9" s="9" customFormat="1" ht="15" customHeight="1" x14ac:dyDescent="0.25">
      <c r="A36" s="170" t="s">
        <v>1876</v>
      </c>
      <c r="B36" s="172"/>
      <c r="C36" s="172"/>
      <c r="D36" s="31" t="s">
        <v>54</v>
      </c>
      <c r="F36" s="10"/>
      <c r="H36" s="6"/>
      <c r="I36" s="6"/>
    </row>
    <row r="37" spans="1:9" ht="15" x14ac:dyDescent="0.25">
      <c r="A37" s="129"/>
    </row>
    <row r="38" spans="1:9" x14ac:dyDescent="0.2">
      <c r="A38" s="11" t="s">
        <v>1956</v>
      </c>
    </row>
    <row r="40" spans="1:9" x14ac:dyDescent="0.2">
      <c r="A40" s="11" t="s">
        <v>1881</v>
      </c>
      <c r="B40" s="11"/>
      <c r="C40" s="11"/>
      <c r="D40" s="31" t="s">
        <v>54</v>
      </c>
    </row>
  </sheetData>
  <mergeCells count="4">
    <mergeCell ref="A1:G1"/>
    <mergeCell ref="A17:G17"/>
    <mergeCell ref="A19:D19"/>
    <mergeCell ref="A36:C36"/>
  </mergeCells>
  <conditionalFormatting sqref="F2 F18:F65439">
    <cfRule type="cellIs" dxfId="5" priority="3" stopIfTrue="1" operator="between">
      <formula>0.009</formula>
      <formula>-0.009</formula>
    </cfRule>
  </conditionalFormatting>
  <conditionalFormatting sqref="F4:F10">
    <cfRule type="cellIs" dxfId="4" priority="2" stopIfTrue="1" operator="between">
      <formula>0.009</formula>
      <formula>-0.009</formula>
    </cfRule>
  </conditionalFormatting>
  <conditionalFormatting sqref="F12:F16">
    <cfRule type="cellIs" dxfId="3"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1B808-B0DA-479A-AB66-1DF1B710E553}">
  <dimension ref="A1:I72"/>
  <sheetViews>
    <sheetView workbookViewId="0">
      <selection sqref="A1:G1"/>
    </sheetView>
  </sheetViews>
  <sheetFormatPr defaultColWidth="9.42578125" defaultRowHeight="11.25" x14ac:dyDescent="0.2"/>
  <cols>
    <col min="1" max="1" width="38.5703125" style="6" bestFit="1" customWidth="1"/>
    <col min="2" max="2" width="58" style="6" bestFit="1" customWidth="1"/>
    <col min="3" max="3" width="15.42578125" style="6" bestFit="1" customWidth="1"/>
    <col min="4" max="4" width="15.5703125" style="6" bestFit="1" customWidth="1"/>
    <col min="5" max="5" width="26.42578125" style="9" customWidth="1"/>
    <col min="6" max="6" width="13.5703125" style="10" bestFit="1" customWidth="1"/>
    <col min="7" max="7" width="11" style="9" customWidth="1"/>
    <col min="8" max="16384" width="9.42578125" style="6"/>
  </cols>
  <sheetData>
    <row r="1" spans="1:7" s="1" customFormat="1" ht="15" x14ac:dyDescent="0.2">
      <c r="A1" s="150" t="s">
        <v>1882</v>
      </c>
      <c r="B1" s="151"/>
      <c r="C1" s="151"/>
      <c r="D1" s="151"/>
      <c r="E1" s="151"/>
      <c r="F1" s="151"/>
      <c r="G1" s="151"/>
    </row>
    <row r="2" spans="1:7" s="1" customFormat="1" ht="12" x14ac:dyDescent="0.2">
      <c r="A2" s="7" t="s">
        <v>1870</v>
      </c>
      <c r="B2" s="6"/>
      <c r="C2" s="6"/>
      <c r="D2" s="6"/>
      <c r="E2" s="9"/>
      <c r="F2" s="10"/>
      <c r="G2" s="9"/>
    </row>
    <row r="3" spans="1:7" s="1" customFormat="1" ht="33.75" x14ac:dyDescent="0.2">
      <c r="A3" s="118" t="s">
        <v>2</v>
      </c>
      <c r="B3" s="118" t="s">
        <v>0</v>
      </c>
      <c r="C3" s="119" t="s">
        <v>1391</v>
      </c>
      <c r="D3" s="119" t="s">
        <v>1</v>
      </c>
      <c r="E3" s="130" t="s">
        <v>6</v>
      </c>
      <c r="F3" s="121" t="s">
        <v>3</v>
      </c>
      <c r="G3" s="121" t="s">
        <v>5</v>
      </c>
    </row>
    <row r="4" spans="1:7" s="1" customFormat="1" ht="27" customHeight="1" x14ac:dyDescent="0.2">
      <c r="A4" s="102" t="s">
        <v>30</v>
      </c>
      <c r="B4" s="122"/>
      <c r="C4" s="122"/>
      <c r="D4" s="122"/>
      <c r="E4" s="123"/>
      <c r="F4" s="94"/>
      <c r="G4" s="124"/>
    </row>
    <row r="5" spans="1:7" s="1" customFormat="1" ht="13.9" customHeight="1" x14ac:dyDescent="0.2">
      <c r="A5" s="21" t="s">
        <v>31</v>
      </c>
      <c r="B5" s="22"/>
      <c r="C5" s="22"/>
      <c r="D5" s="22"/>
      <c r="E5" s="23"/>
      <c r="F5" s="24"/>
      <c r="G5" s="23"/>
    </row>
    <row r="6" spans="1:7" s="1" customFormat="1" ht="12" x14ac:dyDescent="0.2">
      <c r="A6" s="22" t="s">
        <v>1871</v>
      </c>
      <c r="B6" s="22" t="s">
        <v>1872</v>
      </c>
      <c r="C6" s="125" t="s">
        <v>1873</v>
      </c>
      <c r="D6" s="25">
        <v>1695</v>
      </c>
      <c r="E6" s="23">
        <v>0</v>
      </c>
      <c r="F6" s="24">
        <v>100</v>
      </c>
      <c r="G6" s="23">
        <v>0</v>
      </c>
    </row>
    <row r="7" spans="1:7" x14ac:dyDescent="0.2">
      <c r="A7" s="21" t="s">
        <v>33</v>
      </c>
      <c r="B7" s="21"/>
      <c r="C7" s="21"/>
      <c r="D7" s="21"/>
      <c r="E7" s="26">
        <f>SUM(E5:E6)</f>
        <v>0</v>
      </c>
      <c r="F7" s="27">
        <f>SUM(F5:F6)</f>
        <v>100</v>
      </c>
      <c r="G7" s="26"/>
    </row>
    <row r="8" spans="1:7" x14ac:dyDescent="0.2">
      <c r="A8" s="22"/>
      <c r="B8" s="22"/>
      <c r="C8" s="22"/>
      <c r="D8" s="22"/>
      <c r="E8" s="23"/>
      <c r="F8" s="24"/>
      <c r="G8" s="23"/>
    </row>
    <row r="9" spans="1:7" x14ac:dyDescent="0.2">
      <c r="A9" s="21" t="s">
        <v>41</v>
      </c>
      <c r="B9" s="21"/>
      <c r="C9" s="21"/>
      <c r="D9" s="21"/>
      <c r="E9" s="26">
        <f>E7</f>
        <v>0</v>
      </c>
      <c r="F9" s="27">
        <f>F7</f>
        <v>100</v>
      </c>
      <c r="G9" s="26"/>
    </row>
    <row r="10" spans="1:7" x14ac:dyDescent="0.2">
      <c r="A10" s="21"/>
      <c r="B10" s="21"/>
      <c r="C10" s="21"/>
      <c r="D10" s="21"/>
      <c r="E10" s="26"/>
      <c r="F10" s="27"/>
      <c r="G10" s="26"/>
    </row>
    <row r="11" spans="1:7" x14ac:dyDescent="0.2">
      <c r="A11" s="21" t="s">
        <v>43</v>
      </c>
      <c r="B11" s="21"/>
      <c r="C11" s="21"/>
      <c r="D11" s="21"/>
      <c r="E11" s="126">
        <v>0</v>
      </c>
      <c r="F11" s="126">
        <v>0</v>
      </c>
      <c r="G11" s="26"/>
    </row>
    <row r="12" spans="1:7" x14ac:dyDescent="0.2">
      <c r="A12" s="21"/>
      <c r="B12" s="21"/>
      <c r="C12" s="21"/>
      <c r="D12" s="21"/>
      <c r="E12" s="26"/>
      <c r="F12" s="27"/>
      <c r="G12" s="26"/>
    </row>
    <row r="13" spans="1:7" x14ac:dyDescent="0.2">
      <c r="A13" s="28" t="s">
        <v>42</v>
      </c>
      <c r="B13" s="28"/>
      <c r="C13" s="28"/>
      <c r="D13" s="28"/>
      <c r="E13" s="29">
        <v>3.9999999999999998E-7</v>
      </c>
      <c r="F13" s="30">
        <v>100</v>
      </c>
      <c r="G13" s="29"/>
    </row>
    <row r="15" spans="1:7" x14ac:dyDescent="0.2">
      <c r="A15" s="11" t="s">
        <v>44</v>
      </c>
    </row>
    <row r="16" spans="1:7" x14ac:dyDescent="0.2">
      <c r="A16" s="11" t="s">
        <v>1874</v>
      </c>
    </row>
    <row r="17" spans="1:7" ht="23.65" customHeight="1" x14ac:dyDescent="0.2">
      <c r="A17" s="171" t="s">
        <v>1875</v>
      </c>
      <c r="B17" s="171"/>
      <c r="C17" s="171"/>
      <c r="D17" s="171"/>
      <c r="E17" s="171"/>
      <c r="F17" s="171"/>
      <c r="G17" s="171"/>
    </row>
    <row r="18" spans="1:7" x14ac:dyDescent="0.2">
      <c r="A18" s="131"/>
      <c r="B18" s="131"/>
      <c r="C18" s="131"/>
      <c r="D18" s="131"/>
      <c r="E18" s="131"/>
      <c r="F18" s="131"/>
      <c r="G18" s="131"/>
    </row>
    <row r="19" spans="1:7" ht="21.75" customHeight="1" x14ac:dyDescent="0.2">
      <c r="A19" s="152" t="s">
        <v>1479</v>
      </c>
      <c r="B19" s="152"/>
      <c r="C19" s="152"/>
      <c r="D19" s="152"/>
      <c r="E19" s="131"/>
      <c r="F19" s="131"/>
      <c r="G19" s="131"/>
    </row>
    <row r="20" spans="1:7" x14ac:dyDescent="0.2">
      <c r="A20" s="131"/>
      <c r="B20" s="131"/>
      <c r="C20" s="131"/>
      <c r="D20" s="131"/>
      <c r="E20" s="131"/>
      <c r="F20" s="131"/>
      <c r="G20" s="131"/>
    </row>
    <row r="21" spans="1:7" x14ac:dyDescent="0.2">
      <c r="A21" s="11" t="s">
        <v>45</v>
      </c>
    </row>
    <row r="22" spans="1:7" x14ac:dyDescent="0.2">
      <c r="A22" s="11" t="s">
        <v>1010</v>
      </c>
    </row>
    <row r="23" spans="1:7" x14ac:dyDescent="0.2">
      <c r="A23" s="11" t="s">
        <v>46</v>
      </c>
      <c r="B23" s="11"/>
      <c r="C23" s="55" t="s">
        <v>48</v>
      </c>
      <c r="D23" s="11" t="s">
        <v>47</v>
      </c>
    </row>
    <row r="24" spans="1:7" x14ac:dyDescent="0.2">
      <c r="A24" s="6" t="s">
        <v>57</v>
      </c>
      <c r="C24" s="32">
        <v>0</v>
      </c>
      <c r="D24" s="32">
        <v>0</v>
      </c>
    </row>
    <row r="25" spans="1:7" x14ac:dyDescent="0.2">
      <c r="A25" s="6" t="s">
        <v>125</v>
      </c>
      <c r="C25" s="32">
        <v>0</v>
      </c>
      <c r="D25" s="32">
        <v>0</v>
      </c>
    </row>
    <row r="26" spans="1:7" x14ac:dyDescent="0.2">
      <c r="A26" s="6" t="s">
        <v>58</v>
      </c>
      <c r="C26" s="32">
        <v>0</v>
      </c>
      <c r="D26" s="32">
        <v>0</v>
      </c>
    </row>
    <row r="27" spans="1:7" x14ac:dyDescent="0.2">
      <c r="A27" s="6" t="s">
        <v>126</v>
      </c>
      <c r="C27" s="32">
        <v>0</v>
      </c>
      <c r="D27" s="32">
        <v>0</v>
      </c>
    </row>
    <row r="29" spans="1:7" x14ac:dyDescent="0.2">
      <c r="A29" s="6" t="s">
        <v>52</v>
      </c>
    </row>
    <row r="31" spans="1:7" ht="15" x14ac:dyDescent="0.25">
      <c r="A31" s="170" t="s">
        <v>1876</v>
      </c>
      <c r="B31" s="172"/>
      <c r="C31" s="172"/>
      <c r="D31" s="31" t="s">
        <v>54</v>
      </c>
    </row>
    <row r="32" spans="1:7" x14ac:dyDescent="0.2">
      <c r="A32" s="11"/>
      <c r="B32" s="11"/>
      <c r="C32" s="11"/>
      <c r="D32" s="11"/>
    </row>
    <row r="33" spans="1:7" x14ac:dyDescent="0.2">
      <c r="A33" s="11" t="s">
        <v>1877</v>
      </c>
      <c r="B33" s="11"/>
      <c r="C33" s="11"/>
      <c r="D33" s="31" t="s">
        <v>54</v>
      </c>
    </row>
    <row r="35" spans="1:7" x14ac:dyDescent="0.2">
      <c r="A35" s="11" t="s">
        <v>1883</v>
      </c>
    </row>
    <row r="36" spans="1:7" ht="28.15" customHeight="1" x14ac:dyDescent="0.2"/>
    <row r="38" spans="1:7" ht="13.9" customHeight="1" x14ac:dyDescent="0.2"/>
    <row r="39" spans="1:7" ht="10.5" customHeight="1" x14ac:dyDescent="0.2"/>
    <row r="40" spans="1:7" ht="26.25" customHeight="1" x14ac:dyDescent="0.2"/>
    <row r="42" spans="1:7" ht="29.1" customHeight="1" x14ac:dyDescent="0.2"/>
    <row r="44" spans="1:7" s="1" customFormat="1" ht="12" x14ac:dyDescent="0.2">
      <c r="A44" s="6"/>
      <c r="B44" s="6"/>
      <c r="C44" s="6"/>
      <c r="D44" s="6"/>
      <c r="E44" s="9"/>
      <c r="F44" s="10"/>
      <c r="G44" s="9"/>
    </row>
    <row r="46" spans="1:7" s="1" customFormat="1" ht="38.25" customHeight="1" x14ac:dyDescent="0.2">
      <c r="A46" s="6"/>
      <c r="B46" s="6"/>
      <c r="C46" s="6"/>
      <c r="D46" s="6"/>
      <c r="E46" s="9"/>
      <c r="F46" s="10"/>
      <c r="G46" s="9"/>
    </row>
    <row r="50" spans="1:9" x14ac:dyDescent="0.2">
      <c r="H50" s="11"/>
      <c r="I50" s="11"/>
    </row>
    <row r="52" spans="1:9" x14ac:dyDescent="0.2">
      <c r="H52" s="11"/>
      <c r="I52" s="11"/>
    </row>
    <row r="53" spans="1:9" x14ac:dyDescent="0.2">
      <c r="H53" s="11"/>
      <c r="I53" s="11"/>
    </row>
    <row r="54" spans="1:9" x14ac:dyDescent="0.2">
      <c r="H54" s="11"/>
      <c r="I54" s="11"/>
    </row>
    <row r="55" spans="1:9" x14ac:dyDescent="0.2">
      <c r="H55" s="11"/>
      <c r="I55" s="11"/>
    </row>
    <row r="56" spans="1:9" x14ac:dyDescent="0.2">
      <c r="H56" s="11"/>
      <c r="I56" s="11"/>
    </row>
    <row r="63" spans="1:9" s="9" customFormat="1" x14ac:dyDescent="0.2">
      <c r="A63" s="6"/>
      <c r="B63" s="6"/>
      <c r="C63" s="6"/>
      <c r="D63" s="6"/>
      <c r="F63" s="10"/>
      <c r="H63" s="6"/>
      <c r="I63" s="6"/>
    </row>
    <row r="64" spans="1:9" s="9" customFormat="1" x14ac:dyDescent="0.2">
      <c r="A64" s="6"/>
      <c r="B64" s="6"/>
      <c r="C64" s="6"/>
      <c r="D64" s="6"/>
      <c r="F64" s="10"/>
      <c r="H64" s="6"/>
      <c r="I64" s="6"/>
    </row>
    <row r="65" spans="1:9" s="9" customFormat="1" x14ac:dyDescent="0.2">
      <c r="A65" s="6"/>
      <c r="B65" s="6"/>
      <c r="C65" s="6"/>
      <c r="D65" s="6"/>
      <c r="F65" s="10"/>
      <c r="H65" s="6"/>
      <c r="I65" s="6"/>
    </row>
    <row r="66" spans="1:9" s="9" customFormat="1" x14ac:dyDescent="0.2">
      <c r="A66" s="6"/>
      <c r="B66" s="6"/>
      <c r="C66" s="6"/>
      <c r="D66" s="6"/>
      <c r="F66" s="10"/>
      <c r="H66" s="6"/>
      <c r="I66" s="6"/>
    </row>
    <row r="67" spans="1:9" s="9" customFormat="1" x14ac:dyDescent="0.2">
      <c r="A67" s="6"/>
      <c r="B67" s="6"/>
      <c r="C67" s="6"/>
      <c r="D67" s="6"/>
      <c r="F67" s="10"/>
      <c r="H67" s="6"/>
      <c r="I67" s="6"/>
    </row>
    <row r="68" spans="1:9" s="9" customFormat="1" x14ac:dyDescent="0.2">
      <c r="A68" s="6"/>
      <c r="B68" s="6"/>
      <c r="C68" s="6"/>
      <c r="D68" s="6"/>
      <c r="F68" s="10"/>
      <c r="H68" s="6"/>
      <c r="I68" s="6"/>
    </row>
    <row r="70" spans="1:9" s="9" customFormat="1" x14ac:dyDescent="0.2">
      <c r="A70" s="6"/>
      <c r="B70" s="6"/>
      <c r="C70" s="6"/>
      <c r="D70" s="6"/>
      <c r="F70" s="10"/>
      <c r="H70" s="6"/>
      <c r="I70" s="6"/>
    </row>
    <row r="72" spans="1:9" s="9" customFormat="1" ht="15" customHeight="1" x14ac:dyDescent="0.2">
      <c r="A72" s="6"/>
      <c r="B72" s="6"/>
      <c r="C72" s="6"/>
      <c r="D72" s="6"/>
      <c r="F72" s="10"/>
      <c r="H72" s="6"/>
      <c r="I72" s="6"/>
    </row>
  </sheetData>
  <mergeCells count="4">
    <mergeCell ref="A1:G1"/>
    <mergeCell ref="A17:G17"/>
    <mergeCell ref="A19:D19"/>
    <mergeCell ref="A31:C31"/>
  </mergeCells>
  <conditionalFormatting sqref="F2 F21:F65442">
    <cfRule type="cellIs" dxfId="2" priority="3" stopIfTrue="1" operator="between">
      <formula>0.009</formula>
      <formula>-0.009</formula>
    </cfRule>
  </conditionalFormatting>
  <conditionalFormatting sqref="F4:F10">
    <cfRule type="cellIs" dxfId="1" priority="2" stopIfTrue="1" operator="between">
      <formula>0.009</formula>
      <formula>-0.009</formula>
    </cfRule>
  </conditionalFormatting>
  <conditionalFormatting sqref="F12:F16">
    <cfRule type="cellIs" dxfId="0"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FILF</vt:lpstr>
      <vt:lpstr>FIONF</vt:lpstr>
      <vt:lpstr>FIMMF</vt:lpstr>
      <vt:lpstr>FIFIRF</vt:lpstr>
      <vt:lpstr>FICBF</vt:lpstr>
      <vt:lpstr>FBPF</vt:lpstr>
      <vt:lpstr>FIUSTF</vt:lpstr>
      <vt:lpstr>FIMLTF</vt:lpstr>
      <vt:lpstr>FIUSST</vt:lpstr>
      <vt:lpstr>FILTF</vt:lpstr>
      <vt:lpstr>FISTF</vt:lpstr>
      <vt:lpstr>FIGF</vt:lpstr>
      <vt:lpstr>FIRF</vt:lpstr>
      <vt:lpstr>FICHF</vt:lpstr>
      <vt:lpstr>FIMAAF</vt:lpstr>
      <vt:lpstr>FIESF</vt:lpstr>
      <vt:lpstr>FIBAF</vt:lpstr>
      <vt:lpstr>FIAHF</vt:lpstr>
      <vt:lpstr>FIAF</vt:lpstr>
      <vt:lpstr>TIVF</vt:lpstr>
      <vt:lpstr>FITF</vt:lpstr>
      <vt:lpstr>FISCF</vt:lpstr>
      <vt:lpstr>FIOF</vt:lpstr>
      <vt:lpstr>FIMICF</vt:lpstr>
      <vt:lpstr>FIMF</vt:lpstr>
      <vt:lpstr>FIMCF</vt:lpstr>
      <vt:lpstr>FILMCF</vt:lpstr>
      <vt:lpstr>FILCF</vt:lpstr>
      <vt:lpstr>FIFEF</vt:lpstr>
      <vt:lpstr>FIEF</vt:lpstr>
      <vt:lpstr>FIDYF</vt:lpstr>
      <vt:lpstr>FBIF</vt:lpstr>
      <vt:lpstr>FAEF</vt:lpstr>
      <vt:lpstr>FIIF-NSE</vt:lpstr>
      <vt:lpstr>FITX</vt:lpstr>
      <vt:lpstr>FIUS</vt:lpstr>
      <vt:lpstr>FIPAF</vt:lpstr>
      <vt:lpstr>FF</vt:lpstr>
      <vt:lpstr>FIDA</vt:lpstr>
      <vt:lpstr>FISTIP</vt:lpstr>
      <vt:lpstr>FICRF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PUBLIC</cp:keywords>
  <dc:description>PUBLIC</dc:description>
  <cp:lastModifiedBy/>
  <dcterms:created xsi:type="dcterms:W3CDTF">2006-09-16T00:00:00Z</dcterms:created>
  <dcterms:modified xsi:type="dcterms:W3CDTF">2026-10-08T16:10:03Z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Classification">
    <vt:lpwstr>PUBLIC</vt:lpwstr>
  </property>
  <property fmtid="{D5CDD505-2E9C-101B-9397-08002B2CF9AE}" pid="5" name="MSIP_Label_f851b4f6-a95e-46a7-8457-84c26f440032_Enabled">
    <vt:lpwstr>true</vt:lpwstr>
  </property>
  <property fmtid="{D5CDD505-2E9C-101B-9397-08002B2CF9AE}" pid="6" name="MSIP_Label_f851b4f6-a95e-46a7-8457-84c26f440032_SetDate">
    <vt:lpwstr>2026-10-03T21:33:29Z</vt:lpwstr>
  </property>
  <property fmtid="{D5CDD505-2E9C-101B-9397-08002B2CF9AE}" pid="7" name="MSIP_Label_f851b4f6-a95e-46a7-8457-84c26f440032_Method">
    <vt:lpwstr>Privileged</vt:lpwstr>
  </property>
  <property fmtid="{D5CDD505-2E9C-101B-9397-08002B2CF9AE}" pid="8" name="MSIP_Label_f851b4f6-a95e-46a7-8457-84c26f440032_Name">
    <vt:lpwstr>CLARESTRI</vt:lpwstr>
  </property>
  <property fmtid="{D5CDD505-2E9C-101B-9397-08002B2CF9AE}" pid="9" name="MSIP_Label_f851b4f6-a95e-46a7-8457-84c26f440032_SiteId">
    <vt:lpwstr>e0fd434d-ba64-497b-90d2-859c472e1a92</vt:lpwstr>
  </property>
  <property fmtid="{D5CDD505-2E9C-101B-9397-08002B2CF9AE}" pid="10" name="MSIP_Label_f851b4f6-a95e-46a7-8457-84c26f440032_ActionId">
    <vt:lpwstr>9f6d3cbe-586c-4e1e-99e0-1783c57b05ea</vt:lpwstr>
  </property>
  <property fmtid="{D5CDD505-2E9C-101B-9397-08002B2CF9AE}" pid="11" name="MSIP_Label_f851b4f6-a95e-46a7-8457-84c26f440032_ContentBits">
    <vt:lpwstr>2</vt:lpwstr>
  </property>
  <property fmtid="{D5CDD505-2E9C-101B-9397-08002B2CF9AE}" pid="12" name="MSIP_Label_f851b4f6-a95e-46a7-8457-84c26f440032_Tag">
    <vt:lpwstr>10, 0, 1, 1</vt:lpwstr>
  </property>
</Properties>
</file>