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defaultThemeVersion="124226"/>
  <xr:revisionPtr revIDLastSave="0" documentId="13_ncr:1_{48FC6C58-D50A-4178-9B3C-0C1352B349FE}" xr6:coauthVersionLast="47" xr6:coauthVersionMax="47" xr10:uidLastSave="{00000000-0000-0000-0000-000000000000}"/>
  <bookViews>
    <workbookView xWindow="-120" yWindow="-120" windowWidth="29040" windowHeight="15720"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30">FIDA!$A$1:$H$85</definedName>
    <definedName name="_xlnm.Print_Area" localSheetId="34">FIIOF!$A$1:$G$53</definedName>
    <definedName name="_xlnm.Print_Area" localSheetId="31">FILDF!$A$1:$H$43</definedName>
    <definedName name="_xlnm.Print_Area" localSheetId="33">FIUBF!$A$1:$H$41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47" l="1"/>
  <c r="F52" i="47" s="1"/>
  <c r="E50" i="47"/>
  <c r="E52" i="47" s="1"/>
  <c r="E13" i="46"/>
  <c r="E15" i="46" s="1"/>
  <c r="F9" i="46"/>
  <c r="F11" i="46" s="1"/>
  <c r="F13" i="46" s="1"/>
  <c r="E9" i="46"/>
  <c r="E11" i="46" s="1"/>
  <c r="F95" i="44"/>
  <c r="F97" i="44" s="1"/>
  <c r="E95" i="44"/>
  <c r="E97" i="44" s="1"/>
  <c r="E12" i="44"/>
  <c r="F10" i="44"/>
  <c r="F8" i="44"/>
  <c r="F12" i="44" s="1"/>
  <c r="E8" i="44"/>
  <c r="E10" i="44" s="1"/>
  <c r="F9" i="42"/>
  <c r="F13" i="42" s="1"/>
  <c r="E9" i="42"/>
  <c r="E11" i="42" s="1"/>
  <c r="F83" i="41"/>
  <c r="E83" i="41"/>
  <c r="F79" i="41"/>
  <c r="E79" i="41"/>
  <c r="F73" i="41"/>
  <c r="E73" i="41"/>
  <c r="F69" i="41"/>
  <c r="E69" i="41"/>
  <c r="F61" i="41"/>
  <c r="E61" i="41"/>
  <c r="F50" i="41"/>
  <c r="E50" i="41"/>
  <c r="F78" i="40"/>
  <c r="E78" i="40"/>
  <c r="F72" i="40"/>
  <c r="E72" i="40"/>
  <c r="F67" i="40"/>
  <c r="E67" i="40"/>
  <c r="E80" i="40" s="1"/>
  <c r="F60" i="40"/>
  <c r="F80" i="40" s="1"/>
  <c r="E60" i="40"/>
  <c r="F51" i="40"/>
  <c r="E51" i="40"/>
  <c r="F7" i="39"/>
  <c r="F9" i="39" s="1"/>
  <c r="E7" i="39"/>
  <c r="E9" i="39" s="1"/>
  <c r="F40" i="38"/>
  <c r="E40" i="38"/>
  <c r="F36" i="38"/>
  <c r="E36" i="38"/>
  <c r="F31" i="38"/>
  <c r="E31" i="38"/>
  <c r="F23" i="38"/>
  <c r="E23" i="38"/>
  <c r="E42" i="38" s="1"/>
  <c r="F33" i="37"/>
  <c r="E33" i="37"/>
  <c r="F29" i="37"/>
  <c r="E29" i="37"/>
  <c r="F25" i="37"/>
  <c r="F37" i="37" s="1"/>
  <c r="E25" i="37"/>
  <c r="E35" i="37" s="1"/>
  <c r="F30" i="36"/>
  <c r="E30" i="36"/>
  <c r="F26" i="36"/>
  <c r="E26" i="36"/>
  <c r="F18" i="36"/>
  <c r="E18" i="36"/>
  <c r="F13" i="36"/>
  <c r="E13" i="36"/>
  <c r="F8" i="36"/>
  <c r="F34" i="36" s="1"/>
  <c r="E8" i="36"/>
  <c r="F51" i="35"/>
  <c r="E51" i="35"/>
  <c r="F47" i="35"/>
  <c r="E47" i="35"/>
  <c r="F42" i="35"/>
  <c r="E42" i="35"/>
  <c r="F28" i="35"/>
  <c r="E28" i="35"/>
  <c r="E53" i="35" s="1"/>
  <c r="F10" i="34"/>
  <c r="F14" i="34" s="1"/>
  <c r="E10" i="34"/>
  <c r="E12" i="34" s="1"/>
  <c r="F51" i="33"/>
  <c r="E51" i="33"/>
  <c r="F47" i="33"/>
  <c r="E47" i="33"/>
  <c r="F40" i="33"/>
  <c r="E40" i="33"/>
  <c r="F28" i="33"/>
  <c r="E28" i="33"/>
  <c r="F9" i="33"/>
  <c r="E9" i="33"/>
  <c r="E53" i="33" s="1"/>
  <c r="E13" i="42" l="1"/>
  <c r="E34" i="36"/>
  <c r="F55" i="33"/>
  <c r="F55" i="35"/>
  <c r="F32" i="36"/>
  <c r="F44" i="38"/>
  <c r="E11" i="39"/>
  <c r="E55" i="35"/>
  <c r="E32" i="36"/>
  <c r="E37" i="37"/>
  <c r="E44" i="38"/>
  <c r="F11" i="39"/>
  <c r="F12" i="34"/>
  <c r="E82" i="40"/>
  <c r="F11" i="42"/>
  <c r="F53" i="33"/>
  <c r="E14" i="34"/>
  <c r="F82" i="40"/>
  <c r="E85" i="41"/>
  <c r="F87" i="41"/>
  <c r="E87" i="41"/>
  <c r="F85" i="41"/>
  <c r="E55" i="33"/>
  <c r="F53" i="35"/>
  <c r="F35" i="37"/>
  <c r="F42" i="38"/>
  <c r="E13" i="31"/>
  <c r="E17" i="31" s="1"/>
  <c r="D13" i="31"/>
  <c r="D17" i="31" s="1"/>
  <c r="E12" i="32"/>
  <c r="E16" i="32" s="1"/>
  <c r="D12" i="32"/>
  <c r="D16" i="32" s="1"/>
  <c r="E7" i="30"/>
  <c r="E11" i="30" s="1"/>
  <c r="D7" i="30"/>
  <c r="D11" i="30" s="1"/>
  <c r="E7" i="29"/>
  <c r="E11" i="29" s="1"/>
  <c r="D7" i="29"/>
  <c r="D11" i="29" s="1"/>
  <c r="D91" i="20"/>
  <c r="D71" i="21"/>
  <c r="D119" i="14"/>
  <c r="E15" i="31" l="1"/>
  <c r="D15" i="31"/>
  <c r="E14" i="32"/>
  <c r="D14" i="32"/>
  <c r="D9" i="30"/>
  <c r="E9" i="30"/>
  <c r="E9" i="29"/>
  <c r="D9" i="29"/>
  <c r="F59" i="28" l="1"/>
  <c r="E59" i="28"/>
  <c r="F54" i="28"/>
  <c r="F63" i="28" s="1"/>
  <c r="E54" i="28"/>
  <c r="E61" i="27"/>
  <c r="F57" i="27"/>
  <c r="F61" i="27" s="1"/>
  <c r="E57" i="27"/>
  <c r="E59" i="27"/>
  <c r="F55" i="26"/>
  <c r="E55" i="26"/>
  <c r="E59" i="26" s="1"/>
  <c r="F18" i="26"/>
  <c r="E18" i="26"/>
  <c r="E48" i="25"/>
  <c r="F44" i="25"/>
  <c r="F48" i="25" s="1"/>
  <c r="E44" i="25"/>
  <c r="E46" i="25" s="1"/>
  <c r="E55" i="24"/>
  <c r="F51" i="24"/>
  <c r="E51" i="24"/>
  <c r="F46" i="24"/>
  <c r="F55" i="24" s="1"/>
  <c r="F53" i="24"/>
  <c r="E46" i="24"/>
  <c r="E53" i="24"/>
  <c r="F57" i="23"/>
  <c r="E57" i="23"/>
  <c r="E61" i="23" s="1"/>
  <c r="F52" i="23"/>
  <c r="F59" i="23" s="1"/>
  <c r="E52" i="23"/>
  <c r="F64" i="22"/>
  <c r="E64" i="22"/>
  <c r="F59" i="22"/>
  <c r="E59" i="22"/>
  <c r="F54" i="22"/>
  <c r="E54" i="22"/>
  <c r="F41" i="21"/>
  <c r="E41" i="21"/>
  <c r="F36" i="21"/>
  <c r="F43" i="21" s="1"/>
  <c r="E36" i="21"/>
  <c r="E45" i="21" s="1"/>
  <c r="F58" i="20"/>
  <c r="E58" i="20"/>
  <c r="F54" i="20"/>
  <c r="E54" i="20"/>
  <c r="E62" i="20" s="1"/>
  <c r="F49" i="20"/>
  <c r="E49" i="20"/>
  <c r="F86" i="19"/>
  <c r="F82" i="19"/>
  <c r="E82" i="19"/>
  <c r="H78" i="19"/>
  <c r="D109" i="19" s="1"/>
  <c r="G78" i="19"/>
  <c r="F78" i="19"/>
  <c r="F84" i="19" s="1"/>
  <c r="E78" i="19"/>
  <c r="E88" i="19"/>
  <c r="F101" i="18"/>
  <c r="E101" i="18"/>
  <c r="F96" i="18"/>
  <c r="E96" i="18"/>
  <c r="E105" i="18" s="1"/>
  <c r="F52" i="17"/>
  <c r="E52" i="17"/>
  <c r="F48" i="17"/>
  <c r="E48" i="17"/>
  <c r="E56" i="17" s="1"/>
  <c r="F34" i="17"/>
  <c r="E34" i="17"/>
  <c r="F59" i="16"/>
  <c r="E59" i="16"/>
  <c r="F55" i="16"/>
  <c r="E55" i="16"/>
  <c r="F39" i="16"/>
  <c r="E39" i="16"/>
  <c r="F34" i="16"/>
  <c r="F63" i="16"/>
  <c r="E34" i="16"/>
  <c r="F57" i="15"/>
  <c r="E57" i="15"/>
  <c r="F53" i="15"/>
  <c r="F61" i="15" s="1"/>
  <c r="E53" i="15"/>
  <c r="E59" i="15" s="1"/>
  <c r="F49" i="15"/>
  <c r="F59" i="15"/>
  <c r="E49" i="15"/>
  <c r="F85" i="14"/>
  <c r="F81" i="14"/>
  <c r="E81" i="14"/>
  <c r="F76" i="14"/>
  <c r="E76" i="14"/>
  <c r="F71" i="14"/>
  <c r="E71" i="14"/>
  <c r="F62" i="14"/>
  <c r="E62" i="14"/>
  <c r="H55" i="14"/>
  <c r="G55" i="14"/>
  <c r="H51" i="14"/>
  <c r="D108" i="14" s="1"/>
  <c r="G51" i="14"/>
  <c r="F51" i="14"/>
  <c r="E51" i="14"/>
  <c r="F85" i="13"/>
  <c r="E85" i="13"/>
  <c r="F78" i="13"/>
  <c r="E78" i="13"/>
  <c r="F73" i="13"/>
  <c r="E73" i="13"/>
  <c r="F66" i="13"/>
  <c r="E66" i="13"/>
  <c r="F56" i="13"/>
  <c r="E56" i="13"/>
  <c r="F51" i="13"/>
  <c r="F87" i="13" s="1"/>
  <c r="E51" i="13"/>
  <c r="E89" i="13" s="1"/>
  <c r="F83" i="12"/>
  <c r="F79" i="12"/>
  <c r="E79" i="12"/>
  <c r="F74" i="12"/>
  <c r="E74" i="12"/>
  <c r="H69" i="12"/>
  <c r="D114" i="12" s="1"/>
  <c r="G69" i="12"/>
  <c r="F69" i="12"/>
  <c r="F85" i="12" s="1"/>
  <c r="E69" i="12"/>
  <c r="E85" i="12" s="1"/>
  <c r="E81" i="12"/>
  <c r="E84" i="19"/>
  <c r="F81" i="12" l="1"/>
  <c r="F83" i="14"/>
  <c r="F105" i="18"/>
  <c r="F61" i="16"/>
  <c r="F54" i="17"/>
  <c r="F46" i="25"/>
  <c r="F89" i="13"/>
  <c r="E61" i="16"/>
  <c r="E60" i="20"/>
  <c r="E43" i="21"/>
  <c r="E63" i="28"/>
  <c r="E87" i="13"/>
  <c r="E87" i="14"/>
  <c r="F87" i="14"/>
  <c r="F45" i="21"/>
  <c r="E61" i="15"/>
  <c r="E54" i="17"/>
  <c r="E68" i="22"/>
  <c r="E63" i="16"/>
  <c r="F59" i="26"/>
  <c r="F88" i="19"/>
  <c r="E66" i="22"/>
  <c r="F66" i="22"/>
  <c r="F62" i="20"/>
  <c r="E83" i="14"/>
  <c r="F61" i="28"/>
  <c r="E61" i="28"/>
  <c r="F59" i="27"/>
  <c r="F57" i="26"/>
  <c r="E57" i="26"/>
  <c r="E59" i="23"/>
  <c r="F61" i="23"/>
  <c r="F68" i="22"/>
  <c r="F60" i="20"/>
  <c r="E103" i="18"/>
  <c r="F103" i="18"/>
  <c r="F56" i="17"/>
</calcChain>
</file>

<file path=xl/sharedStrings.xml><?xml version="1.0" encoding="utf-8"?>
<sst xmlns="http://schemas.openxmlformats.org/spreadsheetml/2006/main" count="5103" uniqueCount="1230">
  <si>
    <t>Name of the Instrument</t>
  </si>
  <si>
    <t>Quantity</t>
  </si>
  <si>
    <t>ISIN Number</t>
  </si>
  <si>
    <t>% to Net Assets</t>
  </si>
  <si>
    <t>Industry Classification / Rating</t>
  </si>
  <si>
    <t>YTM</t>
  </si>
  <si>
    <t>Market Value (including accrued interest, if any) (Rs. in Lakhs)</t>
  </si>
  <si>
    <t>Portfolio Statement as on December 29,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</si>
  <si>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</si>
  <si>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</si>
  <si>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</si>
  <si>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</si>
  <si>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</si>
  <si>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</si>
  <si>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</si>
  <si>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</si>
  <si>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</si>
  <si>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</si>
  <si>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</si>
  <si>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</si>
  <si>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</si>
  <si>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</si>
  <si>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</si>
  <si>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Franklin India Feeder - Templeton European Opportunities Fund ( Formerly known as Franklin India Feeder - Franklin European Growth Fund)</t>
  </si>
  <si>
    <t>Debt Instruments</t>
  </si>
  <si>
    <t>Sub Total</t>
  </si>
  <si>
    <t>Total</t>
  </si>
  <si>
    <t>Net Assets</t>
  </si>
  <si>
    <t>Call, Cash &amp; Other Assets</t>
  </si>
  <si>
    <t>* Less than 0.01%</t>
  </si>
  <si>
    <t>** Non- Traded Scrips</t>
  </si>
  <si>
    <t>Notes</t>
  </si>
  <si>
    <t>a) NAV at the beginning and at the end of the Half-year ended 29-Dec-2023</t>
  </si>
  <si>
    <t xml:space="preserve">      Plan/Option</t>
  </si>
  <si>
    <t>As on 29-Dec-2023</t>
  </si>
  <si>
    <t>As on 30-Jun-2023</t>
  </si>
  <si>
    <t>IDCW - Income Distribution cum capital withdrawal</t>
  </si>
  <si>
    <t>b) Aggregate Distributions declared during the Half - year ended 29-Dec-2023</t>
  </si>
  <si>
    <t>Nil</t>
  </si>
  <si>
    <t>(In Years)</t>
  </si>
  <si>
    <t>(a) Listed / awaiting listing on Stock Exchanges</t>
  </si>
  <si>
    <t>^^ Securities are fair valued</t>
  </si>
  <si>
    <t>Money Market Instruments</t>
  </si>
  <si>
    <t>Certificate of Deposit</t>
  </si>
  <si>
    <t>State Bank Of India (15-Mar-2024)</t>
  </si>
  <si>
    <t>INE062A16481</t>
  </si>
  <si>
    <t>IND A1+</t>
  </si>
  <si>
    <t>CRISIL A1+</t>
  </si>
  <si>
    <t>CARE A1+</t>
  </si>
  <si>
    <t>Axis Bank Ltd (28-Feb-2024) **</t>
  </si>
  <si>
    <t>INE238AD6470</t>
  </si>
  <si>
    <t>Commercial Paper</t>
  </si>
  <si>
    <t>ICICI Securities Ltd (18-Mar-2024) **@</t>
  </si>
  <si>
    <t>INE763G14RA9</t>
  </si>
  <si>
    <t>Treasury Bill</t>
  </si>
  <si>
    <t>Mutual Fund Units</t>
  </si>
  <si>
    <t>@ Listed</t>
  </si>
  <si>
    <t>Plan Name</t>
  </si>
  <si>
    <t>Distributions per unit (Rs.)+++</t>
  </si>
  <si>
    <t>+++ Distribution payouts/ re-investments are subject to deduction of TDS at the applicable rates.</t>
  </si>
  <si>
    <t>Government Securities</t>
  </si>
  <si>
    <t>IN0020230085</t>
  </si>
  <si>
    <t>SOVEREIGN</t>
  </si>
  <si>
    <t xml:space="preserve">      Growth Plan</t>
  </si>
  <si>
    <t xml:space="preserve">      Direct Growth Plan</t>
  </si>
  <si>
    <t>CRISIL AAA</t>
  </si>
  <si>
    <t>ICRA AAA</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</si>
  <si>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</si>
  <si>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</si>
  <si>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</si>
  <si>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</si>
  <si>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</si>
  <si>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</si>
  <si>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Equity &amp; Equity related</t>
  </si>
  <si>
    <t>HDFC Bank Ltd</t>
  </si>
  <si>
    <t>INE040A01034</t>
  </si>
  <si>
    <t>Banks</t>
  </si>
  <si>
    <t>ICICI Bank Ltd</t>
  </si>
  <si>
    <t>INE090A01021</t>
  </si>
  <si>
    <t>Larsen &amp; Toubro Ltd</t>
  </si>
  <si>
    <t>INE018A01030</t>
  </si>
  <si>
    <t>Construction</t>
  </si>
  <si>
    <t>Infosys Ltd</t>
  </si>
  <si>
    <t>INE009A01021</t>
  </si>
  <si>
    <t>IT - Software</t>
  </si>
  <si>
    <t>Axis Bank Ltd</t>
  </si>
  <si>
    <t>INE238A01034</t>
  </si>
  <si>
    <t>HCL Technologies Ltd</t>
  </si>
  <si>
    <t>INE860A01027</t>
  </si>
  <si>
    <t>NTPC Ltd</t>
  </si>
  <si>
    <t>INE733E01010</t>
  </si>
  <si>
    <t>Power</t>
  </si>
  <si>
    <t>Tata Motors Ltd</t>
  </si>
  <si>
    <t>INE155A01022</t>
  </si>
  <si>
    <t>Automobiles</t>
  </si>
  <si>
    <t>Sun Pharmaceutical Industries Ltd</t>
  </si>
  <si>
    <t>INE044A01036</t>
  </si>
  <si>
    <t>Pharmaceuticals &amp; Biotechnology</t>
  </si>
  <si>
    <t>Reliance Industries Ltd</t>
  </si>
  <si>
    <t>INE002A01018</t>
  </si>
  <si>
    <t>Petroleum Products</t>
  </si>
  <si>
    <t>Kirloskar Oil Engines Ltd</t>
  </si>
  <si>
    <t>INE146L01010</t>
  </si>
  <si>
    <t>Industrial Products</t>
  </si>
  <si>
    <t>State Bank of India</t>
  </si>
  <si>
    <t>INE062A01020</t>
  </si>
  <si>
    <t>Bharti Airtel Ltd</t>
  </si>
  <si>
    <t>INE397D01024</t>
  </si>
  <si>
    <t>Telecom - Services</t>
  </si>
  <si>
    <t>GAIL (India) Ltd</t>
  </si>
  <si>
    <t>INE129A01019</t>
  </si>
  <si>
    <t>Gas</t>
  </si>
  <si>
    <t>IndusInd Bank Ltd</t>
  </si>
  <si>
    <t>INE095A01012</t>
  </si>
  <si>
    <t>Bharat Electronics Ltd</t>
  </si>
  <si>
    <t>INE263A01024</t>
  </si>
  <si>
    <t>Aerospace &amp; Defense</t>
  </si>
  <si>
    <t>Tata Steel Ltd</t>
  </si>
  <si>
    <t>INE081A01020</t>
  </si>
  <si>
    <t>Ferrous Metals</t>
  </si>
  <si>
    <t>United Spirits Ltd</t>
  </si>
  <si>
    <t>INE854D01024</t>
  </si>
  <si>
    <t>Beverages</t>
  </si>
  <si>
    <t>Zomato Ltd</t>
  </si>
  <si>
    <t>INE758T01015</t>
  </si>
  <si>
    <t>Retailing</t>
  </si>
  <si>
    <t>Marico Ltd</t>
  </si>
  <si>
    <t>INE196A01026</t>
  </si>
  <si>
    <t>Agricultural Food &amp; Other Products</t>
  </si>
  <si>
    <t>Sapphire Foods India Ltd</t>
  </si>
  <si>
    <t>INE806T01012</t>
  </si>
  <si>
    <t>Leisure Services</t>
  </si>
  <si>
    <t>Container Corporation Of India Ltd</t>
  </si>
  <si>
    <t>INE111A01025</t>
  </si>
  <si>
    <t>Transport Services</t>
  </si>
  <si>
    <t>Jyothy Labs Ltd</t>
  </si>
  <si>
    <t>INE668F01031</t>
  </si>
  <si>
    <t>Household Products</t>
  </si>
  <si>
    <t>Jubilant Foodworks Ltd</t>
  </si>
  <si>
    <t>INE797F01020</t>
  </si>
  <si>
    <t>Affle India Ltd</t>
  </si>
  <si>
    <t>INE00WC01027</t>
  </si>
  <si>
    <t>IT - Services</t>
  </si>
  <si>
    <t>Crompton Greaves Consumer Electricals Ltd</t>
  </si>
  <si>
    <t>INE299U01018</t>
  </si>
  <si>
    <t>Consumer Durables</t>
  </si>
  <si>
    <t>Tech Mahindra Ltd</t>
  </si>
  <si>
    <t>INE669C01036</t>
  </si>
  <si>
    <t>Oil &amp; Natural Gas Corporation Ltd</t>
  </si>
  <si>
    <t>INE213A01029</t>
  </si>
  <si>
    <t>Oil</t>
  </si>
  <si>
    <t>ICICI Prudential Life Insurance Co Ltd</t>
  </si>
  <si>
    <t>INE726G01019</t>
  </si>
  <si>
    <t>Insurance</t>
  </si>
  <si>
    <t>Maruti Suzuki India Ltd</t>
  </si>
  <si>
    <t>INE585B01010</t>
  </si>
  <si>
    <t>Alkem Laboratories Ltd</t>
  </si>
  <si>
    <t>INE540L01014</t>
  </si>
  <si>
    <t>JK Lakshmi Cement Ltd</t>
  </si>
  <si>
    <t>INE786A01032</t>
  </si>
  <si>
    <t>Cement &amp; Cement Products</t>
  </si>
  <si>
    <t>Nuvoco Vistas Corporation Ltd</t>
  </si>
  <si>
    <t>INE118D01016</t>
  </si>
  <si>
    <t>SBI Cards and Payment Services Ltd</t>
  </si>
  <si>
    <t>INE018E01016</t>
  </si>
  <si>
    <t>Finance</t>
  </si>
  <si>
    <t>Teamlease Services Ltd</t>
  </si>
  <si>
    <t>INE985S01024</t>
  </si>
  <si>
    <t>Commercial Services &amp; Supplies</t>
  </si>
  <si>
    <t>Eris Lifesciences Ltd</t>
  </si>
  <si>
    <t>INE406M01024</t>
  </si>
  <si>
    <t>Hindustan Aeronautics Ltd</t>
  </si>
  <si>
    <t>INE066F01020</t>
  </si>
  <si>
    <t>Metropolis Healthcare Ltd</t>
  </si>
  <si>
    <t>INE112L01020</t>
  </si>
  <si>
    <t>Healthcare Services</t>
  </si>
  <si>
    <t>PB Fintech Ltd</t>
  </si>
  <si>
    <t>INE417T01026</t>
  </si>
  <si>
    <t>Financial Technology (Fintech)</t>
  </si>
  <si>
    <t>Ultratech Cement Ltd</t>
  </si>
  <si>
    <t>INE481G01011</t>
  </si>
  <si>
    <t>Voltas Ltd</t>
  </si>
  <si>
    <t>INE226A01021</t>
  </si>
  <si>
    <t>Westlife Foodworld Ltd</t>
  </si>
  <si>
    <t>INE274F01020</t>
  </si>
  <si>
    <t>Amber Enterprises India Ltd</t>
  </si>
  <si>
    <t>INE371P01015</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</si>
  <si>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</si>
  <si>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</si>
  <si>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</si>
  <si>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</si>
  <si>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</si>
  <si>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</si>
  <si>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 **</t>
  </si>
  <si>
    <t>INE261F08EA6</t>
  </si>
  <si>
    <t>Axis Bank Ltd (14-Mar-2024)</t>
  </si>
  <si>
    <t>INE238AD6389</t>
  </si>
  <si>
    <t>HDFC Bank Ltd (22-Mar-2024) **@</t>
  </si>
  <si>
    <t>INE040A14268</t>
  </si>
  <si>
    <t>5.63% GOI 2026 (12-Apr-2026)</t>
  </si>
  <si>
    <t>IN0020210012</t>
  </si>
  <si>
    <t>5.74% GOI 2026 (15-Nov-2026)</t>
  </si>
  <si>
    <t>IN0020210186</t>
  </si>
  <si>
    <t>5.15% GOI 2025 (09-Nov-2025)</t>
  </si>
  <si>
    <t>IN0020200278</t>
  </si>
  <si>
    <t>IN0020230010</t>
  </si>
  <si>
    <t>% to Net Assets(Hedged &amp; Unhedged)</t>
  </si>
  <si>
    <t>Outstanding position in Derivative Instruments (Rs. in Lakhs) Long / (Short)</t>
  </si>
  <si>
    <t>Outstanding derivative exposure as % to net assets Long / (Short)</t>
  </si>
  <si>
    <t>Mahindra &amp; Mahindra Ltd</t>
  </si>
  <si>
    <t>INE101A01026</t>
  </si>
  <si>
    <t>Bajaj Auto Ltd</t>
  </si>
  <si>
    <t>INE917I01010</t>
  </si>
  <si>
    <t>Dr. Reddy's Laboratories Ltd</t>
  </si>
  <si>
    <t>INE089A01023</t>
  </si>
  <si>
    <t>Hindustan Unilever Ltd</t>
  </si>
  <si>
    <t>INE030A01027</t>
  </si>
  <si>
    <t>Diversified Fmcg</t>
  </si>
  <si>
    <t>Asian Paints Ltd</t>
  </si>
  <si>
    <t>INE021A01026</t>
  </si>
  <si>
    <t>Hindustan Petroleum Corporation Ltd</t>
  </si>
  <si>
    <t>INE094A01015</t>
  </si>
  <si>
    <t>Trent Ltd</t>
  </si>
  <si>
    <t>INE849A01020</t>
  </si>
  <si>
    <t>Kotak Mahindra Bank Ltd</t>
  </si>
  <si>
    <t>INE237A01028</t>
  </si>
  <si>
    <t>The India Cements Ltd</t>
  </si>
  <si>
    <t>INE383A01012</t>
  </si>
  <si>
    <t>Ambuja Cements Ltd</t>
  </si>
  <si>
    <t>INE079A01024</t>
  </si>
  <si>
    <t>Lupin Ltd</t>
  </si>
  <si>
    <t>INE326A01037</t>
  </si>
  <si>
    <t>Havells India Ltd</t>
  </si>
  <si>
    <t>INE176B01034</t>
  </si>
  <si>
    <t>Titan Co Ltd</t>
  </si>
  <si>
    <t>INE280A01028</t>
  </si>
  <si>
    <t>Power Grid Corporation of India Ltd</t>
  </si>
  <si>
    <t>INE752E01010</t>
  </si>
  <si>
    <t>Bharat Petroleum Corporation Ltd</t>
  </si>
  <si>
    <t>INE029A01011</t>
  </si>
  <si>
    <t>Indian Oil Corporation Ltd</t>
  </si>
  <si>
    <t>INE242A01010</t>
  </si>
  <si>
    <t>Tata Power Co Ltd</t>
  </si>
  <si>
    <t>INE245A01021</t>
  </si>
  <si>
    <t>ACC Ltd</t>
  </si>
  <si>
    <t>INE012A01025</t>
  </si>
  <si>
    <t>IN002023Y284</t>
  </si>
  <si>
    <t>Margin on Derivatives</t>
  </si>
  <si>
    <t xml:space="preserve">c) Total outstanding position (as at December 29, 2023) in Derivative Instruments (Gross Notional) </t>
  </si>
  <si>
    <t>Rs. 15,174.32 Lacs</t>
  </si>
  <si>
    <t xml:space="preserve">d) Outstanding derivative exposure as % to net assets </t>
  </si>
  <si>
    <t>e) Portfolio Turnover Ratio during the Half - year 29-Dec-2023</t>
  </si>
  <si>
    <t>f) Residual maturity / Average Maturity as on 29-Dec-2023</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</si>
  <si>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</si>
  <si>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</si>
  <si>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</si>
  <si>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</si>
  <si>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</si>
  <si>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</si>
  <si>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</si>
  <si>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</si>
  <si>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</si>
  <si>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 **</t>
  </si>
  <si>
    <t>INE040A08AH8</t>
  </si>
  <si>
    <t>7.38% GOI 2027 (20-Jun-2027)</t>
  </si>
  <si>
    <t>IN0020220037</t>
  </si>
  <si>
    <t>c) Portfolio Turnover Ratio during the Half - year 29-Dec-2023</t>
  </si>
  <si>
    <t>d) Residual maturity / Average Maturity as on 29-Dec-2023</t>
  </si>
  <si>
    <t xml:space="preserve">e) During the month additional instances of fair valuation/deviation from valuation price provided by the valuation agencies </t>
  </si>
  <si>
    <t>b) Index Futures</t>
  </si>
  <si>
    <t>Canara Bank (07-Feb-2024) **</t>
  </si>
  <si>
    <t>INE476A16WM1</t>
  </si>
  <si>
    <t>Union Bank of India (14-Feb-2024) **</t>
  </si>
  <si>
    <t>INE692A16FX5</t>
  </si>
  <si>
    <t>Punjab National Bank (16-Feb-2024) **</t>
  </si>
  <si>
    <t>INE160A16MZ4</t>
  </si>
  <si>
    <t>Rs. 26,263.14 Lacs</t>
  </si>
  <si>
    <t>Tata Motors Ltd DVR</t>
  </si>
  <si>
    <t>IN9155A01020</t>
  </si>
  <si>
    <t>Coal India Ltd</t>
  </si>
  <si>
    <t>INE522F01014</t>
  </si>
  <si>
    <t>Consumable Fuels</t>
  </si>
  <si>
    <t>ITC Ltd</t>
  </si>
  <si>
    <t>INE154A01025</t>
  </si>
  <si>
    <t>Grasim Industries Ltd</t>
  </si>
  <si>
    <t>INE047A01021</t>
  </si>
  <si>
    <t>Emami Ltd</t>
  </si>
  <si>
    <t>INE548C01032</t>
  </si>
  <si>
    <t>Personal Products</t>
  </si>
  <si>
    <t>Castrol India Ltd</t>
  </si>
  <si>
    <t>INE172A01027</t>
  </si>
  <si>
    <t>City Union Bank Ltd</t>
  </si>
  <si>
    <t>INE491A01021</t>
  </si>
  <si>
    <t>Gujarat State Petronet Ltd</t>
  </si>
  <si>
    <t>INE246F01010</t>
  </si>
  <si>
    <t>Petronet LNG Ltd</t>
  </si>
  <si>
    <t>INE347G01014</t>
  </si>
  <si>
    <t>Hindalco Industries Ltd</t>
  </si>
  <si>
    <t>INE038A01020</t>
  </si>
  <si>
    <t>Non - Ferrous Metals</t>
  </si>
  <si>
    <t>Akzo Nobel India Ltd</t>
  </si>
  <si>
    <t>INE133A01011</t>
  </si>
  <si>
    <t>Restaurant Brands Asia Ltd</t>
  </si>
  <si>
    <t>INE07T201019</t>
  </si>
  <si>
    <t>DCB Bank Ltd</t>
  </si>
  <si>
    <t>INE503A01015</t>
  </si>
  <si>
    <t>TVS Holdings Ltd</t>
  </si>
  <si>
    <t>INE105A01035</t>
  </si>
  <si>
    <t>Auto Components</t>
  </si>
  <si>
    <t>Sundaram Clayton Ltd</t>
  </si>
  <si>
    <t>INE0Q3R01026</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</si>
  <si>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</si>
  <si>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</si>
  <si>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</si>
  <si>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</si>
  <si>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</si>
  <si>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</si>
  <si>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</si>
  <si>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</si>
  <si>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</si>
  <si>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</si>
  <si>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</si>
  <si>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CESC Ltd</t>
  </si>
  <si>
    <t>INE486A01021</t>
  </si>
  <si>
    <t>Colgate Palmolive (India) Ltd</t>
  </si>
  <si>
    <t>INE259A01022</t>
  </si>
  <si>
    <t>360 One Wam Ltd</t>
  </si>
  <si>
    <t>INE466L01038</t>
  </si>
  <si>
    <t>Chambal Fertilizers &amp; Chemicals Ltd</t>
  </si>
  <si>
    <t>INE085A01013</t>
  </si>
  <si>
    <t>Fertilizers &amp; Agrochemicals</t>
  </si>
  <si>
    <t>Rallis India Ltd</t>
  </si>
  <si>
    <t>INE613A01020</t>
  </si>
  <si>
    <t>Finolex Industries Ltd</t>
  </si>
  <si>
    <t>INE183A01024</t>
  </si>
  <si>
    <t>Embassy Office Parks REIT</t>
  </si>
  <si>
    <t>INE041025011</t>
  </si>
  <si>
    <t>Mediatek Inc</t>
  </si>
  <si>
    <t>TW0002454006</t>
  </si>
  <si>
    <t>IT - Hardware</t>
  </si>
  <si>
    <t>Unilever PLC, (ADR)</t>
  </si>
  <si>
    <t>US9047677045</t>
  </si>
  <si>
    <t>Food Products</t>
  </si>
  <si>
    <t>Novatek Microelectronics Corp. Ltd</t>
  </si>
  <si>
    <t>TW0003034005</t>
  </si>
  <si>
    <t>Health &amp; Happiness H&amp;H International Holdings Ltd</t>
  </si>
  <si>
    <t>KYG4387E1070</t>
  </si>
  <si>
    <t>Fila Holdings Corp</t>
  </si>
  <si>
    <t>KR7081660003</t>
  </si>
  <si>
    <t>Hyundai Motor Co Ltd</t>
  </si>
  <si>
    <t>KR7005380001</t>
  </si>
  <si>
    <t>Primax Electronics Ltd</t>
  </si>
  <si>
    <t>TW0004915004</t>
  </si>
  <si>
    <t>SK Telecom Co Ltd</t>
  </si>
  <si>
    <t>KR7017670001</t>
  </si>
  <si>
    <t>Thai Beverage Pcl</t>
  </si>
  <si>
    <t>TH0902010014</t>
  </si>
  <si>
    <t>Xtep International Holdings Ltd</t>
  </si>
  <si>
    <t>KYG982771092</t>
  </si>
  <si>
    <t>Xinyi Solar Holdings Ltd</t>
  </si>
  <si>
    <t>KYG9829N1025</t>
  </si>
  <si>
    <t>Industrial Manufacturing</t>
  </si>
  <si>
    <t>Hon Hai Precision Industry Co Ltd</t>
  </si>
  <si>
    <t>TW0002317005</t>
  </si>
  <si>
    <t>Foreign Mutual Fund Units</t>
  </si>
  <si>
    <t>YUANTA/P-SHRS TW DVD PLUS ETF</t>
  </si>
  <si>
    <t>TW0000056001</t>
  </si>
  <si>
    <t>Foreign Mutual Fund</t>
  </si>
  <si>
    <t>Zensar Technologies Ltd</t>
  </si>
  <si>
    <t>INE520A01027</t>
  </si>
  <si>
    <t>Mphasis Ltd</t>
  </si>
  <si>
    <t>INE356A01018</t>
  </si>
  <si>
    <t>Birlasoft Ltd</t>
  </si>
  <si>
    <t>INE836A01035</t>
  </si>
  <si>
    <t>Indiamart Intermesh Ltd</t>
  </si>
  <si>
    <t>INE933S01016</t>
  </si>
  <si>
    <t>Coforge Ltd</t>
  </si>
  <si>
    <t>INE591G01017</t>
  </si>
  <si>
    <t>Rategain Travel Technologies Ltd</t>
  </si>
  <si>
    <t>INE0CLI01024</t>
  </si>
  <si>
    <t>Intellect Design Arena Ltd</t>
  </si>
  <si>
    <t>INE306R01017</t>
  </si>
  <si>
    <t>Tata Technologies Ltd</t>
  </si>
  <si>
    <t>INE142M01025</t>
  </si>
  <si>
    <t>CE Info Systems Ltd</t>
  </si>
  <si>
    <t>INE0BV301023</t>
  </si>
  <si>
    <t>Info Edge (India) Ltd</t>
  </si>
  <si>
    <t>INE663F01024</t>
  </si>
  <si>
    <t>FSN E-Commerce Ventures Ltd</t>
  </si>
  <si>
    <t>INE388Y01029</t>
  </si>
  <si>
    <t>Firstsource Solutions Ltd</t>
  </si>
  <si>
    <t>INE684F01012</t>
  </si>
  <si>
    <t>One 97 Communications Ltd</t>
  </si>
  <si>
    <t>INE982J01020</t>
  </si>
  <si>
    <t>Persistent Systems Ltd</t>
  </si>
  <si>
    <t>INE262H01013</t>
  </si>
  <si>
    <t>Netweb Technologies India Ltd</t>
  </si>
  <si>
    <t>INE0NT901020</t>
  </si>
  <si>
    <t>Tanla Platforms Ltd</t>
  </si>
  <si>
    <t>INE483C01032</t>
  </si>
  <si>
    <t>Tracxn Technologies Ltd</t>
  </si>
  <si>
    <t>INE0HMF01019</t>
  </si>
  <si>
    <t>Xelpmoc Design and Tech Ltd</t>
  </si>
  <si>
    <t>INE01P501012</t>
  </si>
  <si>
    <t>Freshworks Inc</t>
  </si>
  <si>
    <t>US3580541049</t>
  </si>
  <si>
    <t>Amazon.com INC</t>
  </si>
  <si>
    <t>US0231351067</t>
  </si>
  <si>
    <t>Meta Platforms Inc</t>
  </si>
  <si>
    <t>US30303M1027</t>
  </si>
  <si>
    <t>Microsoft Corp</t>
  </si>
  <si>
    <t>US5949181045</t>
  </si>
  <si>
    <t>Apple Inc</t>
  </si>
  <si>
    <t>US0378331005</t>
  </si>
  <si>
    <t>Alphabet Inc</t>
  </si>
  <si>
    <t>US02079K3059</t>
  </si>
  <si>
    <t>Alibaba Group Holding Ltd</t>
  </si>
  <si>
    <t>KYG017191142</t>
  </si>
  <si>
    <t>Tencent Holdings Ltd</t>
  </si>
  <si>
    <t>KYG875721634</t>
  </si>
  <si>
    <t>Zoom Video Communications Inc</t>
  </si>
  <si>
    <t>US98980L1017</t>
  </si>
  <si>
    <t>Franklin Technology Fund, Class I (Acc)</t>
  </si>
  <si>
    <t>LU0626261944</t>
  </si>
  <si>
    <t>Equitas Small Finance Bank Ltd</t>
  </si>
  <si>
    <t>INE063P01018</t>
  </si>
  <si>
    <t>Brigade Enterprises Ltd</t>
  </si>
  <si>
    <t>INE791I01019</t>
  </si>
  <si>
    <t>Realty</t>
  </si>
  <si>
    <t>Deepak Nitrite Ltd</t>
  </si>
  <si>
    <t>INE288B01029</t>
  </si>
  <si>
    <t>Chemicals &amp; Petrochemicals</t>
  </si>
  <si>
    <t>Kalyan Jewellers India Ltd</t>
  </si>
  <si>
    <t>INE303R01014</t>
  </si>
  <si>
    <t>Multi Commodity Exchange Of India Ltd</t>
  </si>
  <si>
    <t>INE745G01035</t>
  </si>
  <si>
    <t>Capital Markets</t>
  </si>
  <si>
    <t>KPIT Technologies Ltd</t>
  </si>
  <si>
    <t>INE04I401011</t>
  </si>
  <si>
    <t>Karur Vysya Bank Ltd</t>
  </si>
  <si>
    <t>INE036D01028</t>
  </si>
  <si>
    <t>J.B. Chemicals &amp; Pharmaceuticals Ltd</t>
  </si>
  <si>
    <t>INE572A01036</t>
  </si>
  <si>
    <t>Cyient Ltd</t>
  </si>
  <si>
    <t>INE136B01020</t>
  </si>
  <si>
    <t>Carborundum Universal Ltd</t>
  </si>
  <si>
    <t>INE120A01034</t>
  </si>
  <si>
    <t>Sobha Ltd</t>
  </si>
  <si>
    <t>INE671H01015</t>
  </si>
  <si>
    <t>Syrma SGS Technology Ltd</t>
  </si>
  <si>
    <t>INE0DYJ01015</t>
  </si>
  <si>
    <t>CCL Products (India) Ltd</t>
  </si>
  <si>
    <t>INE421D01022</t>
  </si>
  <si>
    <t>Ahluwalia Contracts (India) Ltd</t>
  </si>
  <si>
    <t>INE758C01029</t>
  </si>
  <si>
    <t>Tube Investments of India Ltd</t>
  </si>
  <si>
    <t>INE974X01010</t>
  </si>
  <si>
    <t>K.P.R. Mill Ltd</t>
  </si>
  <si>
    <t>INE930H01031</t>
  </si>
  <si>
    <t>Textiles &amp; Apparels</t>
  </si>
  <si>
    <t>Aster DM Healthcare Ltd</t>
  </si>
  <si>
    <t>INE914M01019</t>
  </si>
  <si>
    <t>Techno Electric &amp; Engineering Co Ltd</t>
  </si>
  <si>
    <t>INE285K01026</t>
  </si>
  <si>
    <t>Blue Star Ltd</t>
  </si>
  <si>
    <t>INE472A01039</t>
  </si>
  <si>
    <t>Finolex Cables Ltd</t>
  </si>
  <si>
    <t>INE235A01022</t>
  </si>
  <si>
    <t>KNR Constructions Ltd</t>
  </si>
  <si>
    <t>INE634I01029</t>
  </si>
  <si>
    <t>Ion Exchange (India) Ltd</t>
  </si>
  <si>
    <t>INE570A01022</t>
  </si>
  <si>
    <t>Exide Industries Ltd</t>
  </si>
  <si>
    <t>INE302A01020</t>
  </si>
  <si>
    <t>Chemplast Sanmar Ltd</t>
  </si>
  <si>
    <t>INE488A01050</t>
  </si>
  <si>
    <t>Gateway Distriparks Ltd</t>
  </si>
  <si>
    <t>INE079J01017</t>
  </si>
  <si>
    <t>Nesco Ltd</t>
  </si>
  <si>
    <t>INE317F01035</t>
  </si>
  <si>
    <t>Quess Corp Ltd</t>
  </si>
  <si>
    <t>INE615P01015</t>
  </si>
  <si>
    <t>Lemon Tree Hotels Ltd</t>
  </si>
  <si>
    <t>INE970X01018</t>
  </si>
  <si>
    <t>Mrs Bectors Food Specialities Ltd</t>
  </si>
  <si>
    <t>INE495P01012</t>
  </si>
  <si>
    <t>Cholamandalam Financial Holdings Ltd</t>
  </si>
  <si>
    <t>INE149A01033</t>
  </si>
  <si>
    <t>Praj Industries Ltd</t>
  </si>
  <si>
    <t>INE074A01025</t>
  </si>
  <si>
    <t>Data Patterns India Ltd</t>
  </si>
  <si>
    <t>INE0IX101010</t>
  </si>
  <si>
    <t>Ujjivan Small Finance Bank Ltd</t>
  </si>
  <si>
    <t>INE551W01018</t>
  </si>
  <si>
    <t>GHCL Ltd</t>
  </si>
  <si>
    <t>INE539A01019</t>
  </si>
  <si>
    <t>V.I.P. Industries Ltd</t>
  </si>
  <si>
    <t>INE054A01027</t>
  </si>
  <si>
    <t>Tega Industries Ltd</t>
  </si>
  <si>
    <t>INE011K01018</t>
  </si>
  <si>
    <t>MTAR Technologies Ltd</t>
  </si>
  <si>
    <t>INE864I01014</t>
  </si>
  <si>
    <t>S J S Enterprises Ltd</t>
  </si>
  <si>
    <t>INE284S01014</t>
  </si>
  <si>
    <t>Apollo Pipes Ltd</t>
  </si>
  <si>
    <t>INE126J01016</t>
  </si>
  <si>
    <t>TTK Prestige Ltd</t>
  </si>
  <si>
    <t>INE690A01028</t>
  </si>
  <si>
    <t>Elecon Engineering Co Ltd</t>
  </si>
  <si>
    <t>INE205B01023</t>
  </si>
  <si>
    <t>Anand Rathi Wealth Ltd</t>
  </si>
  <si>
    <t>INE463V01026</t>
  </si>
  <si>
    <t>Kirloskar Pneumatic Co Ltd</t>
  </si>
  <si>
    <t>INE811A01020</t>
  </si>
  <si>
    <t>Pricol Ltd</t>
  </si>
  <si>
    <t>INE726V01018</t>
  </si>
  <si>
    <t>Indoco Remedies Ltd</t>
  </si>
  <si>
    <t>INE873D01024</t>
  </si>
  <si>
    <t>Titagarh Rail Systems Ltd</t>
  </si>
  <si>
    <t>INE615H01020</t>
  </si>
  <si>
    <t>TV Today Network Ltd</t>
  </si>
  <si>
    <t>INE038F01029</t>
  </si>
  <si>
    <t>Entertainment</t>
  </si>
  <si>
    <t>Fusion Micro Finance Ltd</t>
  </si>
  <si>
    <t>INE139R01012</t>
  </si>
  <si>
    <t>Hitachi Energy India Ltd</t>
  </si>
  <si>
    <t>INE07Y701011</t>
  </si>
  <si>
    <t>Electrical Equipment</t>
  </si>
  <si>
    <t>Vishnu Chemicals Ltd</t>
  </si>
  <si>
    <t>INE270I01022</t>
  </si>
  <si>
    <t>Amara Raja Energy And Mobility Ltd</t>
  </si>
  <si>
    <t>INE885A01032</t>
  </si>
  <si>
    <t>NCC Ltd</t>
  </si>
  <si>
    <t>INE868B01028</t>
  </si>
  <si>
    <t>Concord Biotech Ltd</t>
  </si>
  <si>
    <t>INE338H01029</t>
  </si>
  <si>
    <t>M M Forgings Ltd</t>
  </si>
  <si>
    <t>INE227C01017</t>
  </si>
  <si>
    <t>Symphony Ltd</t>
  </si>
  <si>
    <t>INE225D01027</t>
  </si>
  <si>
    <t>Global Health Ltd</t>
  </si>
  <si>
    <t>INE474Q01031</t>
  </si>
  <si>
    <t>Music Broadcast Ltd (Non- Convertible Preference Shares)</t>
  </si>
  <si>
    <t>INE919I04010</t>
  </si>
  <si>
    <t>Gulf Oil Lubricants India Ltd</t>
  </si>
  <si>
    <t>INE635Q01029</t>
  </si>
  <si>
    <t>S P Apparels Ltd</t>
  </si>
  <si>
    <t>INE212I01016</t>
  </si>
  <si>
    <t>TVS Supply Chain Solutions Ltd</t>
  </si>
  <si>
    <t>INE395N01027</t>
  </si>
  <si>
    <t>Kirloskar Brothers Ltd</t>
  </si>
  <si>
    <t>INE732A01036</t>
  </si>
  <si>
    <t>SBFC Finance Ltd</t>
  </si>
  <si>
    <t>INE423Y01016</t>
  </si>
  <si>
    <t>Campus Activewear Ltd</t>
  </si>
  <si>
    <t>INE278Y01022</t>
  </si>
  <si>
    <t>Updater Services Ltd</t>
  </si>
  <si>
    <t>INE851I01011</t>
  </si>
  <si>
    <t>IN002023X336</t>
  </si>
  <si>
    <t>Federal Bank Ltd</t>
  </si>
  <si>
    <t>INE171A01029</t>
  </si>
  <si>
    <t>Prestige Estates Projects Ltd</t>
  </si>
  <si>
    <t>INE811K01011</t>
  </si>
  <si>
    <t>REC Ltd</t>
  </si>
  <si>
    <t>INE020B01018</t>
  </si>
  <si>
    <t>Coromandel International Ltd</t>
  </si>
  <si>
    <t>INE169A01031</t>
  </si>
  <si>
    <t>Sundram Fasteners Ltd</t>
  </si>
  <si>
    <t>INE387A01021</t>
  </si>
  <si>
    <t>Cummins India Ltd</t>
  </si>
  <si>
    <t>INE298A01020</t>
  </si>
  <si>
    <t>J.K. Cement Ltd</t>
  </si>
  <si>
    <t>INE823G01014</t>
  </si>
  <si>
    <t>Oberoi Realty Ltd</t>
  </si>
  <si>
    <t>INE093I01010</t>
  </si>
  <si>
    <t>IPCA Laboratories Ltd</t>
  </si>
  <si>
    <t>INE571A01038</t>
  </si>
  <si>
    <t>CG Power and Industrial Solutions Ltd</t>
  </si>
  <si>
    <t>INE067A01029</t>
  </si>
  <si>
    <t>Max Financial Services Ltd</t>
  </si>
  <si>
    <t>INE180A01020</t>
  </si>
  <si>
    <t>Max Healthcare Institute Ltd</t>
  </si>
  <si>
    <t>INE027H01010</t>
  </si>
  <si>
    <t>Indian Hotels Co Ltd</t>
  </si>
  <si>
    <t>INE053A01029</t>
  </si>
  <si>
    <t>Mahindra &amp; Mahindra Financial Services Ltd</t>
  </si>
  <si>
    <t>INE774D01024</t>
  </si>
  <si>
    <t>Apollo Tyres Ltd</t>
  </si>
  <si>
    <t>INE438A01022</t>
  </si>
  <si>
    <t>The Ramco Cements Ltd</t>
  </si>
  <si>
    <t>INE331A01037</t>
  </si>
  <si>
    <t>Phoenix Mills Ltd</t>
  </si>
  <si>
    <t>INE211B01039</t>
  </si>
  <si>
    <t>Dixon Technologies (India) Ltd</t>
  </si>
  <si>
    <t>INE935N01020</t>
  </si>
  <si>
    <t>United Breweries Ltd</t>
  </si>
  <si>
    <t>INE686F01025</t>
  </si>
  <si>
    <t>Escorts Kubota Ltd</t>
  </si>
  <si>
    <t>INE042A01014</t>
  </si>
  <si>
    <t>Agricultural, Commercial &amp; Construction Vehicles</t>
  </si>
  <si>
    <t>Abbott India Ltd</t>
  </si>
  <si>
    <t>INE358A01014</t>
  </si>
  <si>
    <t>Page Industries Ltd</t>
  </si>
  <si>
    <t>INE761H01022</t>
  </si>
  <si>
    <t>Ajanta Pharma Ltd</t>
  </si>
  <si>
    <t>INE031B01049</t>
  </si>
  <si>
    <t>Motherson Sumi Wiring India Ltd</t>
  </si>
  <si>
    <t>INE0FS801015</t>
  </si>
  <si>
    <t>Endurance Technologies Ltd</t>
  </si>
  <si>
    <t>INE913H01037</t>
  </si>
  <si>
    <t>Laurus Labs Ltd</t>
  </si>
  <si>
    <t>INE947Q01028</t>
  </si>
  <si>
    <t>L&amp;T Finance Holdings Ltd</t>
  </si>
  <si>
    <t>INE498L01015</t>
  </si>
  <si>
    <t>APL Apollo Tubes Ltd</t>
  </si>
  <si>
    <t>INE702C01027</t>
  </si>
  <si>
    <t>PI Industries Ltd</t>
  </si>
  <si>
    <t>INE603J01030</t>
  </si>
  <si>
    <t>Bharat Forge Ltd</t>
  </si>
  <si>
    <t>INE465A01025</t>
  </si>
  <si>
    <t>Kajaria Ceramics Ltd</t>
  </si>
  <si>
    <t>INE217B01036</t>
  </si>
  <si>
    <t>Whirlpool Of India Ltd</t>
  </si>
  <si>
    <t>INE716A01013</t>
  </si>
  <si>
    <t>INE203G01027</t>
  </si>
  <si>
    <t>Devyani International Ltd</t>
  </si>
  <si>
    <t>INE872J01023</t>
  </si>
  <si>
    <t>SKF India Ltd</t>
  </si>
  <si>
    <t>INE640A01023</t>
  </si>
  <si>
    <t>Ashok Leyland Ltd</t>
  </si>
  <si>
    <t>INE208A01029</t>
  </si>
  <si>
    <t>EPL Ltd</t>
  </si>
  <si>
    <t>INE255A01020</t>
  </si>
  <si>
    <t>Honeywell Automation India Ltd</t>
  </si>
  <si>
    <t>INE671A01010</t>
  </si>
  <si>
    <t>Bosch Ltd</t>
  </si>
  <si>
    <t>INE323A01026</t>
  </si>
  <si>
    <t>Rs. 825.45 Lacs</t>
  </si>
  <si>
    <t>Piramal Pharma Ltd</t>
  </si>
  <si>
    <t>INE0DK501011</t>
  </si>
  <si>
    <t>TVS Motor Co Ltd</t>
  </si>
  <si>
    <t>INE494B01023</t>
  </si>
  <si>
    <t>Somany Ceramics Ltd</t>
  </si>
  <si>
    <t>INE355A01028</t>
  </si>
  <si>
    <t>Ganesha Ecosphere Ltd</t>
  </si>
  <si>
    <t>INE845D01014</t>
  </si>
  <si>
    <t>Chennai Interactive Business Services Pvt Ltd ** ^^</t>
  </si>
  <si>
    <t>Analog Devices Inc</t>
  </si>
  <si>
    <t>US0326541051</t>
  </si>
  <si>
    <t>Cipla Ltd</t>
  </si>
  <si>
    <t>INE059A01026</t>
  </si>
  <si>
    <t>KEI Industries Ltd</t>
  </si>
  <si>
    <t>INE878B01027</t>
  </si>
  <si>
    <t>Samvardhana Motherson International Ltd</t>
  </si>
  <si>
    <t>INE775A01035</t>
  </si>
  <si>
    <t>HDFC Life Insurance Co Ltd</t>
  </si>
  <si>
    <t>INE795G01014</t>
  </si>
  <si>
    <t>Interglobe Aviation Ltd</t>
  </si>
  <si>
    <t>INE646L01027</t>
  </si>
  <si>
    <t>Aditya Birla Fashion and Retail Ltd</t>
  </si>
  <si>
    <t>INE647O01011</t>
  </si>
  <si>
    <t>Kansai Nerolac Paints Ltd</t>
  </si>
  <si>
    <t>INE531A01024</t>
  </si>
  <si>
    <t>Quantum Information Systems ** ^^</t>
  </si>
  <si>
    <t>LIC Housing Finance Ltd</t>
  </si>
  <si>
    <t>INE115A01026</t>
  </si>
  <si>
    <t>Godrej Consumer Products Ltd</t>
  </si>
  <si>
    <t>INE102D01028</t>
  </si>
  <si>
    <t>Zee Entertainment Enterprises Ltd</t>
  </si>
  <si>
    <t>INE256A01028</t>
  </si>
  <si>
    <t>Apollo Hospitals Enterprise Ltd</t>
  </si>
  <si>
    <t>INE437A01024</t>
  </si>
  <si>
    <t>Delhivery Ltd</t>
  </si>
  <si>
    <t>INE148O01028</t>
  </si>
  <si>
    <t>Life Insurance Corporation Of India</t>
  </si>
  <si>
    <t>INE0J1Y01017</t>
  </si>
  <si>
    <t>SBI Life Insurance Co Ltd</t>
  </si>
  <si>
    <t>INE123W01016</t>
  </si>
  <si>
    <t>JSW Infrastructure Ltd</t>
  </si>
  <si>
    <t>INE880J01026</t>
  </si>
  <si>
    <t>Transport Infrastructure</t>
  </si>
  <si>
    <t>Eicher Motors Ltd</t>
  </si>
  <si>
    <t>INE066A01021</t>
  </si>
  <si>
    <t>India Shelter Finance Corporation Ltd</t>
  </si>
  <si>
    <t>INE922K01024</t>
  </si>
  <si>
    <t>Dalmia Bharat Ltd</t>
  </si>
  <si>
    <t>INE00R701025</t>
  </si>
  <si>
    <t>Bajaj Finance Ltd</t>
  </si>
  <si>
    <t>INE296A01024</t>
  </si>
  <si>
    <t>Dabur India Ltd</t>
  </si>
  <si>
    <t>INE016A01026</t>
  </si>
  <si>
    <t>Mankind Pharma Ltd</t>
  </si>
  <si>
    <t>INE634S01028</t>
  </si>
  <si>
    <t>Torrent Pharmaceuticals Ltd</t>
  </si>
  <si>
    <t>INE685A01028</t>
  </si>
  <si>
    <t>NRB Bearings Ltd</t>
  </si>
  <si>
    <t>INE349A01021</t>
  </si>
  <si>
    <t>ITD Cementation India Ltd</t>
  </si>
  <si>
    <t>INE686A01026</t>
  </si>
  <si>
    <t>Tata Consumer Products Ltd</t>
  </si>
  <si>
    <t>INE192A01025</t>
  </si>
  <si>
    <t>Taiwan Semiconductor Manufacturing Co. Ltd</t>
  </si>
  <si>
    <t>TW0002330008</t>
  </si>
  <si>
    <t>Samsung Electronics Co. Ltd</t>
  </si>
  <si>
    <t>KR7005930003</t>
  </si>
  <si>
    <t>AIA Group Ltd</t>
  </si>
  <si>
    <t>HK0000069689</t>
  </si>
  <si>
    <t>Bank Central Asia Tbk Pt</t>
  </si>
  <si>
    <t>ID1000109507</t>
  </si>
  <si>
    <t>Budweiser Brewing Co APAC Ltd</t>
  </si>
  <si>
    <t>KYG1674K1013</t>
  </si>
  <si>
    <t>Techtronic Industries Co. Ltd</t>
  </si>
  <si>
    <t>HK0669013440</t>
  </si>
  <si>
    <t>SK Hynix Inc</t>
  </si>
  <si>
    <t>KR7000660001</t>
  </si>
  <si>
    <t>Sumber Alfaria Trijaya Tbk PT</t>
  </si>
  <si>
    <t>ID1000128705</t>
  </si>
  <si>
    <t>DBS Group Holdings Ltd</t>
  </si>
  <si>
    <t>SG1L01001701</t>
  </si>
  <si>
    <t>SM Investments Corp</t>
  </si>
  <si>
    <t>PHY806761029</t>
  </si>
  <si>
    <t>Midea Group Co Ltd</t>
  </si>
  <si>
    <t>CNE100001QQ5</t>
  </si>
  <si>
    <t>Samsung Sdi Co Ltd</t>
  </si>
  <si>
    <t>KR7006400006</t>
  </si>
  <si>
    <t>LG Chem Ltd</t>
  </si>
  <si>
    <t>KR7051910008</t>
  </si>
  <si>
    <t>Minor International Pcl, Fgn.</t>
  </si>
  <si>
    <t>TH0128B10Z17</t>
  </si>
  <si>
    <t>Hong Kong Exchanges And Clearing Ltd</t>
  </si>
  <si>
    <t>HK0388045442</t>
  </si>
  <si>
    <t>JD.Com Inc</t>
  </si>
  <si>
    <t>KYG8208B1014</t>
  </si>
  <si>
    <t>China Mengniu Dairy Co. Ltd</t>
  </si>
  <si>
    <t>KYG210961051</t>
  </si>
  <si>
    <t>Agricultural Food &amp; other Products</t>
  </si>
  <si>
    <t>Yum China Holdings INC</t>
  </si>
  <si>
    <t>US98850P1093</t>
  </si>
  <si>
    <t>Meituan</t>
  </si>
  <si>
    <t>KYG596691041</t>
  </si>
  <si>
    <t>Bangkok Dusit Medical Services Pcl</t>
  </si>
  <si>
    <t>TH0264A10Z12</t>
  </si>
  <si>
    <t>Semen Indonesia (Persero) Tbk PT</t>
  </si>
  <si>
    <t>ID1000106800</t>
  </si>
  <si>
    <t>China Merchants Bank Co Ltd</t>
  </si>
  <si>
    <t>CNE1000002M1</t>
  </si>
  <si>
    <t>China Resources Land Ltd</t>
  </si>
  <si>
    <t>KYG2108Y1052</t>
  </si>
  <si>
    <t>Ping An Insurance (Group) Co. Of China Ltd, H</t>
  </si>
  <si>
    <t>CNE1000003X6</t>
  </si>
  <si>
    <t>Shenzhen Inovance Technology Co Ltd</t>
  </si>
  <si>
    <t>CNE100000V46</t>
  </si>
  <si>
    <t>Bank Rakyat Indonesia Persero Tbk Pt</t>
  </si>
  <si>
    <t>ID1000118201</t>
  </si>
  <si>
    <t>Wuxi Biologics Cayman Inc</t>
  </si>
  <si>
    <t>KYG970081173</t>
  </si>
  <si>
    <t>Weichai Power Co Ltd</t>
  </si>
  <si>
    <t>CNE1000004L9</t>
  </si>
  <si>
    <t>SF Holding Co Ltd</t>
  </si>
  <si>
    <t>CNE100000L63</t>
  </si>
  <si>
    <t>Wuxi Xdc Cayman Inc</t>
  </si>
  <si>
    <t>KYG9808A1058</t>
  </si>
  <si>
    <t>Nestle India Ltd</t>
  </si>
  <si>
    <t>INE239A01016</t>
  </si>
  <si>
    <t>Adani Enterprises Ltd</t>
  </si>
  <si>
    <t>INE423A01024</t>
  </si>
  <si>
    <t>Metals &amp; Minerals Trading</t>
  </si>
  <si>
    <t>Bajaj Finserv Ltd</t>
  </si>
  <si>
    <t>INE918I01026</t>
  </si>
  <si>
    <t>Adani Ports and Special Economic Zone Ltd</t>
  </si>
  <si>
    <t>INE742F01042</t>
  </si>
  <si>
    <t>JSW Steel Ltd</t>
  </si>
  <si>
    <t>INE019A01038</t>
  </si>
  <si>
    <t>Wipro Ltd</t>
  </si>
  <si>
    <t>INE075A01022</t>
  </si>
  <si>
    <t>Britannia Industries Ltd</t>
  </si>
  <si>
    <t>INE216A01030</t>
  </si>
  <si>
    <t>Ltimindtree Ltd</t>
  </si>
  <si>
    <t>INE214T01019</t>
  </si>
  <si>
    <t>Hero MotoCorp Ltd</t>
  </si>
  <si>
    <t>INE158A01026</t>
  </si>
  <si>
    <t>Divi's Laboratories Ltd</t>
  </si>
  <si>
    <t>INE361B01024</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</si>
  <si>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</si>
  <si>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</si>
  <si>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</si>
  <si>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</si>
  <si>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</si>
  <si>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</si>
  <si>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</si>
  <si>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</si>
  <si>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</si>
  <si>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</si>
  <si>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INF200K01VE4</t>
  </si>
  <si>
    <t>INF109K013N3</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</si>
  <si>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</si>
  <si>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</si>
  <si>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</si>
  <si>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</si>
  <si>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</si>
  <si>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</si>
  <si>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</si>
  <si>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</si>
  <si>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</si>
  <si>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</si>
  <si>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182 DTB (04-Apr-2024)</t>
  </si>
  <si>
    <t>IndrAprastha Gas Ltd</t>
  </si>
  <si>
    <t xml:space="preserve">i) Risk-o-meter </t>
  </si>
  <si>
    <t>Primary Benchmark: Nifty Equity Savings Index</t>
  </si>
  <si>
    <t>Risk level based on portfolio as on December 29, 2023</t>
  </si>
  <si>
    <t>Risk level of primary benchmark as on December 29, 2023</t>
  </si>
  <si>
    <t xml:space="preserve">g) Risk-o-meter </t>
  </si>
  <si>
    <t>Primary Benchmark: CRISIL Hybrid 35+65 - Aggressive Index</t>
  </si>
  <si>
    <t>Primary Benchmark: Nifty 50 Hybrid Composite Debt 50:50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</si>
  <si>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</si>
  <si>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</si>
  <si>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</si>
  <si>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</si>
  <si>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</si>
  <si>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 xml:space="preserve">f)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</si>
  <si>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</si>
  <si>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</si>
  <si>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</si>
  <si>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</si>
  <si>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</si>
  <si>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</si>
  <si>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</si>
  <si>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</si>
  <si>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</si>
  <si>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</si>
  <si>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</si>
  <si>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</si>
  <si>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</si>
  <si>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</si>
  <si>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</si>
  <si>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</si>
  <si>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All Plans under Franklin India Life Stage Fund of Funds (FILSF) were merged with Franklin India Dynamic Asset Allocation Fund of Funds (FIDAAF) as on December 19, 2022.</t>
  </si>
  <si>
    <t>7.06% GOI 2028 (10-Apr-2028)</t>
  </si>
  <si>
    <t>7.18% GOI 2033 (14-Aug-2033)</t>
  </si>
  <si>
    <t>Nifty Index Future  - 25-January-24</t>
  </si>
  <si>
    <t>ISIN</t>
  </si>
  <si>
    <t>Qunatity Lent</t>
  </si>
  <si>
    <t>Market Value (Rs in Lakhs)</t>
  </si>
  <si>
    <t>h) Details of securities lent under Securities Lending and Borrowing as on December 29, 2023</t>
  </si>
  <si>
    <t xml:space="preserve">d) During the month additional instances of fair valuation/deviation from valuation price provided by the valuation agencies </t>
  </si>
  <si>
    <t>91 DTB (08-Feb-2024)</t>
  </si>
  <si>
    <t xml:space="preserve">f) During the month additional instances of fair valuation/deviation from valuation price provided by the valuation agencies </t>
  </si>
  <si>
    <t>e) Details of securities lent under Securities Lending and Borrowing as on December 29, 2023</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</si>
  <si>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</si>
  <si>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</si>
  <si>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</si>
  <si>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 Franklin India TAXSHIELD is renamed as Franklin India ELSS Tax Saver Fund effective December 22, 2023.</t>
  </si>
  <si>
    <t>SBI Short Term Debt Fund Direct - Growth Plan</t>
  </si>
  <si>
    <t>ICICI Prudential Short Term Fund Direct - Growth Plan</t>
  </si>
  <si>
    <t>$$$ This scheme is under winding-up and SBI Funds Management Private Limited has been appointed as the liquidator as per the order of Hon'ble Supreme Court dated February 12, 2021.</t>
  </si>
  <si>
    <t>Franklin India Dynamic Asset Allocation Fund Of Funds **</t>
  </si>
  <si>
    <t>Franklin India Multi-Asset Solution Fund of Funds (Formerly known as Franklin India Multi-Asset Solution Fund) ^</t>
  </si>
  <si>
    <t>Franklin India Liquid Fund</t>
  </si>
  <si>
    <t>Rating</t>
  </si>
  <si>
    <t>INE115A07NY8</t>
  </si>
  <si>
    <t>8.79% LIC Housing Finance Ltd (05-Mar-2024)</t>
  </si>
  <si>
    <t>INE261F08CU8</t>
  </si>
  <si>
    <t>5.44% National Bank For Agriculture &amp; Rural Development (05-Feb-2024)</t>
  </si>
  <si>
    <t>IND AAA</t>
  </si>
  <si>
    <t>INE160A16NW9</t>
  </si>
  <si>
    <t>Punjab National Bank (20-Feb-2024) **</t>
  </si>
  <si>
    <t>INE562A16MH9</t>
  </si>
  <si>
    <t>Indian Bank (22-Feb-2024) **</t>
  </si>
  <si>
    <t>INE556F16AC6</t>
  </si>
  <si>
    <t>Small Industries Development Bank of India (14-Feb-2024) **</t>
  </si>
  <si>
    <t>INE040A16EI1</t>
  </si>
  <si>
    <t>HDFC Bank Ltd (07-Mar-2024) **</t>
  </si>
  <si>
    <t>INE514E16CE0</t>
  </si>
  <si>
    <t>Export-Import Bank Of India (14-Mar-2024)</t>
  </si>
  <si>
    <t>INE692A16FT3</t>
  </si>
  <si>
    <t>Union Bank of India (10-Jan-2024) **</t>
  </si>
  <si>
    <t>INE028A16EA3</t>
  </si>
  <si>
    <t>Bank of Baroda (25-Jan-2024) **</t>
  </si>
  <si>
    <t>INE692A16FW7</t>
  </si>
  <si>
    <t>Union Bank of India (09-Feb-2024) **</t>
  </si>
  <si>
    <t>INE040A16EB6</t>
  </si>
  <si>
    <t>HDFC Bank Ltd (20-Feb-2024) **</t>
  </si>
  <si>
    <t>INE476A16WT6</t>
  </si>
  <si>
    <t>Canara Bank (05-Mar-2024) **</t>
  </si>
  <si>
    <t>INE040A16EE0</t>
  </si>
  <si>
    <t>HDFC Bank Ltd (12-Jan-2024)</t>
  </si>
  <si>
    <t>INE028A16DY5</t>
  </si>
  <si>
    <t>Bank of Baroda (18-Jan-2024) **</t>
  </si>
  <si>
    <t>INE261F16694</t>
  </si>
  <si>
    <t>National Bank For Agriculture &amp; Rural Development (06-Feb-2024) **</t>
  </si>
  <si>
    <t>INE692A16GB9</t>
  </si>
  <si>
    <t>Union Bank of India (05-Mar-2024) **</t>
  </si>
  <si>
    <t>INE562A16LN9</t>
  </si>
  <si>
    <t>Indian Bank (05-Mar-2024)</t>
  </si>
  <si>
    <t>INE700G14GS6</t>
  </si>
  <si>
    <t>HDFC Securities Ltd (12-Jan-2024) **@</t>
  </si>
  <si>
    <t>INE860H141U4</t>
  </si>
  <si>
    <t>Aditya Birla Finance Ltd (23-Feb-2024) **@</t>
  </si>
  <si>
    <t>INE860H141M1</t>
  </si>
  <si>
    <t>Aditya Birla Finance Ltd (15-Feb-2024) **@</t>
  </si>
  <si>
    <t>INE261F14KL8</t>
  </si>
  <si>
    <t>National Bank For Agriculture &amp; Rural Development (22-Feb-2024) **@</t>
  </si>
  <si>
    <t>ICRA A1+</t>
  </si>
  <si>
    <t>INE261F14KO2</t>
  </si>
  <si>
    <t>National Bank For Agriculture &amp; Rural Development (14-Mar-2024) **@</t>
  </si>
  <si>
    <t>INE824H14MW2</t>
  </si>
  <si>
    <t>Julius Baer Capital (India) Pvt Ltd (24-Jan-2024) **@</t>
  </si>
  <si>
    <t>INE027214514</t>
  </si>
  <si>
    <t>BOB Financial Solutions Ltd (07-Mar-2024) **@</t>
  </si>
  <si>
    <t>INE110O14BK0</t>
  </si>
  <si>
    <t>Axis Securities Ltd (07-Mar-2024) **@</t>
  </si>
  <si>
    <t>INE514E14QW7</t>
  </si>
  <si>
    <t>Export-Import Bank Of India (15-Mar-2024) **@</t>
  </si>
  <si>
    <t>IN002023X369</t>
  </si>
  <si>
    <t>91 DTB (29-Feb-2024)</t>
  </si>
  <si>
    <t>IN002023Y243</t>
  </si>
  <si>
    <t>182 DTB (07-Mar-2024)</t>
  </si>
  <si>
    <t>IN002023X351</t>
  </si>
  <si>
    <t>91 DTB (22-Feb-2024)</t>
  </si>
  <si>
    <t>IN002023X302</t>
  </si>
  <si>
    <t>91 DTB (18-Jan-2024)</t>
  </si>
  <si>
    <t>Alternative Investment Fund #</t>
  </si>
  <si>
    <t>INF0RQ622028</t>
  </si>
  <si>
    <t>Corporate Debt Market Development Fund Class A2</t>
  </si>
  <si>
    <t>Alternative Investment Fund Units</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</si>
  <si>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</si>
  <si>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</si>
  <si>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</si>
  <si>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</si>
  <si>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</si>
  <si>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</si>
  <si>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</si>
  <si>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</si>
  <si>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</si>
  <si>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</si>
  <si>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</si>
  <si>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</si>
  <si>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</si>
  <si>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</si>
  <si>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</si>
  <si>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</si>
  <si>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b) Aggregate Distributions Declared during the Half - year ended 29-Dec-2023</t>
  </si>
  <si>
    <t>c) Residual maturity / Average Maturity as on 29-Dec-2023</t>
  </si>
  <si>
    <t>e) Risk-o-meter</t>
  </si>
  <si>
    <t>PriMary BenchMark: Tier-1 Index:  CRISIL Liquid Debt B-I Index (The benchMark is renamed from CRISIL Liquid Fund BI Index w.e.f Apr 3, 2023)</t>
  </si>
  <si>
    <t>Risk level of tier-1 benchMark as on December 29, 2023</t>
  </si>
  <si>
    <t>Tier-2 Index: CRISIL Liquid Debt A-I Index (The benchMark is renamed from CRISIL Liquid Fund AI Index w.e.f Apr 3, 2023)</t>
  </si>
  <si>
    <t>Risk level of tier-2 benchMark as on December 29, 2023</t>
  </si>
  <si>
    <t>Franklin India Overnight Fund</t>
  </si>
  <si>
    <t>IN002023Y144</t>
  </si>
  <si>
    <t>182 DTB (04-Jan-2024)</t>
  </si>
  <si>
    <t>IN002022Z416</t>
  </si>
  <si>
    <t>364 DTB (11-Jan-2024)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</si>
  <si>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</si>
  <si>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</si>
  <si>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</si>
  <si>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</si>
  <si>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</si>
  <si>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</si>
  <si>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</si>
  <si>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</si>
  <si>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</si>
  <si>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Risk level of priMary benchMark as on December 29, 2023</t>
  </si>
  <si>
    <t>Franklin India Money Market Fund</t>
  </si>
  <si>
    <t>INE476A16WX8</t>
  </si>
  <si>
    <t>Canara Bank (22-Feb-2024) **</t>
  </si>
  <si>
    <t>INE237A161T7</t>
  </si>
  <si>
    <t>Kotak Mahindra Bank Ltd (29-Feb-2024) **</t>
  </si>
  <si>
    <t>INE261F16710</t>
  </si>
  <si>
    <t>National Bank For Agriculture &amp; Rural Development (13-Mar-2024)</t>
  </si>
  <si>
    <t>INE040A16DU8</t>
  </si>
  <si>
    <t>HDFC Bank Ltd (20-Mar-2024)</t>
  </si>
  <si>
    <t>INE090A167Z7</t>
  </si>
  <si>
    <t>ICICI Bank Ltd (26-Mar-2024) **</t>
  </si>
  <si>
    <t>INE090AD6071</t>
  </si>
  <si>
    <t>ICICI Bank Ltd (29-Oct-2024) **</t>
  </si>
  <si>
    <t>INE238AD6579</t>
  </si>
  <si>
    <t>Axis Bank Ltd (29-Nov-2024) **</t>
  </si>
  <si>
    <t>INE556F16AN3</t>
  </si>
  <si>
    <t>Small Industries Development Bank of India (18-Dec-2024) **</t>
  </si>
  <si>
    <t>INE692A16FV9</t>
  </si>
  <si>
    <t>Union Bank of India (06-Feb-2024) **</t>
  </si>
  <si>
    <t>INE237A163S5</t>
  </si>
  <si>
    <t>Kotak Mahindra Bank Ltd (13-Feb-2024) **</t>
  </si>
  <si>
    <t>INE562A16LL3</t>
  </si>
  <si>
    <t>Indian Bank (14-Feb-2024) **</t>
  </si>
  <si>
    <t>INE238AD6462</t>
  </si>
  <si>
    <t>Axis Bank Ltd (27-Feb-2024) **</t>
  </si>
  <si>
    <t>INE160A16NH0</t>
  </si>
  <si>
    <t>Punjab National Bank (07-Mar-2024)</t>
  </si>
  <si>
    <t>INE238AD6421</t>
  </si>
  <si>
    <t>Axis Bank Ltd (15-May-2024) **</t>
  </si>
  <si>
    <t>INE040A16EH3</t>
  </si>
  <si>
    <t>HDFC Bank Ltd (06-Dec-2024) **</t>
  </si>
  <si>
    <t>INE556F14JL3</t>
  </si>
  <si>
    <t>Small Industries Development Bank Of India (15-Feb-2024) **@</t>
  </si>
  <si>
    <t>INE891K14MB9</t>
  </si>
  <si>
    <t>Axis Finance Ltd (28-Feb-2024) **@</t>
  </si>
  <si>
    <t>INE774D14RQ9</t>
  </si>
  <si>
    <t>Mahindra &amp; Mahindra Financial Services Ltd (06-Mar-2024) **@</t>
  </si>
  <si>
    <t>INE692Q14AY5</t>
  </si>
  <si>
    <t>Toyota Financial Services India Ltd (07-Mar-2024) **@</t>
  </si>
  <si>
    <t>INE975F14YC3</t>
  </si>
  <si>
    <t>Kotak Mahindra Investments Ltd (15-Mar-2024) **@</t>
  </si>
  <si>
    <t>INE115A14EQ9</t>
  </si>
  <si>
    <t>LIC Housing Finance Ltd (17-Dec-2024) **@</t>
  </si>
  <si>
    <t>INE002A14KJ1</t>
  </si>
  <si>
    <t>Reliance Industries Ltd (27-Feb-2024) **@</t>
  </si>
  <si>
    <t>INE916D142N5</t>
  </si>
  <si>
    <t>Kotak Mahindra Prime Ltd (21-May-2024) **@</t>
  </si>
  <si>
    <t>INE700G14GW8</t>
  </si>
  <si>
    <t>HDFC Securities Ltd (18-Jan-2024) **@</t>
  </si>
  <si>
    <t>INE700G14HO3</t>
  </si>
  <si>
    <t>HDFC Securities Ltd (04-Mar-2024) **@</t>
  </si>
  <si>
    <t>IN002023Y334</t>
  </si>
  <si>
    <t>182 DTB (09-May-2024)</t>
  </si>
  <si>
    <t>IN002023Z380</t>
  </si>
  <si>
    <t>364 DTB (05-Dec-2024)</t>
  </si>
  <si>
    <t xml:space="preserve">      Retail Plan Growth Option</t>
  </si>
  <si>
    <t xml:space="preserve">      Retail Plan Daily IDCW Option</t>
  </si>
  <si>
    <t xml:space="preserve">      Retail Plan Weekly IDCW Option *</t>
  </si>
  <si>
    <t>NA</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</si>
  <si>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</si>
  <si>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</si>
  <si>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</si>
  <si>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</si>
  <si>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 *</t>
  </si>
  <si>
    <t xml:space="preserve">      Direct Retail Plan Monthly IDCW Option</t>
  </si>
  <si>
    <t xml:space="preserve">      Direct Retail Plan Quarterly IDCW Option</t>
  </si>
  <si>
    <t>* Allotment date is 07th Nov 2023</t>
  </si>
  <si>
    <t xml:space="preserve">      Retail Plan Weekly IDCW Option</t>
  </si>
  <si>
    <t xml:space="preserve">      Direct Retail Plan Weekly IDCW Option</t>
  </si>
  <si>
    <t xml:space="preserve">PriMary BenchMark: Tier-1 Index: NIFTY Money Market Index B-I </t>
  </si>
  <si>
    <t>Risk level of tier-1 benchMark as on  December 29, 2023</t>
  </si>
  <si>
    <t>Tier-2 Index: NIFTY Money Market Index A-I</t>
  </si>
  <si>
    <t>Risk level of tier-2 benchMark as on  December 29, 2023</t>
  </si>
  <si>
    <t>^ Franklin India Savings Fund is renames as Franklin India Money Market effective May 15, 2023.</t>
  </si>
  <si>
    <t>Franklin India Floating Rate Fund</t>
  </si>
  <si>
    <t>INE651J07739</t>
  </si>
  <si>
    <t>JM Financial Credit Solutions Ltd (1Y SBI MCLR + 460 Bps) (23-Jul-2024) **</t>
  </si>
  <si>
    <t>ICRA AA</t>
  </si>
  <si>
    <t>INE296A14WG0</t>
  </si>
  <si>
    <t>Bajaj Finance Ltd (08-Feb-2024) **@</t>
  </si>
  <si>
    <t>IN0020200120</t>
  </si>
  <si>
    <t>GOI FRB 2033 (22-Sep-2033)</t>
  </si>
  <si>
    <t>IN0020210160</t>
  </si>
  <si>
    <t>GOI FRB 2028 (04-Oct-2028)</t>
  </si>
  <si>
    <t>IN0020180041</t>
  </si>
  <si>
    <t>GOI FRB 2031 (07-Dec-2031)</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</si>
  <si>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</si>
  <si>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</si>
  <si>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</si>
  <si>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</si>
  <si>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</si>
  <si>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INE514E08FT8</t>
  </si>
  <si>
    <t>6.35% Export-Import Bank of India (18-Feb-2025) **</t>
  </si>
  <si>
    <t>INE040A08906</t>
  </si>
  <si>
    <t>7.50% HDFC Bank Ltd (08-Jan-2025)</t>
  </si>
  <si>
    <t>INE206D08501</t>
  </si>
  <si>
    <t>7.70% Nuclear Power Corporation of India Ltd (20-Mar-2038) **</t>
  </si>
  <si>
    <t>INE557F08FH9</t>
  </si>
  <si>
    <t>6.88% National Housing Bank (21-Jan-2025) **</t>
  </si>
  <si>
    <t>INE261F08DI1</t>
  </si>
  <si>
    <t>5.23% National Bank For Agriculture &amp; Rural Development (31-Jan-2025) **</t>
  </si>
  <si>
    <t>INE556F08KB4</t>
  </si>
  <si>
    <t>7.11% Small Industries Development Bank Of India (27-Feb-2026)</t>
  </si>
  <si>
    <t>INE020B08906</t>
  </si>
  <si>
    <t>8.27% REC Ltd (06-Feb-2025) **</t>
  </si>
  <si>
    <t>INE020B08CM4</t>
  </si>
  <si>
    <t>6.99% REC Ltd (30-Sep-2024) **</t>
  </si>
  <si>
    <t>INE752E07MQ8</t>
  </si>
  <si>
    <t>8.40% Power Grid Corporation of India Ltd (27-May-2024) **</t>
  </si>
  <si>
    <t>INE774D07VA9</t>
  </si>
  <si>
    <t>8.00% Mahindra &amp; Mahindra Financial Services Ltd (26-Jun-2025) **</t>
  </si>
  <si>
    <t>INE242A08510</t>
  </si>
  <si>
    <t>5.84% Indian Oil Corporation Ltd (19-Apr-2024) **</t>
  </si>
  <si>
    <t>INE115A07QD5</t>
  </si>
  <si>
    <t>7.82% LIC Housing Finance Ltd (28-Nov-2025)</t>
  </si>
  <si>
    <t>INE916DA7RY8</t>
  </si>
  <si>
    <t>7.8955% Kotak Mahindra Prime Ltd (23-Dec-2024) **</t>
  </si>
  <si>
    <t>INE733E08163</t>
  </si>
  <si>
    <t>5.45% NTPC Ltd (15-Oct-2025) **</t>
  </si>
  <si>
    <t>INE094A08036</t>
  </si>
  <si>
    <t>7.00% Hindustan Petroleum Corporation Ltd (14-Aug-2024) **</t>
  </si>
  <si>
    <t>INE020B08930</t>
  </si>
  <si>
    <t>8.30% REC Ltd (10-Apr-2025) **</t>
  </si>
  <si>
    <t>INE134E08KH0</t>
  </si>
  <si>
    <t>7.42% Power Finance Corporation Ltd (19-Nov-2024)</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</si>
  <si>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</si>
  <si>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</si>
  <si>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</si>
  <si>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</si>
  <si>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</si>
  <si>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</si>
  <si>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</si>
  <si>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</si>
  <si>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</si>
  <si>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</si>
  <si>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</si>
  <si>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</si>
  <si>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</si>
  <si>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INE053F07CB1</t>
  </si>
  <si>
    <t>6.99% Indian Railway Finance Corporation Ltd (19-Mar-2025) **</t>
  </si>
  <si>
    <t>INE861G08076</t>
  </si>
  <si>
    <t>6.65% Food Corporation Of India (23-Oct-2030) **</t>
  </si>
  <si>
    <t>ICRA AAA(CE)</t>
  </si>
  <si>
    <t>INE020B08CK8</t>
  </si>
  <si>
    <t>6.88% REC Ltd (20-Mar-2025) **</t>
  </si>
  <si>
    <t>INE242A08452</t>
  </si>
  <si>
    <t>6.39% Indian Oil Corporation Ltd (06-Mar-2025) **</t>
  </si>
  <si>
    <t>INE556F08KA6</t>
  </si>
  <si>
    <t>7.25% Small Industries Development Bank Of India (31-Jul-2025) **</t>
  </si>
  <si>
    <t>CARE AAA</t>
  </si>
  <si>
    <t>INE020B08DH2</t>
  </si>
  <si>
    <t>5.81% REC Ltd (31-Dec-2025) **</t>
  </si>
  <si>
    <t>INE094A08077</t>
  </si>
  <si>
    <t>5.36% Hindustan Petroleum Corporation Ltd (11-Apr-2025) **</t>
  </si>
  <si>
    <t>INE206D08261</t>
  </si>
  <si>
    <t>8.14% Nuclear Power Corporation of India Ltd (25-Mar-2026) **</t>
  </si>
  <si>
    <t>INE514E08EP9</t>
  </si>
  <si>
    <t>8.25% Export-Import Bank of India (28-Sep-2025) **</t>
  </si>
  <si>
    <t>INE733E07JX0</t>
  </si>
  <si>
    <t>8.19% NTPC Ltd (15-Dec-2025) **</t>
  </si>
  <si>
    <t>INE237A160V5</t>
  </si>
  <si>
    <t>Kotak Mahindra Bank Ltd (25-Oct-2024) **</t>
  </si>
  <si>
    <t>IN000624C071</t>
  </si>
  <si>
    <t>GOI STRIP (16-Jun-2024)</t>
  </si>
  <si>
    <t>PriMary BenchMark: NIFTY Banking &amp; PSU Debt Index</t>
  </si>
  <si>
    <t>Franklin India Government Securities Fund</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</si>
  <si>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</si>
  <si>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</si>
  <si>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</si>
  <si>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</si>
  <si>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</si>
  <si>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</si>
  <si>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</si>
  <si>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</si>
  <si>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</si>
  <si>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 (No. of segregated Portfolio in the scheme - 1)</t>
  </si>
  <si>
    <t>INE950O07420</t>
  </si>
  <si>
    <t>8.20% Mahindra Rural Housing Finance Ltd (30-Jan-2026) **</t>
  </si>
  <si>
    <t>INE403D08116</t>
  </si>
  <si>
    <t>8.70% Bharti Telecom Ltd (21-Nov-2024) **</t>
  </si>
  <si>
    <t>CRISIL AA+</t>
  </si>
  <si>
    <t>INE121A07QV5</t>
  </si>
  <si>
    <t>8.50% Cholamandalam Investment and Finance Co Ltd (27-Mar-2026) **</t>
  </si>
  <si>
    <t>ICRA AA+</t>
  </si>
  <si>
    <t>INE556F16AG7</t>
  </si>
  <si>
    <t>Small Industries Development Bank of India (14-Mar-2024)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</si>
  <si>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</si>
  <si>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</si>
  <si>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</si>
  <si>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</si>
  <si>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</si>
  <si>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INE946S07189</t>
  </si>
  <si>
    <t>13.55% Nufuture Digital (India) Ltd (31-Dec-2023) $$ @@@ **</t>
  </si>
  <si>
    <t>BWR D(CE)</t>
  </si>
  <si>
    <t>INE971Z07190</t>
  </si>
  <si>
    <t>13.00% Rivaaz Trade Ventures Pvt Ltd (31-Dec-2023) $$ @@@ **</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</si>
  <si>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</si>
  <si>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</si>
  <si>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</si>
  <si>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</si>
  <si>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</si>
  <si>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</si>
  <si>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</si>
  <si>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</si>
  <si>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</si>
  <si>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</si>
  <si>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</si>
  <si>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</si>
  <si>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</si>
  <si>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</si>
  <si>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</si>
  <si>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</si>
  <si>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</si>
  <si>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</si>
  <si>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</si>
  <si>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</si>
  <si>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</si>
  <si>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</si>
  <si>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</si>
  <si>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</si>
  <si>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</si>
  <si>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</si>
  <si>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t>
  </si>
  <si>
    <t>BWR D</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</si>
  <si>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</si>
  <si>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</si>
  <si>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</si>
  <si>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</si>
  <si>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</si>
  <si>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</si>
  <si>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</si>
  <si>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</si>
  <si>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PriMary BenchMark: CRISIL Short Term Bond Index (The benchMark is renamed from CRISIL Short Term Bond Fund Index w.e.f Apr 3, 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</si>
  <si>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</si>
  <si>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</si>
  <si>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</si>
  <si>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</si>
  <si>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</si>
  <si>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</si>
  <si>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</si>
  <si>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</si>
  <si>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</si>
  <si>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</si>
  <si>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</si>
  <si>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</si>
  <si>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</si>
  <si>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</si>
  <si>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September 30, 2023, October 31,2023, November 30,2023 by Future Ideas Co. Ltd. on July 31, 2020, April 28, 2023, July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</si>
  <si>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</si>
  <si>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</si>
  <si>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</si>
  <si>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</si>
  <si>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</si>
  <si>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</si>
  <si>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</si>
  <si>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</si>
  <si>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</si>
  <si>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</si>
  <si>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</si>
  <si>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</si>
  <si>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</si>
  <si>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 xml:space="preserve">b) During the month additional instances of fair valuation/deviation from valuation price provided by the valuation agencies </t>
  </si>
  <si>
    <t>Risk level of tier-1 benchmark  as on December 29, 2023</t>
  </si>
  <si>
    <t>Risk level of tier-2 benchmark  as on December 29, 2023</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</si>
  <si>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31,2023,December 29, 2023 by Future Ideas Co. Ltd. on July 31, 2020, September 30, 2020, September 30, 2023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</si>
  <si>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Foreign ETF</t>
  </si>
  <si>
    <t xml:space="preserve"> $$ Indicates securities below investment grade or default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</si>
</sst>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5"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cellStyleXfs>
  <cellXfs count="110">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5"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wrapText="1"/>
    </xf>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7" fillId="2" borderId="0" xfId="0" applyFont="1" applyFill="1" applyAlignment="1">
      <alignment horizontal="left" wrapText="1"/>
    </xf>
    <xf numFmtId="0" fontId="7" fillId="2" borderId="0" xfId="0" applyFont="1" applyFill="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2" borderId="1" xfId="0" applyFont="1" applyFill="1" applyBorder="1" applyAlignment="1">
      <alignment horizontal="left" wrapText="1"/>
    </xf>
    <xf numFmtId="167" fontId="8" fillId="2" borderId="1" xfId="2" applyNumberFormat="1" applyFont="1" applyFill="1" applyBorder="1" applyAlignment="1">
      <alignment horizontal="left" wrapText="1"/>
    </xf>
    <xf numFmtId="164" fontId="8" fillId="2" borderId="1" xfId="2" applyFont="1" applyFill="1" applyBorder="1" applyAlignment="1">
      <alignment horizontal="right" wrapText="1"/>
    </xf>
    <xf numFmtId="10" fontId="8" fillId="2" borderId="1" xfId="3" applyNumberFormat="1" applyFont="1" applyFill="1" applyBorder="1" applyAlignment="1">
      <alignment horizontal="right"/>
    </xf>
    <xf numFmtId="0" fontId="9"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0" fontId="8" fillId="2" borderId="3" xfId="0" applyFont="1" applyFill="1" applyBorder="1" applyAlignment="1">
      <alignment wrapText="1"/>
    </xf>
    <xf numFmtId="39" fontId="8" fillId="2" borderId="4" xfId="0" applyNumberFormat="1" applyFont="1" applyFill="1" applyBorder="1"/>
    <xf numFmtId="168" fontId="8" fillId="2" borderId="0" xfId="0" applyNumberFormat="1" applyFont="1" applyFill="1"/>
    <xf numFmtId="165" fontId="8" fillId="2" borderId="0" xfId="0" applyNumberFormat="1" applyFont="1" applyFill="1" applyAlignment="1">
      <alignment horizontal="right"/>
    </xf>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39" fontId="7" fillId="2" borderId="2" xfId="0" applyNumberFormat="1" applyFont="1" applyFill="1" applyBorder="1"/>
    <xf numFmtId="165" fontId="8" fillId="0" borderId="0" xfId="0" applyNumberFormat="1" applyFont="1" applyAlignment="1">
      <alignment horizontal="right"/>
    </xf>
    <xf numFmtId="0" fontId="7" fillId="0" borderId="0" xfId="0" applyFont="1"/>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39" fontId="7" fillId="0" borderId="6" xfId="0" applyNumberFormat="1" applyFont="1" applyBorder="1"/>
    <xf numFmtId="39" fontId="7" fillId="3" borderId="0" xfId="0" applyNumberFormat="1" applyFont="1" applyFill="1" applyAlignment="1">
      <alignment horizontal="right"/>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vertical="top" wrapText="1"/>
    </xf>
    <xf numFmtId="0" fontId="0" fillId="0" borderId="0" xfId="0" applyAlignment="1">
      <alignment horizontal="justify" vertical="top"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cellXfs>
  <cellStyles count="4">
    <cellStyle name="Comma" xfId="2" builtinId="3"/>
    <cellStyle name="Hyperlink" xfId="1" builtinId="8"/>
    <cellStyle name="Normal" xfId="0" builtinId="0"/>
    <cellStyle name="Percent" xfId="3" builtinId="5"/>
  </cellStyles>
  <dxfs count="80">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101</xdr:row>
      <xdr:rowOff>83820</xdr:rowOff>
    </xdr:from>
    <xdr:to>
      <xdr:col>0</xdr:col>
      <xdr:colOff>2264410</xdr:colOff>
      <xdr:row>113</xdr:row>
      <xdr:rowOff>2540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866620"/>
          <a:ext cx="2219960" cy="1633220"/>
        </a:xfrm>
        <a:prstGeom prst="rect">
          <a:avLst/>
        </a:prstGeom>
        <a:noFill/>
        <a:ln>
          <a:noFill/>
        </a:ln>
      </xdr:spPr>
    </xdr:pic>
    <xdr:clientData/>
  </xdr:twoCellAnchor>
  <xdr:twoCellAnchor editAs="oneCell">
    <xdr:from>
      <xdr:col>0</xdr:col>
      <xdr:colOff>57150</xdr:colOff>
      <xdr:row>134</xdr:row>
      <xdr:rowOff>76200</xdr:rowOff>
    </xdr:from>
    <xdr:to>
      <xdr:col>0</xdr:col>
      <xdr:colOff>2263140</xdr:colOff>
      <xdr:row>145</xdr:row>
      <xdr:rowOff>114300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573875"/>
          <a:ext cx="220599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117</xdr:row>
      <xdr:rowOff>52070</xdr:rowOff>
    </xdr:from>
    <xdr:to>
      <xdr:col>0</xdr:col>
      <xdr:colOff>2307590</xdr:colOff>
      <xdr:row>128</xdr:row>
      <xdr:rowOff>93980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120870"/>
          <a:ext cx="2212340" cy="16135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140</xdr:row>
      <xdr:rowOff>0</xdr:rowOff>
    </xdr:from>
    <xdr:to>
      <xdr:col>0</xdr:col>
      <xdr:colOff>2316166</xdr:colOff>
      <xdr:row>151</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1069300"/>
          <a:ext cx="2228850" cy="1637665"/>
        </a:xfrm>
        <a:prstGeom prst="rect">
          <a:avLst/>
        </a:prstGeom>
        <a:noFill/>
        <a:ln>
          <a:noFill/>
        </a:ln>
      </xdr:spPr>
    </xdr:pic>
    <xdr:clientData/>
  </xdr:twoCellAnchor>
  <xdr:twoCellAnchor editAs="oneCell">
    <xdr:from>
      <xdr:col>0</xdr:col>
      <xdr:colOff>38100</xdr:colOff>
      <xdr:row>124</xdr:row>
      <xdr:rowOff>25400</xdr:rowOff>
    </xdr:from>
    <xdr:to>
      <xdr:col>0</xdr:col>
      <xdr:colOff>2275205</xdr:colOff>
      <xdr:row>135</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8808700"/>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117</xdr:row>
      <xdr:rowOff>71434</xdr:rowOff>
    </xdr:from>
    <xdr:to>
      <xdr:col>0</xdr:col>
      <xdr:colOff>2314580</xdr:colOff>
      <xdr:row>128</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854609"/>
          <a:ext cx="2235200" cy="1565910"/>
        </a:xfrm>
        <a:prstGeom prst="rect">
          <a:avLst/>
        </a:prstGeom>
        <a:noFill/>
        <a:ln>
          <a:noFill/>
        </a:ln>
      </xdr:spPr>
    </xdr:pic>
    <xdr:clientData/>
  </xdr:twoCellAnchor>
  <xdr:twoCellAnchor editAs="oneCell">
    <xdr:from>
      <xdr:col>0</xdr:col>
      <xdr:colOff>93663</xdr:colOff>
      <xdr:row>132</xdr:row>
      <xdr:rowOff>55563</xdr:rowOff>
    </xdr:from>
    <xdr:to>
      <xdr:col>0</xdr:col>
      <xdr:colOff>2309813</xdr:colOff>
      <xdr:row>143</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98186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123</xdr:row>
      <xdr:rowOff>103909</xdr:rowOff>
    </xdr:from>
    <xdr:to>
      <xdr:col>0</xdr:col>
      <xdr:colOff>2312266</xdr:colOff>
      <xdr:row>134</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315709"/>
          <a:ext cx="2225675" cy="1565910"/>
        </a:xfrm>
        <a:prstGeom prst="rect">
          <a:avLst/>
        </a:prstGeom>
        <a:noFill/>
        <a:ln>
          <a:noFill/>
        </a:ln>
      </xdr:spPr>
    </xdr:pic>
    <xdr:clientData/>
  </xdr:twoCellAnchor>
  <xdr:oneCellAnchor>
    <xdr:from>
      <xdr:col>0</xdr:col>
      <xdr:colOff>69273</xdr:colOff>
      <xdr:row>141</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9047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86</xdr:row>
      <xdr:rowOff>55558</xdr:rowOff>
    </xdr:from>
    <xdr:to>
      <xdr:col>0</xdr:col>
      <xdr:colOff>2318390</xdr:colOff>
      <xdr:row>97</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409483"/>
          <a:ext cx="2239010" cy="1637665"/>
        </a:xfrm>
        <a:prstGeom prst="rect">
          <a:avLst/>
        </a:prstGeom>
        <a:noFill/>
        <a:ln>
          <a:noFill/>
        </a:ln>
      </xdr:spPr>
    </xdr:pic>
    <xdr:clientData/>
  </xdr:twoCellAnchor>
  <xdr:twoCellAnchor editAs="oneCell">
    <xdr:from>
      <xdr:col>0</xdr:col>
      <xdr:colOff>95251</xdr:colOff>
      <xdr:row>103</xdr:row>
      <xdr:rowOff>0</xdr:rowOff>
    </xdr:from>
    <xdr:to>
      <xdr:col>0</xdr:col>
      <xdr:colOff>2315211</xdr:colOff>
      <xdr:row>114</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4782800"/>
          <a:ext cx="2219960" cy="1637665"/>
        </a:xfrm>
        <a:prstGeom prst="rect">
          <a:avLst/>
        </a:prstGeom>
        <a:noFill/>
        <a:ln>
          <a:noFill/>
        </a:ln>
      </xdr:spPr>
    </xdr:pic>
    <xdr:clientData/>
  </xdr:twoCellAnchor>
  <xdr:twoCellAnchor editAs="oneCell">
    <xdr:from>
      <xdr:col>0</xdr:col>
      <xdr:colOff>82550</xdr:colOff>
      <xdr:row>119</xdr:row>
      <xdr:rowOff>50800</xdr:rowOff>
    </xdr:from>
    <xdr:to>
      <xdr:col>0</xdr:col>
      <xdr:colOff>2302510</xdr:colOff>
      <xdr:row>130</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119600"/>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88</xdr:row>
      <xdr:rowOff>55558</xdr:rowOff>
    </xdr:from>
    <xdr:to>
      <xdr:col>0</xdr:col>
      <xdr:colOff>2346965</xdr:colOff>
      <xdr:row>99</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980983"/>
          <a:ext cx="2267585" cy="1532890"/>
        </a:xfrm>
        <a:prstGeom prst="rect">
          <a:avLst/>
        </a:prstGeom>
        <a:noFill/>
        <a:ln>
          <a:noFill/>
        </a:ln>
      </xdr:spPr>
    </xdr:pic>
    <xdr:clientData/>
  </xdr:twoCellAnchor>
  <xdr:twoCellAnchor editAs="oneCell">
    <xdr:from>
      <xdr:col>0</xdr:col>
      <xdr:colOff>79375</xdr:colOff>
      <xdr:row>103</xdr:row>
      <xdr:rowOff>119062</xdr:rowOff>
    </xdr:from>
    <xdr:to>
      <xdr:col>0</xdr:col>
      <xdr:colOff>2346960</xdr:colOff>
      <xdr:row>115</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187612"/>
          <a:ext cx="2267585" cy="1653540"/>
        </a:xfrm>
        <a:prstGeom prst="rect">
          <a:avLst/>
        </a:prstGeom>
        <a:noFill/>
        <a:ln>
          <a:noFill/>
        </a:ln>
      </xdr:spPr>
    </xdr:pic>
    <xdr:clientData/>
  </xdr:twoCellAnchor>
  <xdr:twoCellAnchor editAs="oneCell">
    <xdr:from>
      <xdr:col>0</xdr:col>
      <xdr:colOff>79375</xdr:colOff>
      <xdr:row>120</xdr:row>
      <xdr:rowOff>80962</xdr:rowOff>
    </xdr:from>
    <xdr:to>
      <xdr:col>0</xdr:col>
      <xdr:colOff>2346960</xdr:colOff>
      <xdr:row>132</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757838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82</xdr:row>
      <xdr:rowOff>0</xdr:rowOff>
    </xdr:from>
    <xdr:to>
      <xdr:col>0</xdr:col>
      <xdr:colOff>2303786</xdr:colOff>
      <xdr:row>93</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639675"/>
          <a:ext cx="2208530" cy="1574165"/>
        </a:xfrm>
        <a:prstGeom prst="rect">
          <a:avLst/>
        </a:prstGeom>
        <a:noFill/>
        <a:ln>
          <a:noFill/>
        </a:ln>
      </xdr:spPr>
    </xdr:pic>
    <xdr:clientData/>
  </xdr:twoCellAnchor>
  <xdr:twoCellAnchor editAs="oneCell">
    <xdr:from>
      <xdr:col>0</xdr:col>
      <xdr:colOff>95256</xdr:colOff>
      <xdr:row>98</xdr:row>
      <xdr:rowOff>0</xdr:rowOff>
    </xdr:from>
    <xdr:to>
      <xdr:col>0</xdr:col>
      <xdr:colOff>2303786</xdr:colOff>
      <xdr:row>109</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925675"/>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128</xdr:row>
      <xdr:rowOff>0</xdr:rowOff>
    </xdr:from>
    <xdr:to>
      <xdr:col>0</xdr:col>
      <xdr:colOff>2312039</xdr:colOff>
      <xdr:row>139</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497550"/>
          <a:ext cx="2248535" cy="1637665"/>
        </a:xfrm>
        <a:prstGeom prst="rect">
          <a:avLst/>
        </a:prstGeom>
        <a:noFill/>
        <a:ln>
          <a:noFill/>
        </a:ln>
      </xdr:spPr>
    </xdr:pic>
    <xdr:clientData/>
  </xdr:twoCellAnchor>
  <xdr:twoCellAnchor editAs="oneCell">
    <xdr:from>
      <xdr:col>0</xdr:col>
      <xdr:colOff>79376</xdr:colOff>
      <xdr:row>144</xdr:row>
      <xdr:rowOff>0</xdr:rowOff>
    </xdr:from>
    <xdr:to>
      <xdr:col>0</xdr:col>
      <xdr:colOff>2318386</xdr:colOff>
      <xdr:row>155</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783550"/>
          <a:ext cx="2239010" cy="1637665"/>
        </a:xfrm>
        <a:prstGeom prst="rect">
          <a:avLst/>
        </a:prstGeom>
        <a:noFill/>
        <a:ln>
          <a:noFill/>
        </a:ln>
      </xdr:spPr>
    </xdr:pic>
    <xdr:clientData/>
  </xdr:twoCellAnchor>
  <xdr:twoCellAnchor editAs="oneCell">
    <xdr:from>
      <xdr:col>0</xdr:col>
      <xdr:colOff>63504</xdr:colOff>
      <xdr:row>128</xdr:row>
      <xdr:rowOff>0</xdr:rowOff>
    </xdr:from>
    <xdr:to>
      <xdr:col>0</xdr:col>
      <xdr:colOff>2312039</xdr:colOff>
      <xdr:row>139</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497550"/>
          <a:ext cx="2248535" cy="1637665"/>
        </a:xfrm>
        <a:prstGeom prst="rect">
          <a:avLst/>
        </a:prstGeom>
        <a:noFill/>
        <a:ln>
          <a:noFill/>
        </a:ln>
      </xdr:spPr>
    </xdr:pic>
    <xdr:clientData/>
  </xdr:twoCellAnchor>
  <xdr:twoCellAnchor editAs="oneCell">
    <xdr:from>
      <xdr:col>0</xdr:col>
      <xdr:colOff>79376</xdr:colOff>
      <xdr:row>144</xdr:row>
      <xdr:rowOff>0</xdr:rowOff>
    </xdr:from>
    <xdr:to>
      <xdr:col>0</xdr:col>
      <xdr:colOff>2318386</xdr:colOff>
      <xdr:row>155</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783550"/>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118</xdr:row>
      <xdr:rowOff>0</xdr:rowOff>
    </xdr:from>
    <xdr:to>
      <xdr:col>0</xdr:col>
      <xdr:colOff>2307596</xdr:colOff>
      <xdr:row>129</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640175"/>
          <a:ext cx="2212340" cy="1574166"/>
        </a:xfrm>
        <a:prstGeom prst="rect">
          <a:avLst/>
        </a:prstGeom>
        <a:noFill/>
        <a:ln>
          <a:noFill/>
        </a:ln>
      </xdr:spPr>
    </xdr:pic>
    <xdr:clientData/>
  </xdr:twoCellAnchor>
  <xdr:twoCellAnchor editAs="oneCell">
    <xdr:from>
      <xdr:col>0</xdr:col>
      <xdr:colOff>71437</xdr:colOff>
      <xdr:row>134</xdr:row>
      <xdr:rowOff>0</xdr:rowOff>
    </xdr:from>
    <xdr:to>
      <xdr:col>0</xdr:col>
      <xdr:colOff>2306637</xdr:colOff>
      <xdr:row>145</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8926175"/>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96</xdr:row>
      <xdr:rowOff>0</xdr:rowOff>
    </xdr:from>
    <xdr:to>
      <xdr:col>0</xdr:col>
      <xdr:colOff>2307596</xdr:colOff>
      <xdr:row>107</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354050"/>
          <a:ext cx="2212340" cy="1574165"/>
        </a:xfrm>
        <a:prstGeom prst="rect">
          <a:avLst/>
        </a:prstGeom>
        <a:noFill/>
        <a:ln>
          <a:noFill/>
        </a:ln>
      </xdr:spPr>
    </xdr:pic>
    <xdr:clientData/>
  </xdr:twoCellAnchor>
  <xdr:twoCellAnchor editAs="oneCell">
    <xdr:from>
      <xdr:col>0</xdr:col>
      <xdr:colOff>87318</xdr:colOff>
      <xdr:row>112</xdr:row>
      <xdr:rowOff>0</xdr:rowOff>
    </xdr:from>
    <xdr:to>
      <xdr:col>0</xdr:col>
      <xdr:colOff>2307278</xdr:colOff>
      <xdr:row>123</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5640050"/>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76</xdr:row>
      <xdr:rowOff>0</xdr:rowOff>
    </xdr:from>
    <xdr:to>
      <xdr:col>0</xdr:col>
      <xdr:colOff>2311085</xdr:colOff>
      <xdr:row>87</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11353800"/>
          <a:ext cx="2223770" cy="1628140"/>
        </a:xfrm>
        <a:prstGeom prst="rect">
          <a:avLst/>
        </a:prstGeom>
        <a:noFill/>
        <a:ln>
          <a:noFill/>
        </a:ln>
      </xdr:spPr>
    </xdr:pic>
    <xdr:clientData/>
  </xdr:twoCellAnchor>
  <xdr:twoCellAnchor editAs="oneCell">
    <xdr:from>
      <xdr:col>0</xdr:col>
      <xdr:colOff>79378</xdr:colOff>
      <xdr:row>92</xdr:row>
      <xdr:rowOff>0</xdr:rowOff>
    </xdr:from>
    <xdr:to>
      <xdr:col>0</xdr:col>
      <xdr:colOff>2312673</xdr:colOff>
      <xdr:row>103</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3639800"/>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0</xdr:col>
      <xdr:colOff>2434590</xdr:colOff>
      <xdr:row>74</xdr:row>
      <xdr:rowOff>100965</xdr:rowOff>
    </xdr:to>
    <xdr:pic>
      <xdr:nvPicPr>
        <xdr:cNvPr id="2"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572625"/>
          <a:ext cx="2358390" cy="1596390"/>
        </a:xfrm>
        <a:prstGeom prst="rect">
          <a:avLst/>
        </a:prstGeom>
        <a:noFill/>
        <a:ln>
          <a:noFill/>
        </a:ln>
      </xdr:spPr>
    </xdr:pic>
    <xdr:clientData/>
  </xdr:twoCellAnchor>
  <xdr:twoCellAnchor editAs="oneCell">
    <xdr:from>
      <xdr:col>0</xdr:col>
      <xdr:colOff>82550</xdr:colOff>
      <xdr:row>47</xdr:row>
      <xdr:rowOff>76200</xdr:rowOff>
    </xdr:from>
    <xdr:to>
      <xdr:col>0</xdr:col>
      <xdr:colOff>2440940</xdr:colOff>
      <xdr:row>58</xdr:row>
      <xdr:rowOff>100965</xdr:rowOff>
    </xdr:to>
    <xdr:pic>
      <xdr:nvPicPr>
        <xdr:cNvPr id="3" name="Picture 2">
          <a:extLst>
            <a:ext uri="{FF2B5EF4-FFF2-40B4-BE49-F238E27FC236}">
              <a16:creationId xmlns:a16="http://schemas.microsoft.com/office/drawing/2014/main" id="{69729A70-574D-4B6F-8132-00FF568CA0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286625"/>
          <a:ext cx="2358390" cy="159639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94</xdr:row>
      <xdr:rowOff>0</xdr:rowOff>
    </xdr:from>
    <xdr:to>
      <xdr:col>0</xdr:col>
      <xdr:colOff>2304104</xdr:colOff>
      <xdr:row>105</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925550"/>
          <a:ext cx="2200910" cy="1574165"/>
        </a:xfrm>
        <a:prstGeom prst="rect">
          <a:avLst/>
        </a:prstGeom>
        <a:noFill/>
        <a:ln>
          <a:noFill/>
        </a:ln>
      </xdr:spPr>
    </xdr:pic>
    <xdr:clientData/>
  </xdr:twoCellAnchor>
  <xdr:twoCellAnchor editAs="oneCell">
    <xdr:from>
      <xdr:col>0</xdr:col>
      <xdr:colOff>95256</xdr:colOff>
      <xdr:row>110</xdr:row>
      <xdr:rowOff>0</xdr:rowOff>
    </xdr:from>
    <xdr:to>
      <xdr:col>0</xdr:col>
      <xdr:colOff>2307596</xdr:colOff>
      <xdr:row>121</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211550"/>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84</xdr:row>
      <xdr:rowOff>0</xdr:rowOff>
    </xdr:from>
    <xdr:to>
      <xdr:col>0</xdr:col>
      <xdr:colOff>2307596</xdr:colOff>
      <xdr:row>95</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068300"/>
          <a:ext cx="2212340" cy="1628140"/>
        </a:xfrm>
        <a:prstGeom prst="rect">
          <a:avLst/>
        </a:prstGeom>
        <a:noFill/>
        <a:ln>
          <a:noFill/>
        </a:ln>
      </xdr:spPr>
    </xdr:pic>
    <xdr:clientData/>
  </xdr:twoCellAnchor>
  <xdr:twoCellAnchor editAs="oneCell">
    <xdr:from>
      <xdr:col>0</xdr:col>
      <xdr:colOff>95256</xdr:colOff>
      <xdr:row>100</xdr:row>
      <xdr:rowOff>0</xdr:rowOff>
    </xdr:from>
    <xdr:to>
      <xdr:col>0</xdr:col>
      <xdr:colOff>2307596</xdr:colOff>
      <xdr:row>111</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354300"/>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78</xdr:row>
      <xdr:rowOff>0</xdr:rowOff>
    </xdr:from>
    <xdr:to>
      <xdr:col>0</xdr:col>
      <xdr:colOff>2339658</xdr:colOff>
      <xdr:row>89</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496675"/>
          <a:ext cx="2204720" cy="1637665"/>
        </a:xfrm>
        <a:prstGeom prst="rect">
          <a:avLst/>
        </a:prstGeom>
        <a:noFill/>
        <a:ln>
          <a:noFill/>
        </a:ln>
      </xdr:spPr>
    </xdr:pic>
    <xdr:clientData/>
  </xdr:twoCellAnchor>
  <xdr:twoCellAnchor editAs="oneCell">
    <xdr:from>
      <xdr:col>0</xdr:col>
      <xdr:colOff>119070</xdr:colOff>
      <xdr:row>93</xdr:row>
      <xdr:rowOff>111124</xdr:rowOff>
    </xdr:from>
    <xdr:to>
      <xdr:col>0</xdr:col>
      <xdr:colOff>2323790</xdr:colOff>
      <xdr:row>105</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75092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74</xdr:row>
      <xdr:rowOff>0</xdr:rowOff>
    </xdr:from>
    <xdr:to>
      <xdr:col>0</xdr:col>
      <xdr:colOff>2318390</xdr:colOff>
      <xdr:row>85</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96550"/>
          <a:ext cx="2239010" cy="1637665"/>
        </a:xfrm>
        <a:prstGeom prst="rect">
          <a:avLst/>
        </a:prstGeom>
        <a:noFill/>
        <a:ln>
          <a:noFill/>
        </a:ln>
      </xdr:spPr>
    </xdr:pic>
    <xdr:clientData/>
  </xdr:twoCellAnchor>
  <xdr:twoCellAnchor editAs="oneCell">
    <xdr:from>
      <xdr:col>0</xdr:col>
      <xdr:colOff>87318</xdr:colOff>
      <xdr:row>90</xdr:row>
      <xdr:rowOff>0</xdr:rowOff>
    </xdr:from>
    <xdr:to>
      <xdr:col>0</xdr:col>
      <xdr:colOff>2316803</xdr:colOff>
      <xdr:row>101</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782550"/>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85</xdr:row>
      <xdr:rowOff>0</xdr:rowOff>
    </xdr:from>
    <xdr:to>
      <xdr:col>0</xdr:col>
      <xdr:colOff>2246317</xdr:colOff>
      <xdr:row>96</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068300"/>
          <a:ext cx="2174875" cy="1579880"/>
        </a:xfrm>
        <a:prstGeom prst="rect">
          <a:avLst/>
        </a:prstGeom>
        <a:noFill/>
        <a:ln>
          <a:noFill/>
        </a:ln>
      </xdr:spPr>
    </xdr:pic>
    <xdr:clientData/>
  </xdr:twoCellAnchor>
  <xdr:twoCellAnchor editAs="oneCell">
    <xdr:from>
      <xdr:col>0</xdr:col>
      <xdr:colOff>95251</xdr:colOff>
      <xdr:row>101</xdr:row>
      <xdr:rowOff>0</xdr:rowOff>
    </xdr:from>
    <xdr:to>
      <xdr:col>0</xdr:col>
      <xdr:colOff>2266316</xdr:colOff>
      <xdr:row>112</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3543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2313623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10435" cy="1631315"/>
        </a:xfrm>
        <a:prstGeom prst="rect">
          <a:avLst/>
        </a:prstGeom>
        <a:noFill/>
        <a:ln>
          <a:noFill/>
        </a:ln>
      </xdr:spPr>
    </xdr:pic>
    <xdr:clientData/>
  </xdr:twoCellAnchor>
  <xdr:twoCellAnchor editAs="oneCell">
    <xdr:from>
      <xdr:col>0</xdr:col>
      <xdr:colOff>103191</xdr:colOff>
      <xdr:row>100</xdr:row>
      <xdr:rowOff>0</xdr:rowOff>
    </xdr:from>
    <xdr:to>
      <xdr:col>0</xdr:col>
      <xdr:colOff>2313626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89</xdr:row>
      <xdr:rowOff>0</xdr:rowOff>
    </xdr:from>
    <xdr:to>
      <xdr:col>0</xdr:col>
      <xdr:colOff>2314580</xdr:colOff>
      <xdr:row>100</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068300"/>
          <a:ext cx="2235200" cy="1635760"/>
        </a:xfrm>
        <a:prstGeom prst="rect">
          <a:avLst/>
        </a:prstGeom>
        <a:noFill/>
        <a:ln>
          <a:noFill/>
        </a:ln>
      </xdr:spPr>
    </xdr:pic>
    <xdr:clientData/>
  </xdr:twoCellAnchor>
  <xdr:twoCellAnchor editAs="oneCell">
    <xdr:from>
      <xdr:col>0</xdr:col>
      <xdr:colOff>71442</xdr:colOff>
      <xdr:row>105</xdr:row>
      <xdr:rowOff>0</xdr:rowOff>
    </xdr:from>
    <xdr:to>
      <xdr:col>0</xdr:col>
      <xdr:colOff>2314262</xdr:colOff>
      <xdr:row>116</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5354300"/>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34</xdr:row>
      <xdr:rowOff>0</xdr:rowOff>
    </xdr:from>
    <xdr:to>
      <xdr:col>0</xdr:col>
      <xdr:colOff>2372680</xdr:colOff>
      <xdr:row>45</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495925"/>
          <a:ext cx="2269490" cy="1637665"/>
        </a:xfrm>
        <a:prstGeom prst="rect">
          <a:avLst/>
        </a:prstGeom>
        <a:noFill/>
        <a:ln>
          <a:noFill/>
        </a:ln>
      </xdr:spPr>
    </xdr:pic>
    <xdr:clientData/>
  </xdr:twoCellAnchor>
  <xdr:twoCellAnchor editAs="oneCell">
    <xdr:from>
      <xdr:col>0</xdr:col>
      <xdr:colOff>95256</xdr:colOff>
      <xdr:row>50</xdr:row>
      <xdr:rowOff>0</xdr:rowOff>
    </xdr:from>
    <xdr:to>
      <xdr:col>0</xdr:col>
      <xdr:colOff>2364746</xdr:colOff>
      <xdr:row>61</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50</xdr:row>
      <xdr:rowOff>0</xdr:rowOff>
    </xdr:from>
    <xdr:to>
      <xdr:col>0</xdr:col>
      <xdr:colOff>2364746</xdr:colOff>
      <xdr:row>61</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6"/>
        </a:xfrm>
        <a:prstGeom prst="rect">
          <a:avLst/>
        </a:prstGeom>
        <a:noFill/>
        <a:ln>
          <a:noFill/>
        </a:ln>
      </xdr:spPr>
    </xdr:pic>
    <xdr:clientData/>
  </xdr:twoCellAnchor>
  <xdr:twoCellAnchor editAs="oneCell">
    <xdr:from>
      <xdr:col>0</xdr:col>
      <xdr:colOff>87316</xdr:colOff>
      <xdr:row>34</xdr:row>
      <xdr:rowOff>0</xdr:rowOff>
    </xdr:from>
    <xdr:to>
      <xdr:col>0</xdr:col>
      <xdr:colOff>2264096</xdr:colOff>
      <xdr:row>44</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495925"/>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42</xdr:row>
      <xdr:rowOff>50799</xdr:rowOff>
    </xdr:from>
    <xdr:to>
      <xdr:col>0</xdr:col>
      <xdr:colOff>2179955</xdr:colOff>
      <xdr:row>52</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023099"/>
          <a:ext cx="2091055" cy="1479245"/>
        </a:xfrm>
        <a:prstGeom prst="rect">
          <a:avLst/>
        </a:prstGeom>
        <a:noFill/>
        <a:ln>
          <a:noFill/>
        </a:ln>
      </xdr:spPr>
    </xdr:pic>
    <xdr:clientData/>
  </xdr:twoCellAnchor>
  <xdr:twoCellAnchor editAs="oneCell">
    <xdr:from>
      <xdr:col>0</xdr:col>
      <xdr:colOff>57150</xdr:colOff>
      <xdr:row>58</xdr:row>
      <xdr:rowOff>82550</xdr:rowOff>
    </xdr:from>
    <xdr:to>
      <xdr:col>0</xdr:col>
      <xdr:colOff>2324100</xdr:colOff>
      <xdr:row>69</xdr:row>
      <xdr:rowOff>48895</xdr:rowOff>
    </xdr:to>
    <xdr:pic>
      <xdr:nvPicPr>
        <xdr:cNvPr id="3" name="Picture 2">
          <a:extLst>
            <a:ext uri="{FF2B5EF4-FFF2-40B4-BE49-F238E27FC236}">
              <a16:creationId xmlns:a16="http://schemas.microsoft.com/office/drawing/2014/main" id="{85D6C6FA-4B2D-4944-84BD-111E75D03C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340850"/>
          <a:ext cx="2266950" cy="15379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98</xdr:row>
      <xdr:rowOff>83820</xdr:rowOff>
    </xdr:from>
    <xdr:to>
      <xdr:col>0</xdr:col>
      <xdr:colOff>2260600</xdr:colOff>
      <xdr:row>109</xdr:row>
      <xdr:rowOff>74295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485620"/>
          <a:ext cx="2216150" cy="1562100"/>
        </a:xfrm>
        <a:prstGeom prst="rect">
          <a:avLst/>
        </a:prstGeom>
        <a:noFill/>
        <a:ln>
          <a:noFill/>
        </a:ln>
      </xdr:spPr>
    </xdr:pic>
    <xdr:clientData/>
  </xdr:twoCellAnchor>
  <xdr:twoCellAnchor editAs="oneCell">
    <xdr:from>
      <xdr:col>0</xdr:col>
      <xdr:colOff>57150</xdr:colOff>
      <xdr:row>132</xdr:row>
      <xdr:rowOff>114300</xdr:rowOff>
    </xdr:from>
    <xdr:to>
      <xdr:col>0</xdr:col>
      <xdr:colOff>2200910</xdr:colOff>
      <xdr:row>144</xdr:row>
      <xdr:rowOff>19050</xdr:rowOff>
    </xdr:to>
    <xdr:pic>
      <xdr:nvPicPr>
        <xdr:cNvPr id="3" name="Picture 1">
          <a:extLst>
            <a:ext uri="{FF2B5EF4-FFF2-40B4-BE49-F238E27FC236}">
              <a16:creationId xmlns:a16="http://schemas.microsoft.com/office/drawing/2014/main" id="{4B259D2A-4E2F-461B-805E-DCA756C9FD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37385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116</xdr:row>
      <xdr:rowOff>101600</xdr:rowOff>
    </xdr:from>
    <xdr:to>
      <xdr:col>0</xdr:col>
      <xdr:colOff>2241550</xdr:colOff>
      <xdr:row>128</xdr:row>
      <xdr:rowOff>12700</xdr:rowOff>
    </xdr:to>
    <xdr:pic>
      <xdr:nvPicPr>
        <xdr:cNvPr id="4" name="Picture 3">
          <a:extLst>
            <a:ext uri="{FF2B5EF4-FFF2-40B4-BE49-F238E27FC236}">
              <a16:creationId xmlns:a16="http://schemas.microsoft.com/office/drawing/2014/main" id="{A8ED5497-7AD5-4D44-8645-5E8034969AB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7075150"/>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120650</xdr:rowOff>
    </xdr:from>
    <xdr:to>
      <xdr:col>0</xdr:col>
      <xdr:colOff>2167255</xdr:colOff>
      <xdr:row>71</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950450"/>
          <a:ext cx="2091055" cy="1495120"/>
        </a:xfrm>
        <a:prstGeom prst="rect">
          <a:avLst/>
        </a:prstGeom>
        <a:noFill/>
        <a:ln>
          <a:noFill/>
        </a:ln>
      </xdr:spPr>
    </xdr:pic>
    <xdr:clientData/>
  </xdr:twoCellAnchor>
  <xdr:twoCellAnchor editAs="oneCell">
    <xdr:from>
      <xdr:col>0</xdr:col>
      <xdr:colOff>76200</xdr:colOff>
      <xdr:row>45</xdr:row>
      <xdr:rowOff>38100</xdr:rowOff>
    </xdr:from>
    <xdr:to>
      <xdr:col>0</xdr:col>
      <xdr:colOff>2167255</xdr:colOff>
      <xdr:row>55</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724775"/>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73</xdr:row>
      <xdr:rowOff>55880</xdr:rowOff>
    </xdr:from>
    <xdr:ext cx="2286000" cy="1463040"/>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248005"/>
          <a:ext cx="2286000" cy="1463040"/>
        </a:xfrm>
        <a:prstGeom prst="rect">
          <a:avLst/>
        </a:prstGeom>
        <a:noFill/>
        <a:ln>
          <a:noFill/>
        </a:ln>
      </xdr:spPr>
    </xdr:pic>
    <xdr:clientData/>
  </xdr:oneCellAnchor>
  <xdr:twoCellAnchor editAs="oneCell">
    <xdr:from>
      <xdr:col>0</xdr:col>
      <xdr:colOff>63500</xdr:colOff>
      <xdr:row>57</xdr:row>
      <xdr:rowOff>50800</xdr:rowOff>
    </xdr:from>
    <xdr:to>
      <xdr:col>0</xdr:col>
      <xdr:colOff>2400300</xdr:colOff>
      <xdr:row>69</xdr:row>
      <xdr:rowOff>19050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0956925"/>
          <a:ext cx="2336800" cy="1682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65</xdr:row>
      <xdr:rowOff>83820</xdr:rowOff>
    </xdr:from>
    <xdr:to>
      <xdr:col>0</xdr:col>
      <xdr:colOff>2260600</xdr:colOff>
      <xdr:row>76</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075545"/>
          <a:ext cx="2216150" cy="1562100"/>
        </a:xfrm>
        <a:prstGeom prst="rect">
          <a:avLst/>
        </a:prstGeom>
        <a:noFill/>
        <a:ln>
          <a:noFill/>
        </a:ln>
      </xdr:spPr>
    </xdr:pic>
    <xdr:clientData/>
  </xdr:twoCellAnchor>
  <xdr:twoCellAnchor editAs="oneCell">
    <xdr:from>
      <xdr:col>0</xdr:col>
      <xdr:colOff>38100</xdr:colOff>
      <xdr:row>81</xdr:row>
      <xdr:rowOff>63500</xdr:rowOff>
    </xdr:from>
    <xdr:to>
      <xdr:col>0</xdr:col>
      <xdr:colOff>2292350</xdr:colOff>
      <xdr:row>92</xdr:row>
      <xdr:rowOff>101600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34122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94</xdr:row>
      <xdr:rowOff>96520</xdr:rowOff>
    </xdr:from>
    <xdr:to>
      <xdr:col>0</xdr:col>
      <xdr:colOff>2314575</xdr:colOff>
      <xdr:row>106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879195"/>
          <a:ext cx="2238375" cy="1625600"/>
        </a:xfrm>
        <a:prstGeom prst="rect">
          <a:avLst/>
        </a:prstGeom>
        <a:noFill/>
        <a:ln>
          <a:noFill/>
        </a:ln>
      </xdr:spPr>
    </xdr:pic>
    <xdr:clientData/>
  </xdr:twoCellAnchor>
  <xdr:twoCellAnchor editAs="oneCell">
    <xdr:from>
      <xdr:col>0</xdr:col>
      <xdr:colOff>76200</xdr:colOff>
      <xdr:row>78</xdr:row>
      <xdr:rowOff>102870</xdr:rowOff>
    </xdr:from>
    <xdr:to>
      <xdr:col>0</xdr:col>
      <xdr:colOff>2314575</xdr:colOff>
      <xdr:row>90</xdr:row>
      <xdr:rowOff>13970</xdr:rowOff>
    </xdr:to>
    <xdr:pic>
      <xdr:nvPicPr>
        <xdr:cNvPr id="3" name="Picture 2">
          <a:extLst>
            <a:ext uri="{FF2B5EF4-FFF2-40B4-BE49-F238E27FC236}">
              <a16:creationId xmlns:a16="http://schemas.microsoft.com/office/drawing/2014/main" id="{A9F95B5E-A8B1-853D-3E67-0B3D9D33AB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599545"/>
          <a:ext cx="2238375" cy="16256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2320925</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19325" cy="1625600"/>
        </a:xfrm>
        <a:prstGeom prst="rect">
          <a:avLst/>
        </a:prstGeom>
        <a:noFill/>
        <a:ln>
          <a:noFill/>
        </a:ln>
      </xdr:spPr>
    </xdr:pic>
    <xdr:clientData/>
  </xdr:twoCellAnchor>
  <xdr:twoCellAnchor editAs="oneCell">
    <xdr:from>
      <xdr:col>0</xdr:col>
      <xdr:colOff>101600</xdr:colOff>
      <xdr:row>73</xdr:row>
      <xdr:rowOff>0</xdr:rowOff>
    </xdr:from>
    <xdr:to>
      <xdr:col>0</xdr:col>
      <xdr:colOff>2317750</xdr:colOff>
      <xdr:row>83</xdr:row>
      <xdr:rowOff>117475</xdr:rowOff>
    </xdr:to>
    <xdr:pic>
      <xdr:nvPicPr>
        <xdr:cNvPr id="3" name="Picture 2">
          <a:extLst>
            <a:ext uri="{FF2B5EF4-FFF2-40B4-BE49-F238E27FC236}">
              <a16:creationId xmlns:a16="http://schemas.microsoft.com/office/drawing/2014/main" id="{00ED9E80-D6DA-4C25-9477-24D0AE906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829925"/>
          <a:ext cx="2216150" cy="15462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52</xdr:row>
      <xdr:rowOff>95250</xdr:rowOff>
    </xdr:from>
    <xdr:to>
      <xdr:col>0</xdr:col>
      <xdr:colOff>2308225</xdr:colOff>
      <xdr:row>64</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7877175"/>
          <a:ext cx="2225675" cy="1625601"/>
        </a:xfrm>
        <a:prstGeom prst="rect">
          <a:avLst/>
        </a:prstGeom>
        <a:noFill/>
        <a:ln>
          <a:noFill/>
        </a:ln>
      </xdr:spPr>
    </xdr:pic>
    <xdr:clientData/>
  </xdr:twoCellAnchor>
  <xdr:twoCellAnchor editAs="oneCell">
    <xdr:from>
      <xdr:col>0</xdr:col>
      <xdr:colOff>76200</xdr:colOff>
      <xdr:row>36</xdr:row>
      <xdr:rowOff>114300</xdr:rowOff>
    </xdr:from>
    <xdr:to>
      <xdr:col>0</xdr:col>
      <xdr:colOff>2343150</xdr:colOff>
      <xdr:row>47</xdr:row>
      <xdr:rowOff>80645</xdr:rowOff>
    </xdr:to>
    <xdr:pic>
      <xdr:nvPicPr>
        <xdr:cNvPr id="3" name="Picture 2">
          <a:extLst>
            <a:ext uri="{FF2B5EF4-FFF2-40B4-BE49-F238E27FC236}">
              <a16:creationId xmlns:a16="http://schemas.microsoft.com/office/drawing/2014/main" id="{45A4D016-D8A4-4F44-9D55-E2D4BEE5EA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5610225"/>
          <a:ext cx="2266950" cy="153797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126</xdr:row>
      <xdr:rowOff>107950</xdr:rowOff>
    </xdr:from>
    <xdr:to>
      <xdr:col>0</xdr:col>
      <xdr:colOff>2376805</xdr:colOff>
      <xdr:row>137</xdr:row>
      <xdr:rowOff>72390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462625"/>
          <a:ext cx="2306955" cy="1536065"/>
        </a:xfrm>
        <a:prstGeom prst="rect">
          <a:avLst/>
        </a:prstGeom>
        <a:noFill/>
        <a:ln>
          <a:noFill/>
        </a:ln>
      </xdr:spPr>
    </xdr:pic>
    <xdr:clientData/>
  </xdr:twoCellAnchor>
  <xdr:twoCellAnchor editAs="oneCell">
    <xdr:from>
      <xdr:col>0</xdr:col>
      <xdr:colOff>76200</xdr:colOff>
      <xdr:row>110</xdr:row>
      <xdr:rowOff>107950</xdr:rowOff>
    </xdr:from>
    <xdr:to>
      <xdr:col>0</xdr:col>
      <xdr:colOff>2343150</xdr:colOff>
      <xdr:row>121</xdr:row>
      <xdr:rowOff>74295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176625"/>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137</xdr:row>
      <xdr:rowOff>63500</xdr:rowOff>
    </xdr:from>
    <xdr:to>
      <xdr:col>0</xdr:col>
      <xdr:colOff>2310765</xdr:colOff>
      <xdr:row>148</xdr:row>
      <xdr:rowOff>16510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151725"/>
          <a:ext cx="2167890" cy="1524635"/>
        </a:xfrm>
        <a:prstGeom prst="rect">
          <a:avLst/>
        </a:prstGeom>
        <a:noFill/>
        <a:ln>
          <a:noFill/>
        </a:ln>
      </xdr:spPr>
    </xdr:pic>
    <xdr:clientData/>
  </xdr:twoCellAnchor>
  <xdr:twoCellAnchor editAs="oneCell">
    <xdr:from>
      <xdr:col>0</xdr:col>
      <xdr:colOff>127000</xdr:colOff>
      <xdr:row>122</xdr:row>
      <xdr:rowOff>31750</xdr:rowOff>
    </xdr:from>
    <xdr:to>
      <xdr:col>0</xdr:col>
      <xdr:colOff>2307590</xdr:colOff>
      <xdr:row>132</xdr:row>
      <xdr:rowOff>125095</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9768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2"/>
  <sheetViews>
    <sheetView tabSelected="1" workbookViewId="0">
      <selection sqref="A1:G1"/>
    </sheetView>
  </sheetViews>
  <sheetFormatPr defaultColWidth="9.140625" defaultRowHeight="11.25" x14ac:dyDescent="0.2"/>
  <cols>
    <col min="1" max="1" width="38.7109375" style="7" bestFit="1" customWidth="1"/>
    <col min="2" max="2" width="52.42578125" style="7" customWidth="1"/>
    <col min="3" max="3" width="24.710937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9" s="1" customFormat="1" ht="15" x14ac:dyDescent="0.2">
      <c r="A1" s="92" t="s">
        <v>857</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858</v>
      </c>
      <c r="D4" s="13" t="s">
        <v>1</v>
      </c>
      <c r="E4" s="50" t="s">
        <v>6</v>
      </c>
      <c r="F4" s="12" t="s">
        <v>3</v>
      </c>
      <c r="G4" s="12" t="s">
        <v>5</v>
      </c>
    </row>
    <row r="5" spans="1:9" x14ac:dyDescent="0.2">
      <c r="A5" s="16" t="s">
        <v>24</v>
      </c>
      <c r="B5" s="17"/>
      <c r="C5" s="17"/>
      <c r="D5" s="17"/>
      <c r="E5" s="18"/>
      <c r="F5" s="19"/>
      <c r="G5" s="18"/>
    </row>
    <row r="6" spans="1:9" x14ac:dyDescent="0.2">
      <c r="A6" s="20" t="s">
        <v>40</v>
      </c>
      <c r="B6" s="21"/>
      <c r="C6" s="21"/>
      <c r="D6" s="21"/>
      <c r="E6" s="22"/>
      <c r="F6" s="23"/>
      <c r="G6" s="22"/>
    </row>
    <row r="7" spans="1:9" x14ac:dyDescent="0.2">
      <c r="A7" s="21" t="s">
        <v>859</v>
      </c>
      <c r="B7" s="21" t="s">
        <v>860</v>
      </c>
      <c r="C7" s="21" t="s">
        <v>65</v>
      </c>
      <c r="D7" s="24">
        <v>1000</v>
      </c>
      <c r="E7" s="22">
        <v>10733.8318033</v>
      </c>
      <c r="F7" s="23">
        <v>6.9946210157252198</v>
      </c>
      <c r="G7" s="22">
        <v>7.4999000000000002</v>
      </c>
    </row>
    <row r="8" spans="1:9" x14ac:dyDescent="0.2">
      <c r="A8" s="21" t="s">
        <v>861</v>
      </c>
      <c r="B8" s="21" t="s">
        <v>862</v>
      </c>
      <c r="C8" s="21" t="s">
        <v>863</v>
      </c>
      <c r="D8" s="24">
        <v>250</v>
      </c>
      <c r="E8" s="22">
        <v>2616.1111986000001</v>
      </c>
      <c r="F8" s="23">
        <v>1.70476924778865</v>
      </c>
      <c r="G8" s="22">
        <v>7.4996999999999998</v>
      </c>
    </row>
    <row r="9" spans="1:9" x14ac:dyDescent="0.2">
      <c r="A9" s="20" t="s">
        <v>25</v>
      </c>
      <c r="B9" s="20"/>
      <c r="C9" s="20"/>
      <c r="D9" s="20"/>
      <c r="E9" s="25">
        <f>SUM(E6:E8)</f>
        <v>13349.943001899999</v>
      </c>
      <c r="F9" s="26">
        <f>SUM(F6:F8)</f>
        <v>8.6993902635138696</v>
      </c>
      <c r="G9" s="25"/>
      <c r="H9" s="14"/>
      <c r="I9" s="14"/>
    </row>
    <row r="10" spans="1:9" x14ac:dyDescent="0.2">
      <c r="A10" s="21"/>
      <c r="B10" s="21"/>
      <c r="C10" s="21"/>
      <c r="D10" s="21"/>
      <c r="E10" s="22"/>
      <c r="F10" s="23"/>
      <c r="G10" s="22"/>
    </row>
    <row r="11" spans="1:9" x14ac:dyDescent="0.2">
      <c r="A11" s="20" t="s">
        <v>42</v>
      </c>
      <c r="B11" s="21"/>
      <c r="C11" s="21"/>
      <c r="D11" s="21"/>
      <c r="E11" s="22"/>
      <c r="F11" s="23"/>
      <c r="G11" s="22"/>
    </row>
    <row r="12" spans="1:9" x14ac:dyDescent="0.2">
      <c r="A12" s="20" t="s">
        <v>43</v>
      </c>
      <c r="B12" s="21"/>
      <c r="C12" s="21"/>
      <c r="D12" s="21"/>
      <c r="E12" s="22"/>
      <c r="F12" s="23"/>
      <c r="G12" s="22"/>
    </row>
    <row r="13" spans="1:9" x14ac:dyDescent="0.2">
      <c r="A13" s="21" t="s">
        <v>864</v>
      </c>
      <c r="B13" s="21" t="s">
        <v>865</v>
      </c>
      <c r="C13" s="21" t="s">
        <v>48</v>
      </c>
      <c r="D13" s="24">
        <v>2000</v>
      </c>
      <c r="E13" s="22">
        <v>9896.1299999999992</v>
      </c>
      <c r="F13" s="23">
        <v>6.4487389164294502</v>
      </c>
      <c r="G13" s="22">
        <v>7.3673999999999999</v>
      </c>
    </row>
    <row r="14" spans="1:9" x14ac:dyDescent="0.2">
      <c r="A14" s="21" t="s">
        <v>866</v>
      </c>
      <c r="B14" s="21" t="s">
        <v>867</v>
      </c>
      <c r="C14" s="21" t="s">
        <v>47</v>
      </c>
      <c r="D14" s="24">
        <v>2000</v>
      </c>
      <c r="E14" s="22">
        <v>9892.2199999999993</v>
      </c>
      <c r="F14" s="23">
        <v>6.4461909942454003</v>
      </c>
      <c r="G14" s="22">
        <v>7.3647999999999998</v>
      </c>
    </row>
    <row r="15" spans="1:9" x14ac:dyDescent="0.2">
      <c r="A15" s="21" t="s">
        <v>868</v>
      </c>
      <c r="B15" s="21" t="s">
        <v>869</v>
      </c>
      <c r="C15" s="21" t="s">
        <v>48</v>
      </c>
      <c r="D15" s="24">
        <v>1500</v>
      </c>
      <c r="E15" s="22">
        <v>7431.165</v>
      </c>
      <c r="F15" s="23">
        <v>4.8424629557118299</v>
      </c>
      <c r="G15" s="22">
        <v>7.35</v>
      </c>
    </row>
    <row r="16" spans="1:9" x14ac:dyDescent="0.2">
      <c r="A16" s="21" t="s">
        <v>870</v>
      </c>
      <c r="B16" s="21" t="s">
        <v>871</v>
      </c>
      <c r="C16" s="21" t="s">
        <v>48</v>
      </c>
      <c r="D16" s="24">
        <v>1500</v>
      </c>
      <c r="E16" s="22">
        <v>7398.69</v>
      </c>
      <c r="F16" s="23">
        <v>4.8213008654491603</v>
      </c>
      <c r="G16" s="22">
        <v>7.3498999999999999</v>
      </c>
    </row>
    <row r="17" spans="1:9" x14ac:dyDescent="0.2">
      <c r="A17" s="21" t="s">
        <v>872</v>
      </c>
      <c r="B17" s="21" t="s">
        <v>873</v>
      </c>
      <c r="C17" s="21" t="s">
        <v>47</v>
      </c>
      <c r="D17" s="24">
        <v>1500</v>
      </c>
      <c r="E17" s="22">
        <v>7389.165</v>
      </c>
      <c r="F17" s="23">
        <v>4.8150939706146199</v>
      </c>
      <c r="G17" s="22">
        <v>7.2998000000000003</v>
      </c>
    </row>
    <row r="18" spans="1:9" x14ac:dyDescent="0.2">
      <c r="A18" s="21" t="s">
        <v>874</v>
      </c>
      <c r="B18" s="21" t="s">
        <v>875</v>
      </c>
      <c r="C18" s="21" t="s">
        <v>46</v>
      </c>
      <c r="D18" s="24">
        <v>1000</v>
      </c>
      <c r="E18" s="22">
        <v>4988.95</v>
      </c>
      <c r="F18" s="23">
        <v>3.25101186192185</v>
      </c>
      <c r="G18" s="22">
        <v>7.3494000000000002</v>
      </c>
    </row>
    <row r="19" spans="1:9" x14ac:dyDescent="0.2">
      <c r="A19" s="21" t="s">
        <v>876</v>
      </c>
      <c r="B19" s="21" t="s">
        <v>877</v>
      </c>
      <c r="C19" s="21" t="s">
        <v>47</v>
      </c>
      <c r="D19" s="24">
        <v>1000</v>
      </c>
      <c r="E19" s="22">
        <v>4974.1350000000002</v>
      </c>
      <c r="F19" s="23">
        <v>3.2413577782500602</v>
      </c>
      <c r="G19" s="22">
        <v>7.3006000000000002</v>
      </c>
    </row>
    <row r="20" spans="1:9" x14ac:dyDescent="0.2">
      <c r="A20" s="21" t="s">
        <v>878</v>
      </c>
      <c r="B20" s="21" t="s">
        <v>879</v>
      </c>
      <c r="C20" s="21" t="s">
        <v>46</v>
      </c>
      <c r="D20" s="24">
        <v>1000</v>
      </c>
      <c r="E20" s="22">
        <v>4959</v>
      </c>
      <c r="F20" s="23">
        <v>3.23149516897753</v>
      </c>
      <c r="G20" s="22">
        <v>7.3604000000000003</v>
      </c>
    </row>
    <row r="21" spans="1:9" x14ac:dyDescent="0.2">
      <c r="A21" s="21" t="s">
        <v>880</v>
      </c>
      <c r="B21" s="21" t="s">
        <v>881</v>
      </c>
      <c r="C21" s="21" t="s">
        <v>48</v>
      </c>
      <c r="D21" s="24">
        <v>1000</v>
      </c>
      <c r="E21" s="22">
        <v>4948.1850000000004</v>
      </c>
      <c r="F21" s="23">
        <v>3.2244476553150001</v>
      </c>
      <c r="G21" s="22">
        <v>7.3502000000000001</v>
      </c>
    </row>
    <row r="22" spans="1:9" x14ac:dyDescent="0.2">
      <c r="A22" s="21" t="s">
        <v>882</v>
      </c>
      <c r="B22" s="21" t="s">
        <v>883</v>
      </c>
      <c r="C22" s="21" t="s">
        <v>47</v>
      </c>
      <c r="D22" s="24">
        <v>1000</v>
      </c>
      <c r="E22" s="22">
        <v>4934.42</v>
      </c>
      <c r="F22" s="23">
        <v>3.2154777962706498</v>
      </c>
      <c r="G22" s="22">
        <v>7.3498999999999999</v>
      </c>
    </row>
    <row r="23" spans="1:9" x14ac:dyDescent="0.2">
      <c r="A23" s="21" t="s">
        <v>884</v>
      </c>
      <c r="B23" s="21" t="s">
        <v>885</v>
      </c>
      <c r="C23" s="21" t="s">
        <v>48</v>
      </c>
      <c r="D23" s="24">
        <v>800</v>
      </c>
      <c r="E23" s="22">
        <v>3989.7</v>
      </c>
      <c r="F23" s="23">
        <v>2.5998580914841001</v>
      </c>
      <c r="G23" s="22">
        <v>7.2484999999999999</v>
      </c>
    </row>
    <row r="24" spans="1:9" x14ac:dyDescent="0.2">
      <c r="A24" s="21" t="s">
        <v>886</v>
      </c>
      <c r="B24" s="21" t="s">
        <v>887</v>
      </c>
      <c r="C24" s="21" t="s">
        <v>46</v>
      </c>
      <c r="D24" s="24">
        <v>500</v>
      </c>
      <c r="E24" s="22">
        <v>2490.5349999999999</v>
      </c>
      <c r="F24" s="23">
        <v>1.6229384595018099</v>
      </c>
      <c r="G24" s="22">
        <v>7.3007</v>
      </c>
    </row>
    <row r="25" spans="1:9" x14ac:dyDescent="0.2">
      <c r="A25" s="21" t="s">
        <v>888</v>
      </c>
      <c r="B25" s="21" t="s">
        <v>889</v>
      </c>
      <c r="C25" s="21" t="s">
        <v>47</v>
      </c>
      <c r="D25" s="24">
        <v>500</v>
      </c>
      <c r="E25" s="22">
        <v>2480.98</v>
      </c>
      <c r="F25" s="23">
        <v>1.6167120153921899</v>
      </c>
      <c r="G25" s="22">
        <v>7.3642000000000003</v>
      </c>
    </row>
    <row r="26" spans="1:9" x14ac:dyDescent="0.2">
      <c r="A26" s="21" t="s">
        <v>890</v>
      </c>
      <c r="B26" s="21" t="s">
        <v>891</v>
      </c>
      <c r="C26" s="21" t="s">
        <v>46</v>
      </c>
      <c r="D26" s="24">
        <v>500</v>
      </c>
      <c r="E26" s="22">
        <v>2467.165</v>
      </c>
      <c r="F26" s="23">
        <v>1.6077095742227201</v>
      </c>
      <c r="G26" s="22">
        <v>7.3601999999999999</v>
      </c>
    </row>
    <row r="27" spans="1:9" x14ac:dyDescent="0.2">
      <c r="A27" s="21" t="s">
        <v>892</v>
      </c>
      <c r="B27" s="21" t="s">
        <v>893</v>
      </c>
      <c r="C27" s="21" t="s">
        <v>47</v>
      </c>
      <c r="D27" s="24">
        <v>500</v>
      </c>
      <c r="E27" s="22">
        <v>2467.0774999999999</v>
      </c>
      <c r="F27" s="23">
        <v>1.60765255550377</v>
      </c>
      <c r="G27" s="22">
        <v>7.38</v>
      </c>
    </row>
    <row r="28" spans="1:9" x14ac:dyDescent="0.2">
      <c r="A28" s="20" t="s">
        <v>25</v>
      </c>
      <c r="B28" s="20"/>
      <c r="C28" s="20"/>
      <c r="D28" s="20"/>
      <c r="E28" s="25">
        <f>SUM(E12:E27)</f>
        <v>80707.517499999987</v>
      </c>
      <c r="F28" s="26">
        <f>SUM(F12:F27)</f>
        <v>52.592448659290142</v>
      </c>
      <c r="G28" s="25"/>
      <c r="H28" s="14"/>
      <c r="I28" s="14"/>
    </row>
    <row r="29" spans="1:9" x14ac:dyDescent="0.2">
      <c r="A29" s="21"/>
      <c r="B29" s="21"/>
      <c r="C29" s="21"/>
      <c r="D29" s="21"/>
      <c r="E29" s="22"/>
      <c r="F29" s="23"/>
      <c r="G29" s="22"/>
    </row>
    <row r="30" spans="1:9" x14ac:dyDescent="0.2">
      <c r="A30" s="20" t="s">
        <v>51</v>
      </c>
      <c r="B30" s="21"/>
      <c r="C30" s="21"/>
      <c r="D30" s="21"/>
      <c r="E30" s="22"/>
      <c r="F30" s="23"/>
      <c r="G30" s="22"/>
    </row>
    <row r="31" spans="1:9" x14ac:dyDescent="0.2">
      <c r="A31" s="21" t="s">
        <v>894</v>
      </c>
      <c r="B31" s="21" t="s">
        <v>895</v>
      </c>
      <c r="C31" s="21" t="s">
        <v>48</v>
      </c>
      <c r="D31" s="24">
        <v>1500</v>
      </c>
      <c r="E31" s="22">
        <v>7478.6925000000001</v>
      </c>
      <c r="F31" s="23">
        <v>4.8734338947405798</v>
      </c>
      <c r="G31" s="22">
        <v>7.9993999999999996</v>
      </c>
    </row>
    <row r="32" spans="1:9" x14ac:dyDescent="0.2">
      <c r="A32" s="21" t="s">
        <v>896</v>
      </c>
      <c r="B32" s="21" t="s">
        <v>897</v>
      </c>
      <c r="C32" s="21" t="s">
        <v>46</v>
      </c>
      <c r="D32" s="24">
        <v>1300</v>
      </c>
      <c r="E32" s="22">
        <v>6424.2555000000002</v>
      </c>
      <c r="F32" s="23">
        <v>4.1863179295275996</v>
      </c>
      <c r="G32" s="22">
        <v>7.8249000000000004</v>
      </c>
    </row>
    <row r="33" spans="1:9" x14ac:dyDescent="0.2">
      <c r="A33" s="21" t="s">
        <v>898</v>
      </c>
      <c r="B33" s="21" t="s">
        <v>899</v>
      </c>
      <c r="C33" s="21" t="s">
        <v>46</v>
      </c>
      <c r="D33" s="24">
        <v>1000</v>
      </c>
      <c r="E33" s="22">
        <v>4950.125</v>
      </c>
      <c r="F33" s="23">
        <v>3.2257118417694901</v>
      </c>
      <c r="G33" s="22">
        <v>7.8250000000000002</v>
      </c>
    </row>
    <row r="34" spans="1:9" x14ac:dyDescent="0.2">
      <c r="A34" s="21" t="s">
        <v>900</v>
      </c>
      <c r="B34" s="21" t="s">
        <v>901</v>
      </c>
      <c r="C34" s="21" t="s">
        <v>902</v>
      </c>
      <c r="D34" s="24">
        <v>1000</v>
      </c>
      <c r="E34" s="22">
        <v>4946.1099999999997</v>
      </c>
      <c r="F34" s="23">
        <v>3.2230954971227002</v>
      </c>
      <c r="G34" s="22">
        <v>7.3647999999999998</v>
      </c>
    </row>
    <row r="35" spans="1:9" x14ac:dyDescent="0.2">
      <c r="A35" s="21" t="s">
        <v>903</v>
      </c>
      <c r="B35" s="21" t="s">
        <v>904</v>
      </c>
      <c r="C35" s="21" t="s">
        <v>902</v>
      </c>
      <c r="D35" s="24">
        <v>1000</v>
      </c>
      <c r="E35" s="22">
        <v>4925.6099999999997</v>
      </c>
      <c r="F35" s="23">
        <v>3.2097368258252499</v>
      </c>
      <c r="G35" s="22">
        <v>7.35</v>
      </c>
    </row>
    <row r="36" spans="1:9" x14ac:dyDescent="0.2">
      <c r="A36" s="21" t="s">
        <v>905</v>
      </c>
      <c r="B36" s="21" t="s">
        <v>906</v>
      </c>
      <c r="C36" s="21" t="s">
        <v>902</v>
      </c>
      <c r="D36" s="24">
        <v>900</v>
      </c>
      <c r="E36" s="22">
        <v>4475.1554999999998</v>
      </c>
      <c r="F36" s="23">
        <v>2.9162015282664302</v>
      </c>
      <c r="G36" s="22">
        <v>8.1053999999999995</v>
      </c>
    </row>
    <row r="37" spans="1:9" x14ac:dyDescent="0.2">
      <c r="A37" s="21" t="s">
        <v>907</v>
      </c>
      <c r="B37" s="21" t="s">
        <v>908</v>
      </c>
      <c r="C37" s="21" t="s">
        <v>47</v>
      </c>
      <c r="D37" s="24">
        <v>500</v>
      </c>
      <c r="E37" s="22">
        <v>2463.2199999999998</v>
      </c>
      <c r="F37" s="23">
        <v>1.6051388445510899</v>
      </c>
      <c r="G37" s="22">
        <v>8.0151000000000003</v>
      </c>
    </row>
    <row r="38" spans="1:9" x14ac:dyDescent="0.2">
      <c r="A38" s="21" t="s">
        <v>909</v>
      </c>
      <c r="B38" s="21" t="s">
        <v>910</v>
      </c>
      <c r="C38" s="21" t="s">
        <v>902</v>
      </c>
      <c r="D38" s="24">
        <v>500</v>
      </c>
      <c r="E38" s="22">
        <v>2463.0149999999999</v>
      </c>
      <c r="F38" s="23">
        <v>1.60500525783811</v>
      </c>
      <c r="G38" s="22">
        <v>8.0601000000000003</v>
      </c>
    </row>
    <row r="39" spans="1:9" x14ac:dyDescent="0.2">
      <c r="A39" s="21" t="s">
        <v>911</v>
      </c>
      <c r="B39" s="21" t="s">
        <v>912</v>
      </c>
      <c r="C39" s="21" t="s">
        <v>47</v>
      </c>
      <c r="D39" s="24">
        <v>500</v>
      </c>
      <c r="E39" s="22">
        <v>2462.5700000000002</v>
      </c>
      <c r="F39" s="23">
        <v>1.60471527692458</v>
      </c>
      <c r="G39" s="22">
        <v>7.3</v>
      </c>
    </row>
    <row r="40" spans="1:9" x14ac:dyDescent="0.2">
      <c r="A40" s="20" t="s">
        <v>25</v>
      </c>
      <c r="B40" s="20"/>
      <c r="C40" s="20"/>
      <c r="D40" s="20"/>
      <c r="E40" s="25">
        <f>SUM(E30:E39)</f>
        <v>40588.753499999999</v>
      </c>
      <c r="F40" s="26">
        <f>SUM(F30:F39)</f>
        <v>26.449356896565828</v>
      </c>
      <c r="G40" s="25"/>
      <c r="H40" s="14"/>
      <c r="I40" s="14"/>
    </row>
    <row r="41" spans="1:9" x14ac:dyDescent="0.2">
      <c r="A41" s="21"/>
      <c r="B41" s="21"/>
      <c r="C41" s="21"/>
      <c r="D41" s="21"/>
      <c r="E41" s="22"/>
      <c r="F41" s="23"/>
      <c r="G41" s="22"/>
    </row>
    <row r="42" spans="1:9" x14ac:dyDescent="0.2">
      <c r="A42" s="20" t="s">
        <v>54</v>
      </c>
      <c r="B42" s="21"/>
      <c r="C42" s="21"/>
      <c r="D42" s="21"/>
      <c r="E42" s="22"/>
      <c r="F42" s="23"/>
      <c r="G42" s="22"/>
    </row>
    <row r="43" spans="1:9" x14ac:dyDescent="0.2">
      <c r="A43" s="21" t="s">
        <v>913</v>
      </c>
      <c r="B43" s="21" t="s">
        <v>914</v>
      </c>
      <c r="C43" s="21" t="s">
        <v>62</v>
      </c>
      <c r="D43" s="24">
        <v>10000000</v>
      </c>
      <c r="E43" s="22">
        <v>9886.33</v>
      </c>
      <c r="F43" s="23">
        <v>6.4423528199067697</v>
      </c>
      <c r="G43" s="22">
        <v>6.8798000000000004</v>
      </c>
    </row>
    <row r="44" spans="1:9" x14ac:dyDescent="0.2">
      <c r="A44" s="21" t="s">
        <v>915</v>
      </c>
      <c r="B44" s="21" t="s">
        <v>916</v>
      </c>
      <c r="C44" s="21" t="s">
        <v>62</v>
      </c>
      <c r="D44" s="24">
        <v>9000000</v>
      </c>
      <c r="E44" s="22">
        <v>8885.61</v>
      </c>
      <c r="F44" s="23">
        <v>5.7902411349906204</v>
      </c>
      <c r="G44" s="22">
        <v>6.9100999999999999</v>
      </c>
    </row>
    <row r="45" spans="1:9" x14ac:dyDescent="0.2">
      <c r="A45" s="21" t="s">
        <v>917</v>
      </c>
      <c r="B45" s="21" t="s">
        <v>918</v>
      </c>
      <c r="C45" s="21" t="s">
        <v>62</v>
      </c>
      <c r="D45" s="24">
        <v>5000000</v>
      </c>
      <c r="E45" s="22">
        <v>4949.62</v>
      </c>
      <c r="F45" s="23">
        <v>3.22538276230582</v>
      </c>
      <c r="G45" s="22">
        <v>6.88</v>
      </c>
    </row>
    <row r="46" spans="1:9" x14ac:dyDescent="0.2">
      <c r="A46" s="21" t="s">
        <v>919</v>
      </c>
      <c r="B46" s="21" t="s">
        <v>920</v>
      </c>
      <c r="C46" s="21" t="s">
        <v>62</v>
      </c>
      <c r="D46" s="24">
        <v>300000</v>
      </c>
      <c r="E46" s="22">
        <v>298.93860000000001</v>
      </c>
      <c r="F46" s="23">
        <v>0.19480109734238901</v>
      </c>
      <c r="G46" s="22">
        <v>6.8208000000000002</v>
      </c>
    </row>
    <row r="47" spans="1:9" x14ac:dyDescent="0.2">
      <c r="A47" s="20" t="s">
        <v>25</v>
      </c>
      <c r="B47" s="20"/>
      <c r="C47" s="20"/>
      <c r="D47" s="20"/>
      <c r="E47" s="25">
        <f>SUM(E42:E46)</f>
        <v>24020.498600000003</v>
      </c>
      <c r="F47" s="26">
        <f>SUM(F42:F46)</f>
        <v>15.652777814545598</v>
      </c>
      <c r="G47" s="25"/>
      <c r="H47" s="14"/>
      <c r="I47" s="14"/>
    </row>
    <row r="48" spans="1:9" x14ac:dyDescent="0.2">
      <c r="A48" s="21"/>
      <c r="B48" s="21"/>
      <c r="C48" s="21"/>
      <c r="D48" s="21"/>
      <c r="E48" s="22"/>
      <c r="F48" s="23"/>
      <c r="G48" s="22"/>
    </row>
    <row r="49" spans="1:9" x14ac:dyDescent="0.2">
      <c r="A49" s="20" t="s">
        <v>921</v>
      </c>
      <c r="B49" s="21"/>
      <c r="C49" s="21"/>
      <c r="D49" s="21"/>
      <c r="E49" s="22"/>
      <c r="F49" s="23"/>
      <c r="G49" s="22"/>
    </row>
    <row r="50" spans="1:9" x14ac:dyDescent="0.2">
      <c r="A50" s="21" t="s">
        <v>922</v>
      </c>
      <c r="B50" s="21" t="s">
        <v>923</v>
      </c>
      <c r="C50" s="21" t="s">
        <v>924</v>
      </c>
      <c r="D50" s="24">
        <v>3652.817</v>
      </c>
      <c r="E50" s="22">
        <v>368.26496659999998</v>
      </c>
      <c r="F50" s="23">
        <v>0.23997710434998501</v>
      </c>
      <c r="G50" s="22">
        <v>7.18</v>
      </c>
    </row>
    <row r="51" spans="1:9" x14ac:dyDescent="0.2">
      <c r="A51" s="20" t="s">
        <v>25</v>
      </c>
      <c r="B51" s="20"/>
      <c r="C51" s="20"/>
      <c r="D51" s="20"/>
      <c r="E51" s="25">
        <f>SUM(E50:E50)</f>
        <v>368.26496659999998</v>
      </c>
      <c r="F51" s="26">
        <f>SUM(F50:F50)</f>
        <v>0.23997710434998501</v>
      </c>
      <c r="G51" s="25"/>
      <c r="H51" s="14"/>
      <c r="I51" s="14"/>
    </row>
    <row r="52" spans="1:9" x14ac:dyDescent="0.2">
      <c r="A52" s="21"/>
      <c r="B52" s="21"/>
      <c r="C52" s="21"/>
      <c r="D52" s="21"/>
      <c r="E52" s="22"/>
      <c r="F52" s="23"/>
      <c r="G52" s="22"/>
    </row>
    <row r="53" spans="1:9" x14ac:dyDescent="0.2">
      <c r="A53" s="20" t="s">
        <v>26</v>
      </c>
      <c r="B53" s="20"/>
      <c r="C53" s="20"/>
      <c r="D53" s="20"/>
      <c r="E53" s="25">
        <f>E9+E28+E40+E47+E51</f>
        <v>159034.97756849998</v>
      </c>
      <c r="F53" s="26">
        <f>F9+F28+F40+F47+F51</f>
        <v>103.63395073826543</v>
      </c>
      <c r="G53" s="25"/>
      <c r="H53" s="14"/>
      <c r="I53" s="14"/>
    </row>
    <row r="54" spans="1:9" x14ac:dyDescent="0.2">
      <c r="A54" s="20"/>
      <c r="B54" s="20"/>
      <c r="C54" s="20"/>
      <c r="D54" s="20"/>
      <c r="E54" s="25"/>
      <c r="F54" s="26"/>
      <c r="G54" s="25"/>
      <c r="H54" s="14"/>
      <c r="I54" s="14"/>
    </row>
    <row r="55" spans="1:9" x14ac:dyDescent="0.2">
      <c r="A55" s="20" t="s">
        <v>28</v>
      </c>
      <c r="B55" s="20"/>
      <c r="C55" s="20"/>
      <c r="D55" s="20"/>
      <c r="E55" s="25">
        <f>E57-(E9+E28+E40+E47+E51)</f>
        <v>-5576.6017798999674</v>
      </c>
      <c r="F55" s="26">
        <f>F57-(F9+F28+F40+F47+F51)</f>
        <v>-3.6339507382654261</v>
      </c>
      <c r="G55" s="25"/>
      <c r="H55" s="14"/>
      <c r="I55" s="14"/>
    </row>
    <row r="56" spans="1:9" x14ac:dyDescent="0.2">
      <c r="A56" s="20"/>
      <c r="B56" s="20"/>
      <c r="C56" s="20"/>
      <c r="D56" s="20"/>
      <c r="E56" s="25"/>
      <c r="F56" s="26"/>
      <c r="G56" s="25"/>
      <c r="H56" s="14"/>
      <c r="I56" s="14"/>
    </row>
    <row r="57" spans="1:9" x14ac:dyDescent="0.2">
      <c r="A57" s="27" t="s">
        <v>27</v>
      </c>
      <c r="B57" s="27"/>
      <c r="C57" s="27"/>
      <c r="D57" s="27"/>
      <c r="E57" s="28">
        <v>153458.37578860001</v>
      </c>
      <c r="F57" s="29">
        <v>100</v>
      </c>
      <c r="G57" s="28"/>
      <c r="H57" s="14"/>
      <c r="I57" s="14"/>
    </row>
    <row r="59" spans="1:9" x14ac:dyDescent="0.2">
      <c r="A59" s="14" t="s">
        <v>56</v>
      </c>
    </row>
    <row r="60" spans="1:9" x14ac:dyDescent="0.2">
      <c r="A60" s="14" t="s">
        <v>30</v>
      </c>
    </row>
    <row r="61" spans="1:9" x14ac:dyDescent="0.2">
      <c r="A61" s="14" t="s">
        <v>925</v>
      </c>
    </row>
    <row r="63" spans="1:9" x14ac:dyDescent="0.2">
      <c r="A63" s="14" t="s">
        <v>31</v>
      </c>
    </row>
    <row r="64" spans="1:9" x14ac:dyDescent="0.2">
      <c r="A64" s="14" t="s">
        <v>32</v>
      </c>
    </row>
    <row r="65" spans="1:4" x14ac:dyDescent="0.2">
      <c r="A65" s="14" t="s">
        <v>33</v>
      </c>
      <c r="B65" s="14"/>
      <c r="C65" s="30" t="s">
        <v>35</v>
      </c>
      <c r="D65" s="14" t="s">
        <v>34</v>
      </c>
    </row>
    <row r="66" spans="1:4" x14ac:dyDescent="0.2">
      <c r="A66" s="7" t="s">
        <v>926</v>
      </c>
      <c r="C66" s="31">
        <v>5207.0366999999997</v>
      </c>
      <c r="D66" s="31">
        <v>5368.7781999999997</v>
      </c>
    </row>
    <row r="67" spans="1:4" x14ac:dyDescent="0.2">
      <c r="A67" s="7" t="s">
        <v>927</v>
      </c>
      <c r="C67" s="31">
        <v>1509.3204000000001</v>
      </c>
      <c r="D67" s="31">
        <v>1509.3204000000001</v>
      </c>
    </row>
    <row r="68" spans="1:4" x14ac:dyDescent="0.2">
      <c r="A68" s="7" t="s">
        <v>928</v>
      </c>
      <c r="C68" s="31">
        <v>1245.2378000000001</v>
      </c>
      <c r="D68" s="31">
        <v>1245.4348</v>
      </c>
    </row>
    <row r="69" spans="1:4" x14ac:dyDescent="0.2">
      <c r="A69" s="7" t="s">
        <v>929</v>
      </c>
      <c r="C69" s="31">
        <v>1000</v>
      </c>
      <c r="D69" s="31">
        <v>1000</v>
      </c>
    </row>
    <row r="70" spans="1:4" x14ac:dyDescent="0.2">
      <c r="A70" s="7" t="s">
        <v>930</v>
      </c>
      <c r="C70" s="31">
        <v>1055.5551</v>
      </c>
      <c r="D70" s="31">
        <v>1055.7168999999999</v>
      </c>
    </row>
    <row r="71" spans="1:4" x14ac:dyDescent="0.2">
      <c r="A71" s="7" t="s">
        <v>931</v>
      </c>
      <c r="C71" s="31">
        <v>3416.0225</v>
      </c>
      <c r="D71" s="31">
        <v>3533.8454000000002</v>
      </c>
    </row>
    <row r="72" spans="1:4" x14ac:dyDescent="0.2">
      <c r="A72" s="7" t="s">
        <v>932</v>
      </c>
      <c r="C72" s="31">
        <v>1000</v>
      </c>
      <c r="D72" s="31">
        <v>1000</v>
      </c>
    </row>
    <row r="73" spans="1:4" x14ac:dyDescent="0.2">
      <c r="A73" s="7" t="s">
        <v>933</v>
      </c>
      <c r="C73" s="31">
        <v>1023.0449</v>
      </c>
      <c r="D73" s="31">
        <v>1023.6751</v>
      </c>
    </row>
    <row r="74" spans="1:4" x14ac:dyDescent="0.2">
      <c r="A74" s="7" t="s">
        <v>934</v>
      </c>
      <c r="C74" s="31">
        <v>3439.5191</v>
      </c>
      <c r="D74" s="31">
        <v>3559.3892000000001</v>
      </c>
    </row>
    <row r="75" spans="1:4" x14ac:dyDescent="0.2">
      <c r="A75" s="7" t="s">
        <v>935</v>
      </c>
      <c r="C75" s="31">
        <v>1001.6033</v>
      </c>
      <c r="D75" s="31">
        <v>1001.6033</v>
      </c>
    </row>
    <row r="76" spans="1:4" x14ac:dyDescent="0.2">
      <c r="A76" s="7" t="s">
        <v>936</v>
      </c>
      <c r="C76" s="31">
        <v>1022.2633</v>
      </c>
      <c r="D76" s="31">
        <v>1022.4043</v>
      </c>
    </row>
    <row r="77" spans="1:4" x14ac:dyDescent="0.2">
      <c r="A77" s="7" t="s">
        <v>937</v>
      </c>
      <c r="C77" s="31">
        <v>14.5182</v>
      </c>
      <c r="D77" s="31">
        <v>15.023099999999999</v>
      </c>
    </row>
    <row r="78" spans="1:4" x14ac:dyDescent="0.2">
      <c r="A78" s="7" t="s">
        <v>938</v>
      </c>
      <c r="C78" s="31">
        <v>14.5182</v>
      </c>
      <c r="D78" s="31">
        <v>15.023099999999999</v>
      </c>
    </row>
    <row r="79" spans="1:4" x14ac:dyDescent="0.2">
      <c r="A79" s="7" t="s">
        <v>939</v>
      </c>
      <c r="C79" s="31">
        <v>10</v>
      </c>
      <c r="D79" s="31">
        <v>10</v>
      </c>
    </row>
    <row r="80" spans="1:4" x14ac:dyDescent="0.2">
      <c r="A80" s="7" t="s">
        <v>940</v>
      </c>
      <c r="C80" s="31">
        <v>10</v>
      </c>
      <c r="D80" s="31">
        <v>10</v>
      </c>
    </row>
    <row r="82" spans="1:5" x14ac:dyDescent="0.2">
      <c r="A82" s="14" t="s">
        <v>941</v>
      </c>
    </row>
    <row r="83" spans="1:5" x14ac:dyDescent="0.2">
      <c r="A83" s="94" t="s">
        <v>57</v>
      </c>
      <c r="B83" s="95"/>
      <c r="C83" s="34" t="s">
        <v>58</v>
      </c>
    </row>
    <row r="84" spans="1:5" x14ac:dyDescent="0.2">
      <c r="A84" s="90" t="s">
        <v>927</v>
      </c>
      <c r="B84" s="91"/>
      <c r="C84" s="35">
        <v>46.174340350000016</v>
      </c>
    </row>
    <row r="85" spans="1:5" x14ac:dyDescent="0.2">
      <c r="A85" s="90" t="s">
        <v>928</v>
      </c>
      <c r="B85" s="91"/>
      <c r="C85" s="35">
        <v>37.887775530000006</v>
      </c>
    </row>
    <row r="86" spans="1:5" x14ac:dyDescent="0.2">
      <c r="A86" s="90" t="s">
        <v>929</v>
      </c>
      <c r="B86" s="91"/>
      <c r="C86" s="35">
        <v>31.825849439999999</v>
      </c>
    </row>
    <row r="87" spans="1:5" x14ac:dyDescent="0.2">
      <c r="A87" s="90" t="s">
        <v>930</v>
      </c>
      <c r="B87" s="91"/>
      <c r="C87" s="35">
        <v>33.619685910000001</v>
      </c>
    </row>
    <row r="88" spans="1:5" x14ac:dyDescent="0.2">
      <c r="A88" s="90" t="s">
        <v>932</v>
      </c>
      <c r="B88" s="91"/>
      <c r="C88" s="35">
        <v>33.900015789999991</v>
      </c>
    </row>
    <row r="89" spans="1:5" x14ac:dyDescent="0.2">
      <c r="A89" s="90" t="s">
        <v>933</v>
      </c>
      <c r="B89" s="91"/>
      <c r="C89" s="35">
        <v>34.058245720000002</v>
      </c>
    </row>
    <row r="90" spans="1:5" x14ac:dyDescent="0.2">
      <c r="A90" s="90" t="s">
        <v>935</v>
      </c>
      <c r="B90" s="91"/>
      <c r="C90" s="35">
        <v>34.249844790000026</v>
      </c>
    </row>
    <row r="91" spans="1:5" x14ac:dyDescent="0.2">
      <c r="A91" s="90" t="s">
        <v>936</v>
      </c>
      <c r="B91" s="91"/>
      <c r="C91" s="35">
        <v>34.816125439999993</v>
      </c>
    </row>
    <row r="92" spans="1:5" x14ac:dyDescent="0.2">
      <c r="A92" s="7" t="s">
        <v>59</v>
      </c>
    </row>
    <row r="93" spans="1:5" x14ac:dyDescent="0.2">
      <c r="A93" s="7" t="s">
        <v>36</v>
      </c>
    </row>
    <row r="95" spans="1:5" x14ac:dyDescent="0.2">
      <c r="A95" s="14" t="s">
        <v>942</v>
      </c>
      <c r="D95" s="32">
        <v>0.14876449971842401</v>
      </c>
      <c r="E95" s="10" t="s">
        <v>39</v>
      </c>
    </row>
    <row r="97" spans="1:4" x14ac:dyDescent="0.2">
      <c r="A97" s="14" t="s">
        <v>844</v>
      </c>
      <c r="D97" s="30" t="s">
        <v>38</v>
      </c>
    </row>
    <row r="99" spans="1:4" x14ac:dyDescent="0.2">
      <c r="A99" s="14" t="s">
        <v>943</v>
      </c>
    </row>
    <row r="101" spans="1:4" x14ac:dyDescent="0.2">
      <c r="A101" s="54" t="s">
        <v>809</v>
      </c>
    </row>
    <row r="102" spans="1:4" x14ac:dyDescent="0.2">
      <c r="A102" s="56"/>
    </row>
    <row r="103" spans="1:4" x14ac:dyDescent="0.2">
      <c r="A103" s="56"/>
    </row>
    <row r="104" spans="1:4" x14ac:dyDescent="0.2">
      <c r="A104" s="56"/>
    </row>
    <row r="105" spans="1:4" x14ac:dyDescent="0.2">
      <c r="A105" s="56"/>
    </row>
    <row r="106" spans="1:4" x14ac:dyDescent="0.2">
      <c r="A106" s="56"/>
    </row>
    <row r="107" spans="1:4" x14ac:dyDescent="0.2">
      <c r="A107" s="56"/>
    </row>
    <row r="108" spans="1:4" x14ac:dyDescent="0.2">
      <c r="A108" s="56"/>
    </row>
    <row r="109" spans="1:4" x14ac:dyDescent="0.2">
      <c r="A109" s="56"/>
    </row>
    <row r="110" spans="1:4" x14ac:dyDescent="0.2">
      <c r="A110" s="56"/>
    </row>
    <row r="111" spans="1:4" x14ac:dyDescent="0.2">
      <c r="A111" s="56"/>
    </row>
    <row r="112" spans="1:4" x14ac:dyDescent="0.2">
      <c r="A112" s="56"/>
    </row>
    <row r="113" spans="1:1" x14ac:dyDescent="0.2">
      <c r="A113" s="56"/>
    </row>
    <row r="114" spans="1:1" x14ac:dyDescent="0.2">
      <c r="A114" s="56"/>
    </row>
    <row r="115" spans="1:1" x14ac:dyDescent="0.2">
      <c r="A115" s="54" t="s">
        <v>944</v>
      </c>
    </row>
    <row r="116" spans="1:1" x14ac:dyDescent="0.2">
      <c r="A116" s="56"/>
    </row>
    <row r="117" spans="1:1" x14ac:dyDescent="0.2">
      <c r="A117" s="54" t="s">
        <v>945</v>
      </c>
    </row>
    <row r="118" spans="1:1" x14ac:dyDescent="0.2">
      <c r="A118" s="56"/>
    </row>
    <row r="119" spans="1:1" x14ac:dyDescent="0.2">
      <c r="A119" s="56"/>
    </row>
    <row r="120" spans="1:1" x14ac:dyDescent="0.2">
      <c r="A120" s="56"/>
    </row>
    <row r="121" spans="1:1" x14ac:dyDescent="0.2">
      <c r="A121" s="56"/>
    </row>
    <row r="122" spans="1:1" x14ac:dyDescent="0.2">
      <c r="A122" s="56"/>
    </row>
    <row r="123" spans="1:1" x14ac:dyDescent="0.2">
      <c r="A123" s="56"/>
    </row>
    <row r="124" spans="1:1" x14ac:dyDescent="0.2">
      <c r="A124" s="56"/>
    </row>
    <row r="125" spans="1:1" x14ac:dyDescent="0.2">
      <c r="A125" s="56"/>
    </row>
    <row r="126" spans="1:1" x14ac:dyDescent="0.2">
      <c r="A126" s="56"/>
    </row>
    <row r="127" spans="1:1" x14ac:dyDescent="0.2">
      <c r="A127" s="56"/>
    </row>
    <row r="128" spans="1:1" x14ac:dyDescent="0.2">
      <c r="A128" s="56"/>
    </row>
    <row r="129" spans="1:1" x14ac:dyDescent="0.2">
      <c r="A129" s="56"/>
    </row>
    <row r="130" spans="1:1" x14ac:dyDescent="0.2">
      <c r="A130" s="56"/>
    </row>
    <row r="132" spans="1:1" x14ac:dyDescent="0.2">
      <c r="A132" s="54" t="s">
        <v>946</v>
      </c>
    </row>
    <row r="133" spans="1:1" x14ac:dyDescent="0.2">
      <c r="A133" s="56"/>
    </row>
    <row r="134" spans="1:1" x14ac:dyDescent="0.2">
      <c r="A134" s="54" t="s">
        <v>947</v>
      </c>
    </row>
    <row r="135" spans="1:1" x14ac:dyDescent="0.2">
      <c r="A135" s="56"/>
    </row>
    <row r="136" spans="1:1" x14ac:dyDescent="0.2">
      <c r="A136" s="56"/>
    </row>
    <row r="137" spans="1:1" x14ac:dyDescent="0.2">
      <c r="A137" s="56"/>
    </row>
    <row r="138" spans="1:1" x14ac:dyDescent="0.2">
      <c r="A138" s="56"/>
    </row>
    <row r="139" spans="1:1" x14ac:dyDescent="0.2">
      <c r="A139" s="56"/>
    </row>
    <row r="140" spans="1:1" x14ac:dyDescent="0.2">
      <c r="A140" s="56"/>
    </row>
    <row r="141" spans="1:1" x14ac:dyDescent="0.2">
      <c r="A141" s="56"/>
    </row>
    <row r="142" spans="1:1" x14ac:dyDescent="0.2">
      <c r="A142" s="56"/>
    </row>
    <row r="143" spans="1:1" x14ac:dyDescent="0.2">
      <c r="A143" s="56"/>
    </row>
    <row r="144" spans="1:1" x14ac:dyDescent="0.2">
      <c r="A144" s="56"/>
    </row>
    <row r="145" spans="1:1" x14ac:dyDescent="0.2">
      <c r="A145" s="56"/>
    </row>
    <row r="146" spans="1:1" x14ac:dyDescent="0.2">
      <c r="A146" s="56"/>
    </row>
    <row r="147" spans="1:1" x14ac:dyDescent="0.2">
      <c r="A147" s="56"/>
    </row>
    <row r="148" spans="1:1" x14ac:dyDescent="0.2">
      <c r="A148" s="56"/>
    </row>
    <row r="149" spans="1:1" x14ac:dyDescent="0.2">
      <c r="A149" s="56"/>
    </row>
    <row r="150" spans="1:1" x14ac:dyDescent="0.2">
      <c r="A150" s="55"/>
    </row>
    <row r="151" spans="1:1" x14ac:dyDescent="0.2">
      <c r="A151" s="56"/>
    </row>
    <row r="152" spans="1:1" x14ac:dyDescent="0.2">
      <c r="A152" s="55"/>
    </row>
  </sheetData>
  <mergeCells count="10">
    <mergeCell ref="A88:B88"/>
    <mergeCell ref="A89:B89"/>
    <mergeCell ref="A90:B90"/>
    <mergeCell ref="A91:B91"/>
    <mergeCell ref="A1:G1"/>
    <mergeCell ref="A83:B83"/>
    <mergeCell ref="A84:B84"/>
    <mergeCell ref="A85:B85"/>
    <mergeCell ref="A86:B86"/>
    <mergeCell ref="A87:B87"/>
  </mergeCells>
  <conditionalFormatting sqref="F2:F3">
    <cfRule type="cellIs" dxfId="79" priority="2" stopIfTrue="1" operator="between">
      <formula>0.009</formula>
      <formula>-0.009</formula>
    </cfRule>
  </conditionalFormatting>
  <conditionalFormatting sqref="F5:F254">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4"/>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25.5703125" style="7" bestFit="1" customWidth="1"/>
    <col min="4" max="4" width="15.28515625" style="7" bestFit="1" customWidth="1"/>
    <col min="5" max="5" width="23" style="10" customWidth="1"/>
    <col min="6" max="6" width="19.140625" style="11" customWidth="1"/>
    <col min="7" max="7" width="24.28515625" style="10" customWidth="1"/>
    <col min="8" max="8" width="16.7109375" style="7" customWidth="1"/>
    <col min="9" max="16384" width="9.140625" style="7"/>
  </cols>
  <sheetData>
    <row r="1" spans="1:11" s="1" customFormat="1" ht="15" x14ac:dyDescent="0.2">
      <c r="A1" s="92" t="s">
        <v>8</v>
      </c>
      <c r="B1" s="93"/>
      <c r="C1" s="93"/>
      <c r="D1" s="93"/>
      <c r="E1" s="93"/>
      <c r="F1" s="93"/>
      <c r="G1" s="93"/>
      <c r="H1" s="93"/>
      <c r="I1" s="93"/>
    </row>
    <row r="2" spans="1:11" s="1" customFormat="1" ht="12" x14ac:dyDescent="0.2">
      <c r="E2" s="5"/>
      <c r="F2" s="9"/>
      <c r="G2" s="10"/>
    </row>
    <row r="3" spans="1:11" s="1" customFormat="1" ht="12" x14ac:dyDescent="0.2">
      <c r="A3" s="8" t="s">
        <v>7</v>
      </c>
      <c r="B3" s="2"/>
      <c r="C3" s="3"/>
      <c r="D3" s="3"/>
      <c r="E3" s="4"/>
      <c r="F3" s="9"/>
      <c r="G3" s="10"/>
    </row>
    <row r="4" spans="1:11" s="1" customFormat="1" ht="49.5" customHeight="1" x14ac:dyDescent="0.2">
      <c r="A4" s="36" t="s">
        <v>2</v>
      </c>
      <c r="B4" s="36" t="s">
        <v>0</v>
      </c>
      <c r="C4" s="37" t="s">
        <v>4</v>
      </c>
      <c r="D4" s="37" t="s">
        <v>1</v>
      </c>
      <c r="E4" s="51" t="s">
        <v>6</v>
      </c>
      <c r="F4" s="51" t="s">
        <v>206</v>
      </c>
      <c r="G4" s="51" t="s">
        <v>207</v>
      </c>
      <c r="H4" s="52" t="s">
        <v>208</v>
      </c>
      <c r="I4" s="66" t="s">
        <v>5</v>
      </c>
      <c r="J4" s="33"/>
      <c r="K4" s="33"/>
    </row>
    <row r="5" spans="1:11" x14ac:dyDescent="0.2">
      <c r="A5" s="38" t="s">
        <v>73</v>
      </c>
      <c r="B5" s="39"/>
      <c r="C5" s="39"/>
      <c r="D5" s="39"/>
      <c r="E5" s="40"/>
      <c r="F5" s="41"/>
      <c r="G5" s="40"/>
      <c r="H5" s="39"/>
      <c r="I5" s="39"/>
    </row>
    <row r="6" spans="1:11" x14ac:dyDescent="0.2">
      <c r="A6" s="38" t="s">
        <v>40</v>
      </c>
      <c r="B6" s="39"/>
      <c r="C6" s="39"/>
      <c r="D6" s="39"/>
      <c r="E6" s="40"/>
      <c r="F6" s="41"/>
      <c r="G6" s="40"/>
      <c r="H6" s="39"/>
      <c r="I6" s="39"/>
    </row>
    <row r="7" spans="1:11" x14ac:dyDescent="0.2">
      <c r="A7" s="39" t="s">
        <v>75</v>
      </c>
      <c r="B7" s="39" t="s">
        <v>74</v>
      </c>
      <c r="C7" s="39" t="s">
        <v>76</v>
      </c>
      <c r="D7" s="42">
        <v>118100</v>
      </c>
      <c r="E7" s="40">
        <v>2018.6242500000001</v>
      </c>
      <c r="F7" s="41">
        <v>6.4770183035024003</v>
      </c>
      <c r="G7" s="40">
        <v>-1608.0129999999999</v>
      </c>
      <c r="H7" s="40">
        <v>-5.1595187332510299</v>
      </c>
      <c r="I7" s="43"/>
    </row>
    <row r="8" spans="1:11" x14ac:dyDescent="0.2">
      <c r="A8" s="39" t="s">
        <v>78</v>
      </c>
      <c r="B8" s="39" t="s">
        <v>77</v>
      </c>
      <c r="C8" s="39" t="s">
        <v>76</v>
      </c>
      <c r="D8" s="42">
        <v>176000</v>
      </c>
      <c r="E8" s="40">
        <v>1754.0160000000001</v>
      </c>
      <c r="F8" s="41">
        <v>5.6279883374214199</v>
      </c>
      <c r="G8" s="40">
        <v>-1379.2716</v>
      </c>
      <c r="H8" s="40">
        <v>-4.4255722176631096</v>
      </c>
      <c r="I8" s="43"/>
    </row>
    <row r="9" spans="1:11" x14ac:dyDescent="0.2">
      <c r="A9" s="39" t="s">
        <v>210</v>
      </c>
      <c r="B9" s="39" t="s">
        <v>209</v>
      </c>
      <c r="C9" s="39" t="s">
        <v>94</v>
      </c>
      <c r="D9" s="42">
        <v>81900</v>
      </c>
      <c r="E9" s="40">
        <v>1416.3786</v>
      </c>
      <c r="F9" s="41">
        <v>4.5446348506360703</v>
      </c>
      <c r="G9" s="40">
        <v>-1417.4432999999999</v>
      </c>
      <c r="H9" s="40">
        <v>-4.5480510789845301</v>
      </c>
      <c r="I9" s="43"/>
    </row>
    <row r="10" spans="1:11" x14ac:dyDescent="0.2">
      <c r="A10" s="39" t="s">
        <v>86</v>
      </c>
      <c r="B10" s="39" t="s">
        <v>85</v>
      </c>
      <c r="C10" s="39" t="s">
        <v>76</v>
      </c>
      <c r="D10" s="42">
        <v>103000</v>
      </c>
      <c r="E10" s="40">
        <v>1135.3689999999999</v>
      </c>
      <c r="F10" s="41">
        <v>3.6429790210977702</v>
      </c>
      <c r="G10" s="40">
        <v>-937.27968750000002</v>
      </c>
      <c r="H10" s="40">
        <v>-3.0073837126639602</v>
      </c>
      <c r="I10" s="43"/>
    </row>
    <row r="11" spans="1:11" x14ac:dyDescent="0.2">
      <c r="A11" s="39" t="s">
        <v>96</v>
      </c>
      <c r="B11" s="39" t="s">
        <v>95</v>
      </c>
      <c r="C11" s="39" t="s">
        <v>97</v>
      </c>
      <c r="D11" s="42">
        <v>86000</v>
      </c>
      <c r="E11" s="40">
        <v>1083.127</v>
      </c>
      <c r="F11" s="41">
        <v>3.4753537732530702</v>
      </c>
      <c r="G11" s="40">
        <v>-930.65700000000004</v>
      </c>
      <c r="H11" s="40">
        <v>-2.98613395894884</v>
      </c>
      <c r="I11" s="43"/>
    </row>
    <row r="12" spans="1:11" x14ac:dyDescent="0.2">
      <c r="A12" s="39" t="s">
        <v>212</v>
      </c>
      <c r="B12" s="39" t="s">
        <v>211</v>
      </c>
      <c r="C12" s="39" t="s">
        <v>94</v>
      </c>
      <c r="D12" s="42">
        <v>14250</v>
      </c>
      <c r="E12" s="40">
        <v>968.60812499999997</v>
      </c>
      <c r="F12" s="41">
        <v>3.10790507671061</v>
      </c>
      <c r="G12" s="40">
        <v>-974.74275</v>
      </c>
      <c r="H12" s="40">
        <v>-3.1275888184521001</v>
      </c>
      <c r="I12" s="43"/>
    </row>
    <row r="13" spans="1:11" x14ac:dyDescent="0.2">
      <c r="A13" s="39" t="s">
        <v>214</v>
      </c>
      <c r="B13" s="39" t="s">
        <v>213</v>
      </c>
      <c r="C13" s="39" t="s">
        <v>97</v>
      </c>
      <c r="D13" s="42">
        <v>14250</v>
      </c>
      <c r="E13" s="40">
        <v>826.20074999999997</v>
      </c>
      <c r="F13" s="41">
        <v>2.65097250274161</v>
      </c>
      <c r="G13" s="40">
        <v>-831.37350000000004</v>
      </c>
      <c r="H13" s="40">
        <v>-2.6675699435131901</v>
      </c>
      <c r="I13" s="43"/>
    </row>
    <row r="14" spans="1:11" x14ac:dyDescent="0.2">
      <c r="A14" s="39" t="s">
        <v>216</v>
      </c>
      <c r="B14" s="39" t="s">
        <v>215</v>
      </c>
      <c r="C14" s="39" t="s">
        <v>217</v>
      </c>
      <c r="D14" s="42">
        <v>31000</v>
      </c>
      <c r="E14" s="40">
        <v>825.82449999999994</v>
      </c>
      <c r="F14" s="41">
        <v>2.64976525570854</v>
      </c>
      <c r="G14" s="40">
        <v>-804.45</v>
      </c>
      <c r="H14" s="40">
        <v>-2.5811823940252898</v>
      </c>
      <c r="I14" s="43"/>
    </row>
    <row r="15" spans="1:11" x14ac:dyDescent="0.2">
      <c r="A15" s="39" t="s">
        <v>147</v>
      </c>
      <c r="B15" s="39" t="s">
        <v>146</v>
      </c>
      <c r="C15" s="39" t="s">
        <v>84</v>
      </c>
      <c r="D15" s="42">
        <v>61000</v>
      </c>
      <c r="E15" s="40">
        <v>776.31650000000002</v>
      </c>
      <c r="F15" s="41">
        <v>2.4909124022516398</v>
      </c>
      <c r="G15" s="40">
        <v>-638.38620000000003</v>
      </c>
      <c r="H15" s="40">
        <v>-2.04834510538717</v>
      </c>
      <c r="I15" s="43"/>
    </row>
    <row r="16" spans="1:11" x14ac:dyDescent="0.2">
      <c r="A16" s="39" t="s">
        <v>219</v>
      </c>
      <c r="B16" s="39" t="s">
        <v>218</v>
      </c>
      <c r="C16" s="39" t="s">
        <v>145</v>
      </c>
      <c r="D16" s="42">
        <v>22200</v>
      </c>
      <c r="E16" s="40">
        <v>755.33280000000002</v>
      </c>
      <c r="F16" s="41">
        <v>2.4235834731677901</v>
      </c>
      <c r="G16" s="40">
        <v>-761.47109999999998</v>
      </c>
      <c r="H16" s="40">
        <v>-2.4432790066244898</v>
      </c>
      <c r="I16" s="43"/>
    </row>
    <row r="17" spans="1:9" x14ac:dyDescent="0.2">
      <c r="A17" s="39" t="s">
        <v>221</v>
      </c>
      <c r="B17" s="39" t="s">
        <v>220</v>
      </c>
      <c r="C17" s="39" t="s">
        <v>100</v>
      </c>
      <c r="D17" s="42">
        <v>132300</v>
      </c>
      <c r="E17" s="40">
        <v>527.74469999999997</v>
      </c>
      <c r="F17" s="41">
        <v>1.6933374705452899</v>
      </c>
      <c r="G17" s="40">
        <v>-530.39070000000004</v>
      </c>
      <c r="H17" s="40">
        <v>-1.7018275054941301</v>
      </c>
      <c r="I17" s="43"/>
    </row>
    <row r="18" spans="1:9" x14ac:dyDescent="0.2">
      <c r="A18" s="39" t="s">
        <v>99</v>
      </c>
      <c r="B18" s="39" t="s">
        <v>98</v>
      </c>
      <c r="C18" s="39" t="s">
        <v>100</v>
      </c>
      <c r="D18" s="42">
        <v>18300</v>
      </c>
      <c r="E18" s="40">
        <v>473.04584999999997</v>
      </c>
      <c r="F18" s="41">
        <v>1.51782910011403</v>
      </c>
      <c r="G18" s="40">
        <v>-305.91125</v>
      </c>
      <c r="H18" s="40">
        <v>-0.98155601048451602</v>
      </c>
      <c r="I18" s="43"/>
    </row>
    <row r="19" spans="1:9" x14ac:dyDescent="0.2">
      <c r="A19" s="39" t="s">
        <v>105</v>
      </c>
      <c r="B19" s="39" t="s">
        <v>104</v>
      </c>
      <c r="C19" s="39" t="s">
        <v>76</v>
      </c>
      <c r="D19" s="42">
        <v>70000</v>
      </c>
      <c r="E19" s="40">
        <v>449.435</v>
      </c>
      <c r="F19" s="41">
        <v>1.4420706187566099</v>
      </c>
      <c r="G19" s="40">
        <v>-291.35250000000002</v>
      </c>
      <c r="H19" s="40">
        <v>-0.93484236864348702</v>
      </c>
      <c r="I19" s="43"/>
    </row>
    <row r="20" spans="1:9" x14ac:dyDescent="0.2">
      <c r="A20" s="39" t="s">
        <v>223</v>
      </c>
      <c r="B20" s="39" t="s">
        <v>222</v>
      </c>
      <c r="C20" s="39" t="s">
        <v>125</v>
      </c>
      <c r="D20" s="42">
        <v>13600</v>
      </c>
      <c r="E20" s="40">
        <v>415.47320000000002</v>
      </c>
      <c r="F20" s="41">
        <v>1.3330997688226101</v>
      </c>
      <c r="G20" s="40">
        <v>-419.0908</v>
      </c>
      <c r="H20" s="40">
        <v>-1.3447073086679999</v>
      </c>
      <c r="I20" s="43"/>
    </row>
    <row r="21" spans="1:9" x14ac:dyDescent="0.2">
      <c r="A21" s="39" t="s">
        <v>225</v>
      </c>
      <c r="B21" s="39" t="s">
        <v>224</v>
      </c>
      <c r="C21" s="39" t="s">
        <v>76</v>
      </c>
      <c r="D21" s="42">
        <v>21200</v>
      </c>
      <c r="E21" s="40">
        <v>404.5172</v>
      </c>
      <c r="F21" s="41">
        <v>1.29794601867165</v>
      </c>
      <c r="G21" s="40">
        <v>-406.87040000000002</v>
      </c>
      <c r="H21" s="40">
        <v>-1.3054965667599301</v>
      </c>
      <c r="I21" s="43"/>
    </row>
    <row r="22" spans="1:9" x14ac:dyDescent="0.2">
      <c r="A22" s="39" t="s">
        <v>227</v>
      </c>
      <c r="B22" s="39" t="s">
        <v>226</v>
      </c>
      <c r="C22" s="39" t="s">
        <v>160</v>
      </c>
      <c r="D22" s="42">
        <v>150800</v>
      </c>
      <c r="E22" s="40">
        <v>390.4212</v>
      </c>
      <c r="F22" s="41">
        <v>1.2527171703576701</v>
      </c>
      <c r="G22" s="40">
        <v>-394.19119999999998</v>
      </c>
      <c r="H22" s="40">
        <v>-1.26481370541327</v>
      </c>
      <c r="I22" s="43"/>
    </row>
    <row r="23" spans="1:9" x14ac:dyDescent="0.2">
      <c r="A23" s="39" t="s">
        <v>229</v>
      </c>
      <c r="B23" s="39" t="s">
        <v>228</v>
      </c>
      <c r="C23" s="39" t="s">
        <v>160</v>
      </c>
      <c r="D23" s="42">
        <v>72000</v>
      </c>
      <c r="E23" s="40">
        <v>375.048</v>
      </c>
      <c r="F23" s="41">
        <v>1.20339025982273</v>
      </c>
      <c r="G23" s="40">
        <v>-378.75599999999997</v>
      </c>
      <c r="H23" s="40">
        <v>-1.21528785981906</v>
      </c>
      <c r="I23" s="43"/>
    </row>
    <row r="24" spans="1:9" x14ac:dyDescent="0.2">
      <c r="A24" s="39" t="s">
        <v>231</v>
      </c>
      <c r="B24" s="39" t="s">
        <v>230</v>
      </c>
      <c r="C24" s="39" t="s">
        <v>97</v>
      </c>
      <c r="D24" s="42">
        <v>26350</v>
      </c>
      <c r="E24" s="40">
        <v>348.59732500000001</v>
      </c>
      <c r="F24" s="41">
        <v>1.1185198308090101</v>
      </c>
      <c r="G24" s="40">
        <v>-351.87790000000001</v>
      </c>
      <c r="H24" s="40">
        <v>-1.12904598213263</v>
      </c>
      <c r="I24" s="43"/>
    </row>
    <row r="25" spans="1:9" x14ac:dyDescent="0.2">
      <c r="A25" s="39" t="s">
        <v>233</v>
      </c>
      <c r="B25" s="39" t="s">
        <v>232</v>
      </c>
      <c r="C25" s="39" t="s">
        <v>145</v>
      </c>
      <c r="D25" s="42">
        <v>24500</v>
      </c>
      <c r="E25" s="40">
        <v>335.14774999999997</v>
      </c>
      <c r="F25" s="41">
        <v>1.07536512113517</v>
      </c>
      <c r="G25" s="40">
        <v>-338.30824999999999</v>
      </c>
      <c r="H25" s="40">
        <v>-1.0855059962129501</v>
      </c>
      <c r="I25" s="43"/>
    </row>
    <row r="26" spans="1:9" x14ac:dyDescent="0.2">
      <c r="A26" s="39" t="s">
        <v>235</v>
      </c>
      <c r="B26" s="39" t="s">
        <v>234</v>
      </c>
      <c r="C26" s="39" t="s">
        <v>145</v>
      </c>
      <c r="D26" s="42">
        <v>8225</v>
      </c>
      <c r="E26" s="40">
        <v>302.30576250000001</v>
      </c>
      <c r="F26" s="41">
        <v>0.96998733516985602</v>
      </c>
      <c r="G26" s="40">
        <v>-305.13105000000002</v>
      </c>
      <c r="H26" s="40">
        <v>-0.97905263736770498</v>
      </c>
      <c r="I26" s="43"/>
    </row>
    <row r="27" spans="1:9" x14ac:dyDescent="0.2">
      <c r="A27" s="39" t="s">
        <v>80</v>
      </c>
      <c r="B27" s="39" t="s">
        <v>79</v>
      </c>
      <c r="C27" s="39" t="s">
        <v>81</v>
      </c>
      <c r="D27" s="42">
        <v>7800</v>
      </c>
      <c r="E27" s="40">
        <v>275.02800000000002</v>
      </c>
      <c r="F27" s="41">
        <v>0.88246308840075505</v>
      </c>
      <c r="G27" s="40"/>
      <c r="H27" s="40"/>
      <c r="I27" s="43"/>
    </row>
    <row r="28" spans="1:9" x14ac:dyDescent="0.2">
      <c r="A28" s="39" t="s">
        <v>237</v>
      </c>
      <c r="B28" s="39" t="s">
        <v>236</v>
      </c>
      <c r="C28" s="39" t="s">
        <v>91</v>
      </c>
      <c r="D28" s="42">
        <v>111600</v>
      </c>
      <c r="E28" s="40">
        <v>264.71519999999998</v>
      </c>
      <c r="F28" s="41">
        <v>0.84937312905821805</v>
      </c>
      <c r="G28" s="40">
        <v>-266.50080000000003</v>
      </c>
      <c r="H28" s="40">
        <v>-0.85510245876518698</v>
      </c>
      <c r="I28" s="43"/>
    </row>
    <row r="29" spans="1:9" x14ac:dyDescent="0.2">
      <c r="A29" s="39" t="s">
        <v>83</v>
      </c>
      <c r="B29" s="39" t="s">
        <v>82</v>
      </c>
      <c r="C29" s="39" t="s">
        <v>84</v>
      </c>
      <c r="D29" s="42">
        <v>17000</v>
      </c>
      <c r="E29" s="40">
        <v>262.29300000000001</v>
      </c>
      <c r="F29" s="41">
        <v>0.84160118550074603</v>
      </c>
      <c r="G29" s="40"/>
      <c r="H29" s="40"/>
      <c r="I29" s="43"/>
    </row>
    <row r="30" spans="1:9" x14ac:dyDescent="0.2">
      <c r="A30" s="39" t="s">
        <v>239</v>
      </c>
      <c r="B30" s="39" t="s">
        <v>238</v>
      </c>
      <c r="C30" s="39" t="s">
        <v>100</v>
      </c>
      <c r="D30" s="42">
        <v>54000</v>
      </c>
      <c r="E30" s="40">
        <v>243.351</v>
      </c>
      <c r="F30" s="41">
        <v>0.78082331626384305</v>
      </c>
      <c r="G30" s="40">
        <v>-245.05199999999999</v>
      </c>
      <c r="H30" s="40">
        <v>-0.78628119587380796</v>
      </c>
      <c r="I30" s="43"/>
    </row>
    <row r="31" spans="1:9" x14ac:dyDescent="0.2">
      <c r="A31" s="39" t="s">
        <v>241</v>
      </c>
      <c r="B31" s="39" t="s">
        <v>240</v>
      </c>
      <c r="C31" s="39" t="s">
        <v>100</v>
      </c>
      <c r="D31" s="42">
        <v>165750</v>
      </c>
      <c r="E31" s="40">
        <v>215.22637499999999</v>
      </c>
      <c r="F31" s="41">
        <v>0.69058180108134104</v>
      </c>
      <c r="G31" s="40">
        <v>-216.55237500000001</v>
      </c>
      <c r="H31" s="40">
        <v>-0.69483644444572301</v>
      </c>
      <c r="I31" s="43"/>
    </row>
    <row r="32" spans="1:9" x14ac:dyDescent="0.2">
      <c r="A32" s="39" t="s">
        <v>93</v>
      </c>
      <c r="B32" s="39" t="s">
        <v>92</v>
      </c>
      <c r="C32" s="39" t="s">
        <v>94</v>
      </c>
      <c r="D32" s="42">
        <v>26000</v>
      </c>
      <c r="E32" s="40">
        <v>202.78700000000001</v>
      </c>
      <c r="F32" s="41">
        <v>0.65066844942159996</v>
      </c>
      <c r="G32" s="40">
        <v>-44.844749999999998</v>
      </c>
      <c r="H32" s="40">
        <v>-0.143890209664324</v>
      </c>
      <c r="I32" s="43"/>
    </row>
    <row r="33" spans="1:9" x14ac:dyDescent="0.2">
      <c r="A33" s="39" t="s">
        <v>127</v>
      </c>
      <c r="B33" s="39" t="s">
        <v>126</v>
      </c>
      <c r="C33" s="39" t="s">
        <v>128</v>
      </c>
      <c r="D33" s="42">
        <v>35000</v>
      </c>
      <c r="E33" s="40">
        <v>191.97499999999999</v>
      </c>
      <c r="F33" s="41">
        <v>0.61597674198894303</v>
      </c>
      <c r="G33" s="40">
        <v>-86.385000000000005</v>
      </c>
      <c r="H33" s="40">
        <v>-0.27717750153256798</v>
      </c>
      <c r="I33" s="43"/>
    </row>
    <row r="34" spans="1:9" x14ac:dyDescent="0.2">
      <c r="A34" s="39" t="s">
        <v>88</v>
      </c>
      <c r="B34" s="39" t="s">
        <v>87</v>
      </c>
      <c r="C34" s="39" t="s">
        <v>84</v>
      </c>
      <c r="D34" s="42">
        <v>11500</v>
      </c>
      <c r="E34" s="40">
        <v>168.60149999999999</v>
      </c>
      <c r="F34" s="41">
        <v>0.54097982895923302</v>
      </c>
      <c r="G34" s="40"/>
      <c r="H34" s="40"/>
      <c r="I34" s="43"/>
    </row>
    <row r="35" spans="1:9" x14ac:dyDescent="0.2">
      <c r="A35" s="39" t="s">
        <v>243</v>
      </c>
      <c r="B35" s="39" t="s">
        <v>242</v>
      </c>
      <c r="C35" s="39" t="s">
        <v>91</v>
      </c>
      <c r="D35" s="42">
        <v>47250</v>
      </c>
      <c r="E35" s="40">
        <v>156.94087500000001</v>
      </c>
      <c r="F35" s="41">
        <v>0.50356519790281995</v>
      </c>
      <c r="G35" s="40">
        <v>-157.95675</v>
      </c>
      <c r="H35" s="40">
        <v>-0.50682476489210504</v>
      </c>
      <c r="I35" s="43"/>
    </row>
    <row r="36" spans="1:9" x14ac:dyDescent="0.2">
      <c r="A36" s="39" t="s">
        <v>102</v>
      </c>
      <c r="B36" s="39" t="s">
        <v>101</v>
      </c>
      <c r="C36" s="39" t="s">
        <v>103</v>
      </c>
      <c r="D36" s="42">
        <v>23000</v>
      </c>
      <c r="E36" s="40">
        <v>150.7535</v>
      </c>
      <c r="F36" s="41">
        <v>0.483712200929444</v>
      </c>
      <c r="G36" s="40"/>
      <c r="H36" s="40"/>
      <c r="I36" s="43"/>
    </row>
    <row r="37" spans="1:9" x14ac:dyDescent="0.2">
      <c r="A37" s="39" t="s">
        <v>133</v>
      </c>
      <c r="B37" s="39" t="s">
        <v>132</v>
      </c>
      <c r="C37" s="39" t="s">
        <v>134</v>
      </c>
      <c r="D37" s="42">
        <v>17000</v>
      </c>
      <c r="E37" s="40">
        <v>146.1405</v>
      </c>
      <c r="F37" s="41">
        <v>0.46891079079377601</v>
      </c>
      <c r="G37" s="40">
        <v>-51.942</v>
      </c>
      <c r="H37" s="40">
        <v>-0.166662658848234</v>
      </c>
      <c r="I37" s="43"/>
    </row>
    <row r="38" spans="1:9" x14ac:dyDescent="0.2">
      <c r="A38" s="39" t="s">
        <v>113</v>
      </c>
      <c r="B38" s="39" t="s">
        <v>112</v>
      </c>
      <c r="C38" s="39" t="s">
        <v>76</v>
      </c>
      <c r="D38" s="42">
        <v>9000</v>
      </c>
      <c r="E38" s="40">
        <v>143.90549999999999</v>
      </c>
      <c r="F38" s="41">
        <v>0.46173950277009901</v>
      </c>
      <c r="G38" s="40"/>
      <c r="H38" s="40"/>
      <c r="I38" s="43"/>
    </row>
    <row r="39" spans="1:9" x14ac:dyDescent="0.2">
      <c r="A39" s="39" t="s">
        <v>107</v>
      </c>
      <c r="B39" s="39" t="s">
        <v>106</v>
      </c>
      <c r="C39" s="39" t="s">
        <v>108</v>
      </c>
      <c r="D39" s="42">
        <v>13000</v>
      </c>
      <c r="E39" s="40">
        <v>134.18600000000001</v>
      </c>
      <c r="F39" s="41">
        <v>0.43055322359957399</v>
      </c>
      <c r="G39" s="40"/>
      <c r="H39" s="40"/>
      <c r="I39" s="43"/>
    </row>
    <row r="40" spans="1:9" x14ac:dyDescent="0.2">
      <c r="A40" s="39" t="s">
        <v>90</v>
      </c>
      <c r="B40" s="39" t="s">
        <v>89</v>
      </c>
      <c r="C40" s="39" t="s">
        <v>91</v>
      </c>
      <c r="D40" s="42">
        <v>43000</v>
      </c>
      <c r="E40" s="40">
        <v>133.7945</v>
      </c>
      <c r="F40" s="41">
        <v>0.42929704495918503</v>
      </c>
      <c r="G40" s="40"/>
      <c r="H40" s="40"/>
      <c r="I40" s="43"/>
    </row>
    <row r="41" spans="1:9" x14ac:dyDescent="0.2">
      <c r="A41" s="39" t="s">
        <v>110</v>
      </c>
      <c r="B41" s="39" t="s">
        <v>109</v>
      </c>
      <c r="C41" s="39" t="s">
        <v>111</v>
      </c>
      <c r="D41" s="42">
        <v>82000</v>
      </c>
      <c r="E41" s="40">
        <v>132.922</v>
      </c>
      <c r="F41" s="41">
        <v>0.426497515294461</v>
      </c>
      <c r="G41" s="40"/>
      <c r="H41" s="40"/>
      <c r="I41" s="43"/>
    </row>
    <row r="42" spans="1:9" x14ac:dyDescent="0.2">
      <c r="A42" s="39" t="s">
        <v>130</v>
      </c>
      <c r="B42" s="39" t="s">
        <v>129</v>
      </c>
      <c r="C42" s="39" t="s">
        <v>131</v>
      </c>
      <c r="D42" s="42">
        <v>8000</v>
      </c>
      <c r="E42" s="40">
        <v>113.688</v>
      </c>
      <c r="F42" s="41">
        <v>0.36478272610099699</v>
      </c>
      <c r="G42" s="40"/>
      <c r="H42" s="40"/>
      <c r="I42" s="43"/>
    </row>
    <row r="43" spans="1:9" x14ac:dyDescent="0.2">
      <c r="A43" s="39" t="s">
        <v>124</v>
      </c>
      <c r="B43" s="39" t="s">
        <v>123</v>
      </c>
      <c r="C43" s="39" t="s">
        <v>125</v>
      </c>
      <c r="D43" s="42">
        <v>90000</v>
      </c>
      <c r="E43" s="40">
        <v>111.33</v>
      </c>
      <c r="F43" s="41">
        <v>0.35721677658876899</v>
      </c>
      <c r="G43" s="40"/>
      <c r="H43" s="40"/>
      <c r="I43" s="43"/>
    </row>
    <row r="44" spans="1:9" x14ac:dyDescent="0.2">
      <c r="A44" s="39" t="s">
        <v>118</v>
      </c>
      <c r="B44" s="39" t="s">
        <v>117</v>
      </c>
      <c r="C44" s="39" t="s">
        <v>119</v>
      </c>
      <c r="D44" s="42">
        <v>78000</v>
      </c>
      <c r="E44" s="40">
        <v>108.88800000000001</v>
      </c>
      <c r="F44" s="41">
        <v>0.34938130215753099</v>
      </c>
      <c r="G44" s="40"/>
      <c r="H44" s="40"/>
      <c r="I44" s="43"/>
    </row>
    <row r="45" spans="1:9" x14ac:dyDescent="0.2">
      <c r="A45" s="39" t="s">
        <v>141</v>
      </c>
      <c r="B45" s="39" t="s">
        <v>140</v>
      </c>
      <c r="C45" s="39" t="s">
        <v>142</v>
      </c>
      <c r="D45" s="42">
        <v>8000</v>
      </c>
      <c r="E45" s="40">
        <v>104.488</v>
      </c>
      <c r="F45" s="41">
        <v>0.335263330209354</v>
      </c>
      <c r="G45" s="40"/>
      <c r="H45" s="40"/>
      <c r="I45" s="43"/>
    </row>
    <row r="46" spans="1:9" x14ac:dyDescent="0.2">
      <c r="A46" s="39" t="s">
        <v>157</v>
      </c>
      <c r="B46" s="39" t="s">
        <v>156</v>
      </c>
      <c r="C46" s="39" t="s">
        <v>97</v>
      </c>
      <c r="D46" s="42">
        <v>2000</v>
      </c>
      <c r="E46" s="40">
        <v>104.05200000000001</v>
      </c>
      <c r="F46" s="41">
        <v>0.333864367534489</v>
      </c>
      <c r="G46" s="40"/>
      <c r="H46" s="40"/>
      <c r="I46" s="43"/>
    </row>
    <row r="47" spans="1:9" x14ac:dyDescent="0.2">
      <c r="A47" s="39" t="s">
        <v>115</v>
      </c>
      <c r="B47" s="39" t="s">
        <v>114</v>
      </c>
      <c r="C47" s="39" t="s">
        <v>116</v>
      </c>
      <c r="D47" s="42">
        <v>56000</v>
      </c>
      <c r="E47" s="40">
        <v>103.152</v>
      </c>
      <c r="F47" s="41">
        <v>0.33097660054508898</v>
      </c>
      <c r="G47" s="40"/>
      <c r="H47" s="40"/>
      <c r="I47" s="43"/>
    </row>
    <row r="48" spans="1:9" x14ac:dyDescent="0.2">
      <c r="A48" s="39" t="s">
        <v>245</v>
      </c>
      <c r="B48" s="39" t="s">
        <v>244</v>
      </c>
      <c r="C48" s="39" t="s">
        <v>160</v>
      </c>
      <c r="D48" s="42">
        <v>4500</v>
      </c>
      <c r="E48" s="40">
        <v>99.506249999999994</v>
      </c>
      <c r="F48" s="41">
        <v>0.31927873776552801</v>
      </c>
      <c r="G48" s="40">
        <v>-100.11375</v>
      </c>
      <c r="H48" s="40">
        <v>-0.32122798048337298</v>
      </c>
      <c r="I48" s="43"/>
    </row>
    <row r="49" spans="1:9" x14ac:dyDescent="0.2">
      <c r="A49" s="39" t="s">
        <v>121</v>
      </c>
      <c r="B49" s="39" t="s">
        <v>120</v>
      </c>
      <c r="C49" s="39" t="s">
        <v>122</v>
      </c>
      <c r="D49" s="42">
        <v>8800</v>
      </c>
      <c r="E49" s="40">
        <v>98.361999999999995</v>
      </c>
      <c r="F49" s="41">
        <v>0.31560726290150498</v>
      </c>
      <c r="G49" s="40"/>
      <c r="H49" s="40"/>
      <c r="I49" s="43"/>
    </row>
    <row r="50" spans="1:9" x14ac:dyDescent="0.2">
      <c r="A50" s="39" t="s">
        <v>155</v>
      </c>
      <c r="B50" s="39" t="s">
        <v>154</v>
      </c>
      <c r="C50" s="39" t="s">
        <v>94</v>
      </c>
      <c r="D50" s="42">
        <v>850</v>
      </c>
      <c r="E50" s="40">
        <v>87.569974999999999</v>
      </c>
      <c r="F50" s="41">
        <v>0.280979647852862</v>
      </c>
      <c r="G50" s="40"/>
      <c r="H50" s="40"/>
      <c r="I50" s="43"/>
    </row>
    <row r="51" spans="1:9" x14ac:dyDescent="0.2">
      <c r="A51" s="39" t="s">
        <v>136</v>
      </c>
      <c r="B51" s="39" t="s">
        <v>135</v>
      </c>
      <c r="C51" s="39" t="s">
        <v>137</v>
      </c>
      <c r="D51" s="42">
        <v>17581</v>
      </c>
      <c r="E51" s="40">
        <v>84.195408999999998</v>
      </c>
      <c r="F51" s="41">
        <v>0.27015191418802698</v>
      </c>
      <c r="G51" s="40"/>
      <c r="H51" s="40"/>
      <c r="I51" s="43"/>
    </row>
    <row r="52" spans="1:9" x14ac:dyDescent="0.2">
      <c r="A52" s="39" t="s">
        <v>186</v>
      </c>
      <c r="B52" s="39" t="s">
        <v>185</v>
      </c>
      <c r="C52" s="39" t="s">
        <v>145</v>
      </c>
      <c r="D52" s="42">
        <v>2602</v>
      </c>
      <c r="E52" s="40">
        <v>81.583107999999996</v>
      </c>
      <c r="F52" s="41">
        <v>0.26177000686116397</v>
      </c>
      <c r="G52" s="40"/>
      <c r="H52" s="40"/>
      <c r="I52" s="43"/>
    </row>
    <row r="53" spans="1:9" x14ac:dyDescent="0.2">
      <c r="A53" s="39" t="s">
        <v>152</v>
      </c>
      <c r="B53" s="39" t="s">
        <v>151</v>
      </c>
      <c r="C53" s="39" t="s">
        <v>153</v>
      </c>
      <c r="D53" s="42">
        <v>15000</v>
      </c>
      <c r="E53" s="40">
        <v>80.227500000000006</v>
      </c>
      <c r="F53" s="41">
        <v>0.25742036238009097</v>
      </c>
      <c r="G53" s="40"/>
      <c r="H53" s="40"/>
      <c r="I53" s="43"/>
    </row>
    <row r="54" spans="1:9" x14ac:dyDescent="0.2">
      <c r="A54" s="39" t="s">
        <v>139</v>
      </c>
      <c r="B54" s="39" t="s">
        <v>138</v>
      </c>
      <c r="C54" s="39" t="s">
        <v>131</v>
      </c>
      <c r="D54" s="42">
        <v>13500</v>
      </c>
      <c r="E54" s="40">
        <v>76.281750000000002</v>
      </c>
      <c r="F54" s="41">
        <v>0.24475991060406299</v>
      </c>
      <c r="G54" s="40"/>
      <c r="H54" s="40"/>
      <c r="I54" s="43"/>
    </row>
    <row r="55" spans="1:9" x14ac:dyDescent="0.2">
      <c r="A55" s="39" t="s">
        <v>167</v>
      </c>
      <c r="B55" s="39" t="s">
        <v>166</v>
      </c>
      <c r="C55" s="39" t="s">
        <v>168</v>
      </c>
      <c r="D55" s="42">
        <v>2300</v>
      </c>
      <c r="E55" s="40">
        <v>73.555149999999998</v>
      </c>
      <c r="F55" s="41">
        <v>0.23601126007817699</v>
      </c>
      <c r="G55" s="40"/>
      <c r="H55" s="40"/>
      <c r="I55" s="43"/>
    </row>
    <row r="56" spans="1:9" x14ac:dyDescent="0.2">
      <c r="A56" s="39" t="s">
        <v>180</v>
      </c>
      <c r="B56" s="39" t="s">
        <v>179</v>
      </c>
      <c r="C56" s="39" t="s">
        <v>160</v>
      </c>
      <c r="D56" s="42">
        <v>700</v>
      </c>
      <c r="E56" s="40">
        <v>73.521349999999998</v>
      </c>
      <c r="F56" s="41">
        <v>0.235902808384575</v>
      </c>
      <c r="G56" s="40"/>
      <c r="H56" s="40"/>
      <c r="I56" s="43"/>
    </row>
    <row r="57" spans="1:9" x14ac:dyDescent="0.2">
      <c r="A57" s="39" t="s">
        <v>174</v>
      </c>
      <c r="B57" s="39" t="s">
        <v>173</v>
      </c>
      <c r="C57" s="39" t="s">
        <v>175</v>
      </c>
      <c r="D57" s="42">
        <v>4360</v>
      </c>
      <c r="E57" s="40">
        <v>73.167339999999996</v>
      </c>
      <c r="F57" s="41">
        <v>0.234766921282444</v>
      </c>
      <c r="G57" s="40"/>
      <c r="H57" s="40"/>
      <c r="I57" s="43"/>
    </row>
    <row r="58" spans="1:9" x14ac:dyDescent="0.2">
      <c r="A58" s="39" t="s">
        <v>172</v>
      </c>
      <c r="B58" s="39" t="s">
        <v>171</v>
      </c>
      <c r="C58" s="39" t="s">
        <v>116</v>
      </c>
      <c r="D58" s="42">
        <v>2500</v>
      </c>
      <c r="E58" s="40">
        <v>70.099999999999994</v>
      </c>
      <c r="F58" s="41">
        <v>0.224924962174371</v>
      </c>
      <c r="G58" s="40"/>
      <c r="H58" s="40"/>
      <c r="I58" s="43"/>
    </row>
    <row r="59" spans="1:9" x14ac:dyDescent="0.2">
      <c r="A59" s="39" t="s">
        <v>164</v>
      </c>
      <c r="B59" s="39" t="s">
        <v>163</v>
      </c>
      <c r="C59" s="39" t="s">
        <v>165</v>
      </c>
      <c r="D59" s="42">
        <v>9000</v>
      </c>
      <c r="E59" s="40">
        <v>68.368499999999997</v>
      </c>
      <c r="F59" s="41">
        <v>0.219369219349764</v>
      </c>
      <c r="G59" s="40"/>
      <c r="H59" s="40"/>
      <c r="I59" s="43"/>
    </row>
    <row r="60" spans="1:9" x14ac:dyDescent="0.2">
      <c r="A60" s="39" t="s">
        <v>177</v>
      </c>
      <c r="B60" s="39" t="s">
        <v>176</v>
      </c>
      <c r="C60" s="39" t="s">
        <v>178</v>
      </c>
      <c r="D60" s="42">
        <v>8500</v>
      </c>
      <c r="E60" s="40">
        <v>67.545249999999996</v>
      </c>
      <c r="F60" s="41">
        <v>0.21672771471196101</v>
      </c>
      <c r="G60" s="40"/>
      <c r="H60" s="40"/>
      <c r="I60" s="43"/>
    </row>
    <row r="61" spans="1:9" x14ac:dyDescent="0.2">
      <c r="A61" s="39" t="s">
        <v>149</v>
      </c>
      <c r="B61" s="39" t="s">
        <v>148</v>
      </c>
      <c r="C61" s="39" t="s">
        <v>150</v>
      </c>
      <c r="D61" s="42">
        <v>32000</v>
      </c>
      <c r="E61" s="40">
        <v>65.616</v>
      </c>
      <c r="F61" s="41">
        <v>0.21053746530718301</v>
      </c>
      <c r="G61" s="40"/>
      <c r="H61" s="40"/>
      <c r="I61" s="43"/>
    </row>
    <row r="62" spans="1:9" x14ac:dyDescent="0.2">
      <c r="A62" s="39" t="s">
        <v>144</v>
      </c>
      <c r="B62" s="39" t="s">
        <v>143</v>
      </c>
      <c r="C62" s="39" t="s">
        <v>145</v>
      </c>
      <c r="D62" s="42">
        <v>20000</v>
      </c>
      <c r="E62" s="40">
        <v>62.18</v>
      </c>
      <c r="F62" s="41">
        <v>0.199512612667652</v>
      </c>
      <c r="G62" s="40"/>
      <c r="H62" s="40"/>
      <c r="I62" s="43"/>
    </row>
    <row r="63" spans="1:9" x14ac:dyDescent="0.2">
      <c r="A63" s="39" t="s">
        <v>162</v>
      </c>
      <c r="B63" s="39" t="s">
        <v>161</v>
      </c>
      <c r="C63" s="39" t="s">
        <v>160</v>
      </c>
      <c r="D63" s="42">
        <v>15500</v>
      </c>
      <c r="E63" s="40">
        <v>59.287500000000001</v>
      </c>
      <c r="F63" s="41">
        <v>0.190231650426719</v>
      </c>
      <c r="G63" s="40"/>
      <c r="H63" s="40"/>
      <c r="I63" s="43"/>
    </row>
    <row r="64" spans="1:9" x14ac:dyDescent="0.2">
      <c r="A64" s="39" t="s">
        <v>159</v>
      </c>
      <c r="B64" s="39" t="s">
        <v>158</v>
      </c>
      <c r="C64" s="39" t="s">
        <v>160</v>
      </c>
      <c r="D64" s="42">
        <v>6500</v>
      </c>
      <c r="E64" s="40">
        <v>58.460999999999999</v>
      </c>
      <c r="F64" s="41">
        <v>0.18757971774145399</v>
      </c>
      <c r="G64" s="40"/>
      <c r="H64" s="40"/>
      <c r="I64" s="43"/>
    </row>
    <row r="65" spans="1:9" x14ac:dyDescent="0.2">
      <c r="A65" s="39" t="s">
        <v>184</v>
      </c>
      <c r="B65" s="39" t="s">
        <v>183</v>
      </c>
      <c r="C65" s="39" t="s">
        <v>131</v>
      </c>
      <c r="D65" s="42">
        <v>6000</v>
      </c>
      <c r="E65" s="40">
        <v>49.011000000000003</v>
      </c>
      <c r="F65" s="41">
        <v>0.157258164352755</v>
      </c>
      <c r="G65" s="40"/>
      <c r="H65" s="40"/>
      <c r="I65" s="43"/>
    </row>
    <row r="66" spans="1:9" x14ac:dyDescent="0.2">
      <c r="A66" s="39" t="s">
        <v>182</v>
      </c>
      <c r="B66" s="39" t="s">
        <v>181</v>
      </c>
      <c r="C66" s="39" t="s">
        <v>145</v>
      </c>
      <c r="D66" s="42">
        <v>5000</v>
      </c>
      <c r="E66" s="40">
        <v>48.917499999999997</v>
      </c>
      <c r="F66" s="41">
        <v>0.15695815744885599</v>
      </c>
      <c r="G66" s="40"/>
      <c r="H66" s="40"/>
      <c r="I66" s="43"/>
    </row>
    <row r="67" spans="1:9" x14ac:dyDescent="0.2">
      <c r="A67" s="39" t="s">
        <v>170</v>
      </c>
      <c r="B67" s="39" t="s">
        <v>169</v>
      </c>
      <c r="C67" s="39" t="s">
        <v>97</v>
      </c>
      <c r="D67" s="42">
        <v>5200</v>
      </c>
      <c r="E67" s="40">
        <v>47.32</v>
      </c>
      <c r="F67" s="41">
        <v>0.151832371042671</v>
      </c>
      <c r="G67" s="40"/>
      <c r="H67" s="40"/>
      <c r="I67" s="43"/>
    </row>
    <row r="68" spans="1:9" x14ac:dyDescent="0.2">
      <c r="A68" s="39" t="s">
        <v>188</v>
      </c>
      <c r="B68" s="39" t="s">
        <v>187</v>
      </c>
      <c r="C68" s="39" t="s">
        <v>125</v>
      </c>
      <c r="D68" s="42">
        <v>2000</v>
      </c>
      <c r="E68" s="40">
        <v>14.273999999999999</v>
      </c>
      <c r="F68" s="41">
        <v>4.5799984451882603E-2</v>
      </c>
      <c r="G68" s="40"/>
      <c r="H68" s="40"/>
      <c r="I68" s="43"/>
    </row>
    <row r="69" spans="1:9" x14ac:dyDescent="0.2">
      <c r="A69" s="38" t="s">
        <v>25</v>
      </c>
      <c r="B69" s="38"/>
      <c r="C69" s="38"/>
      <c r="D69" s="38"/>
      <c r="E69" s="44">
        <f>SUM(E7:E68)</f>
        <v>20488.802044499993</v>
      </c>
      <c r="F69" s="45">
        <f>SUM(F7:F68)</f>
        <v>65.740984662729517</v>
      </c>
      <c r="G69" s="44">
        <f>SUM(G7:G68)</f>
        <v>-15174.315612499999</v>
      </c>
      <c r="H69" s="44">
        <f>SUM(H7:H68)</f>
        <v>-48.6887641250147</v>
      </c>
      <c r="I69" s="38"/>
    </row>
    <row r="70" spans="1:9" x14ac:dyDescent="0.2">
      <c r="A70" s="39"/>
      <c r="B70" s="39"/>
      <c r="C70" s="39"/>
      <c r="D70" s="39"/>
      <c r="E70" s="40"/>
      <c r="F70" s="41"/>
      <c r="G70" s="40"/>
      <c r="H70" s="39"/>
      <c r="I70" s="39"/>
    </row>
    <row r="71" spans="1:9" x14ac:dyDescent="0.2">
      <c r="A71" s="38" t="s">
        <v>42</v>
      </c>
      <c r="B71" s="39"/>
      <c r="C71" s="39"/>
      <c r="D71" s="39"/>
      <c r="E71" s="40"/>
      <c r="F71" s="41"/>
      <c r="G71" s="40"/>
      <c r="H71" s="39"/>
      <c r="I71" s="39"/>
    </row>
    <row r="72" spans="1:9" x14ac:dyDescent="0.2">
      <c r="A72" s="38" t="s">
        <v>54</v>
      </c>
      <c r="B72" s="39"/>
      <c r="C72" s="39"/>
      <c r="D72" s="39"/>
      <c r="E72" s="40"/>
      <c r="F72" s="41"/>
      <c r="G72" s="40"/>
      <c r="H72" s="39"/>
      <c r="I72" s="39"/>
    </row>
    <row r="73" spans="1:9" x14ac:dyDescent="0.2">
      <c r="A73" s="39" t="s">
        <v>246</v>
      </c>
      <c r="B73" s="39" t="s">
        <v>805</v>
      </c>
      <c r="C73" s="39" t="s">
        <v>62</v>
      </c>
      <c r="D73" s="42">
        <v>2000000</v>
      </c>
      <c r="E73" s="40">
        <v>1963.8440000000001</v>
      </c>
      <c r="F73" s="41">
        <v>6.3012487505900898</v>
      </c>
      <c r="G73" s="43"/>
      <c r="H73" s="43"/>
      <c r="I73" s="43">
        <v>7</v>
      </c>
    </row>
    <row r="74" spans="1:9" x14ac:dyDescent="0.2">
      <c r="A74" s="38" t="s">
        <v>25</v>
      </c>
      <c r="B74" s="38"/>
      <c r="C74" s="38"/>
      <c r="D74" s="38"/>
      <c r="E74" s="44">
        <f>SUM(E72:E73)</f>
        <v>1963.8440000000001</v>
      </c>
      <c r="F74" s="45">
        <f>SUM(F72:F73)</f>
        <v>6.3012487505900898</v>
      </c>
      <c r="G74" s="44"/>
      <c r="H74" s="38"/>
      <c r="I74" s="38"/>
    </row>
    <row r="75" spans="1:9" x14ac:dyDescent="0.2">
      <c r="A75" s="39"/>
      <c r="B75" s="39"/>
      <c r="C75" s="39"/>
      <c r="D75" s="39"/>
      <c r="E75" s="40"/>
      <c r="F75" s="41"/>
      <c r="G75" s="40"/>
      <c r="H75" s="39"/>
      <c r="I75" s="39"/>
    </row>
    <row r="76" spans="1:9" x14ac:dyDescent="0.2">
      <c r="A76" s="38" t="s">
        <v>60</v>
      </c>
      <c r="B76" s="39"/>
      <c r="C76" s="39"/>
      <c r="D76" s="39"/>
      <c r="E76" s="40"/>
      <c r="F76" s="41"/>
      <c r="G76" s="40"/>
      <c r="H76" s="39"/>
      <c r="I76" s="39"/>
    </row>
    <row r="77" spans="1:9" x14ac:dyDescent="0.2">
      <c r="A77" s="39" t="s">
        <v>61</v>
      </c>
      <c r="B77" s="21" t="s">
        <v>838</v>
      </c>
      <c r="C77" s="39" t="s">
        <v>62</v>
      </c>
      <c r="D77" s="42">
        <v>1500000</v>
      </c>
      <c r="E77" s="40">
        <v>1541.1415559</v>
      </c>
      <c r="F77" s="41">
        <v>4.9449530123560503</v>
      </c>
      <c r="G77" s="43"/>
      <c r="H77" s="43"/>
      <c r="I77" s="43">
        <v>7.3047187199999897</v>
      </c>
    </row>
    <row r="78" spans="1:9" x14ac:dyDescent="0.2">
      <c r="A78" s="39" t="s">
        <v>205</v>
      </c>
      <c r="B78" s="21" t="s">
        <v>837</v>
      </c>
      <c r="C78" s="39" t="s">
        <v>62</v>
      </c>
      <c r="D78" s="42">
        <v>1000000</v>
      </c>
      <c r="E78" s="40">
        <v>1014.6498889</v>
      </c>
      <c r="F78" s="41">
        <v>3.2556360610707902</v>
      </c>
      <c r="G78" s="43"/>
      <c r="H78" s="43"/>
      <c r="I78" s="43">
        <v>7.2098859042000001</v>
      </c>
    </row>
    <row r="79" spans="1:9" x14ac:dyDescent="0.2">
      <c r="A79" s="38" t="s">
        <v>25</v>
      </c>
      <c r="B79" s="38"/>
      <c r="C79" s="38"/>
      <c r="D79" s="38"/>
      <c r="E79" s="44">
        <f>SUM(E77:E78)</f>
        <v>2555.7914448000001</v>
      </c>
      <c r="F79" s="45">
        <f>SUM(F77:F78)</f>
        <v>8.2005890734268405</v>
      </c>
      <c r="G79" s="44"/>
      <c r="H79" s="38"/>
      <c r="I79" s="38"/>
    </row>
    <row r="80" spans="1:9" x14ac:dyDescent="0.2">
      <c r="A80" s="39"/>
      <c r="B80" s="39"/>
      <c r="C80" s="39"/>
      <c r="D80" s="39"/>
      <c r="E80" s="40"/>
      <c r="F80" s="41"/>
      <c r="G80" s="40"/>
      <c r="H80" s="39"/>
      <c r="I80" s="39"/>
    </row>
    <row r="81" spans="1:9" x14ac:dyDescent="0.2">
      <c r="A81" s="38" t="s">
        <v>26</v>
      </c>
      <c r="B81" s="38"/>
      <c r="C81" s="38"/>
      <c r="D81" s="38"/>
      <c r="E81" s="44">
        <f>E69+E74+E79</f>
        <v>25008.437489299995</v>
      </c>
      <c r="F81" s="45">
        <f>F69+F74+F79</f>
        <v>80.242822486746448</v>
      </c>
      <c r="G81" s="44"/>
      <c r="H81" s="38"/>
      <c r="I81" s="38"/>
    </row>
    <row r="82" spans="1:9" x14ac:dyDescent="0.2">
      <c r="A82" s="38"/>
      <c r="B82" s="38"/>
      <c r="C82" s="38"/>
      <c r="D82" s="38"/>
      <c r="E82" s="44"/>
      <c r="F82" s="45"/>
      <c r="G82" s="44"/>
      <c r="H82" s="38"/>
      <c r="I82" s="38"/>
    </row>
    <row r="83" spans="1:9" x14ac:dyDescent="0.2">
      <c r="A83" s="38" t="s">
        <v>247</v>
      </c>
      <c r="B83" s="38"/>
      <c r="C83" s="38"/>
      <c r="D83" s="38"/>
      <c r="E83" s="88">
        <v>3943.5194025000001</v>
      </c>
      <c r="F83" s="88">
        <f>E83/E87*100</f>
        <v>12.653294613997302</v>
      </c>
      <c r="G83" s="44"/>
      <c r="H83" s="38"/>
      <c r="I83" s="38"/>
    </row>
    <row r="84" spans="1:9" x14ac:dyDescent="0.2">
      <c r="A84" s="38"/>
      <c r="B84" s="38"/>
      <c r="C84" s="38"/>
      <c r="D84" s="38"/>
      <c r="E84" s="44"/>
      <c r="F84" s="45"/>
      <c r="G84" s="44"/>
      <c r="H84" s="38"/>
      <c r="I84" s="38"/>
    </row>
    <row r="85" spans="1:9" x14ac:dyDescent="0.2">
      <c r="A85" s="38" t="s">
        <v>28</v>
      </c>
      <c r="B85" s="38"/>
      <c r="C85" s="38"/>
      <c r="D85" s="38"/>
      <c r="E85" s="44">
        <f>E87-(E69+E74+E79+E83)</f>
        <v>2213.9925530000073</v>
      </c>
      <c r="F85" s="45">
        <f>F87-(F69+F74+F79+F83)</f>
        <v>7.1038828992562486</v>
      </c>
      <c r="G85" s="44"/>
      <c r="H85" s="38"/>
      <c r="I85" s="38"/>
    </row>
    <row r="86" spans="1:9" x14ac:dyDescent="0.2">
      <c r="A86" s="39"/>
      <c r="B86" s="39"/>
      <c r="C86" s="39"/>
      <c r="D86" s="39"/>
      <c r="E86" s="40"/>
      <c r="F86" s="41"/>
      <c r="G86" s="40"/>
      <c r="H86" s="39"/>
      <c r="I86" s="39"/>
    </row>
    <row r="87" spans="1:9" x14ac:dyDescent="0.2">
      <c r="A87" s="46" t="s">
        <v>27</v>
      </c>
      <c r="B87" s="46"/>
      <c r="C87" s="46"/>
      <c r="D87" s="46"/>
      <c r="E87" s="47">
        <v>31165.9494448</v>
      </c>
      <c r="F87" s="48">
        <v>100</v>
      </c>
      <c r="G87" s="47"/>
      <c r="H87" s="46"/>
      <c r="I87" s="46"/>
    </row>
    <row r="89" spans="1:9" x14ac:dyDescent="0.2">
      <c r="A89" s="14" t="s">
        <v>31</v>
      </c>
    </row>
    <row r="90" spans="1:9" x14ac:dyDescent="0.2">
      <c r="A90" s="14" t="s">
        <v>32</v>
      </c>
    </row>
    <row r="91" spans="1:9" x14ac:dyDescent="0.2">
      <c r="A91" s="14" t="s">
        <v>33</v>
      </c>
      <c r="B91" s="14"/>
      <c r="C91" s="30" t="s">
        <v>35</v>
      </c>
      <c r="D91" s="14" t="s">
        <v>34</v>
      </c>
    </row>
    <row r="92" spans="1:9" x14ac:dyDescent="0.2">
      <c r="A92" s="7" t="s">
        <v>63</v>
      </c>
      <c r="C92" s="31">
        <v>13.7622</v>
      </c>
      <c r="D92" s="31">
        <v>14.5542</v>
      </c>
    </row>
    <row r="93" spans="1:9" x14ac:dyDescent="0.2">
      <c r="A93" s="7" t="s">
        <v>71</v>
      </c>
      <c r="C93" s="31">
        <v>12.3512</v>
      </c>
      <c r="D93" s="31">
        <v>12.5921</v>
      </c>
    </row>
    <row r="94" spans="1:9" x14ac:dyDescent="0.2">
      <c r="A94" s="7" t="s">
        <v>67</v>
      </c>
      <c r="C94" s="31">
        <v>11.907299999999999</v>
      </c>
      <c r="D94" s="31">
        <v>12.400499999999999</v>
      </c>
    </row>
    <row r="95" spans="1:9" x14ac:dyDescent="0.2">
      <c r="A95" s="7" t="s">
        <v>68</v>
      </c>
      <c r="C95" s="31">
        <v>11.4147</v>
      </c>
      <c r="D95" s="31">
        <v>11.6892</v>
      </c>
    </row>
    <row r="96" spans="1:9" x14ac:dyDescent="0.2">
      <c r="A96" s="7" t="s">
        <v>64</v>
      </c>
      <c r="C96" s="31">
        <v>14.8</v>
      </c>
      <c r="D96" s="31">
        <v>15.712199999999999</v>
      </c>
    </row>
    <row r="97" spans="1:4" x14ac:dyDescent="0.2">
      <c r="A97" s="7" t="s">
        <v>72</v>
      </c>
      <c r="C97" s="31">
        <v>13.357699999999999</v>
      </c>
      <c r="D97" s="31">
        <v>13.6568</v>
      </c>
    </row>
    <row r="98" spans="1:4" x14ac:dyDescent="0.2">
      <c r="A98" s="7" t="s">
        <v>69</v>
      </c>
      <c r="C98" s="31">
        <v>12.5642</v>
      </c>
      <c r="D98" s="31">
        <v>12.934799999999999</v>
      </c>
    </row>
    <row r="99" spans="1:4" x14ac:dyDescent="0.2">
      <c r="A99" s="7" t="s">
        <v>70</v>
      </c>
      <c r="C99" s="31">
        <v>12.367100000000001</v>
      </c>
      <c r="D99" s="31">
        <v>12.7455</v>
      </c>
    </row>
    <row r="101" spans="1:4" x14ac:dyDescent="0.2">
      <c r="A101" s="14" t="s">
        <v>37</v>
      </c>
    </row>
    <row r="102" spans="1:4" x14ac:dyDescent="0.2">
      <c r="A102" s="94" t="s">
        <v>57</v>
      </c>
      <c r="B102" s="95"/>
      <c r="C102" s="34" t="s">
        <v>58</v>
      </c>
    </row>
    <row r="103" spans="1:4" x14ac:dyDescent="0.2">
      <c r="A103" s="90" t="s">
        <v>71</v>
      </c>
      <c r="B103" s="91"/>
      <c r="C103" s="35">
        <v>0.45</v>
      </c>
    </row>
    <row r="104" spans="1:4" x14ac:dyDescent="0.2">
      <c r="A104" s="90" t="s">
        <v>67</v>
      </c>
      <c r="B104" s="91"/>
      <c r="C104" s="35">
        <v>0.21</v>
      </c>
    </row>
    <row r="105" spans="1:4" x14ac:dyDescent="0.2">
      <c r="A105" s="90" t="s">
        <v>68</v>
      </c>
      <c r="B105" s="91"/>
      <c r="C105" s="35">
        <v>0.37</v>
      </c>
    </row>
    <row r="106" spans="1:4" x14ac:dyDescent="0.2">
      <c r="A106" s="90" t="s">
        <v>72</v>
      </c>
      <c r="B106" s="91"/>
      <c r="C106" s="35">
        <v>0.5</v>
      </c>
    </row>
    <row r="107" spans="1:4" x14ac:dyDescent="0.2">
      <c r="A107" s="90" t="s">
        <v>69</v>
      </c>
      <c r="B107" s="91"/>
      <c r="C107" s="35">
        <v>0.39</v>
      </c>
    </row>
    <row r="108" spans="1:4" x14ac:dyDescent="0.2">
      <c r="A108" s="90" t="s">
        <v>70</v>
      </c>
      <c r="B108" s="91"/>
      <c r="C108" s="35">
        <v>0.37</v>
      </c>
    </row>
    <row r="109" spans="1:4" x14ac:dyDescent="0.2">
      <c r="A109" s="7" t="s">
        <v>59</v>
      </c>
    </row>
    <row r="110" spans="1:4" x14ac:dyDescent="0.2">
      <c r="A110" s="7" t="s">
        <v>36</v>
      </c>
    </row>
    <row r="112" spans="1:4" x14ac:dyDescent="0.2">
      <c r="A112" s="14" t="s">
        <v>248</v>
      </c>
      <c r="D112" s="32" t="s">
        <v>249</v>
      </c>
    </row>
    <row r="114" spans="1:9" x14ac:dyDescent="0.2">
      <c r="A114" s="14" t="s">
        <v>250</v>
      </c>
      <c r="D114" s="32">
        <f>ABS(+H69)</f>
        <v>48.6887641250147</v>
      </c>
    </row>
    <row r="116" spans="1:9" x14ac:dyDescent="0.2">
      <c r="A116" s="14" t="s">
        <v>251</v>
      </c>
      <c r="D116" s="49">
        <v>3.7536999999999998</v>
      </c>
    </row>
    <row r="118" spans="1:9" x14ac:dyDescent="0.2">
      <c r="A118" s="14" t="s">
        <v>252</v>
      </c>
      <c r="D118" s="32">
        <v>2.8071462280898491</v>
      </c>
      <c r="E118" s="10" t="s">
        <v>39</v>
      </c>
    </row>
    <row r="120" spans="1:9" x14ac:dyDescent="0.2">
      <c r="A120" s="14" t="s">
        <v>253</v>
      </c>
      <c r="D120" s="30" t="s">
        <v>38</v>
      </c>
    </row>
    <row r="122" spans="1:9" x14ac:dyDescent="0.2">
      <c r="A122" s="14" t="s">
        <v>807</v>
      </c>
      <c r="F122" s="10"/>
      <c r="H122" s="10"/>
      <c r="I122" s="10"/>
    </row>
    <row r="123" spans="1:9" x14ac:dyDescent="0.2">
      <c r="A123" s="53"/>
      <c r="F123" s="10"/>
      <c r="H123" s="10"/>
      <c r="I123" s="10"/>
    </row>
    <row r="124" spans="1:9" x14ac:dyDescent="0.2">
      <c r="A124" s="54" t="s">
        <v>809</v>
      </c>
      <c r="F124" s="10"/>
      <c r="H124" s="10"/>
      <c r="I124" s="10"/>
    </row>
    <row r="125" spans="1:9" x14ac:dyDescent="0.2">
      <c r="A125" s="55"/>
      <c r="F125" s="10"/>
      <c r="H125" s="10"/>
      <c r="I125" s="10"/>
    </row>
    <row r="126" spans="1:9" x14ac:dyDescent="0.2">
      <c r="A126" s="56"/>
      <c r="F126" s="10"/>
      <c r="H126" s="10"/>
      <c r="I126" s="10"/>
    </row>
    <row r="127" spans="1:9" x14ac:dyDescent="0.2">
      <c r="A127" s="56"/>
      <c r="F127" s="10"/>
      <c r="H127" s="10"/>
      <c r="I127" s="10"/>
    </row>
    <row r="128" spans="1:9" x14ac:dyDescent="0.2">
      <c r="A128" s="56"/>
      <c r="F128" s="10"/>
      <c r="H128" s="10"/>
      <c r="I128" s="10"/>
    </row>
    <row r="129" spans="1:9" x14ac:dyDescent="0.2">
      <c r="A129" s="56"/>
      <c r="F129" s="10"/>
      <c r="H129" s="10"/>
      <c r="I129" s="10"/>
    </row>
    <row r="130" spans="1:9" x14ac:dyDescent="0.2">
      <c r="A130" s="56"/>
      <c r="F130" s="10"/>
      <c r="H130" s="10"/>
      <c r="I130" s="10"/>
    </row>
    <row r="131" spans="1:9" x14ac:dyDescent="0.2">
      <c r="A131" s="56"/>
      <c r="F131" s="10"/>
      <c r="H131" s="10"/>
      <c r="I131" s="10"/>
    </row>
    <row r="132" spans="1:9" x14ac:dyDescent="0.2">
      <c r="A132" s="56"/>
      <c r="F132" s="10"/>
      <c r="H132" s="10"/>
      <c r="I132" s="10"/>
    </row>
    <row r="133" spans="1:9" x14ac:dyDescent="0.2">
      <c r="A133" s="56"/>
      <c r="F133" s="10"/>
      <c r="H133" s="10"/>
      <c r="I133" s="10"/>
    </row>
    <row r="134" spans="1:9" x14ac:dyDescent="0.2">
      <c r="A134" s="56"/>
      <c r="F134" s="10"/>
      <c r="H134" s="10"/>
      <c r="I134" s="10"/>
    </row>
    <row r="135" spans="1:9" x14ac:dyDescent="0.2">
      <c r="A135" s="56"/>
      <c r="F135" s="10"/>
      <c r="H135" s="10"/>
      <c r="I135" s="10"/>
    </row>
    <row r="136" spans="1:9" x14ac:dyDescent="0.2">
      <c r="A136" s="56"/>
      <c r="F136" s="10"/>
      <c r="H136" s="10"/>
      <c r="I136" s="10"/>
    </row>
    <row r="137" spans="1:9" x14ac:dyDescent="0.2">
      <c r="A137" s="54" t="s">
        <v>808</v>
      </c>
      <c r="F137" s="10"/>
      <c r="H137" s="10"/>
      <c r="I137" s="10"/>
    </row>
    <row r="138" spans="1:9" x14ac:dyDescent="0.2">
      <c r="A138" s="56"/>
      <c r="F138" s="10"/>
      <c r="H138" s="10"/>
      <c r="I138" s="10"/>
    </row>
    <row r="139" spans="1:9" x14ac:dyDescent="0.2">
      <c r="A139" s="54" t="s">
        <v>810</v>
      </c>
      <c r="F139" s="10"/>
      <c r="H139" s="10"/>
      <c r="I139" s="10"/>
    </row>
    <row r="140" spans="1:9" x14ac:dyDescent="0.2">
      <c r="A140" s="56"/>
      <c r="F140" s="10"/>
      <c r="H140" s="10"/>
      <c r="I140" s="10"/>
    </row>
    <row r="141" spans="1:9" x14ac:dyDescent="0.2">
      <c r="A141" s="56"/>
      <c r="F141" s="10"/>
      <c r="H141" s="10"/>
      <c r="I141" s="10"/>
    </row>
    <row r="142" spans="1:9" x14ac:dyDescent="0.2">
      <c r="A142" s="56"/>
      <c r="F142" s="10"/>
      <c r="H142" s="10"/>
      <c r="I142" s="10"/>
    </row>
    <row r="143" spans="1:9" x14ac:dyDescent="0.2">
      <c r="A143" s="56"/>
      <c r="F143" s="10"/>
      <c r="H143" s="10"/>
      <c r="I143" s="10"/>
    </row>
    <row r="144" spans="1:9" x14ac:dyDescent="0.2">
      <c r="A144" s="56"/>
      <c r="F144" s="10"/>
      <c r="H144" s="10"/>
      <c r="I144" s="10"/>
    </row>
    <row r="145" spans="1:9" x14ac:dyDescent="0.2">
      <c r="A145" s="56"/>
      <c r="F145" s="10"/>
      <c r="H145" s="10"/>
      <c r="I145" s="10"/>
    </row>
    <row r="146" spans="1:9" x14ac:dyDescent="0.2">
      <c r="A146" s="56"/>
      <c r="F146" s="10"/>
      <c r="H146" s="10"/>
      <c r="I146" s="10"/>
    </row>
    <row r="147" spans="1:9" x14ac:dyDescent="0.2">
      <c r="A147" s="56"/>
      <c r="F147" s="10"/>
      <c r="H147" s="10"/>
      <c r="I147" s="10"/>
    </row>
    <row r="148" spans="1:9" x14ac:dyDescent="0.2">
      <c r="A148" s="56"/>
      <c r="F148" s="10"/>
      <c r="H148" s="10"/>
      <c r="I148" s="10"/>
    </row>
    <row r="149" spans="1:9" x14ac:dyDescent="0.2">
      <c r="A149" s="56"/>
      <c r="F149" s="10"/>
      <c r="H149" s="10"/>
      <c r="I149" s="10"/>
    </row>
    <row r="150" spans="1:9" x14ac:dyDescent="0.2">
      <c r="A150" s="56"/>
      <c r="F150" s="10"/>
      <c r="H150" s="10"/>
      <c r="I150" s="10"/>
    </row>
    <row r="151" spans="1:9" x14ac:dyDescent="0.2">
      <c r="A151" s="56"/>
      <c r="F151" s="10"/>
      <c r="H151" s="10"/>
      <c r="I151" s="10"/>
    </row>
    <row r="152" spans="1:9" x14ac:dyDescent="0.2">
      <c r="A152" s="56"/>
      <c r="F152" s="10"/>
      <c r="H152" s="10"/>
      <c r="I152" s="10"/>
    </row>
    <row r="153" spans="1:9" x14ac:dyDescent="0.2">
      <c r="F153" s="10"/>
      <c r="H153" s="10"/>
      <c r="I153" s="10"/>
    </row>
    <row r="154" spans="1:9" x14ac:dyDescent="0.2">
      <c r="F154" s="10"/>
      <c r="H154" s="10"/>
      <c r="I154" s="10"/>
    </row>
  </sheetData>
  <mergeCells count="8">
    <mergeCell ref="A1:I1"/>
    <mergeCell ref="A107:B107"/>
    <mergeCell ref="A108:B108"/>
    <mergeCell ref="A102:B102"/>
    <mergeCell ref="A103:B103"/>
    <mergeCell ref="A104:B104"/>
    <mergeCell ref="A105:B105"/>
    <mergeCell ref="A106:B106"/>
  </mergeCells>
  <conditionalFormatting sqref="F2:F3 F5:F121 F257:F65536">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4"/>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3" style="10" customWidth="1"/>
    <col min="6" max="6" width="13.5703125" style="11" bestFit="1" customWidth="1"/>
    <col min="7" max="7" width="7.42578125" style="10" customWidth="1"/>
    <col min="8" max="16384" width="9.140625" style="7"/>
  </cols>
  <sheetData>
    <row r="1" spans="1:7" s="1" customFormat="1" ht="15" x14ac:dyDescent="0.2">
      <c r="A1" s="92" t="s">
        <v>9</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73</v>
      </c>
      <c r="B5" s="17"/>
      <c r="C5" s="17"/>
      <c r="D5" s="17"/>
      <c r="E5" s="18"/>
      <c r="F5" s="19"/>
      <c r="G5" s="18"/>
    </row>
    <row r="6" spans="1:7" x14ac:dyDescent="0.2">
      <c r="A6" s="20" t="s">
        <v>40</v>
      </c>
      <c r="B6" s="21"/>
      <c r="C6" s="21"/>
      <c r="D6" s="21"/>
      <c r="E6" s="22"/>
      <c r="F6" s="23"/>
      <c r="G6" s="22"/>
    </row>
    <row r="7" spans="1:7" x14ac:dyDescent="0.2">
      <c r="A7" s="21" t="s">
        <v>75</v>
      </c>
      <c r="B7" s="21" t="s">
        <v>74</v>
      </c>
      <c r="C7" s="21" t="s">
        <v>76</v>
      </c>
      <c r="D7" s="24">
        <v>506400</v>
      </c>
      <c r="E7" s="22">
        <v>8655.6419999999998</v>
      </c>
      <c r="F7" s="23">
        <v>5.3016020052833301</v>
      </c>
      <c r="G7" s="22"/>
    </row>
    <row r="8" spans="1:7" x14ac:dyDescent="0.2">
      <c r="A8" s="21" t="s">
        <v>78</v>
      </c>
      <c r="B8" s="21" t="s">
        <v>77</v>
      </c>
      <c r="C8" s="21" t="s">
        <v>76</v>
      </c>
      <c r="D8" s="24">
        <v>839000</v>
      </c>
      <c r="E8" s="22">
        <v>8361.4740000000002</v>
      </c>
      <c r="F8" s="23">
        <v>5.1214233820581301</v>
      </c>
      <c r="G8" s="22"/>
    </row>
    <row r="9" spans="1:7" x14ac:dyDescent="0.2">
      <c r="A9" s="21" t="s">
        <v>80</v>
      </c>
      <c r="B9" s="21" t="s">
        <v>79</v>
      </c>
      <c r="C9" s="21" t="s">
        <v>81</v>
      </c>
      <c r="D9" s="24">
        <v>191263</v>
      </c>
      <c r="E9" s="22">
        <v>6743.9333800000004</v>
      </c>
      <c r="F9" s="23">
        <v>4.1306757755121097</v>
      </c>
      <c r="G9" s="22"/>
    </row>
    <row r="10" spans="1:7" x14ac:dyDescent="0.2">
      <c r="A10" s="21" t="s">
        <v>83</v>
      </c>
      <c r="B10" s="21" t="s">
        <v>82</v>
      </c>
      <c r="C10" s="21" t="s">
        <v>84</v>
      </c>
      <c r="D10" s="24">
        <v>356567</v>
      </c>
      <c r="E10" s="22">
        <v>5501.4722430000002</v>
      </c>
      <c r="F10" s="23">
        <v>3.36966527445328</v>
      </c>
      <c r="G10" s="22"/>
    </row>
    <row r="11" spans="1:7" x14ac:dyDescent="0.2">
      <c r="A11" s="21" t="s">
        <v>86</v>
      </c>
      <c r="B11" s="21" t="s">
        <v>85</v>
      </c>
      <c r="C11" s="21" t="s">
        <v>76</v>
      </c>
      <c r="D11" s="24">
        <v>403000</v>
      </c>
      <c r="E11" s="22">
        <v>4442.2690000000002</v>
      </c>
      <c r="F11" s="23">
        <v>2.7209006840171899</v>
      </c>
      <c r="G11" s="22"/>
    </row>
    <row r="12" spans="1:7" x14ac:dyDescent="0.2">
      <c r="A12" s="21" t="s">
        <v>90</v>
      </c>
      <c r="B12" s="21" t="s">
        <v>89</v>
      </c>
      <c r="C12" s="21" t="s">
        <v>91</v>
      </c>
      <c r="D12" s="24">
        <v>1308500</v>
      </c>
      <c r="E12" s="22">
        <v>4071.3977500000001</v>
      </c>
      <c r="F12" s="23">
        <v>2.49374113158862</v>
      </c>
      <c r="G12" s="22"/>
    </row>
    <row r="13" spans="1:7" x14ac:dyDescent="0.2">
      <c r="A13" s="21" t="s">
        <v>102</v>
      </c>
      <c r="B13" s="21" t="s">
        <v>101</v>
      </c>
      <c r="C13" s="21" t="s">
        <v>103</v>
      </c>
      <c r="D13" s="24">
        <v>607100</v>
      </c>
      <c r="E13" s="22">
        <v>3979.23695</v>
      </c>
      <c r="F13" s="23">
        <v>2.4372924150071702</v>
      </c>
      <c r="G13" s="22"/>
    </row>
    <row r="14" spans="1:7" x14ac:dyDescent="0.2">
      <c r="A14" s="21" t="s">
        <v>88</v>
      </c>
      <c r="B14" s="21" t="s">
        <v>87</v>
      </c>
      <c r="C14" s="21" t="s">
        <v>84</v>
      </c>
      <c r="D14" s="24">
        <v>269300</v>
      </c>
      <c r="E14" s="22">
        <v>3948.2073</v>
      </c>
      <c r="F14" s="23">
        <v>2.4182866780943901</v>
      </c>
      <c r="G14" s="22"/>
    </row>
    <row r="15" spans="1:7" x14ac:dyDescent="0.2">
      <c r="A15" s="21" t="s">
        <v>93</v>
      </c>
      <c r="B15" s="21" t="s">
        <v>92</v>
      </c>
      <c r="C15" s="21" t="s">
        <v>94</v>
      </c>
      <c r="D15" s="24">
        <v>492000</v>
      </c>
      <c r="E15" s="22">
        <v>3837.3539999999998</v>
      </c>
      <c r="F15" s="23">
        <v>2.3503887593065902</v>
      </c>
      <c r="G15" s="22"/>
    </row>
    <row r="16" spans="1:7" x14ac:dyDescent="0.2">
      <c r="A16" s="21" t="s">
        <v>110</v>
      </c>
      <c r="B16" s="21" t="s">
        <v>109</v>
      </c>
      <c r="C16" s="21" t="s">
        <v>111</v>
      </c>
      <c r="D16" s="24">
        <v>2100000</v>
      </c>
      <c r="E16" s="22">
        <v>3404.1</v>
      </c>
      <c r="F16" s="23">
        <v>2.0850196191322299</v>
      </c>
      <c r="G16" s="22"/>
    </row>
    <row r="17" spans="1:7" x14ac:dyDescent="0.2">
      <c r="A17" s="21" t="s">
        <v>96</v>
      </c>
      <c r="B17" s="21" t="s">
        <v>95</v>
      </c>
      <c r="C17" s="21" t="s">
        <v>97</v>
      </c>
      <c r="D17" s="24">
        <v>265500</v>
      </c>
      <c r="E17" s="22">
        <v>3343.8397500000001</v>
      </c>
      <c r="F17" s="23">
        <v>2.0481100678547102</v>
      </c>
      <c r="G17" s="22"/>
    </row>
    <row r="18" spans="1:7" x14ac:dyDescent="0.2">
      <c r="A18" s="21" t="s">
        <v>99</v>
      </c>
      <c r="B18" s="21" t="s">
        <v>98</v>
      </c>
      <c r="C18" s="21" t="s">
        <v>100</v>
      </c>
      <c r="D18" s="24">
        <v>129000</v>
      </c>
      <c r="E18" s="22">
        <v>3334.5855000000001</v>
      </c>
      <c r="F18" s="23">
        <v>2.0424418169777199</v>
      </c>
      <c r="G18" s="22"/>
    </row>
    <row r="19" spans="1:7" x14ac:dyDescent="0.2">
      <c r="A19" s="21" t="s">
        <v>105</v>
      </c>
      <c r="B19" s="21" t="s">
        <v>104</v>
      </c>
      <c r="C19" s="21" t="s">
        <v>76</v>
      </c>
      <c r="D19" s="24">
        <v>486000</v>
      </c>
      <c r="E19" s="22">
        <v>3120.3629999999998</v>
      </c>
      <c r="F19" s="23">
        <v>1.9112300090521199</v>
      </c>
      <c r="G19" s="22"/>
    </row>
    <row r="20" spans="1:7" x14ac:dyDescent="0.2">
      <c r="A20" s="21" t="s">
        <v>107</v>
      </c>
      <c r="B20" s="21" t="s">
        <v>106</v>
      </c>
      <c r="C20" s="21" t="s">
        <v>108</v>
      </c>
      <c r="D20" s="24">
        <v>276600</v>
      </c>
      <c r="E20" s="22">
        <v>2855.0652</v>
      </c>
      <c r="F20" s="23">
        <v>1.7487344543056</v>
      </c>
      <c r="G20" s="22"/>
    </row>
    <row r="21" spans="1:7" x14ac:dyDescent="0.2">
      <c r="A21" s="21" t="s">
        <v>113</v>
      </c>
      <c r="B21" s="21" t="s">
        <v>112</v>
      </c>
      <c r="C21" s="21" t="s">
        <v>76</v>
      </c>
      <c r="D21" s="24">
        <v>177700</v>
      </c>
      <c r="E21" s="22">
        <v>2841.3341500000001</v>
      </c>
      <c r="F21" s="23">
        <v>1.7403241524222</v>
      </c>
      <c r="G21" s="22"/>
    </row>
    <row r="22" spans="1:7" x14ac:dyDescent="0.2">
      <c r="A22" s="21" t="s">
        <v>115</v>
      </c>
      <c r="B22" s="21" t="s">
        <v>114</v>
      </c>
      <c r="C22" s="21" t="s">
        <v>116</v>
      </c>
      <c r="D22" s="24">
        <v>1450000</v>
      </c>
      <c r="E22" s="22">
        <v>2670.9</v>
      </c>
      <c r="F22" s="23">
        <v>1.63593281652721</v>
      </c>
      <c r="G22" s="22"/>
    </row>
    <row r="23" spans="1:7" x14ac:dyDescent="0.2">
      <c r="A23" s="21" t="s">
        <v>121</v>
      </c>
      <c r="B23" s="21" t="s">
        <v>120</v>
      </c>
      <c r="C23" s="21" t="s">
        <v>122</v>
      </c>
      <c r="D23" s="24">
        <v>230000</v>
      </c>
      <c r="E23" s="22">
        <v>2570.8249999999998</v>
      </c>
      <c r="F23" s="23">
        <v>1.5746366329883501</v>
      </c>
      <c r="G23" s="22"/>
    </row>
    <row r="24" spans="1:7" x14ac:dyDescent="0.2">
      <c r="A24" s="21" t="s">
        <v>124</v>
      </c>
      <c r="B24" s="21" t="s">
        <v>123</v>
      </c>
      <c r="C24" s="21" t="s">
        <v>125</v>
      </c>
      <c r="D24" s="24">
        <v>2000000</v>
      </c>
      <c r="E24" s="22">
        <v>2474</v>
      </c>
      <c r="F24" s="23">
        <v>1.5153310824397499</v>
      </c>
      <c r="G24" s="22"/>
    </row>
    <row r="25" spans="1:7" x14ac:dyDescent="0.2">
      <c r="A25" s="21" t="s">
        <v>136</v>
      </c>
      <c r="B25" s="21" t="s">
        <v>135</v>
      </c>
      <c r="C25" s="21" t="s">
        <v>137</v>
      </c>
      <c r="D25" s="24">
        <v>500000</v>
      </c>
      <c r="E25" s="22">
        <v>2394.5</v>
      </c>
      <c r="F25" s="23">
        <v>1.4666371369854401</v>
      </c>
      <c r="G25" s="22"/>
    </row>
    <row r="26" spans="1:7" x14ac:dyDescent="0.2">
      <c r="A26" s="21" t="s">
        <v>118</v>
      </c>
      <c r="B26" s="21" t="s">
        <v>117</v>
      </c>
      <c r="C26" s="21" t="s">
        <v>119</v>
      </c>
      <c r="D26" s="24">
        <v>1643000</v>
      </c>
      <c r="E26" s="22">
        <v>2293.6280000000002</v>
      </c>
      <c r="F26" s="23">
        <v>1.4048527889871101</v>
      </c>
      <c r="G26" s="22"/>
    </row>
    <row r="27" spans="1:7" x14ac:dyDescent="0.2">
      <c r="A27" s="21" t="s">
        <v>127</v>
      </c>
      <c r="B27" s="21" t="s">
        <v>126</v>
      </c>
      <c r="C27" s="21" t="s">
        <v>128</v>
      </c>
      <c r="D27" s="24">
        <v>366000</v>
      </c>
      <c r="E27" s="22">
        <v>2007.51</v>
      </c>
      <c r="F27" s="23">
        <v>1.2296048105532</v>
      </c>
      <c r="G27" s="22"/>
    </row>
    <row r="28" spans="1:7" x14ac:dyDescent="0.2">
      <c r="A28" s="21" t="s">
        <v>157</v>
      </c>
      <c r="B28" s="21" t="s">
        <v>156</v>
      </c>
      <c r="C28" s="21" t="s">
        <v>97</v>
      </c>
      <c r="D28" s="24">
        <v>38000</v>
      </c>
      <c r="E28" s="22">
        <v>1976.9880000000001</v>
      </c>
      <c r="F28" s="23">
        <v>1.2109100105135</v>
      </c>
      <c r="G28" s="22"/>
    </row>
    <row r="29" spans="1:7" x14ac:dyDescent="0.2">
      <c r="A29" s="21" t="s">
        <v>172</v>
      </c>
      <c r="B29" s="21" t="s">
        <v>171</v>
      </c>
      <c r="C29" s="21" t="s">
        <v>116</v>
      </c>
      <c r="D29" s="24">
        <v>70000</v>
      </c>
      <c r="E29" s="22">
        <v>1962.8</v>
      </c>
      <c r="F29" s="23">
        <v>1.2022198256316601</v>
      </c>
      <c r="G29" s="22"/>
    </row>
    <row r="30" spans="1:7" x14ac:dyDescent="0.2">
      <c r="A30" s="21" t="s">
        <v>130</v>
      </c>
      <c r="B30" s="21" t="s">
        <v>129</v>
      </c>
      <c r="C30" s="21" t="s">
        <v>131</v>
      </c>
      <c r="D30" s="24">
        <v>137300</v>
      </c>
      <c r="E30" s="22">
        <v>1951.1703</v>
      </c>
      <c r="F30" s="23">
        <v>1.19509660578953</v>
      </c>
      <c r="G30" s="22"/>
    </row>
    <row r="31" spans="1:7" x14ac:dyDescent="0.2">
      <c r="A31" s="21" t="s">
        <v>141</v>
      </c>
      <c r="B31" s="21" t="s">
        <v>140</v>
      </c>
      <c r="C31" s="21" t="s">
        <v>142</v>
      </c>
      <c r="D31" s="24">
        <v>139000</v>
      </c>
      <c r="E31" s="22">
        <v>1815.479</v>
      </c>
      <c r="F31" s="23">
        <v>1.1119853509363899</v>
      </c>
      <c r="G31" s="22"/>
    </row>
    <row r="32" spans="1:7" x14ac:dyDescent="0.2">
      <c r="A32" s="21" t="s">
        <v>133</v>
      </c>
      <c r="B32" s="21" t="s">
        <v>132</v>
      </c>
      <c r="C32" s="21" t="s">
        <v>134</v>
      </c>
      <c r="D32" s="24">
        <v>210000</v>
      </c>
      <c r="E32" s="22">
        <v>1805.2650000000001</v>
      </c>
      <c r="F32" s="23">
        <v>1.10572925082482</v>
      </c>
      <c r="G32" s="22"/>
    </row>
    <row r="33" spans="1:7" x14ac:dyDescent="0.2">
      <c r="A33" s="21" t="s">
        <v>139</v>
      </c>
      <c r="B33" s="21" t="s">
        <v>138</v>
      </c>
      <c r="C33" s="21" t="s">
        <v>131</v>
      </c>
      <c r="D33" s="24">
        <v>310000</v>
      </c>
      <c r="E33" s="22">
        <v>1751.655</v>
      </c>
      <c r="F33" s="23">
        <v>1.07289299402223</v>
      </c>
      <c r="G33" s="22"/>
    </row>
    <row r="34" spans="1:7" x14ac:dyDescent="0.2">
      <c r="A34" s="21" t="s">
        <v>144</v>
      </c>
      <c r="B34" s="21" t="s">
        <v>143</v>
      </c>
      <c r="C34" s="21" t="s">
        <v>145</v>
      </c>
      <c r="D34" s="24">
        <v>546100</v>
      </c>
      <c r="E34" s="22">
        <v>1697.8249000000001</v>
      </c>
      <c r="F34" s="23">
        <v>1.0399219254285199</v>
      </c>
      <c r="G34" s="22"/>
    </row>
    <row r="35" spans="1:7" x14ac:dyDescent="0.2">
      <c r="A35" s="21" t="s">
        <v>155</v>
      </c>
      <c r="B35" s="21" t="s">
        <v>154</v>
      </c>
      <c r="C35" s="21" t="s">
        <v>94</v>
      </c>
      <c r="D35" s="24">
        <v>16400</v>
      </c>
      <c r="E35" s="22">
        <v>1689.5853999999999</v>
      </c>
      <c r="F35" s="23">
        <v>1.03487521142134</v>
      </c>
      <c r="G35" s="22"/>
    </row>
    <row r="36" spans="1:7" x14ac:dyDescent="0.2">
      <c r="A36" s="21" t="s">
        <v>149</v>
      </c>
      <c r="B36" s="21" t="s">
        <v>148</v>
      </c>
      <c r="C36" s="21" t="s">
        <v>150</v>
      </c>
      <c r="D36" s="24">
        <v>820000</v>
      </c>
      <c r="E36" s="22">
        <v>1681.41</v>
      </c>
      <c r="F36" s="23">
        <v>1.02986775882175</v>
      </c>
      <c r="G36" s="22"/>
    </row>
    <row r="37" spans="1:7" x14ac:dyDescent="0.2">
      <c r="A37" s="21" t="s">
        <v>147</v>
      </c>
      <c r="B37" s="21" t="s">
        <v>146</v>
      </c>
      <c r="C37" s="21" t="s">
        <v>84</v>
      </c>
      <c r="D37" s="24">
        <v>126800</v>
      </c>
      <c r="E37" s="22">
        <v>1613.7202</v>
      </c>
      <c r="F37" s="23">
        <v>0.98840758990334998</v>
      </c>
      <c r="G37" s="22"/>
    </row>
    <row r="38" spans="1:7" x14ac:dyDescent="0.2">
      <c r="A38" s="21" t="s">
        <v>152</v>
      </c>
      <c r="B38" s="21" t="s">
        <v>151</v>
      </c>
      <c r="C38" s="21" t="s">
        <v>153</v>
      </c>
      <c r="D38" s="24">
        <v>259730</v>
      </c>
      <c r="E38" s="22">
        <v>1389.1659050000001</v>
      </c>
      <c r="F38" s="23">
        <v>0.85086753213906396</v>
      </c>
      <c r="G38" s="22"/>
    </row>
    <row r="39" spans="1:7" x14ac:dyDescent="0.2">
      <c r="A39" s="21" t="s">
        <v>164</v>
      </c>
      <c r="B39" s="21" t="s">
        <v>163</v>
      </c>
      <c r="C39" s="21" t="s">
        <v>165</v>
      </c>
      <c r="D39" s="24">
        <v>176000</v>
      </c>
      <c r="E39" s="22">
        <v>1336.9839999999999</v>
      </c>
      <c r="F39" s="23">
        <v>0.81890598703501405</v>
      </c>
      <c r="G39" s="22"/>
    </row>
    <row r="40" spans="1:7" x14ac:dyDescent="0.2">
      <c r="A40" s="21" t="s">
        <v>162</v>
      </c>
      <c r="B40" s="21" t="s">
        <v>161</v>
      </c>
      <c r="C40" s="21" t="s">
        <v>160</v>
      </c>
      <c r="D40" s="24">
        <v>343500</v>
      </c>
      <c r="E40" s="22">
        <v>1313.8875</v>
      </c>
      <c r="F40" s="23">
        <v>0.80475932400123495</v>
      </c>
      <c r="G40" s="22"/>
    </row>
    <row r="41" spans="1:7" x14ac:dyDescent="0.2">
      <c r="A41" s="21" t="s">
        <v>167</v>
      </c>
      <c r="B41" s="21" t="s">
        <v>166</v>
      </c>
      <c r="C41" s="21" t="s">
        <v>168</v>
      </c>
      <c r="D41" s="24">
        <v>38944</v>
      </c>
      <c r="E41" s="22">
        <v>1245.448592</v>
      </c>
      <c r="F41" s="23">
        <v>0.76284032459111595</v>
      </c>
      <c r="G41" s="22"/>
    </row>
    <row r="42" spans="1:7" x14ac:dyDescent="0.2">
      <c r="A42" s="21" t="s">
        <v>170</v>
      </c>
      <c r="B42" s="21" t="s">
        <v>169</v>
      </c>
      <c r="C42" s="21" t="s">
        <v>97</v>
      </c>
      <c r="D42" s="24">
        <v>135000</v>
      </c>
      <c r="E42" s="22">
        <v>1228.5</v>
      </c>
      <c r="F42" s="23">
        <v>0.75245927032224402</v>
      </c>
      <c r="G42" s="22"/>
    </row>
    <row r="43" spans="1:7" x14ac:dyDescent="0.2">
      <c r="A43" s="21" t="s">
        <v>180</v>
      </c>
      <c r="B43" s="21" t="s">
        <v>179</v>
      </c>
      <c r="C43" s="21" t="s">
        <v>160</v>
      </c>
      <c r="D43" s="24">
        <v>11500</v>
      </c>
      <c r="E43" s="22">
        <v>1207.8507500000001</v>
      </c>
      <c r="F43" s="23">
        <v>0.73981155393013798</v>
      </c>
      <c r="G43" s="22"/>
    </row>
    <row r="44" spans="1:7" x14ac:dyDescent="0.2">
      <c r="A44" s="21" t="s">
        <v>174</v>
      </c>
      <c r="B44" s="21" t="s">
        <v>173</v>
      </c>
      <c r="C44" s="21" t="s">
        <v>175</v>
      </c>
      <c r="D44" s="24">
        <v>71800</v>
      </c>
      <c r="E44" s="22">
        <v>1204.9117000000001</v>
      </c>
      <c r="F44" s="23">
        <v>0.73801137857935195</v>
      </c>
      <c r="G44" s="22"/>
    </row>
    <row r="45" spans="1:7" x14ac:dyDescent="0.2">
      <c r="A45" s="21" t="s">
        <v>159</v>
      </c>
      <c r="B45" s="21" t="s">
        <v>158</v>
      </c>
      <c r="C45" s="21" t="s">
        <v>160</v>
      </c>
      <c r="D45" s="24">
        <v>125025</v>
      </c>
      <c r="E45" s="22">
        <v>1124.4748500000001</v>
      </c>
      <c r="F45" s="23">
        <v>0.68874361019675601</v>
      </c>
      <c r="G45" s="22"/>
    </row>
    <row r="46" spans="1:7" x14ac:dyDescent="0.2">
      <c r="A46" s="21" t="s">
        <v>177</v>
      </c>
      <c r="B46" s="21" t="s">
        <v>176</v>
      </c>
      <c r="C46" s="21" t="s">
        <v>178</v>
      </c>
      <c r="D46" s="24">
        <v>138700</v>
      </c>
      <c r="E46" s="22">
        <v>1102.1795500000001</v>
      </c>
      <c r="F46" s="23">
        <v>0.67508768413276299</v>
      </c>
      <c r="G46" s="22"/>
    </row>
    <row r="47" spans="1:7" x14ac:dyDescent="0.2">
      <c r="A47" s="21" t="s">
        <v>182</v>
      </c>
      <c r="B47" s="21" t="s">
        <v>181</v>
      </c>
      <c r="C47" s="21" t="s">
        <v>145</v>
      </c>
      <c r="D47" s="24">
        <v>106300</v>
      </c>
      <c r="E47" s="22">
        <v>1039.98605</v>
      </c>
      <c r="F47" s="23">
        <v>0.63699401247725895</v>
      </c>
      <c r="G47" s="22"/>
    </row>
    <row r="48" spans="1:7" x14ac:dyDescent="0.2">
      <c r="A48" s="21" t="s">
        <v>184</v>
      </c>
      <c r="B48" s="21" t="s">
        <v>183</v>
      </c>
      <c r="C48" s="21" t="s">
        <v>131</v>
      </c>
      <c r="D48" s="24">
        <v>112100</v>
      </c>
      <c r="E48" s="22">
        <v>915.68885</v>
      </c>
      <c r="F48" s="23">
        <v>0.56086167188702896</v>
      </c>
      <c r="G48" s="22"/>
    </row>
    <row r="49" spans="1:9" x14ac:dyDescent="0.2">
      <c r="A49" s="21" t="s">
        <v>186</v>
      </c>
      <c r="B49" s="21" t="s">
        <v>185</v>
      </c>
      <c r="C49" s="21" t="s">
        <v>145</v>
      </c>
      <c r="D49" s="24">
        <v>28686</v>
      </c>
      <c r="E49" s="22">
        <v>899.42084399999999</v>
      </c>
      <c r="F49" s="23">
        <v>0.550897478216408</v>
      </c>
      <c r="G49" s="22"/>
    </row>
    <row r="50" spans="1:9" x14ac:dyDescent="0.2">
      <c r="A50" s="21" t="s">
        <v>188</v>
      </c>
      <c r="B50" s="21" t="s">
        <v>187</v>
      </c>
      <c r="C50" s="21" t="s">
        <v>125</v>
      </c>
      <c r="D50" s="24">
        <v>55000</v>
      </c>
      <c r="E50" s="22">
        <v>392.53500000000003</v>
      </c>
      <c r="F50" s="23">
        <v>0.24042865256486901</v>
      </c>
      <c r="G50" s="22"/>
    </row>
    <row r="51" spans="1:9" x14ac:dyDescent="0.2">
      <c r="A51" s="20" t="s">
        <v>25</v>
      </c>
      <c r="B51" s="20"/>
      <c r="C51" s="20"/>
      <c r="D51" s="20"/>
      <c r="E51" s="25">
        <f>SUM(E7:E50)</f>
        <v>115198.56861399999</v>
      </c>
      <c r="F51" s="26">
        <f>SUM(F7:F50)</f>
        <v>70.5594064969128</v>
      </c>
      <c r="G51" s="25"/>
      <c r="H51" s="14"/>
      <c r="I51" s="14"/>
    </row>
    <row r="52" spans="1:9" x14ac:dyDescent="0.2">
      <c r="A52" s="21"/>
      <c r="B52" s="21"/>
      <c r="C52" s="21"/>
      <c r="D52" s="21"/>
      <c r="E52" s="22"/>
      <c r="F52" s="23"/>
      <c r="G52" s="22"/>
    </row>
    <row r="53" spans="1:9" x14ac:dyDescent="0.2">
      <c r="A53" s="20" t="s">
        <v>254</v>
      </c>
      <c r="B53" s="21"/>
      <c r="C53" s="21"/>
      <c r="D53" s="21"/>
      <c r="E53" s="22"/>
      <c r="F53" s="23"/>
      <c r="G53" s="22"/>
    </row>
    <row r="54" spans="1:9" x14ac:dyDescent="0.2">
      <c r="A54" s="21"/>
      <c r="B54" s="21" t="s">
        <v>255</v>
      </c>
      <c r="C54" s="21" t="s">
        <v>165</v>
      </c>
      <c r="D54" s="24">
        <v>27500</v>
      </c>
      <c r="E54" s="22">
        <v>2.7499999999999998E-3</v>
      </c>
      <c r="F54" s="23">
        <v>1.6843817609981E-6</v>
      </c>
      <c r="G54" s="22"/>
    </row>
    <row r="55" spans="1:9" x14ac:dyDescent="0.2">
      <c r="A55" s="21" t="s">
        <v>257</v>
      </c>
      <c r="B55" s="21" t="s">
        <v>256</v>
      </c>
      <c r="C55" s="21" t="s">
        <v>142</v>
      </c>
      <c r="D55" s="24">
        <v>27000</v>
      </c>
      <c r="E55" s="22">
        <v>2.7000000000000001E-3</v>
      </c>
      <c r="F55" s="23">
        <v>1.65375663807087E-6</v>
      </c>
      <c r="G55" s="22"/>
    </row>
    <row r="56" spans="1:9" x14ac:dyDescent="0.2">
      <c r="A56" s="20" t="s">
        <v>25</v>
      </c>
      <c r="B56" s="20"/>
      <c r="C56" s="20"/>
      <c r="D56" s="20"/>
      <c r="E56" s="25">
        <f>SUM(E53:E55)</f>
        <v>5.45E-3</v>
      </c>
      <c r="F56" s="26">
        <f>SUM(F53:F55)</f>
        <v>3.33813839906897E-6</v>
      </c>
      <c r="G56" s="25"/>
      <c r="H56" s="14"/>
      <c r="I56" s="14"/>
    </row>
    <row r="57" spans="1:9" x14ac:dyDescent="0.2">
      <c r="A57" s="21"/>
      <c r="B57" s="21"/>
      <c r="C57" s="21"/>
      <c r="D57" s="21"/>
      <c r="E57" s="22"/>
      <c r="F57" s="23"/>
      <c r="G57" s="22"/>
    </row>
    <row r="58" spans="1:9" x14ac:dyDescent="0.2">
      <c r="A58" s="20" t="s">
        <v>24</v>
      </c>
      <c r="B58" s="21"/>
      <c r="C58" s="21"/>
      <c r="D58" s="21"/>
      <c r="E58" s="22"/>
      <c r="F58" s="23"/>
      <c r="G58" s="22"/>
    </row>
    <row r="59" spans="1:9" x14ac:dyDescent="0.2">
      <c r="A59" s="20" t="s">
        <v>40</v>
      </c>
      <c r="B59" s="21"/>
      <c r="C59" s="21"/>
      <c r="D59" s="21"/>
      <c r="E59" s="22"/>
      <c r="F59" s="23"/>
      <c r="G59" s="22"/>
    </row>
    <row r="60" spans="1:9" x14ac:dyDescent="0.2">
      <c r="A60" s="21" t="s">
        <v>259</v>
      </c>
      <c r="B60" s="21" t="s">
        <v>258</v>
      </c>
      <c r="C60" s="21" t="s">
        <v>66</v>
      </c>
      <c r="D60" s="24">
        <v>4000</v>
      </c>
      <c r="E60" s="22">
        <v>4133.3295082000004</v>
      </c>
      <c r="F60" s="23">
        <v>2.5316744857481202</v>
      </c>
      <c r="G60" s="22">
        <v>7.6</v>
      </c>
    </row>
    <row r="61" spans="1:9" x14ac:dyDescent="0.2">
      <c r="A61" s="21" t="s">
        <v>194</v>
      </c>
      <c r="B61" s="21" t="s">
        <v>193</v>
      </c>
      <c r="C61" s="21" t="s">
        <v>65</v>
      </c>
      <c r="D61" s="24">
        <v>3500</v>
      </c>
      <c r="E61" s="22">
        <v>3561.3762869000002</v>
      </c>
      <c r="F61" s="23">
        <v>2.1813517315292801</v>
      </c>
      <c r="G61" s="22">
        <v>7.7850000000000001</v>
      </c>
    </row>
    <row r="62" spans="1:9" x14ac:dyDescent="0.2">
      <c r="A62" s="21" t="s">
        <v>190</v>
      </c>
      <c r="B62" s="21" t="s">
        <v>189</v>
      </c>
      <c r="C62" s="21" t="s">
        <v>65</v>
      </c>
      <c r="D62" s="24">
        <v>300</v>
      </c>
      <c r="E62" s="22">
        <v>3152.5060819999999</v>
      </c>
      <c r="F62" s="23">
        <v>1.93091772580232</v>
      </c>
      <c r="G62" s="22">
        <v>7.9450000000000003</v>
      </c>
    </row>
    <row r="63" spans="1:9" x14ac:dyDescent="0.2">
      <c r="A63" s="21" t="s">
        <v>192</v>
      </c>
      <c r="B63" s="21" t="s">
        <v>191</v>
      </c>
      <c r="C63" s="21" t="s">
        <v>65</v>
      </c>
      <c r="D63" s="24">
        <v>2000</v>
      </c>
      <c r="E63" s="22">
        <v>2092.5729179999998</v>
      </c>
      <c r="F63" s="23">
        <v>1.28170605695919</v>
      </c>
      <c r="G63" s="22">
        <v>8.2100000000000009</v>
      </c>
    </row>
    <row r="64" spans="1:9" x14ac:dyDescent="0.2">
      <c r="A64" s="21" t="s">
        <v>261</v>
      </c>
      <c r="B64" s="21" t="s">
        <v>260</v>
      </c>
      <c r="C64" s="21" t="s">
        <v>65</v>
      </c>
      <c r="D64" s="24">
        <v>200</v>
      </c>
      <c r="E64" s="22">
        <v>2053.8985901999999</v>
      </c>
      <c r="F64" s="23">
        <v>1.2580179360991299</v>
      </c>
      <c r="G64" s="22">
        <v>7.9</v>
      </c>
    </row>
    <row r="65" spans="1:9" x14ac:dyDescent="0.2">
      <c r="A65" s="21" t="s">
        <v>263</v>
      </c>
      <c r="B65" s="21" t="s">
        <v>262</v>
      </c>
      <c r="C65" s="21" t="s">
        <v>65</v>
      </c>
      <c r="D65" s="24">
        <v>150</v>
      </c>
      <c r="E65" s="22">
        <v>1550.5383033000001</v>
      </c>
      <c r="F65" s="23">
        <v>0.94970852283907903</v>
      </c>
      <c r="G65" s="22">
        <v>8.0378000000000007</v>
      </c>
    </row>
    <row r="66" spans="1:9" x14ac:dyDescent="0.2">
      <c r="A66" s="20" t="s">
        <v>25</v>
      </c>
      <c r="B66" s="20"/>
      <c r="C66" s="20"/>
      <c r="D66" s="20"/>
      <c r="E66" s="25">
        <f>SUM(E59:E65)</f>
        <v>16544.221688600002</v>
      </c>
      <c r="F66" s="26">
        <f>SUM(F59:F65)</f>
        <v>10.133376458977121</v>
      </c>
      <c r="G66" s="25"/>
      <c r="H66" s="14"/>
      <c r="I66" s="14"/>
    </row>
    <row r="67" spans="1:9" x14ac:dyDescent="0.2">
      <c r="A67" s="21"/>
      <c r="B67" s="21"/>
      <c r="C67" s="21"/>
      <c r="D67" s="21"/>
      <c r="E67" s="22"/>
      <c r="F67" s="23"/>
      <c r="G67" s="22"/>
    </row>
    <row r="68" spans="1:9" x14ac:dyDescent="0.2">
      <c r="A68" s="20" t="s">
        <v>42</v>
      </c>
      <c r="B68" s="21"/>
      <c r="C68" s="21"/>
      <c r="D68" s="21"/>
      <c r="E68" s="22"/>
      <c r="F68" s="23"/>
      <c r="G68" s="22"/>
    </row>
    <row r="69" spans="1:9" x14ac:dyDescent="0.2">
      <c r="A69" s="20" t="s">
        <v>43</v>
      </c>
      <c r="B69" s="21"/>
      <c r="C69" s="21"/>
      <c r="D69" s="21"/>
      <c r="E69" s="22"/>
      <c r="F69" s="23"/>
      <c r="G69" s="22"/>
    </row>
    <row r="70" spans="1:9" x14ac:dyDescent="0.2">
      <c r="A70" s="21" t="s">
        <v>45</v>
      </c>
      <c r="B70" s="21" t="s">
        <v>44</v>
      </c>
      <c r="C70" s="21" t="s">
        <v>46</v>
      </c>
      <c r="D70" s="24">
        <v>700</v>
      </c>
      <c r="E70" s="22">
        <v>3447.864</v>
      </c>
      <c r="F70" s="23">
        <v>2.1118251767279901</v>
      </c>
      <c r="G70" s="22">
        <v>7.2622</v>
      </c>
    </row>
    <row r="71" spans="1:9" x14ac:dyDescent="0.2">
      <c r="A71" s="21" t="s">
        <v>50</v>
      </c>
      <c r="B71" s="21" t="s">
        <v>49</v>
      </c>
      <c r="C71" s="21" t="s">
        <v>47</v>
      </c>
      <c r="D71" s="24">
        <v>500</v>
      </c>
      <c r="E71" s="22">
        <v>2470.0949999999998</v>
      </c>
      <c r="F71" s="23">
        <v>1.5129392603391301</v>
      </c>
      <c r="G71" s="22">
        <v>7.3650000000000002</v>
      </c>
    </row>
    <row r="72" spans="1:9" x14ac:dyDescent="0.2">
      <c r="A72" s="21" t="s">
        <v>196</v>
      </c>
      <c r="B72" s="21" t="s">
        <v>195</v>
      </c>
      <c r="C72" s="21" t="s">
        <v>47</v>
      </c>
      <c r="D72" s="24">
        <v>400</v>
      </c>
      <c r="E72" s="22">
        <v>1970.2439999999999</v>
      </c>
      <c r="F72" s="23">
        <v>1.2067792939330699</v>
      </c>
      <c r="G72" s="22">
        <v>7.35</v>
      </c>
    </row>
    <row r="73" spans="1:9" x14ac:dyDescent="0.2">
      <c r="A73" s="20" t="s">
        <v>25</v>
      </c>
      <c r="B73" s="20"/>
      <c r="C73" s="20"/>
      <c r="D73" s="20"/>
      <c r="E73" s="25">
        <f>SUM(E69:E72)</f>
        <v>7888.2029999999995</v>
      </c>
      <c r="F73" s="26">
        <f>SUM(F69:F72)</f>
        <v>4.8315437310001901</v>
      </c>
      <c r="G73" s="25"/>
      <c r="H73" s="14"/>
      <c r="I73" s="14"/>
    </row>
    <row r="74" spans="1:9" x14ac:dyDescent="0.2">
      <c r="A74" s="21"/>
      <c r="B74" s="21"/>
      <c r="C74" s="21"/>
      <c r="D74" s="21"/>
      <c r="E74" s="22"/>
      <c r="F74" s="23"/>
      <c r="G74" s="22"/>
    </row>
    <row r="75" spans="1:9" x14ac:dyDescent="0.2">
      <c r="A75" s="20" t="s">
        <v>51</v>
      </c>
      <c r="B75" s="21"/>
      <c r="C75" s="21"/>
      <c r="D75" s="21"/>
      <c r="E75" s="22"/>
      <c r="F75" s="23"/>
      <c r="G75" s="22"/>
    </row>
    <row r="76" spans="1:9" x14ac:dyDescent="0.2">
      <c r="A76" s="21" t="s">
        <v>53</v>
      </c>
      <c r="B76" s="21" t="s">
        <v>52</v>
      </c>
      <c r="C76" s="21" t="s">
        <v>47</v>
      </c>
      <c r="D76" s="24">
        <v>700</v>
      </c>
      <c r="E76" s="22">
        <v>3440.0625</v>
      </c>
      <c r="F76" s="23">
        <v>2.1070467387976501</v>
      </c>
      <c r="G76" s="22">
        <v>8.0500000000000007</v>
      </c>
    </row>
    <row r="77" spans="1:9" x14ac:dyDescent="0.2">
      <c r="A77" s="21" t="s">
        <v>198</v>
      </c>
      <c r="B77" s="21" t="s">
        <v>197</v>
      </c>
      <c r="C77" s="21" t="s">
        <v>47</v>
      </c>
      <c r="D77" s="24">
        <v>400</v>
      </c>
      <c r="E77" s="22">
        <v>1964.924</v>
      </c>
      <c r="F77" s="23">
        <v>1.2035207808536099</v>
      </c>
      <c r="G77" s="22">
        <v>7.8502000000000001</v>
      </c>
    </row>
    <row r="78" spans="1:9" x14ac:dyDescent="0.2">
      <c r="A78" s="20" t="s">
        <v>25</v>
      </c>
      <c r="B78" s="20"/>
      <c r="C78" s="20"/>
      <c r="D78" s="20"/>
      <c r="E78" s="25">
        <f>SUM(E75:E77)</f>
        <v>5404.9865</v>
      </c>
      <c r="F78" s="26">
        <f>SUM(F75:F77)</f>
        <v>3.3105675196512601</v>
      </c>
      <c r="G78" s="25"/>
      <c r="H78" s="14"/>
      <c r="I78" s="14"/>
    </row>
    <row r="79" spans="1:9" x14ac:dyDescent="0.2">
      <c r="A79" s="21"/>
      <c r="B79" s="21"/>
      <c r="C79" s="21"/>
      <c r="D79" s="21"/>
      <c r="E79" s="22"/>
      <c r="F79" s="23"/>
      <c r="G79" s="22"/>
    </row>
    <row r="80" spans="1:9" x14ac:dyDescent="0.2">
      <c r="A80" s="20" t="s">
        <v>60</v>
      </c>
      <c r="B80" s="21"/>
      <c r="C80" s="21"/>
      <c r="D80" s="21"/>
      <c r="E80" s="22"/>
      <c r="F80" s="23"/>
      <c r="G80" s="22"/>
    </row>
    <row r="81" spans="1:9" x14ac:dyDescent="0.2">
      <c r="A81" s="21" t="s">
        <v>200</v>
      </c>
      <c r="B81" s="21" t="s">
        <v>199</v>
      </c>
      <c r="C81" s="21" t="s">
        <v>62</v>
      </c>
      <c r="D81" s="24">
        <v>6500000</v>
      </c>
      <c r="E81" s="22">
        <v>6382.9566666999999</v>
      </c>
      <c r="F81" s="23">
        <v>3.9095766511384502</v>
      </c>
      <c r="G81" s="22">
        <v>7.2054097700124897</v>
      </c>
    </row>
    <row r="82" spans="1:9" x14ac:dyDescent="0.2">
      <c r="A82" s="21" t="s">
        <v>202</v>
      </c>
      <c r="B82" s="21" t="s">
        <v>201</v>
      </c>
      <c r="C82" s="21" t="s">
        <v>62</v>
      </c>
      <c r="D82" s="24">
        <v>5000000</v>
      </c>
      <c r="E82" s="22">
        <v>4867.2299999999996</v>
      </c>
      <c r="F82" s="23">
        <v>2.98119034130284</v>
      </c>
      <c r="G82" s="22">
        <v>7.1773810112500103</v>
      </c>
    </row>
    <row r="83" spans="1:9" x14ac:dyDescent="0.2">
      <c r="A83" s="21" t="s">
        <v>204</v>
      </c>
      <c r="B83" s="21" t="s">
        <v>203</v>
      </c>
      <c r="C83" s="21" t="s">
        <v>62</v>
      </c>
      <c r="D83" s="24">
        <v>4000000</v>
      </c>
      <c r="E83" s="22">
        <v>3900.3313333000001</v>
      </c>
      <c r="F83" s="23">
        <v>2.3889625307854301</v>
      </c>
      <c r="G83" s="22">
        <v>7.1473207199999997</v>
      </c>
    </row>
    <row r="84" spans="1:9" x14ac:dyDescent="0.2">
      <c r="A84" s="21" t="s">
        <v>265</v>
      </c>
      <c r="B84" s="21" t="s">
        <v>264</v>
      </c>
      <c r="C84" s="21" t="s">
        <v>62</v>
      </c>
      <c r="D84" s="24">
        <v>20000</v>
      </c>
      <c r="E84" s="22">
        <v>20.21848</v>
      </c>
      <c r="F84" s="23">
        <v>1.23838687080382E-2</v>
      </c>
      <c r="G84" s="22">
        <v>7.2116160165124903</v>
      </c>
    </row>
    <row r="85" spans="1:9" x14ac:dyDescent="0.2">
      <c r="A85" s="20" t="s">
        <v>25</v>
      </c>
      <c r="B85" s="20"/>
      <c r="C85" s="20"/>
      <c r="D85" s="20"/>
      <c r="E85" s="25">
        <f>SUM(E81:E84)</f>
        <v>15170.73648</v>
      </c>
      <c r="F85" s="26">
        <f>SUM(F81:F84)</f>
        <v>9.2921133919347589</v>
      </c>
      <c r="G85" s="25"/>
      <c r="H85" s="14"/>
      <c r="I85" s="14"/>
    </row>
    <row r="86" spans="1:9" x14ac:dyDescent="0.2">
      <c r="A86" s="21"/>
      <c r="B86" s="21"/>
      <c r="C86" s="21"/>
      <c r="D86" s="21"/>
      <c r="E86" s="22"/>
      <c r="F86" s="23"/>
      <c r="G86" s="22"/>
    </row>
    <row r="87" spans="1:9" x14ac:dyDescent="0.2">
      <c r="A87" s="20" t="s">
        <v>26</v>
      </c>
      <c r="B87" s="20"/>
      <c r="C87" s="20"/>
      <c r="D87" s="20"/>
      <c r="E87" s="25">
        <f>E51+E56+E66+E73+E78+E85</f>
        <v>160206.72173259998</v>
      </c>
      <c r="F87" s="26">
        <f>F51+F56+F66+F73+F78+F85</f>
        <v>98.127010936614539</v>
      </c>
      <c r="G87" s="25"/>
      <c r="H87" s="14"/>
      <c r="I87" s="14"/>
    </row>
    <row r="88" spans="1:9" x14ac:dyDescent="0.2">
      <c r="A88" s="20"/>
      <c r="B88" s="20"/>
      <c r="C88" s="20"/>
      <c r="D88" s="20"/>
      <c r="E88" s="25"/>
      <c r="F88" s="26"/>
      <c r="G88" s="25"/>
      <c r="H88" s="14"/>
      <c r="I88" s="14"/>
    </row>
    <row r="89" spans="1:9" x14ac:dyDescent="0.2">
      <c r="A89" s="20" t="s">
        <v>28</v>
      </c>
      <c r="B89" s="20"/>
      <c r="C89" s="20"/>
      <c r="D89" s="20"/>
      <c r="E89" s="25">
        <f>E91-(E51+E56+E66+E73+E78+E85)</f>
        <v>3057.9290536000335</v>
      </c>
      <c r="F89" s="26">
        <f>F91-(F51+F56+F66+F73+F78+F85)</f>
        <v>1.8729890633854609</v>
      </c>
      <c r="G89" s="25"/>
      <c r="H89" s="14"/>
      <c r="I89" s="14"/>
    </row>
    <row r="90" spans="1:9" x14ac:dyDescent="0.2">
      <c r="A90" s="20"/>
      <c r="B90" s="20"/>
      <c r="C90" s="20"/>
      <c r="D90" s="20"/>
      <c r="E90" s="25"/>
      <c r="F90" s="26"/>
      <c r="G90" s="25"/>
      <c r="H90" s="14"/>
      <c r="I90" s="14"/>
    </row>
    <row r="91" spans="1:9" x14ac:dyDescent="0.2">
      <c r="A91" s="27" t="s">
        <v>27</v>
      </c>
      <c r="B91" s="27"/>
      <c r="C91" s="27"/>
      <c r="D91" s="27"/>
      <c r="E91" s="28">
        <v>163264.65078620001</v>
      </c>
      <c r="F91" s="29">
        <v>100</v>
      </c>
      <c r="G91" s="28"/>
      <c r="H91" s="14"/>
      <c r="I91" s="14"/>
    </row>
    <row r="93" spans="1:9" x14ac:dyDescent="0.2">
      <c r="A93" s="14" t="s">
        <v>56</v>
      </c>
    </row>
    <row r="94" spans="1:9" x14ac:dyDescent="0.2">
      <c r="A94" s="14" t="s">
        <v>30</v>
      </c>
    </row>
    <row r="95" spans="1:9" x14ac:dyDescent="0.2">
      <c r="A95" s="14" t="s">
        <v>41</v>
      </c>
    </row>
    <row r="97" spans="1:5" x14ac:dyDescent="0.2">
      <c r="A97" s="14" t="s">
        <v>31</v>
      </c>
    </row>
    <row r="98" spans="1:5" x14ac:dyDescent="0.2">
      <c r="A98" s="14" t="s">
        <v>32</v>
      </c>
    </row>
    <row r="99" spans="1:5" x14ac:dyDescent="0.2">
      <c r="A99" s="14" t="s">
        <v>33</v>
      </c>
      <c r="B99" s="14"/>
      <c r="C99" s="30" t="s">
        <v>35</v>
      </c>
      <c r="D99" s="14" t="s">
        <v>34</v>
      </c>
    </row>
    <row r="100" spans="1:5" x14ac:dyDescent="0.2">
      <c r="A100" s="7" t="s">
        <v>63</v>
      </c>
      <c r="C100" s="31">
        <v>194.20939999999999</v>
      </c>
      <c r="D100" s="31">
        <v>224.82470000000001</v>
      </c>
    </row>
    <row r="101" spans="1:5" x14ac:dyDescent="0.2">
      <c r="A101" s="7" t="s">
        <v>71</v>
      </c>
      <c r="C101" s="31">
        <v>24.426200000000001</v>
      </c>
      <c r="D101" s="31">
        <v>28.276800000000001</v>
      </c>
    </row>
    <row r="102" spans="1:5" x14ac:dyDescent="0.2">
      <c r="A102" s="7" t="s">
        <v>64</v>
      </c>
      <c r="C102" s="31">
        <v>217.1748</v>
      </c>
      <c r="D102" s="31">
        <v>252.78960000000001</v>
      </c>
    </row>
    <row r="103" spans="1:5" x14ac:dyDescent="0.2">
      <c r="A103" s="7" t="s">
        <v>72</v>
      </c>
      <c r="C103" s="31">
        <v>28.479399999999998</v>
      </c>
      <c r="D103" s="31">
        <v>33.146700000000003</v>
      </c>
    </row>
    <row r="105" spans="1:5" x14ac:dyDescent="0.2">
      <c r="A105" s="7" t="s">
        <v>36</v>
      </c>
    </row>
    <row r="107" spans="1:5" x14ac:dyDescent="0.2">
      <c r="A107" s="14" t="s">
        <v>37</v>
      </c>
      <c r="D107" s="30" t="s">
        <v>38</v>
      </c>
    </row>
    <row r="109" spans="1:5" x14ac:dyDescent="0.2">
      <c r="A109" s="14" t="s">
        <v>266</v>
      </c>
      <c r="D109" s="49">
        <v>0.24540000000000001</v>
      </c>
    </row>
    <row r="111" spans="1:5" x14ac:dyDescent="0.2">
      <c r="A111" s="14" t="s">
        <v>267</v>
      </c>
      <c r="D111" s="32">
        <v>1.7350365731933475</v>
      </c>
      <c r="E111" s="10" t="s">
        <v>39</v>
      </c>
    </row>
    <row r="113" spans="1:4" x14ac:dyDescent="0.2">
      <c r="A113" s="14" t="s">
        <v>268</v>
      </c>
      <c r="D113" s="30" t="s">
        <v>38</v>
      </c>
    </row>
    <row r="115" spans="1:4" x14ac:dyDescent="0.2">
      <c r="A115" s="14" t="s">
        <v>819</v>
      </c>
    </row>
    <row r="116" spans="1:4" x14ac:dyDescent="0.2">
      <c r="A116" s="14"/>
    </row>
    <row r="117" spans="1:4" x14ac:dyDescent="0.2">
      <c r="A117" s="54" t="s">
        <v>809</v>
      </c>
    </row>
    <row r="118" spans="1:4" x14ac:dyDescent="0.2">
      <c r="A118" s="55"/>
    </row>
    <row r="119" spans="1:4" x14ac:dyDescent="0.2">
      <c r="A119" s="56"/>
    </row>
    <row r="120" spans="1:4" x14ac:dyDescent="0.2">
      <c r="A120" s="56"/>
    </row>
    <row r="121" spans="1:4" x14ac:dyDescent="0.2">
      <c r="A121" s="56"/>
    </row>
    <row r="122" spans="1:4" x14ac:dyDescent="0.2">
      <c r="A122" s="56"/>
    </row>
    <row r="123" spans="1:4" x14ac:dyDescent="0.2">
      <c r="A123" s="56"/>
    </row>
    <row r="124" spans="1:4" x14ac:dyDescent="0.2">
      <c r="A124" s="56"/>
    </row>
    <row r="125" spans="1:4" x14ac:dyDescent="0.2">
      <c r="A125" s="56"/>
    </row>
    <row r="126" spans="1:4" x14ac:dyDescent="0.2">
      <c r="A126" s="56"/>
    </row>
    <row r="127" spans="1:4" x14ac:dyDescent="0.2">
      <c r="A127" s="56"/>
    </row>
    <row r="128" spans="1:4" x14ac:dyDescent="0.2">
      <c r="A128" s="56"/>
    </row>
    <row r="129" spans="1:1" x14ac:dyDescent="0.2">
      <c r="A129" s="56"/>
    </row>
    <row r="130" spans="1:1" x14ac:dyDescent="0.2">
      <c r="A130" s="54" t="s">
        <v>812</v>
      </c>
    </row>
    <row r="131" spans="1:1" x14ac:dyDescent="0.2">
      <c r="A131" s="56"/>
    </row>
    <row r="132" spans="1:1" x14ac:dyDescent="0.2">
      <c r="A132" s="54" t="s">
        <v>810</v>
      </c>
    </row>
    <row r="133" spans="1:1" x14ac:dyDescent="0.2">
      <c r="A133" s="56"/>
    </row>
    <row r="134" spans="1:1" x14ac:dyDescent="0.2">
      <c r="A134" s="56"/>
    </row>
    <row r="135" spans="1:1" x14ac:dyDescent="0.2">
      <c r="A135" s="56"/>
    </row>
    <row r="136" spans="1:1" x14ac:dyDescent="0.2">
      <c r="A136" s="56"/>
    </row>
    <row r="137" spans="1:1" x14ac:dyDescent="0.2">
      <c r="A137" s="56"/>
    </row>
    <row r="138" spans="1:1" x14ac:dyDescent="0.2">
      <c r="A138" s="56"/>
    </row>
    <row r="139" spans="1:1" x14ac:dyDescent="0.2">
      <c r="A139" s="56"/>
    </row>
    <row r="140" spans="1:1" x14ac:dyDescent="0.2">
      <c r="A140" s="56"/>
    </row>
    <row r="141" spans="1:1" x14ac:dyDescent="0.2">
      <c r="A141" s="56"/>
    </row>
    <row r="142" spans="1:1" x14ac:dyDescent="0.2">
      <c r="A142" s="56"/>
    </row>
    <row r="143" spans="1:1" x14ac:dyDescent="0.2">
      <c r="A143" s="56"/>
    </row>
    <row r="144" spans="1:1" x14ac:dyDescent="0.2">
      <c r="A144" s="56"/>
    </row>
  </sheetData>
  <mergeCells count="1">
    <mergeCell ref="A1:G1"/>
  </mergeCells>
  <conditionalFormatting sqref="F2:F3 F247:F65536">
    <cfRule type="cellIs" dxfId="59" priority="2" stopIfTrue="1" operator="between">
      <formula>0.009</formula>
      <formula>-0.009</formula>
    </cfRule>
  </conditionalFormatting>
  <conditionalFormatting sqref="F5:F147">
    <cfRule type="cellIs" dxfId="5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4"/>
  <sheetViews>
    <sheetView workbookViewId="0">
      <selection sqref="A1:I1"/>
    </sheetView>
  </sheetViews>
  <sheetFormatPr defaultColWidth="9.140625" defaultRowHeight="11.25" x14ac:dyDescent="0.2"/>
  <cols>
    <col min="1" max="1" width="38.7109375" style="7" bestFit="1" customWidth="1"/>
    <col min="2" max="2" width="36.42578125" style="7" bestFit="1" customWidth="1"/>
    <col min="3" max="3" width="25.5703125" style="7" bestFit="1" customWidth="1"/>
    <col min="4" max="4" width="15.28515625" style="7" bestFit="1" customWidth="1"/>
    <col min="5" max="5" width="23" style="10" customWidth="1"/>
    <col min="6" max="6" width="21.28515625" style="11" customWidth="1"/>
    <col min="7" max="7" width="25.42578125" style="10" customWidth="1"/>
    <col min="8" max="8" width="18.85546875" style="7" customWidth="1"/>
    <col min="9" max="16384" width="9.140625" style="7"/>
  </cols>
  <sheetData>
    <row r="1" spans="1:11" s="1" customFormat="1" ht="15" customHeight="1" x14ac:dyDescent="0.2">
      <c r="A1" s="92" t="s">
        <v>10</v>
      </c>
      <c r="B1" s="93"/>
      <c r="C1" s="93"/>
      <c r="D1" s="93"/>
      <c r="E1" s="93"/>
      <c r="F1" s="93"/>
      <c r="G1" s="93"/>
      <c r="H1" s="93"/>
      <c r="I1" s="93"/>
    </row>
    <row r="2" spans="1:11" s="1" customFormat="1" ht="12" x14ac:dyDescent="0.2">
      <c r="E2" s="5"/>
      <c r="F2" s="9"/>
      <c r="G2" s="10"/>
    </row>
    <row r="3" spans="1:11" s="1" customFormat="1" ht="12" x14ac:dyDescent="0.2">
      <c r="A3" s="8" t="s">
        <v>7</v>
      </c>
      <c r="B3" s="2"/>
      <c r="C3" s="3"/>
      <c r="D3" s="3"/>
      <c r="E3" s="4"/>
      <c r="F3" s="9"/>
      <c r="G3" s="10"/>
    </row>
    <row r="4" spans="1:11" s="1" customFormat="1" ht="48" x14ac:dyDescent="0.2">
      <c r="A4" s="36" t="s">
        <v>2</v>
      </c>
      <c r="B4" s="36" t="s">
        <v>0</v>
      </c>
      <c r="C4" s="37" t="s">
        <v>4</v>
      </c>
      <c r="D4" s="37" t="s">
        <v>1</v>
      </c>
      <c r="E4" s="51" t="s">
        <v>6</v>
      </c>
      <c r="F4" s="51" t="s">
        <v>206</v>
      </c>
      <c r="G4" s="51" t="s">
        <v>207</v>
      </c>
      <c r="H4" s="52" t="s">
        <v>208</v>
      </c>
      <c r="I4" s="51" t="s">
        <v>5</v>
      </c>
      <c r="J4" s="33"/>
      <c r="K4" s="33"/>
    </row>
    <row r="5" spans="1:11" x14ac:dyDescent="0.2">
      <c r="A5" s="38" t="s">
        <v>73</v>
      </c>
      <c r="B5" s="39"/>
      <c r="C5" s="39"/>
      <c r="D5" s="39"/>
      <c r="E5" s="40"/>
      <c r="F5" s="41"/>
      <c r="G5" s="40"/>
      <c r="H5" s="39"/>
      <c r="I5" s="39"/>
    </row>
    <row r="6" spans="1:11" x14ac:dyDescent="0.2">
      <c r="A6" s="38" t="s">
        <v>40</v>
      </c>
      <c r="B6" s="39"/>
      <c r="C6" s="39"/>
      <c r="D6" s="39"/>
      <c r="E6" s="40"/>
      <c r="F6" s="41"/>
      <c r="G6" s="40"/>
      <c r="H6" s="39"/>
      <c r="I6" s="39"/>
    </row>
    <row r="7" spans="1:11" x14ac:dyDescent="0.2">
      <c r="A7" s="39" t="s">
        <v>75</v>
      </c>
      <c r="B7" s="39" t="s">
        <v>74</v>
      </c>
      <c r="C7" s="39" t="s">
        <v>76</v>
      </c>
      <c r="D7" s="42">
        <v>494000</v>
      </c>
      <c r="E7" s="40">
        <v>8443.6949999999997</v>
      </c>
      <c r="F7" s="41">
        <v>5.4330887227780504</v>
      </c>
      <c r="G7" s="40"/>
      <c r="H7" s="40"/>
      <c r="I7" s="43"/>
    </row>
    <row r="8" spans="1:11" x14ac:dyDescent="0.2">
      <c r="A8" s="39" t="s">
        <v>78</v>
      </c>
      <c r="B8" s="39" t="s">
        <v>77</v>
      </c>
      <c r="C8" s="39" t="s">
        <v>76</v>
      </c>
      <c r="D8" s="42">
        <v>749672</v>
      </c>
      <c r="E8" s="40">
        <v>7471.2311520000003</v>
      </c>
      <c r="F8" s="41">
        <v>4.80735764581729</v>
      </c>
      <c r="G8" s="40"/>
      <c r="H8" s="40"/>
      <c r="I8" s="43"/>
    </row>
    <row r="9" spans="1:11" x14ac:dyDescent="0.2">
      <c r="A9" s="39" t="s">
        <v>80</v>
      </c>
      <c r="B9" s="39" t="s">
        <v>79</v>
      </c>
      <c r="C9" s="39" t="s">
        <v>81</v>
      </c>
      <c r="D9" s="42">
        <v>165900</v>
      </c>
      <c r="E9" s="40">
        <v>5849.634</v>
      </c>
      <c r="F9" s="41">
        <v>3.7639422690870599</v>
      </c>
      <c r="G9" s="40"/>
      <c r="H9" s="40"/>
      <c r="I9" s="43"/>
    </row>
    <row r="10" spans="1:11" x14ac:dyDescent="0.2">
      <c r="A10" s="39" t="s">
        <v>83</v>
      </c>
      <c r="B10" s="39" t="s">
        <v>82</v>
      </c>
      <c r="C10" s="39" t="s">
        <v>84</v>
      </c>
      <c r="D10" s="42">
        <v>329000</v>
      </c>
      <c r="E10" s="40">
        <v>5076.1409999999996</v>
      </c>
      <c r="F10" s="41">
        <v>3.2662388234453399</v>
      </c>
      <c r="G10" s="40"/>
      <c r="H10" s="40"/>
      <c r="I10" s="43"/>
    </row>
    <row r="11" spans="1:11" x14ac:dyDescent="0.2">
      <c r="A11" s="39" t="s">
        <v>86</v>
      </c>
      <c r="B11" s="39" t="s">
        <v>85</v>
      </c>
      <c r="C11" s="39" t="s">
        <v>76</v>
      </c>
      <c r="D11" s="42">
        <v>376000</v>
      </c>
      <c r="E11" s="40">
        <v>4144.6480000000001</v>
      </c>
      <c r="F11" s="41">
        <v>2.66687040551377</v>
      </c>
      <c r="G11" s="40"/>
      <c r="H11" s="40"/>
      <c r="I11" s="43"/>
    </row>
    <row r="12" spans="1:11" x14ac:dyDescent="0.2">
      <c r="A12" s="39" t="s">
        <v>99</v>
      </c>
      <c r="B12" s="39" t="s">
        <v>98</v>
      </c>
      <c r="C12" s="39" t="s">
        <v>100</v>
      </c>
      <c r="D12" s="42">
        <v>136718</v>
      </c>
      <c r="E12" s="40">
        <v>3534.0919410000001</v>
      </c>
      <c r="F12" s="41">
        <v>2.2740086028578599</v>
      </c>
      <c r="G12" s="40"/>
      <c r="H12" s="40"/>
      <c r="I12" s="43"/>
    </row>
    <row r="13" spans="1:11" x14ac:dyDescent="0.2">
      <c r="A13" s="39" t="s">
        <v>88</v>
      </c>
      <c r="B13" s="39" t="s">
        <v>87</v>
      </c>
      <c r="C13" s="39" t="s">
        <v>84</v>
      </c>
      <c r="D13" s="42">
        <v>230714</v>
      </c>
      <c r="E13" s="40">
        <v>3382.4979539999999</v>
      </c>
      <c r="F13" s="41">
        <v>2.1764655744549302</v>
      </c>
      <c r="G13" s="40"/>
      <c r="H13" s="40"/>
      <c r="I13" s="43"/>
    </row>
    <row r="14" spans="1:11" x14ac:dyDescent="0.2">
      <c r="A14" s="39" t="s">
        <v>93</v>
      </c>
      <c r="B14" s="39" t="s">
        <v>92</v>
      </c>
      <c r="C14" s="39" t="s">
        <v>94</v>
      </c>
      <c r="D14" s="42">
        <v>427000</v>
      </c>
      <c r="E14" s="40">
        <v>3330.3865000000001</v>
      </c>
      <c r="F14" s="41">
        <v>2.1429345014999099</v>
      </c>
      <c r="G14" s="40"/>
      <c r="H14" s="40"/>
      <c r="I14" s="43"/>
    </row>
    <row r="15" spans="1:11" x14ac:dyDescent="0.2">
      <c r="A15" s="39" t="s">
        <v>90</v>
      </c>
      <c r="B15" s="39" t="s">
        <v>89</v>
      </c>
      <c r="C15" s="39" t="s">
        <v>91</v>
      </c>
      <c r="D15" s="42">
        <v>1024000</v>
      </c>
      <c r="E15" s="40">
        <v>3186.1759999999999</v>
      </c>
      <c r="F15" s="41">
        <v>2.0501423718391099</v>
      </c>
      <c r="G15" s="40"/>
      <c r="H15" s="40"/>
      <c r="I15" s="43"/>
    </row>
    <row r="16" spans="1:11" x14ac:dyDescent="0.2">
      <c r="A16" s="39" t="s">
        <v>105</v>
      </c>
      <c r="B16" s="39" t="s">
        <v>104</v>
      </c>
      <c r="C16" s="39" t="s">
        <v>76</v>
      </c>
      <c r="D16" s="42">
        <v>486000</v>
      </c>
      <c r="E16" s="40">
        <v>3120.3629999999998</v>
      </c>
      <c r="F16" s="41">
        <v>2.0077950501852402</v>
      </c>
      <c r="G16" s="40"/>
      <c r="H16" s="40"/>
      <c r="I16" s="43"/>
    </row>
    <row r="17" spans="1:9" x14ac:dyDescent="0.2">
      <c r="A17" s="39" t="s">
        <v>96</v>
      </c>
      <c r="B17" s="39" t="s">
        <v>95</v>
      </c>
      <c r="C17" s="39" t="s">
        <v>97</v>
      </c>
      <c r="D17" s="42">
        <v>245600</v>
      </c>
      <c r="E17" s="40">
        <v>3093.2091999999998</v>
      </c>
      <c r="F17" s="41">
        <v>1.99032295952344</v>
      </c>
      <c r="G17" s="40"/>
      <c r="H17" s="40"/>
      <c r="I17" s="43"/>
    </row>
    <row r="18" spans="1:9" x14ac:dyDescent="0.2">
      <c r="A18" s="39" t="s">
        <v>110</v>
      </c>
      <c r="B18" s="39" t="s">
        <v>109</v>
      </c>
      <c r="C18" s="39" t="s">
        <v>111</v>
      </c>
      <c r="D18" s="42">
        <v>1816000</v>
      </c>
      <c r="E18" s="40">
        <v>2943.7359999999999</v>
      </c>
      <c r="F18" s="41">
        <v>1.89414454980145</v>
      </c>
      <c r="G18" s="40"/>
      <c r="H18" s="40"/>
      <c r="I18" s="43"/>
    </row>
    <row r="19" spans="1:9" x14ac:dyDescent="0.2">
      <c r="A19" s="39" t="s">
        <v>102</v>
      </c>
      <c r="B19" s="39" t="s">
        <v>101</v>
      </c>
      <c r="C19" s="39" t="s">
        <v>103</v>
      </c>
      <c r="D19" s="42">
        <v>425000</v>
      </c>
      <c r="E19" s="40">
        <v>2785.6624999999999</v>
      </c>
      <c r="F19" s="41">
        <v>1.7924322839960101</v>
      </c>
      <c r="G19" s="40"/>
      <c r="H19" s="40"/>
      <c r="I19" s="43"/>
    </row>
    <row r="20" spans="1:9" x14ac:dyDescent="0.2">
      <c r="A20" s="39" t="s">
        <v>107</v>
      </c>
      <c r="B20" s="39" t="s">
        <v>106</v>
      </c>
      <c r="C20" s="39" t="s">
        <v>108</v>
      </c>
      <c r="D20" s="42">
        <v>250717</v>
      </c>
      <c r="E20" s="40">
        <v>2587.9008739999999</v>
      </c>
      <c r="F20" s="41">
        <v>1.6651827255954701</v>
      </c>
      <c r="G20" s="40"/>
      <c r="H20" s="40"/>
      <c r="I20" s="43"/>
    </row>
    <row r="21" spans="1:9" x14ac:dyDescent="0.2">
      <c r="A21" s="39" t="s">
        <v>113</v>
      </c>
      <c r="B21" s="39" t="s">
        <v>112</v>
      </c>
      <c r="C21" s="39" t="s">
        <v>76</v>
      </c>
      <c r="D21" s="42">
        <v>158200</v>
      </c>
      <c r="E21" s="40">
        <v>2529.5389</v>
      </c>
      <c r="F21" s="41">
        <v>1.62762976059869</v>
      </c>
      <c r="G21" s="40"/>
      <c r="H21" s="40"/>
      <c r="I21" s="43"/>
    </row>
    <row r="22" spans="1:9" x14ac:dyDescent="0.2">
      <c r="A22" s="39" t="s">
        <v>115</v>
      </c>
      <c r="B22" s="39" t="s">
        <v>114</v>
      </c>
      <c r="C22" s="39" t="s">
        <v>116</v>
      </c>
      <c r="D22" s="42">
        <v>1282000</v>
      </c>
      <c r="E22" s="40">
        <v>2361.444</v>
      </c>
      <c r="F22" s="41">
        <v>1.51946923306347</v>
      </c>
      <c r="G22" s="40"/>
      <c r="H22" s="40"/>
      <c r="I22" s="43"/>
    </row>
    <row r="23" spans="1:9" x14ac:dyDescent="0.2">
      <c r="A23" s="39" t="s">
        <v>118</v>
      </c>
      <c r="B23" s="39" t="s">
        <v>117</v>
      </c>
      <c r="C23" s="39" t="s">
        <v>119</v>
      </c>
      <c r="D23" s="42">
        <v>1517000</v>
      </c>
      <c r="E23" s="40">
        <v>2117.732</v>
      </c>
      <c r="F23" s="41">
        <v>1.3626529436539601</v>
      </c>
      <c r="G23" s="40"/>
      <c r="H23" s="40"/>
      <c r="I23" s="43"/>
    </row>
    <row r="24" spans="1:9" x14ac:dyDescent="0.2">
      <c r="A24" s="39" t="s">
        <v>124</v>
      </c>
      <c r="B24" s="39" t="s">
        <v>123</v>
      </c>
      <c r="C24" s="39" t="s">
        <v>125</v>
      </c>
      <c r="D24" s="42">
        <v>1710000</v>
      </c>
      <c r="E24" s="40">
        <v>2115.27</v>
      </c>
      <c r="F24" s="41">
        <v>1.36106877174397</v>
      </c>
      <c r="G24" s="40"/>
      <c r="H24" s="40"/>
      <c r="I24" s="43"/>
    </row>
    <row r="25" spans="1:9" x14ac:dyDescent="0.2">
      <c r="A25" s="39" t="s">
        <v>121</v>
      </c>
      <c r="B25" s="39" t="s">
        <v>120</v>
      </c>
      <c r="C25" s="39" t="s">
        <v>122</v>
      </c>
      <c r="D25" s="42">
        <v>178000</v>
      </c>
      <c r="E25" s="40">
        <v>1989.595</v>
      </c>
      <c r="F25" s="41">
        <v>1.28020329457608</v>
      </c>
      <c r="G25" s="40"/>
      <c r="H25" s="40"/>
      <c r="I25" s="43"/>
    </row>
    <row r="26" spans="1:9" x14ac:dyDescent="0.2">
      <c r="A26" s="39" t="s">
        <v>157</v>
      </c>
      <c r="B26" s="39" t="s">
        <v>156</v>
      </c>
      <c r="C26" s="39" t="s">
        <v>97</v>
      </c>
      <c r="D26" s="42">
        <v>37100</v>
      </c>
      <c r="E26" s="40">
        <v>1930.1646000000001</v>
      </c>
      <c r="F26" s="41">
        <v>1.2419628517332</v>
      </c>
      <c r="G26" s="40"/>
      <c r="H26" s="40"/>
      <c r="I26" s="43"/>
    </row>
    <row r="27" spans="1:9" x14ac:dyDescent="0.2">
      <c r="A27" s="39" t="s">
        <v>139</v>
      </c>
      <c r="B27" s="39" t="s">
        <v>138</v>
      </c>
      <c r="C27" s="39" t="s">
        <v>131</v>
      </c>
      <c r="D27" s="42">
        <v>335400</v>
      </c>
      <c r="E27" s="40">
        <v>1895.1777</v>
      </c>
      <c r="F27" s="41">
        <v>1.21945055920784</v>
      </c>
      <c r="G27" s="40"/>
      <c r="H27" s="40"/>
      <c r="I27" s="43"/>
    </row>
    <row r="28" spans="1:9" x14ac:dyDescent="0.2">
      <c r="A28" s="39" t="s">
        <v>172</v>
      </c>
      <c r="B28" s="39" t="s">
        <v>171</v>
      </c>
      <c r="C28" s="39" t="s">
        <v>116</v>
      </c>
      <c r="D28" s="42">
        <v>64800</v>
      </c>
      <c r="E28" s="40">
        <v>1816.992</v>
      </c>
      <c r="F28" s="41">
        <v>1.16914203373972</v>
      </c>
      <c r="G28" s="40"/>
      <c r="H28" s="40"/>
      <c r="I28" s="43"/>
    </row>
    <row r="29" spans="1:9" x14ac:dyDescent="0.2">
      <c r="A29" s="39" t="s">
        <v>127</v>
      </c>
      <c r="B29" s="39" t="s">
        <v>126</v>
      </c>
      <c r="C29" s="39" t="s">
        <v>128</v>
      </c>
      <c r="D29" s="42">
        <v>320000</v>
      </c>
      <c r="E29" s="40">
        <v>1755.2</v>
      </c>
      <c r="F29" s="41">
        <v>1.12938202128571</v>
      </c>
      <c r="G29" s="40"/>
      <c r="H29" s="40"/>
      <c r="I29" s="43"/>
    </row>
    <row r="30" spans="1:9" x14ac:dyDescent="0.2">
      <c r="A30" s="39" t="s">
        <v>133</v>
      </c>
      <c r="B30" s="39" t="s">
        <v>132</v>
      </c>
      <c r="C30" s="39" t="s">
        <v>134</v>
      </c>
      <c r="D30" s="42">
        <v>197000</v>
      </c>
      <c r="E30" s="40">
        <v>1693.5105000000001</v>
      </c>
      <c r="F30" s="41">
        <v>1.08968796237384</v>
      </c>
      <c r="G30" s="40"/>
      <c r="H30" s="40"/>
      <c r="I30" s="43"/>
    </row>
    <row r="31" spans="1:9" x14ac:dyDescent="0.2">
      <c r="A31" s="39" t="s">
        <v>141</v>
      </c>
      <c r="B31" s="39" t="s">
        <v>140</v>
      </c>
      <c r="C31" s="39" t="s">
        <v>142</v>
      </c>
      <c r="D31" s="42">
        <v>129500</v>
      </c>
      <c r="E31" s="40">
        <v>1691.3995</v>
      </c>
      <c r="F31" s="41">
        <v>1.08832964113015</v>
      </c>
      <c r="G31" s="40"/>
      <c r="H31" s="40"/>
      <c r="I31" s="43"/>
    </row>
    <row r="32" spans="1:9" x14ac:dyDescent="0.2">
      <c r="A32" s="39" t="s">
        <v>130</v>
      </c>
      <c r="B32" s="39" t="s">
        <v>129</v>
      </c>
      <c r="C32" s="39" t="s">
        <v>131</v>
      </c>
      <c r="D32" s="42">
        <v>117500</v>
      </c>
      <c r="E32" s="40">
        <v>1669.7925</v>
      </c>
      <c r="F32" s="41">
        <v>1.07442663444492</v>
      </c>
      <c r="G32" s="40"/>
      <c r="H32" s="40"/>
      <c r="I32" s="43"/>
    </row>
    <row r="33" spans="1:9" x14ac:dyDescent="0.2">
      <c r="A33" s="39" t="s">
        <v>147</v>
      </c>
      <c r="B33" s="39" t="s">
        <v>146</v>
      </c>
      <c r="C33" s="39" t="s">
        <v>84</v>
      </c>
      <c r="D33" s="42">
        <v>121400</v>
      </c>
      <c r="E33" s="40">
        <v>1544.9971</v>
      </c>
      <c r="F33" s="41">
        <v>0.994127135186052</v>
      </c>
      <c r="G33" s="40"/>
      <c r="H33" s="40"/>
      <c r="I33" s="43"/>
    </row>
    <row r="34" spans="1:9" x14ac:dyDescent="0.2">
      <c r="A34" s="39" t="s">
        <v>149</v>
      </c>
      <c r="B34" s="39" t="s">
        <v>148</v>
      </c>
      <c r="C34" s="39" t="s">
        <v>150</v>
      </c>
      <c r="D34" s="42">
        <v>730000</v>
      </c>
      <c r="E34" s="40">
        <v>1496.865</v>
      </c>
      <c r="F34" s="41">
        <v>0.963156574345848</v>
      </c>
      <c r="G34" s="40"/>
      <c r="H34" s="40"/>
      <c r="I34" s="43"/>
    </row>
    <row r="35" spans="1:9" x14ac:dyDescent="0.2">
      <c r="A35" s="39" t="s">
        <v>136</v>
      </c>
      <c r="B35" s="39" t="s">
        <v>135</v>
      </c>
      <c r="C35" s="39" t="s">
        <v>137</v>
      </c>
      <c r="D35" s="42">
        <v>311000</v>
      </c>
      <c r="E35" s="40">
        <v>1489.3789999999999</v>
      </c>
      <c r="F35" s="41">
        <v>0.95833971369672299</v>
      </c>
      <c r="G35" s="40"/>
      <c r="H35" s="40"/>
      <c r="I35" s="43"/>
    </row>
    <row r="36" spans="1:9" x14ac:dyDescent="0.2">
      <c r="A36" s="39" t="s">
        <v>186</v>
      </c>
      <c r="B36" s="39" t="s">
        <v>185</v>
      </c>
      <c r="C36" s="39" t="s">
        <v>145</v>
      </c>
      <c r="D36" s="42">
        <v>47000</v>
      </c>
      <c r="E36" s="40">
        <v>1473.6379999999999</v>
      </c>
      <c r="F36" s="41">
        <v>0.948211179970048</v>
      </c>
      <c r="G36" s="40"/>
      <c r="H36" s="40"/>
      <c r="I36" s="43"/>
    </row>
    <row r="37" spans="1:9" x14ac:dyDescent="0.2">
      <c r="A37" s="39" t="s">
        <v>152</v>
      </c>
      <c r="B37" s="39" t="s">
        <v>151</v>
      </c>
      <c r="C37" s="39" t="s">
        <v>153</v>
      </c>
      <c r="D37" s="42">
        <v>269561</v>
      </c>
      <c r="E37" s="40">
        <v>1441.7470089999999</v>
      </c>
      <c r="F37" s="41">
        <v>0.92769094758833504</v>
      </c>
      <c r="G37" s="40"/>
      <c r="H37" s="40"/>
      <c r="I37" s="43"/>
    </row>
    <row r="38" spans="1:9" x14ac:dyDescent="0.2">
      <c r="A38" s="39" t="s">
        <v>159</v>
      </c>
      <c r="B38" s="39" t="s">
        <v>158</v>
      </c>
      <c r="C38" s="39" t="s">
        <v>160</v>
      </c>
      <c r="D38" s="42">
        <v>152099</v>
      </c>
      <c r="E38" s="40">
        <v>1367.9784059999999</v>
      </c>
      <c r="F38" s="41">
        <v>0.88022459961456301</v>
      </c>
      <c r="G38" s="40"/>
      <c r="H38" s="40"/>
      <c r="I38" s="43"/>
    </row>
    <row r="39" spans="1:9" x14ac:dyDescent="0.2">
      <c r="A39" s="39" t="s">
        <v>167</v>
      </c>
      <c r="B39" s="39" t="s">
        <v>166</v>
      </c>
      <c r="C39" s="39" t="s">
        <v>168</v>
      </c>
      <c r="D39" s="42">
        <v>41912</v>
      </c>
      <c r="E39" s="40">
        <v>1340.366716</v>
      </c>
      <c r="F39" s="41">
        <v>0.862457880002374</v>
      </c>
      <c r="G39" s="40"/>
      <c r="H39" s="40"/>
      <c r="I39" s="43"/>
    </row>
    <row r="40" spans="1:9" x14ac:dyDescent="0.2">
      <c r="A40" s="39" t="s">
        <v>155</v>
      </c>
      <c r="B40" s="39" t="s">
        <v>154</v>
      </c>
      <c r="C40" s="39" t="s">
        <v>94</v>
      </c>
      <c r="D40" s="42">
        <v>13000</v>
      </c>
      <c r="E40" s="40">
        <v>1339.3054999999999</v>
      </c>
      <c r="F40" s="41">
        <v>0.86177504142494699</v>
      </c>
      <c r="G40" s="40"/>
      <c r="H40" s="40"/>
      <c r="I40" s="43"/>
    </row>
    <row r="41" spans="1:9" x14ac:dyDescent="0.2">
      <c r="A41" s="39" t="s">
        <v>177</v>
      </c>
      <c r="B41" s="39" t="s">
        <v>176</v>
      </c>
      <c r="C41" s="39" t="s">
        <v>178</v>
      </c>
      <c r="D41" s="42">
        <v>168000</v>
      </c>
      <c r="E41" s="40">
        <v>1335.0119999999999</v>
      </c>
      <c r="F41" s="41">
        <v>0.85901239232034898</v>
      </c>
      <c r="G41" s="40"/>
      <c r="H41" s="40"/>
      <c r="I41" s="43"/>
    </row>
    <row r="42" spans="1:9" x14ac:dyDescent="0.2">
      <c r="A42" s="39" t="s">
        <v>144</v>
      </c>
      <c r="B42" s="39" t="s">
        <v>143</v>
      </c>
      <c r="C42" s="39" t="s">
        <v>145</v>
      </c>
      <c r="D42" s="42">
        <v>389400</v>
      </c>
      <c r="E42" s="40">
        <v>1210.6446000000001</v>
      </c>
      <c r="F42" s="41">
        <v>0.77898828931553599</v>
      </c>
      <c r="G42" s="40"/>
      <c r="H42" s="40"/>
      <c r="I42" s="43"/>
    </row>
    <row r="43" spans="1:9" x14ac:dyDescent="0.2">
      <c r="A43" s="39" t="s">
        <v>162</v>
      </c>
      <c r="B43" s="39" t="s">
        <v>161</v>
      </c>
      <c r="C43" s="39" t="s">
        <v>160</v>
      </c>
      <c r="D43" s="42">
        <v>314000</v>
      </c>
      <c r="E43" s="40">
        <v>1201.05</v>
      </c>
      <c r="F43" s="41">
        <v>0.77281465170077501</v>
      </c>
      <c r="G43" s="40"/>
      <c r="H43" s="40"/>
      <c r="I43" s="43"/>
    </row>
    <row r="44" spans="1:9" x14ac:dyDescent="0.2">
      <c r="A44" s="39" t="s">
        <v>164</v>
      </c>
      <c r="B44" s="39" t="s">
        <v>163</v>
      </c>
      <c r="C44" s="39" t="s">
        <v>165</v>
      </c>
      <c r="D44" s="42">
        <v>151000</v>
      </c>
      <c r="E44" s="40">
        <v>1147.0715</v>
      </c>
      <c r="F44" s="41">
        <v>0.73808222950616997</v>
      </c>
      <c r="G44" s="40"/>
      <c r="H44" s="40"/>
      <c r="I44" s="43"/>
    </row>
    <row r="45" spans="1:9" x14ac:dyDescent="0.2">
      <c r="A45" s="39" t="s">
        <v>180</v>
      </c>
      <c r="B45" s="39" t="s">
        <v>179</v>
      </c>
      <c r="C45" s="39" t="s">
        <v>160</v>
      </c>
      <c r="D45" s="42">
        <v>10500</v>
      </c>
      <c r="E45" s="40">
        <v>1102.82025</v>
      </c>
      <c r="F45" s="41">
        <v>0.70960879846160596</v>
      </c>
      <c r="G45" s="40"/>
      <c r="H45" s="40"/>
      <c r="I45" s="43"/>
    </row>
    <row r="46" spans="1:9" x14ac:dyDescent="0.2">
      <c r="A46" s="39" t="s">
        <v>174</v>
      </c>
      <c r="B46" s="39" t="s">
        <v>173</v>
      </c>
      <c r="C46" s="39" t="s">
        <v>175</v>
      </c>
      <c r="D46" s="42">
        <v>64000</v>
      </c>
      <c r="E46" s="40">
        <v>1074.0160000000001</v>
      </c>
      <c r="F46" s="41">
        <v>0.69107472708135398</v>
      </c>
      <c r="G46" s="40"/>
      <c r="H46" s="40"/>
      <c r="I46" s="43"/>
    </row>
    <row r="47" spans="1:9" x14ac:dyDescent="0.2">
      <c r="A47" s="39" t="s">
        <v>170</v>
      </c>
      <c r="B47" s="39" t="s">
        <v>169</v>
      </c>
      <c r="C47" s="39" t="s">
        <v>97</v>
      </c>
      <c r="D47" s="42">
        <v>113000</v>
      </c>
      <c r="E47" s="40">
        <v>1028.3</v>
      </c>
      <c r="F47" s="41">
        <v>0.66165880383323505</v>
      </c>
      <c r="G47" s="40"/>
      <c r="H47" s="40"/>
      <c r="I47" s="43"/>
    </row>
    <row r="48" spans="1:9" x14ac:dyDescent="0.2">
      <c r="A48" s="39" t="s">
        <v>184</v>
      </c>
      <c r="B48" s="39" t="s">
        <v>183</v>
      </c>
      <c r="C48" s="39" t="s">
        <v>131</v>
      </c>
      <c r="D48" s="42">
        <v>100000</v>
      </c>
      <c r="E48" s="40">
        <v>816.85</v>
      </c>
      <c r="F48" s="41">
        <v>0.52560147224659903</v>
      </c>
      <c r="G48" s="40"/>
      <c r="H48" s="40"/>
      <c r="I48" s="43"/>
    </row>
    <row r="49" spans="1:9" x14ac:dyDescent="0.2">
      <c r="A49" s="39" t="s">
        <v>182</v>
      </c>
      <c r="B49" s="39" t="s">
        <v>181</v>
      </c>
      <c r="C49" s="39" t="s">
        <v>145</v>
      </c>
      <c r="D49" s="42">
        <v>80000</v>
      </c>
      <c r="E49" s="40">
        <v>782.68</v>
      </c>
      <c r="F49" s="41">
        <v>0.50361481336594005</v>
      </c>
      <c r="G49" s="40"/>
      <c r="H49" s="40"/>
      <c r="I49" s="43"/>
    </row>
    <row r="50" spans="1:9" x14ac:dyDescent="0.2">
      <c r="A50" s="39" t="s">
        <v>188</v>
      </c>
      <c r="B50" s="39" t="s">
        <v>187</v>
      </c>
      <c r="C50" s="39" t="s">
        <v>125</v>
      </c>
      <c r="D50" s="42">
        <v>50000</v>
      </c>
      <c r="E50" s="40">
        <v>356.85</v>
      </c>
      <c r="F50" s="41">
        <v>0.229614844060965</v>
      </c>
      <c r="G50" s="40"/>
      <c r="H50" s="40"/>
      <c r="I50" s="43"/>
    </row>
    <row r="51" spans="1:9" x14ac:dyDescent="0.2">
      <c r="A51" s="38" t="s">
        <v>25</v>
      </c>
      <c r="B51" s="38"/>
      <c r="C51" s="38"/>
      <c r="D51" s="38"/>
      <c r="E51" s="44">
        <f>SUM(E7:E50)</f>
        <v>104064.76090200002</v>
      </c>
      <c r="F51" s="45">
        <f>SUM(F7:F50)</f>
        <v>66.960386287667902</v>
      </c>
      <c r="G51" s="44">
        <f>SUM(G7:G50)</f>
        <v>0</v>
      </c>
      <c r="H51" s="44">
        <f>SUM(H7:H50)</f>
        <v>0</v>
      </c>
      <c r="I51" s="38"/>
    </row>
    <row r="52" spans="1:9" x14ac:dyDescent="0.2">
      <c r="A52" s="39"/>
      <c r="B52" s="39"/>
      <c r="C52" s="39"/>
      <c r="D52" s="39"/>
      <c r="E52" s="40"/>
      <c r="F52" s="41"/>
      <c r="G52" s="40"/>
      <c r="H52" s="39"/>
      <c r="I52" s="39"/>
    </row>
    <row r="53" spans="1:9" x14ac:dyDescent="0.2">
      <c r="A53" s="38" t="s">
        <v>269</v>
      </c>
      <c r="B53" s="39"/>
      <c r="C53" s="39"/>
      <c r="D53" s="39"/>
      <c r="E53" s="40"/>
      <c r="F53" s="41"/>
      <c r="G53" s="40"/>
      <c r="H53" s="39"/>
      <c r="I53" s="39"/>
    </row>
    <row r="54" spans="1:9" x14ac:dyDescent="0.2">
      <c r="A54" s="39"/>
      <c r="B54" s="21" t="s">
        <v>839</v>
      </c>
      <c r="C54" s="39"/>
      <c r="D54" s="39"/>
      <c r="E54" s="40"/>
      <c r="F54" s="41"/>
      <c r="G54" s="40">
        <v>-26263.14</v>
      </c>
      <c r="H54" s="40">
        <v>-16.898996204711501</v>
      </c>
      <c r="I54" s="43"/>
    </row>
    <row r="55" spans="1:9" x14ac:dyDescent="0.2">
      <c r="A55" s="38" t="s">
        <v>25</v>
      </c>
      <c r="B55" s="38"/>
      <c r="C55" s="38"/>
      <c r="D55" s="38"/>
      <c r="E55" s="44"/>
      <c r="F55" s="45"/>
      <c r="G55" s="44">
        <f>SUM(G53:G54)</f>
        <v>-26263.14</v>
      </c>
      <c r="H55" s="44">
        <f>SUM(H53:H54)</f>
        <v>-16.898996204711501</v>
      </c>
      <c r="I55" s="38"/>
    </row>
    <row r="56" spans="1:9" x14ac:dyDescent="0.2">
      <c r="A56" s="39"/>
      <c r="B56" s="39"/>
      <c r="C56" s="39"/>
      <c r="D56" s="39"/>
      <c r="E56" s="40"/>
      <c r="F56" s="41"/>
      <c r="G56" s="40"/>
      <c r="H56" s="39"/>
      <c r="I56" s="39"/>
    </row>
    <row r="57" spans="1:9" x14ac:dyDescent="0.2">
      <c r="A57" s="38" t="s">
        <v>24</v>
      </c>
      <c r="B57" s="39"/>
      <c r="C57" s="39"/>
      <c r="D57" s="39"/>
      <c r="E57" s="40"/>
      <c r="F57" s="41"/>
      <c r="G57" s="40"/>
      <c r="H57" s="39"/>
      <c r="I57" s="39"/>
    </row>
    <row r="58" spans="1:9" x14ac:dyDescent="0.2">
      <c r="A58" s="38" t="s">
        <v>40</v>
      </c>
      <c r="B58" s="39"/>
      <c r="C58" s="39"/>
      <c r="D58" s="39"/>
      <c r="E58" s="40"/>
      <c r="F58" s="41"/>
      <c r="G58" s="40"/>
      <c r="H58" s="39"/>
      <c r="I58" s="39"/>
    </row>
    <row r="59" spans="1:9" x14ac:dyDescent="0.2">
      <c r="A59" s="39" t="s">
        <v>190</v>
      </c>
      <c r="B59" s="39" t="s">
        <v>189</v>
      </c>
      <c r="C59" s="39" t="s">
        <v>65</v>
      </c>
      <c r="D59" s="42">
        <v>200</v>
      </c>
      <c r="E59" s="40">
        <v>2101.6707213</v>
      </c>
      <c r="F59" s="41">
        <v>1.3523183268566501</v>
      </c>
      <c r="G59" s="43"/>
      <c r="H59" s="43"/>
      <c r="I59" s="43">
        <v>7.9450000000000003</v>
      </c>
    </row>
    <row r="60" spans="1:9" x14ac:dyDescent="0.2">
      <c r="A60" s="39" t="s">
        <v>263</v>
      </c>
      <c r="B60" s="39" t="s">
        <v>262</v>
      </c>
      <c r="C60" s="39" t="s">
        <v>65</v>
      </c>
      <c r="D60" s="42">
        <v>150</v>
      </c>
      <c r="E60" s="40">
        <v>1550.5383033000001</v>
      </c>
      <c r="F60" s="41">
        <v>0.997692617970526</v>
      </c>
      <c r="G60" s="43"/>
      <c r="H60" s="43"/>
      <c r="I60" s="43">
        <v>8.0378000000000007</v>
      </c>
    </row>
    <row r="61" spans="1:9" x14ac:dyDescent="0.2">
      <c r="A61" s="39" t="s">
        <v>261</v>
      </c>
      <c r="B61" s="39" t="s">
        <v>260</v>
      </c>
      <c r="C61" s="39" t="s">
        <v>65</v>
      </c>
      <c r="D61" s="42">
        <v>150</v>
      </c>
      <c r="E61" s="40">
        <v>1540.4239425999999</v>
      </c>
      <c r="F61" s="41">
        <v>0.99118454075346896</v>
      </c>
      <c r="G61" s="43"/>
      <c r="H61" s="43"/>
      <c r="I61" s="43">
        <v>7.9</v>
      </c>
    </row>
    <row r="62" spans="1:9" x14ac:dyDescent="0.2">
      <c r="A62" s="38" t="s">
        <v>25</v>
      </c>
      <c r="B62" s="38"/>
      <c r="C62" s="38"/>
      <c r="D62" s="38"/>
      <c r="E62" s="44">
        <f>SUM(E58:E61)</f>
        <v>5192.6329671999993</v>
      </c>
      <c r="F62" s="45">
        <f>SUM(F58:F61)</f>
        <v>3.3411954855806449</v>
      </c>
      <c r="G62" s="44"/>
      <c r="H62" s="38"/>
      <c r="I62" s="38"/>
    </row>
    <row r="63" spans="1:9" x14ac:dyDescent="0.2">
      <c r="A63" s="39"/>
      <c r="B63" s="39"/>
      <c r="C63" s="39"/>
      <c r="D63" s="39"/>
      <c r="E63" s="40"/>
      <c r="F63" s="41"/>
      <c r="G63" s="40"/>
      <c r="H63" s="39"/>
      <c r="I63" s="39"/>
    </row>
    <row r="64" spans="1:9" x14ac:dyDescent="0.2">
      <c r="A64" s="38" t="s">
        <v>42</v>
      </c>
      <c r="B64" s="39"/>
      <c r="C64" s="39"/>
      <c r="D64" s="39"/>
      <c r="E64" s="40"/>
      <c r="F64" s="41"/>
      <c r="G64" s="40"/>
      <c r="H64" s="39"/>
      <c r="I64" s="39"/>
    </row>
    <row r="65" spans="1:9" x14ac:dyDescent="0.2">
      <c r="A65" s="38" t="s">
        <v>43</v>
      </c>
      <c r="B65" s="39"/>
      <c r="C65" s="39"/>
      <c r="D65" s="39"/>
      <c r="E65" s="40"/>
      <c r="F65" s="41"/>
      <c r="G65" s="40"/>
      <c r="H65" s="39"/>
      <c r="I65" s="39"/>
    </row>
    <row r="66" spans="1:9" x14ac:dyDescent="0.2">
      <c r="A66" s="39" t="s">
        <v>196</v>
      </c>
      <c r="B66" s="39" t="s">
        <v>195</v>
      </c>
      <c r="C66" s="39" t="s">
        <v>47</v>
      </c>
      <c r="D66" s="42">
        <v>800</v>
      </c>
      <c r="E66" s="40">
        <v>3940.4879999999998</v>
      </c>
      <c r="F66" s="41">
        <v>2.5355038185346901</v>
      </c>
      <c r="G66" s="43"/>
      <c r="H66" s="43"/>
      <c r="I66" s="43">
        <v>7.35</v>
      </c>
    </row>
    <row r="67" spans="1:9" x14ac:dyDescent="0.2">
      <c r="A67" s="39" t="s">
        <v>271</v>
      </c>
      <c r="B67" s="39" t="s">
        <v>270</v>
      </c>
      <c r="C67" s="39" t="s">
        <v>47</v>
      </c>
      <c r="D67" s="42">
        <v>500</v>
      </c>
      <c r="E67" s="40">
        <v>2480.52</v>
      </c>
      <c r="F67" s="41">
        <v>1.5960885890152801</v>
      </c>
      <c r="G67" s="43"/>
      <c r="H67" s="43"/>
      <c r="I67" s="43">
        <v>7.3498000000000001</v>
      </c>
    </row>
    <row r="68" spans="1:9" x14ac:dyDescent="0.2">
      <c r="A68" s="39" t="s">
        <v>273</v>
      </c>
      <c r="B68" s="39" t="s">
        <v>272</v>
      </c>
      <c r="C68" s="39" t="s">
        <v>46</v>
      </c>
      <c r="D68" s="42">
        <v>500</v>
      </c>
      <c r="E68" s="40">
        <v>2477.0250000000001</v>
      </c>
      <c r="F68" s="41">
        <v>1.5938397340902599</v>
      </c>
      <c r="G68" s="43"/>
      <c r="H68" s="43"/>
      <c r="I68" s="43">
        <v>7.3597000000000001</v>
      </c>
    </row>
    <row r="69" spans="1:9" x14ac:dyDescent="0.2">
      <c r="A69" s="39" t="s">
        <v>275</v>
      </c>
      <c r="B69" s="39" t="s">
        <v>274</v>
      </c>
      <c r="C69" s="39" t="s">
        <v>48</v>
      </c>
      <c r="D69" s="42">
        <v>500</v>
      </c>
      <c r="E69" s="40">
        <v>2476.0100000000002</v>
      </c>
      <c r="F69" s="41">
        <v>1.5931866331606801</v>
      </c>
      <c r="G69" s="43"/>
      <c r="H69" s="43"/>
      <c r="I69" s="43">
        <v>7.3677000000000001</v>
      </c>
    </row>
    <row r="70" spans="1:9" x14ac:dyDescent="0.2">
      <c r="A70" s="39" t="s">
        <v>50</v>
      </c>
      <c r="B70" s="39" t="s">
        <v>49</v>
      </c>
      <c r="C70" s="39" t="s">
        <v>47</v>
      </c>
      <c r="D70" s="42">
        <v>100</v>
      </c>
      <c r="E70" s="40">
        <v>494.01900000000001</v>
      </c>
      <c r="F70" s="41">
        <v>0.31787612623834599</v>
      </c>
      <c r="G70" s="43"/>
      <c r="H70" s="43"/>
      <c r="I70" s="43">
        <v>7.3650000000000002</v>
      </c>
    </row>
    <row r="71" spans="1:9" x14ac:dyDescent="0.2">
      <c r="A71" s="38" t="s">
        <v>25</v>
      </c>
      <c r="B71" s="38"/>
      <c r="C71" s="38"/>
      <c r="D71" s="38"/>
      <c r="E71" s="44">
        <f>SUM(E65:E70)</f>
        <v>11868.062</v>
      </c>
      <c r="F71" s="45">
        <f>SUM(F65:F70)</f>
        <v>7.6364949010392564</v>
      </c>
      <c r="G71" s="44"/>
      <c r="H71" s="38"/>
      <c r="I71" s="38"/>
    </row>
    <row r="72" spans="1:9" x14ac:dyDescent="0.2">
      <c r="A72" s="39"/>
      <c r="B72" s="39"/>
      <c r="C72" s="39"/>
      <c r="D72" s="39"/>
      <c r="E72" s="40"/>
      <c r="F72" s="41"/>
      <c r="G72" s="40"/>
      <c r="H72" s="39"/>
      <c r="I72" s="39"/>
    </row>
    <row r="73" spans="1:9" x14ac:dyDescent="0.2">
      <c r="A73" s="38" t="s">
        <v>51</v>
      </c>
      <c r="B73" s="39"/>
      <c r="C73" s="39"/>
      <c r="D73" s="39"/>
      <c r="E73" s="40"/>
      <c r="F73" s="41"/>
      <c r="G73" s="40"/>
      <c r="H73" s="39"/>
      <c r="I73" s="39"/>
    </row>
    <row r="74" spans="1:9" x14ac:dyDescent="0.2">
      <c r="A74" s="39" t="s">
        <v>53</v>
      </c>
      <c r="B74" s="39" t="s">
        <v>52</v>
      </c>
      <c r="C74" s="39" t="s">
        <v>47</v>
      </c>
      <c r="D74" s="42">
        <v>500</v>
      </c>
      <c r="E74" s="40">
        <v>2457.1875</v>
      </c>
      <c r="F74" s="41">
        <v>1.5810753107497599</v>
      </c>
      <c r="G74" s="43"/>
      <c r="H74" s="43"/>
      <c r="I74" s="43">
        <v>8.0500000000000007</v>
      </c>
    </row>
    <row r="75" spans="1:9" x14ac:dyDescent="0.2">
      <c r="A75" s="39" t="s">
        <v>198</v>
      </c>
      <c r="B75" s="39" t="s">
        <v>197</v>
      </c>
      <c r="C75" s="39" t="s">
        <v>47</v>
      </c>
      <c r="D75" s="42">
        <v>500</v>
      </c>
      <c r="E75" s="40">
        <v>2456.1550000000002</v>
      </c>
      <c r="F75" s="41">
        <v>1.5804109494593199</v>
      </c>
      <c r="G75" s="43"/>
      <c r="H75" s="43"/>
      <c r="I75" s="43">
        <v>7.8502000000000001</v>
      </c>
    </row>
    <row r="76" spans="1:9" x14ac:dyDescent="0.2">
      <c r="A76" s="38" t="s">
        <v>25</v>
      </c>
      <c r="B76" s="38"/>
      <c r="C76" s="38"/>
      <c r="D76" s="38"/>
      <c r="E76" s="44">
        <f>SUM(E73:E75)</f>
        <v>4913.3425000000007</v>
      </c>
      <c r="F76" s="45">
        <f>SUM(F73:F75)</f>
        <v>3.1614862602090801</v>
      </c>
      <c r="G76" s="44"/>
      <c r="H76" s="38"/>
      <c r="I76" s="38"/>
    </row>
    <row r="77" spans="1:9" x14ac:dyDescent="0.2">
      <c r="A77" s="39"/>
      <c r="B77" s="39"/>
      <c r="C77" s="39"/>
      <c r="D77" s="39"/>
      <c r="E77" s="40"/>
      <c r="F77" s="41"/>
      <c r="G77" s="40"/>
      <c r="H77" s="39"/>
      <c r="I77" s="39"/>
    </row>
    <row r="78" spans="1:9" x14ac:dyDescent="0.2">
      <c r="A78" s="38" t="s">
        <v>60</v>
      </c>
      <c r="B78" s="39"/>
      <c r="C78" s="39"/>
      <c r="D78" s="39"/>
      <c r="E78" s="40"/>
      <c r="F78" s="41"/>
      <c r="G78" s="40"/>
      <c r="H78" s="39"/>
      <c r="I78" s="39"/>
    </row>
    <row r="79" spans="1:9" x14ac:dyDescent="0.2">
      <c r="A79" s="39" t="s">
        <v>205</v>
      </c>
      <c r="B79" s="21" t="s">
        <v>837</v>
      </c>
      <c r="C79" s="39" t="s">
        <v>62</v>
      </c>
      <c r="D79" s="42">
        <v>15000000</v>
      </c>
      <c r="E79" s="40">
        <v>15219.7483333</v>
      </c>
      <c r="F79" s="41">
        <v>9.7931347630595607</v>
      </c>
      <c r="G79" s="43"/>
      <c r="H79" s="43"/>
      <c r="I79" s="43">
        <v>7.2098859042000001</v>
      </c>
    </row>
    <row r="80" spans="1:9" x14ac:dyDescent="0.2">
      <c r="A80" s="39" t="s">
        <v>265</v>
      </c>
      <c r="B80" s="39" t="s">
        <v>264</v>
      </c>
      <c r="C80" s="39" t="s">
        <v>62</v>
      </c>
      <c r="D80" s="42">
        <v>480000</v>
      </c>
      <c r="E80" s="40">
        <v>485.24351999999999</v>
      </c>
      <c r="F80" s="41">
        <v>0.31222955072549702</v>
      </c>
      <c r="G80" s="43"/>
      <c r="H80" s="43"/>
      <c r="I80" s="43">
        <v>7.2116160165124903</v>
      </c>
    </row>
    <row r="81" spans="1:9" x14ac:dyDescent="0.2">
      <c r="A81" s="38" t="s">
        <v>25</v>
      </c>
      <c r="B81" s="38"/>
      <c r="C81" s="38"/>
      <c r="D81" s="38"/>
      <c r="E81" s="44">
        <f>SUM(E79:E80)</f>
        <v>15704.9918533</v>
      </c>
      <c r="F81" s="45">
        <f>SUM(F79:F80)</f>
        <v>10.105364313785058</v>
      </c>
      <c r="G81" s="44"/>
      <c r="H81" s="38"/>
      <c r="I81" s="38"/>
    </row>
    <row r="82" spans="1:9" x14ac:dyDescent="0.2">
      <c r="A82" s="39"/>
      <c r="B82" s="39"/>
      <c r="C82" s="39"/>
      <c r="D82" s="39"/>
      <c r="E82" s="40"/>
      <c r="F82" s="41"/>
      <c r="G82" s="40"/>
      <c r="H82" s="39"/>
      <c r="I82" s="39"/>
    </row>
    <row r="83" spans="1:9" x14ac:dyDescent="0.2">
      <c r="A83" s="38" t="s">
        <v>26</v>
      </c>
      <c r="B83" s="38"/>
      <c r="C83" s="38"/>
      <c r="D83" s="38"/>
      <c r="E83" s="44">
        <f>E51+E55+E62+E71+E76+E81</f>
        <v>141743.79022250001</v>
      </c>
      <c r="F83" s="45">
        <f>F51+F55+F62+F71+F76+F81</f>
        <v>91.204927248281933</v>
      </c>
      <c r="G83" s="44"/>
      <c r="H83" s="38"/>
      <c r="I83" s="38"/>
    </row>
    <row r="84" spans="1:9" x14ac:dyDescent="0.2">
      <c r="A84" s="38"/>
      <c r="B84" s="38"/>
      <c r="C84" s="38"/>
      <c r="D84" s="38"/>
      <c r="E84" s="44"/>
      <c r="F84" s="45"/>
      <c r="G84" s="44"/>
      <c r="H84" s="38"/>
      <c r="I84" s="38"/>
    </row>
    <row r="85" spans="1:9" x14ac:dyDescent="0.2">
      <c r="A85" s="38" t="s">
        <v>247</v>
      </c>
      <c r="B85" s="38"/>
      <c r="C85" s="38"/>
      <c r="D85" s="38"/>
      <c r="E85" s="88">
        <v>4176.2381699999996</v>
      </c>
      <c r="F85" s="88">
        <f>E85/E89*100</f>
        <v>2.6871970748661855</v>
      </c>
      <c r="G85" s="44"/>
      <c r="H85" s="38"/>
      <c r="I85" s="38"/>
    </row>
    <row r="86" spans="1:9" x14ac:dyDescent="0.2">
      <c r="A86" s="38"/>
      <c r="B86" s="38"/>
      <c r="C86" s="38"/>
      <c r="D86" s="38"/>
      <c r="E86" s="44"/>
      <c r="F86" s="45"/>
      <c r="G86" s="44"/>
      <c r="H86" s="38"/>
      <c r="I86" s="38"/>
    </row>
    <row r="87" spans="1:9" x14ac:dyDescent="0.2">
      <c r="A87" s="38" t="s">
        <v>28</v>
      </c>
      <c r="B87" s="38"/>
      <c r="C87" s="38"/>
      <c r="D87" s="38"/>
      <c r="E87" s="44">
        <f>E89-(E51+E55+E62+E71+E76+E81+E85)</f>
        <v>9492.397776799975</v>
      </c>
      <c r="F87" s="45">
        <f>F89-(F51+F55+F62+F71+F76+F81+F85)</f>
        <v>6.1078756768518758</v>
      </c>
      <c r="G87" s="44"/>
      <c r="H87" s="38"/>
      <c r="I87" s="38"/>
    </row>
    <row r="88" spans="1:9" x14ac:dyDescent="0.2">
      <c r="A88" s="39"/>
      <c r="B88" s="39"/>
      <c r="C88" s="39"/>
      <c r="D88" s="39"/>
      <c r="E88" s="40"/>
      <c r="F88" s="41"/>
      <c r="G88" s="40"/>
      <c r="H88" s="39"/>
      <c r="I88" s="39"/>
    </row>
    <row r="89" spans="1:9" x14ac:dyDescent="0.2">
      <c r="A89" s="46" t="s">
        <v>27</v>
      </c>
      <c r="B89" s="46"/>
      <c r="C89" s="46"/>
      <c r="D89" s="46"/>
      <c r="E89" s="47">
        <v>155412.42616929999</v>
      </c>
      <c r="F89" s="48">
        <v>100</v>
      </c>
      <c r="G89" s="47"/>
      <c r="H89" s="46"/>
      <c r="I89" s="46"/>
    </row>
    <row r="91" spans="1:9" x14ac:dyDescent="0.2">
      <c r="A91" s="14" t="s">
        <v>56</v>
      </c>
    </row>
    <row r="92" spans="1:9" x14ac:dyDescent="0.2">
      <c r="A92" s="14" t="s">
        <v>30</v>
      </c>
    </row>
    <row r="94" spans="1:9" x14ac:dyDescent="0.2">
      <c r="A94" s="14" t="s">
        <v>31</v>
      </c>
    </row>
    <row r="95" spans="1:9" x14ac:dyDescent="0.2">
      <c r="A95" s="14" t="s">
        <v>32</v>
      </c>
    </row>
    <row r="96" spans="1:9" x14ac:dyDescent="0.2">
      <c r="A96" s="14" t="s">
        <v>33</v>
      </c>
      <c r="B96" s="14"/>
      <c r="C96" s="30" t="s">
        <v>35</v>
      </c>
      <c r="D96" s="14" t="s">
        <v>34</v>
      </c>
    </row>
    <row r="97" spans="1:5" x14ac:dyDescent="0.2">
      <c r="A97" s="7" t="s">
        <v>63</v>
      </c>
      <c r="C97" s="31">
        <v>10.7559</v>
      </c>
      <c r="D97" s="31">
        <v>12.1296</v>
      </c>
    </row>
    <row r="98" spans="1:5" x14ac:dyDescent="0.2">
      <c r="A98" s="7" t="s">
        <v>71</v>
      </c>
      <c r="C98" s="31">
        <v>10.7559</v>
      </c>
      <c r="D98" s="31">
        <v>12.1296</v>
      </c>
    </row>
    <row r="99" spans="1:5" x14ac:dyDescent="0.2">
      <c r="A99" s="7" t="s">
        <v>64</v>
      </c>
      <c r="C99" s="31">
        <v>10.9224</v>
      </c>
      <c r="D99" s="31">
        <v>12.4284</v>
      </c>
    </row>
    <row r="100" spans="1:5" x14ac:dyDescent="0.2">
      <c r="A100" s="7" t="s">
        <v>72</v>
      </c>
      <c r="C100" s="31">
        <v>10.9224</v>
      </c>
      <c r="D100" s="31">
        <v>12.4284</v>
      </c>
    </row>
    <row r="102" spans="1:5" x14ac:dyDescent="0.2">
      <c r="A102" s="7" t="s">
        <v>36</v>
      </c>
    </row>
    <row r="104" spans="1:5" x14ac:dyDescent="0.2">
      <c r="A104" s="14" t="s">
        <v>37</v>
      </c>
      <c r="D104" s="30" t="s">
        <v>38</v>
      </c>
    </row>
    <row r="106" spans="1:5" x14ac:dyDescent="0.2">
      <c r="A106" s="14" t="s">
        <v>248</v>
      </c>
      <c r="D106" s="32" t="s">
        <v>276</v>
      </c>
    </row>
    <row r="108" spans="1:5" x14ac:dyDescent="0.2">
      <c r="A108" s="14" t="s">
        <v>250</v>
      </c>
      <c r="D108" s="32">
        <f>ABS(+H51+H55)</f>
        <v>16.898996204711501</v>
      </c>
    </row>
    <row r="110" spans="1:5" x14ac:dyDescent="0.2">
      <c r="A110" s="14" t="s">
        <v>251</v>
      </c>
      <c r="D110" s="49">
        <v>1.3692</v>
      </c>
    </row>
    <row r="112" spans="1:5" x14ac:dyDescent="0.2">
      <c r="A112" s="14" t="s">
        <v>252</v>
      </c>
      <c r="D112" s="32">
        <v>1.751092499613226</v>
      </c>
      <c r="E112" s="10" t="s">
        <v>39</v>
      </c>
    </row>
    <row r="114" spans="1:9" x14ac:dyDescent="0.2">
      <c r="A114" s="14" t="s">
        <v>253</v>
      </c>
      <c r="D114" s="30" t="s">
        <v>38</v>
      </c>
    </row>
    <row r="116" spans="1:9" x14ac:dyDescent="0.2">
      <c r="A116" s="58" t="s">
        <v>843</v>
      </c>
      <c r="B116" s="57"/>
      <c r="C116" s="57"/>
      <c r="D116" s="30"/>
    </row>
    <row r="117" spans="1:9" x14ac:dyDescent="0.2">
      <c r="A117" s="57"/>
      <c r="B117" s="57"/>
      <c r="C117" s="57"/>
      <c r="D117" s="30"/>
    </row>
    <row r="118" spans="1:9" x14ac:dyDescent="0.2">
      <c r="A118" s="59" t="s">
        <v>840</v>
      </c>
      <c r="B118" s="59" t="s">
        <v>841</v>
      </c>
      <c r="C118" s="59" t="s">
        <v>842</v>
      </c>
      <c r="D118" s="60" t="s">
        <v>3</v>
      </c>
    </row>
    <row r="119" spans="1:9" x14ac:dyDescent="0.2">
      <c r="A119" s="61" t="s">
        <v>139</v>
      </c>
      <c r="B119" s="62">
        <v>100000</v>
      </c>
      <c r="C119" s="63">
        <v>565.04999999999995</v>
      </c>
      <c r="D119" s="64">
        <f>C119/E89</f>
        <v>3.6358096577454972E-3</v>
      </c>
    </row>
    <row r="121" spans="1:9" x14ac:dyDescent="0.2">
      <c r="A121" s="14" t="s">
        <v>807</v>
      </c>
      <c r="G121" s="11"/>
      <c r="H121" s="11"/>
      <c r="I121" s="11"/>
    </row>
    <row r="122" spans="1:9" x14ac:dyDescent="0.2">
      <c r="G122" s="11"/>
      <c r="H122" s="11"/>
      <c r="I122" s="11"/>
    </row>
    <row r="123" spans="1:9" x14ac:dyDescent="0.2">
      <c r="A123" s="54" t="s">
        <v>809</v>
      </c>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A139" s="54" t="s">
        <v>813</v>
      </c>
      <c r="G139" s="11"/>
      <c r="H139" s="11"/>
      <c r="I139" s="11"/>
    </row>
    <row r="140" spans="1:9" x14ac:dyDescent="0.2">
      <c r="G140" s="11"/>
      <c r="H140" s="11"/>
      <c r="I140" s="11"/>
    </row>
    <row r="141" spans="1:9" x14ac:dyDescent="0.2">
      <c r="A141" s="54" t="s">
        <v>810</v>
      </c>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sheetData>
  <mergeCells count="1">
    <mergeCell ref="A1:I1"/>
  </mergeCells>
  <conditionalFormatting sqref="F2:F3 F5:F120 F257:F65541">
    <cfRule type="cellIs" dxfId="57" priority="2" stopIfTrue="1" operator="between">
      <formula>0.009</formula>
      <formula>-0.009</formula>
    </cfRule>
  </conditionalFormatting>
  <conditionalFormatting sqref="F121:I154">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9"/>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11</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75</v>
      </c>
      <c r="B7" s="21" t="s">
        <v>74</v>
      </c>
      <c r="C7" s="21" t="s">
        <v>76</v>
      </c>
      <c r="D7" s="24">
        <v>700000</v>
      </c>
      <c r="E7" s="22">
        <v>11964.75</v>
      </c>
      <c r="F7" s="23">
        <v>7.1570277097206203</v>
      </c>
    </row>
    <row r="8" spans="1:6" x14ac:dyDescent="0.2">
      <c r="A8" s="21" t="s">
        <v>78</v>
      </c>
      <c r="B8" s="21" t="s">
        <v>77</v>
      </c>
      <c r="C8" s="21" t="s">
        <v>76</v>
      </c>
      <c r="D8" s="24">
        <v>800000</v>
      </c>
      <c r="E8" s="22">
        <v>7972.8</v>
      </c>
      <c r="F8" s="23">
        <v>4.7691385548432299</v>
      </c>
    </row>
    <row r="9" spans="1:6" x14ac:dyDescent="0.2">
      <c r="A9" s="21" t="s">
        <v>105</v>
      </c>
      <c r="B9" s="21" t="s">
        <v>104</v>
      </c>
      <c r="C9" s="21" t="s">
        <v>76</v>
      </c>
      <c r="D9" s="24">
        <v>950000</v>
      </c>
      <c r="E9" s="22">
        <v>6099.4750000000004</v>
      </c>
      <c r="F9" s="23">
        <v>3.6485602782965101</v>
      </c>
    </row>
    <row r="10" spans="1:6" x14ac:dyDescent="0.2">
      <c r="A10" s="21" t="s">
        <v>90</v>
      </c>
      <c r="B10" s="21" t="s">
        <v>89</v>
      </c>
      <c r="C10" s="21" t="s">
        <v>91</v>
      </c>
      <c r="D10" s="24">
        <v>1900000</v>
      </c>
      <c r="E10" s="22">
        <v>5911.85</v>
      </c>
      <c r="F10" s="23">
        <v>3.53632748412728</v>
      </c>
    </row>
    <row r="11" spans="1:6" x14ac:dyDescent="0.2">
      <c r="A11" s="21" t="s">
        <v>88</v>
      </c>
      <c r="B11" s="21" t="s">
        <v>87</v>
      </c>
      <c r="C11" s="21" t="s">
        <v>84</v>
      </c>
      <c r="D11" s="24">
        <v>400000</v>
      </c>
      <c r="E11" s="22">
        <v>5864.4</v>
      </c>
      <c r="F11" s="23">
        <v>3.5079440273207201</v>
      </c>
    </row>
    <row r="12" spans="1:6" x14ac:dyDescent="0.2">
      <c r="A12" s="21" t="s">
        <v>278</v>
      </c>
      <c r="B12" s="21" t="s">
        <v>277</v>
      </c>
      <c r="C12" s="21" t="s">
        <v>94</v>
      </c>
      <c r="D12" s="24">
        <v>1100000</v>
      </c>
      <c r="E12" s="22">
        <v>5712.3</v>
      </c>
      <c r="F12" s="23">
        <v>3.41696143974902</v>
      </c>
    </row>
    <row r="13" spans="1:6" x14ac:dyDescent="0.2">
      <c r="A13" s="21" t="s">
        <v>280</v>
      </c>
      <c r="B13" s="21" t="s">
        <v>279</v>
      </c>
      <c r="C13" s="21" t="s">
        <v>281</v>
      </c>
      <c r="D13" s="24">
        <v>1500000</v>
      </c>
      <c r="E13" s="22">
        <v>5640</v>
      </c>
      <c r="F13" s="23">
        <v>3.3737133064062599</v>
      </c>
    </row>
    <row r="14" spans="1:6" x14ac:dyDescent="0.2">
      <c r="A14" s="21" t="s">
        <v>110</v>
      </c>
      <c r="B14" s="21" t="s">
        <v>109</v>
      </c>
      <c r="C14" s="21" t="s">
        <v>111</v>
      </c>
      <c r="D14" s="24">
        <v>3400000</v>
      </c>
      <c r="E14" s="22">
        <v>5511.4</v>
      </c>
      <c r="F14" s="23">
        <v>3.2967878576112501</v>
      </c>
    </row>
    <row r="15" spans="1:6" x14ac:dyDescent="0.2">
      <c r="A15" s="21" t="s">
        <v>113</v>
      </c>
      <c r="B15" s="21" t="s">
        <v>112</v>
      </c>
      <c r="C15" s="21" t="s">
        <v>76</v>
      </c>
      <c r="D15" s="24">
        <v>330000</v>
      </c>
      <c r="E15" s="22">
        <v>5276.5349999999999</v>
      </c>
      <c r="F15" s="23">
        <v>3.1562972236202702</v>
      </c>
    </row>
    <row r="16" spans="1:6" x14ac:dyDescent="0.2">
      <c r="A16" s="21" t="s">
        <v>99</v>
      </c>
      <c r="B16" s="21" t="s">
        <v>98</v>
      </c>
      <c r="C16" s="21" t="s">
        <v>100</v>
      </c>
      <c r="D16" s="24">
        <v>200000</v>
      </c>
      <c r="E16" s="22">
        <v>5169.8999999999996</v>
      </c>
      <c r="F16" s="23">
        <v>3.09251071326059</v>
      </c>
    </row>
    <row r="17" spans="1:6" x14ac:dyDescent="0.2">
      <c r="A17" s="21" t="s">
        <v>149</v>
      </c>
      <c r="B17" s="21" t="s">
        <v>148</v>
      </c>
      <c r="C17" s="21" t="s">
        <v>150</v>
      </c>
      <c r="D17" s="24">
        <v>2500000</v>
      </c>
      <c r="E17" s="22">
        <v>5126.25</v>
      </c>
      <c r="F17" s="23">
        <v>3.0664003257030301</v>
      </c>
    </row>
    <row r="18" spans="1:6" x14ac:dyDescent="0.2">
      <c r="A18" s="21" t="s">
        <v>283</v>
      </c>
      <c r="B18" s="21" t="s">
        <v>282</v>
      </c>
      <c r="C18" s="21" t="s">
        <v>217</v>
      </c>
      <c r="D18" s="24">
        <v>1100000</v>
      </c>
      <c r="E18" s="22">
        <v>5083.1000000000004</v>
      </c>
      <c r="F18" s="23">
        <v>3.0405890262045498</v>
      </c>
    </row>
    <row r="19" spans="1:6" x14ac:dyDescent="0.2">
      <c r="A19" s="21" t="s">
        <v>86</v>
      </c>
      <c r="B19" s="21" t="s">
        <v>85</v>
      </c>
      <c r="C19" s="21" t="s">
        <v>76</v>
      </c>
      <c r="D19" s="24">
        <v>450000</v>
      </c>
      <c r="E19" s="22">
        <v>4960.3500000000004</v>
      </c>
      <c r="F19" s="23">
        <v>2.96716290770076</v>
      </c>
    </row>
    <row r="20" spans="1:6" x14ac:dyDescent="0.2">
      <c r="A20" s="21" t="s">
        <v>285</v>
      </c>
      <c r="B20" s="21" t="s">
        <v>284</v>
      </c>
      <c r="C20" s="21" t="s">
        <v>160</v>
      </c>
      <c r="D20" s="24">
        <v>190000</v>
      </c>
      <c r="E20" s="22">
        <v>4056.12</v>
      </c>
      <c r="F20" s="23">
        <v>2.4262741163795298</v>
      </c>
    </row>
    <row r="21" spans="1:6" x14ac:dyDescent="0.2">
      <c r="A21" s="21" t="s">
        <v>287</v>
      </c>
      <c r="B21" s="21" t="s">
        <v>286</v>
      </c>
      <c r="C21" s="21" t="s">
        <v>288</v>
      </c>
      <c r="D21" s="24">
        <v>710000</v>
      </c>
      <c r="E21" s="22">
        <v>4002.625</v>
      </c>
      <c r="F21" s="23">
        <v>2.39427468493871</v>
      </c>
    </row>
    <row r="22" spans="1:6" x14ac:dyDescent="0.2">
      <c r="A22" s="21" t="s">
        <v>102</v>
      </c>
      <c r="B22" s="21" t="s">
        <v>101</v>
      </c>
      <c r="C22" s="21" t="s">
        <v>103</v>
      </c>
      <c r="D22" s="24">
        <v>600000</v>
      </c>
      <c r="E22" s="22">
        <v>3932.7</v>
      </c>
      <c r="F22" s="23">
        <v>2.3524472198765798</v>
      </c>
    </row>
    <row r="23" spans="1:6" x14ac:dyDescent="0.2">
      <c r="A23" s="21" t="s">
        <v>147</v>
      </c>
      <c r="B23" s="21" t="s">
        <v>146</v>
      </c>
      <c r="C23" s="21" t="s">
        <v>84</v>
      </c>
      <c r="D23" s="24">
        <v>300000</v>
      </c>
      <c r="E23" s="22">
        <v>3817.95</v>
      </c>
      <c r="F23" s="23">
        <v>2.2838065103180401</v>
      </c>
    </row>
    <row r="24" spans="1:6" x14ac:dyDescent="0.2">
      <c r="A24" s="21" t="s">
        <v>245</v>
      </c>
      <c r="B24" s="21" t="s">
        <v>244</v>
      </c>
      <c r="C24" s="21" t="s">
        <v>160</v>
      </c>
      <c r="D24" s="24">
        <v>160000</v>
      </c>
      <c r="E24" s="22">
        <v>3538</v>
      </c>
      <c r="F24" s="23">
        <v>2.1163471060399499</v>
      </c>
    </row>
    <row r="25" spans="1:6" x14ac:dyDescent="0.2">
      <c r="A25" s="21" t="s">
        <v>115</v>
      </c>
      <c r="B25" s="21" t="s">
        <v>114</v>
      </c>
      <c r="C25" s="21" t="s">
        <v>116</v>
      </c>
      <c r="D25" s="24">
        <v>1800000</v>
      </c>
      <c r="E25" s="22">
        <v>3315.6</v>
      </c>
      <c r="F25" s="23">
        <v>1.98331273736181</v>
      </c>
    </row>
    <row r="26" spans="1:6" x14ac:dyDescent="0.2">
      <c r="A26" s="21" t="s">
        <v>130</v>
      </c>
      <c r="B26" s="21" t="s">
        <v>129</v>
      </c>
      <c r="C26" s="21" t="s">
        <v>131</v>
      </c>
      <c r="D26" s="24">
        <v>225000</v>
      </c>
      <c r="E26" s="22">
        <v>3197.4749999999999</v>
      </c>
      <c r="F26" s="23">
        <v>1.91265318340449</v>
      </c>
    </row>
    <row r="27" spans="1:6" x14ac:dyDescent="0.2">
      <c r="A27" s="21" t="s">
        <v>162</v>
      </c>
      <c r="B27" s="21" t="s">
        <v>161</v>
      </c>
      <c r="C27" s="21" t="s">
        <v>160</v>
      </c>
      <c r="D27" s="24">
        <v>830000</v>
      </c>
      <c r="E27" s="22">
        <v>3174.75</v>
      </c>
      <c r="F27" s="23">
        <v>1.8990596311193699</v>
      </c>
    </row>
    <row r="28" spans="1:6" x14ac:dyDescent="0.2">
      <c r="A28" s="21" t="s">
        <v>144</v>
      </c>
      <c r="B28" s="21" t="s">
        <v>143</v>
      </c>
      <c r="C28" s="21" t="s">
        <v>145</v>
      </c>
      <c r="D28" s="24">
        <v>1000000</v>
      </c>
      <c r="E28" s="22">
        <v>3109</v>
      </c>
      <c r="F28" s="23">
        <v>1.8597295513505401</v>
      </c>
    </row>
    <row r="29" spans="1:6" x14ac:dyDescent="0.2">
      <c r="A29" s="21" t="s">
        <v>237</v>
      </c>
      <c r="B29" s="21" t="s">
        <v>236</v>
      </c>
      <c r="C29" s="21" t="s">
        <v>91</v>
      </c>
      <c r="D29" s="24">
        <v>1300000</v>
      </c>
      <c r="E29" s="22">
        <v>3083.6</v>
      </c>
      <c r="F29" s="23">
        <v>1.8445358779493499</v>
      </c>
    </row>
    <row r="30" spans="1:6" x14ac:dyDescent="0.2">
      <c r="A30" s="21" t="s">
        <v>290</v>
      </c>
      <c r="B30" s="21" t="s">
        <v>289</v>
      </c>
      <c r="C30" s="21" t="s">
        <v>100</v>
      </c>
      <c r="D30" s="24">
        <v>1700000</v>
      </c>
      <c r="E30" s="22">
        <v>3055.75</v>
      </c>
      <c r="F30" s="23">
        <v>1.82787667305867</v>
      </c>
    </row>
    <row r="31" spans="1:6" x14ac:dyDescent="0.2">
      <c r="A31" s="21" t="s">
        <v>152</v>
      </c>
      <c r="B31" s="21" t="s">
        <v>151</v>
      </c>
      <c r="C31" s="21" t="s">
        <v>153</v>
      </c>
      <c r="D31" s="24">
        <v>550000</v>
      </c>
      <c r="E31" s="22">
        <v>2941.6750000000002</v>
      </c>
      <c r="F31" s="23">
        <v>1.7596397323799</v>
      </c>
    </row>
    <row r="32" spans="1:6" x14ac:dyDescent="0.2">
      <c r="A32" s="21" t="s">
        <v>174</v>
      </c>
      <c r="B32" s="21" t="s">
        <v>173</v>
      </c>
      <c r="C32" s="21" t="s">
        <v>175</v>
      </c>
      <c r="D32" s="24">
        <v>170000</v>
      </c>
      <c r="E32" s="22">
        <v>2852.855</v>
      </c>
      <c r="F32" s="23">
        <v>1.7065097295651801</v>
      </c>
    </row>
    <row r="33" spans="1:6" x14ac:dyDescent="0.2">
      <c r="A33" s="21" t="s">
        <v>159</v>
      </c>
      <c r="B33" s="21" t="s">
        <v>158</v>
      </c>
      <c r="C33" s="21" t="s">
        <v>160</v>
      </c>
      <c r="D33" s="24">
        <v>300000</v>
      </c>
      <c r="E33" s="22">
        <v>2698.2</v>
      </c>
      <c r="F33" s="23">
        <v>1.6139988020115901</v>
      </c>
    </row>
    <row r="34" spans="1:6" x14ac:dyDescent="0.2">
      <c r="A34" s="21" t="s">
        <v>292</v>
      </c>
      <c r="B34" s="21" t="s">
        <v>291</v>
      </c>
      <c r="C34" s="21" t="s">
        <v>76</v>
      </c>
      <c r="D34" s="24">
        <v>1800000</v>
      </c>
      <c r="E34" s="22">
        <v>2682</v>
      </c>
      <c r="F34" s="23">
        <v>1.6043083488974399</v>
      </c>
    </row>
    <row r="35" spans="1:6" x14ac:dyDescent="0.2">
      <c r="A35" s="21" t="s">
        <v>241</v>
      </c>
      <c r="B35" s="21" t="s">
        <v>240</v>
      </c>
      <c r="C35" s="21" t="s">
        <v>100</v>
      </c>
      <c r="D35" s="24">
        <v>2000000</v>
      </c>
      <c r="E35" s="22">
        <v>2597</v>
      </c>
      <c r="F35" s="23">
        <v>1.5534633788540899</v>
      </c>
    </row>
    <row r="36" spans="1:6" x14ac:dyDescent="0.2">
      <c r="A36" s="21" t="s">
        <v>210</v>
      </c>
      <c r="B36" s="21" t="s">
        <v>209</v>
      </c>
      <c r="C36" s="21" t="s">
        <v>94</v>
      </c>
      <c r="D36" s="24">
        <v>150000</v>
      </c>
      <c r="E36" s="22">
        <v>2594.1</v>
      </c>
      <c r="F36" s="23">
        <v>1.55172866811143</v>
      </c>
    </row>
    <row r="37" spans="1:6" x14ac:dyDescent="0.2">
      <c r="A37" s="21" t="s">
        <v>221</v>
      </c>
      <c r="B37" s="21" t="s">
        <v>220</v>
      </c>
      <c r="C37" s="21" t="s">
        <v>100</v>
      </c>
      <c r="D37" s="24">
        <v>635000</v>
      </c>
      <c r="E37" s="22">
        <v>2533.0149999999999</v>
      </c>
      <c r="F37" s="23">
        <v>1.5151890799337999</v>
      </c>
    </row>
    <row r="38" spans="1:6" x14ac:dyDescent="0.2">
      <c r="A38" s="21" t="s">
        <v>118</v>
      </c>
      <c r="B38" s="21" t="s">
        <v>117</v>
      </c>
      <c r="C38" s="21" t="s">
        <v>119</v>
      </c>
      <c r="D38" s="24">
        <v>1600000</v>
      </c>
      <c r="E38" s="22">
        <v>2233.6</v>
      </c>
      <c r="F38" s="23">
        <v>1.33608617751578</v>
      </c>
    </row>
    <row r="39" spans="1:6" x14ac:dyDescent="0.2">
      <c r="A39" s="21" t="s">
        <v>294</v>
      </c>
      <c r="B39" s="21" t="s">
        <v>293</v>
      </c>
      <c r="C39" s="21" t="s">
        <v>111</v>
      </c>
      <c r="D39" s="24">
        <v>700000</v>
      </c>
      <c r="E39" s="22">
        <v>2142</v>
      </c>
      <c r="F39" s="23">
        <v>1.28129324509259</v>
      </c>
    </row>
    <row r="40" spans="1:6" x14ac:dyDescent="0.2">
      <c r="A40" s="21" t="s">
        <v>167</v>
      </c>
      <c r="B40" s="21" t="s">
        <v>166</v>
      </c>
      <c r="C40" s="21" t="s">
        <v>168</v>
      </c>
      <c r="D40" s="24">
        <v>65000</v>
      </c>
      <c r="E40" s="22">
        <v>2078.7325000000001</v>
      </c>
      <c r="F40" s="23">
        <v>1.2434481375370801</v>
      </c>
    </row>
    <row r="41" spans="1:6" x14ac:dyDescent="0.2">
      <c r="A41" s="21" t="s">
        <v>296</v>
      </c>
      <c r="B41" s="21" t="s">
        <v>295</v>
      </c>
      <c r="C41" s="21" t="s">
        <v>111</v>
      </c>
      <c r="D41" s="24">
        <v>900000</v>
      </c>
      <c r="E41" s="22">
        <v>2003.85</v>
      </c>
      <c r="F41" s="23">
        <v>1.19865521436918</v>
      </c>
    </row>
    <row r="42" spans="1:6" x14ac:dyDescent="0.2">
      <c r="A42" s="21" t="s">
        <v>298</v>
      </c>
      <c r="B42" s="21" t="s">
        <v>297</v>
      </c>
      <c r="C42" s="21" t="s">
        <v>299</v>
      </c>
      <c r="D42" s="24">
        <v>300000</v>
      </c>
      <c r="E42" s="22">
        <v>1844.55</v>
      </c>
      <c r="F42" s="23">
        <v>1.10336575874675</v>
      </c>
    </row>
    <row r="43" spans="1:6" x14ac:dyDescent="0.2">
      <c r="A43" s="21" t="s">
        <v>301</v>
      </c>
      <c r="B43" s="21" t="s">
        <v>300</v>
      </c>
      <c r="C43" s="21" t="s">
        <v>145</v>
      </c>
      <c r="D43" s="24">
        <v>60000</v>
      </c>
      <c r="E43" s="22">
        <v>1564.47</v>
      </c>
      <c r="F43" s="23">
        <v>0.93582859157329701</v>
      </c>
    </row>
    <row r="44" spans="1:6" x14ac:dyDescent="0.2">
      <c r="A44" s="21" t="s">
        <v>303</v>
      </c>
      <c r="B44" s="21" t="s">
        <v>302</v>
      </c>
      <c r="C44" s="21" t="s">
        <v>131</v>
      </c>
      <c r="D44" s="24">
        <v>1300000</v>
      </c>
      <c r="E44" s="22">
        <v>1453.4</v>
      </c>
      <c r="F44" s="23">
        <v>0.86938917012958405</v>
      </c>
    </row>
    <row r="45" spans="1:6" x14ac:dyDescent="0.2">
      <c r="A45" s="21" t="s">
        <v>188</v>
      </c>
      <c r="B45" s="21" t="s">
        <v>187</v>
      </c>
      <c r="C45" s="21" t="s">
        <v>125</v>
      </c>
      <c r="D45" s="24">
        <v>192988</v>
      </c>
      <c r="E45" s="22">
        <v>1377.355356</v>
      </c>
      <c r="F45" s="23">
        <v>0.82390108017502295</v>
      </c>
    </row>
    <row r="46" spans="1:6" x14ac:dyDescent="0.2">
      <c r="A46" s="21" t="s">
        <v>305</v>
      </c>
      <c r="B46" s="21" t="s">
        <v>304</v>
      </c>
      <c r="C46" s="21" t="s">
        <v>76</v>
      </c>
      <c r="D46" s="24">
        <v>1000000</v>
      </c>
      <c r="E46" s="22">
        <v>1328.5</v>
      </c>
      <c r="F46" s="23">
        <v>0.79467697297175799</v>
      </c>
    </row>
    <row r="47" spans="1:6" x14ac:dyDescent="0.2">
      <c r="A47" s="21" t="s">
        <v>307</v>
      </c>
      <c r="B47" s="21" t="s">
        <v>306</v>
      </c>
      <c r="C47" s="21" t="s">
        <v>308</v>
      </c>
      <c r="D47" s="24">
        <v>10000</v>
      </c>
      <c r="E47" s="22">
        <v>772.03499999999997</v>
      </c>
      <c r="F47" s="23">
        <v>0.46181289938144598</v>
      </c>
    </row>
    <row r="48" spans="1:6" x14ac:dyDescent="0.2">
      <c r="A48" s="21" t="s">
        <v>310</v>
      </c>
      <c r="B48" s="21" t="s">
        <v>309</v>
      </c>
      <c r="C48" s="21" t="s">
        <v>103</v>
      </c>
      <c r="D48" s="24">
        <v>658</v>
      </c>
      <c r="E48" s="22">
        <v>9.9473149999999997</v>
      </c>
      <c r="F48" s="23">
        <v>5.9502462727862703E-3</v>
      </c>
    </row>
    <row r="49" spans="1:9" x14ac:dyDescent="0.2">
      <c r="A49" s="20" t="s">
        <v>25</v>
      </c>
      <c r="B49" s="20"/>
      <c r="C49" s="20"/>
      <c r="D49" s="20"/>
      <c r="E49" s="25">
        <f>SUM(E7:E48)</f>
        <v>154283.96517100008</v>
      </c>
      <c r="F49" s="26">
        <f>SUM(F7:F48)</f>
        <v>92.288983379879824</v>
      </c>
      <c r="G49" s="14"/>
      <c r="H49" s="14"/>
      <c r="I49" s="14"/>
    </row>
    <row r="50" spans="1:9" x14ac:dyDescent="0.2">
      <c r="A50" s="21"/>
      <c r="B50" s="21"/>
      <c r="C50" s="21"/>
      <c r="D50" s="21"/>
      <c r="E50" s="22"/>
      <c r="F50" s="23"/>
    </row>
    <row r="51" spans="1:9" x14ac:dyDescent="0.2">
      <c r="A51" s="20" t="s">
        <v>311</v>
      </c>
      <c r="B51" s="21"/>
      <c r="C51" s="21"/>
      <c r="D51" s="21"/>
      <c r="E51" s="22"/>
      <c r="F51" s="23"/>
    </row>
    <row r="52" spans="1:9" x14ac:dyDescent="0.2">
      <c r="A52" s="21" t="s">
        <v>313</v>
      </c>
      <c r="B52" s="21" t="s">
        <v>312</v>
      </c>
      <c r="C52" s="21" t="s">
        <v>428</v>
      </c>
      <c r="D52" s="24">
        <v>1700000</v>
      </c>
      <c r="E52" s="22">
        <v>4002.31</v>
      </c>
      <c r="F52" s="23">
        <v>2.3940862594614898</v>
      </c>
    </row>
    <row r="53" spans="1:9" x14ac:dyDescent="0.2">
      <c r="A53" s="20" t="s">
        <v>25</v>
      </c>
      <c r="B53" s="20"/>
      <c r="C53" s="20"/>
      <c r="D53" s="20"/>
      <c r="E53" s="25">
        <f>SUM(E51:E52)</f>
        <v>4002.31</v>
      </c>
      <c r="F53" s="26">
        <f>SUM(F51:F52)</f>
        <v>2.3940862594614898</v>
      </c>
      <c r="G53" s="14"/>
      <c r="H53" s="14"/>
      <c r="I53" s="14"/>
    </row>
    <row r="54" spans="1:9" x14ac:dyDescent="0.2">
      <c r="A54" s="21"/>
      <c r="B54" s="21"/>
      <c r="C54" s="21"/>
      <c r="D54" s="21"/>
      <c r="E54" s="22"/>
      <c r="F54" s="23"/>
    </row>
    <row r="55" spans="1:9" x14ac:dyDescent="0.2">
      <c r="A55" s="20" t="s">
        <v>314</v>
      </c>
      <c r="B55" s="21"/>
      <c r="C55" s="21"/>
      <c r="D55" s="21"/>
      <c r="E55" s="22"/>
      <c r="F55" s="23"/>
    </row>
    <row r="56" spans="1:9" x14ac:dyDescent="0.2">
      <c r="A56" s="21" t="s">
        <v>316</v>
      </c>
      <c r="B56" s="21" t="s">
        <v>315</v>
      </c>
      <c r="C56" s="21" t="s">
        <v>142</v>
      </c>
      <c r="D56" s="24">
        <v>46000</v>
      </c>
      <c r="E56" s="22">
        <v>2891.0489699999998</v>
      </c>
      <c r="F56" s="23">
        <v>1.72935645027679</v>
      </c>
    </row>
    <row r="57" spans="1:9" x14ac:dyDescent="0.2">
      <c r="A57" s="20" t="s">
        <v>25</v>
      </c>
      <c r="B57" s="20"/>
      <c r="C57" s="20"/>
      <c r="D57" s="20"/>
      <c r="E57" s="25">
        <f>SUM(E55:E56)</f>
        <v>2891.0489699999998</v>
      </c>
      <c r="F57" s="26">
        <f>SUM(F55:F56)</f>
        <v>1.72935645027679</v>
      </c>
      <c r="G57" s="14"/>
      <c r="H57" s="14"/>
      <c r="I57" s="14"/>
    </row>
    <row r="58" spans="1:9" x14ac:dyDescent="0.2">
      <c r="A58" s="21"/>
      <c r="B58" s="21"/>
      <c r="C58" s="21"/>
      <c r="D58" s="21"/>
      <c r="E58" s="22"/>
      <c r="F58" s="23"/>
    </row>
    <row r="59" spans="1:9" x14ac:dyDescent="0.2">
      <c r="A59" s="20" t="s">
        <v>26</v>
      </c>
      <c r="B59" s="20"/>
      <c r="C59" s="20"/>
      <c r="D59" s="20"/>
      <c r="E59" s="25">
        <f>E49+E53+E57</f>
        <v>161177.32414100008</v>
      </c>
      <c r="F59" s="26">
        <f>F49+F53+F57</f>
        <v>96.412426089618108</v>
      </c>
      <c r="G59" s="14"/>
      <c r="H59" s="14"/>
      <c r="I59" s="14"/>
    </row>
    <row r="60" spans="1:9" x14ac:dyDescent="0.2">
      <c r="A60" s="20"/>
      <c r="B60" s="20"/>
      <c r="C60" s="20"/>
      <c r="D60" s="20"/>
      <c r="E60" s="25"/>
      <c r="F60" s="26"/>
      <c r="G60" s="14"/>
      <c r="H60" s="14"/>
      <c r="I60" s="14"/>
    </row>
    <row r="61" spans="1:9" x14ac:dyDescent="0.2">
      <c r="A61" s="20" t="s">
        <v>28</v>
      </c>
      <c r="B61" s="20"/>
      <c r="C61" s="20"/>
      <c r="D61" s="20"/>
      <c r="E61" s="25">
        <f>E63-(E49+E53+E57)</f>
        <v>5997.5211337999208</v>
      </c>
      <c r="F61" s="26">
        <f>F63-(F49+F53+F57)</f>
        <v>3.5875739103818916</v>
      </c>
      <c r="G61" s="14"/>
      <c r="H61" s="14"/>
      <c r="I61" s="14"/>
    </row>
    <row r="62" spans="1:9" x14ac:dyDescent="0.2">
      <c r="A62" s="20"/>
      <c r="B62" s="20"/>
      <c r="C62" s="20"/>
      <c r="D62" s="20"/>
      <c r="E62" s="25"/>
      <c r="F62" s="26"/>
      <c r="G62" s="14"/>
      <c r="H62" s="14"/>
      <c r="I62" s="14"/>
    </row>
    <row r="63" spans="1:9" x14ac:dyDescent="0.2">
      <c r="A63" s="27" t="s">
        <v>27</v>
      </c>
      <c r="B63" s="27"/>
      <c r="C63" s="27"/>
      <c r="D63" s="27"/>
      <c r="E63" s="28">
        <v>167174.8452748</v>
      </c>
      <c r="F63" s="29">
        <v>100</v>
      </c>
      <c r="G63" s="14"/>
      <c r="H63" s="14"/>
      <c r="I63" s="14"/>
    </row>
    <row r="65" spans="1:4" x14ac:dyDescent="0.2">
      <c r="A65" s="14" t="s">
        <v>31</v>
      </c>
    </row>
    <row r="66" spans="1:4" x14ac:dyDescent="0.2">
      <c r="A66" s="14" t="s">
        <v>32</v>
      </c>
    </row>
    <row r="67" spans="1:4" x14ac:dyDescent="0.2">
      <c r="A67" s="14" t="s">
        <v>33</v>
      </c>
      <c r="B67" s="14"/>
      <c r="C67" s="30" t="s">
        <v>35</v>
      </c>
      <c r="D67" s="14" t="s">
        <v>34</v>
      </c>
    </row>
    <row r="68" spans="1:4" x14ac:dyDescent="0.2">
      <c r="A68" s="7" t="s">
        <v>63</v>
      </c>
      <c r="C68" s="31">
        <v>491.90870000000001</v>
      </c>
      <c r="D68" s="31">
        <v>603.5154</v>
      </c>
    </row>
    <row r="69" spans="1:4" x14ac:dyDescent="0.2">
      <c r="A69" s="7" t="s">
        <v>71</v>
      </c>
      <c r="C69" s="31">
        <v>83.253799999999998</v>
      </c>
      <c r="D69" s="31">
        <v>94.201400000000007</v>
      </c>
    </row>
    <row r="70" spans="1:4" x14ac:dyDescent="0.2">
      <c r="A70" s="7" t="s">
        <v>64</v>
      </c>
      <c r="C70" s="31">
        <v>535.41340000000002</v>
      </c>
      <c r="D70" s="31">
        <v>660.92290000000003</v>
      </c>
    </row>
    <row r="71" spans="1:4" x14ac:dyDescent="0.2">
      <c r="A71" s="7" t="s">
        <v>72</v>
      </c>
      <c r="C71" s="31">
        <v>93.626499999999993</v>
      </c>
      <c r="D71" s="31">
        <v>106.4982</v>
      </c>
    </row>
    <row r="73" spans="1:4" x14ac:dyDescent="0.2">
      <c r="A73" s="14" t="s">
        <v>37</v>
      </c>
    </row>
    <row r="74" spans="1:4" x14ac:dyDescent="0.2">
      <c r="A74" s="94" t="s">
        <v>57</v>
      </c>
      <c r="B74" s="95"/>
      <c r="C74" s="34" t="s">
        <v>58</v>
      </c>
    </row>
    <row r="75" spans="1:4" x14ac:dyDescent="0.2">
      <c r="A75" s="90" t="s">
        <v>71</v>
      </c>
      <c r="B75" s="91"/>
      <c r="C75" s="35">
        <v>7.75</v>
      </c>
    </row>
    <row r="76" spans="1:4" x14ac:dyDescent="0.2">
      <c r="A76" s="90" t="s">
        <v>72</v>
      </c>
      <c r="B76" s="91"/>
      <c r="C76" s="35">
        <v>8.85</v>
      </c>
    </row>
    <row r="77" spans="1:4" x14ac:dyDescent="0.2">
      <c r="A77" s="7" t="s">
        <v>59</v>
      </c>
    </row>
    <row r="78" spans="1:4" x14ac:dyDescent="0.2">
      <c r="A78" s="7" t="s">
        <v>36</v>
      </c>
    </row>
    <row r="80" spans="1:4" x14ac:dyDescent="0.2">
      <c r="A80" s="14" t="s">
        <v>266</v>
      </c>
      <c r="D80" s="49">
        <v>0.127</v>
      </c>
    </row>
    <row r="82" spans="1:4" x14ac:dyDescent="0.2">
      <c r="A82" s="99" t="s">
        <v>844</v>
      </c>
      <c r="B82" s="99"/>
      <c r="C82" s="99"/>
      <c r="D82" s="30" t="s">
        <v>38</v>
      </c>
    </row>
    <row r="84" spans="1:4" x14ac:dyDescent="0.2">
      <c r="A84" s="14" t="s">
        <v>814</v>
      </c>
    </row>
    <row r="85" spans="1:4" x14ac:dyDescent="0.2">
      <c r="A85" s="53"/>
    </row>
    <row r="86" spans="1:4" x14ac:dyDescent="0.2">
      <c r="A86" s="54" t="s">
        <v>809</v>
      </c>
    </row>
    <row r="87" spans="1:4" x14ac:dyDescent="0.2">
      <c r="A87" s="55"/>
    </row>
    <row r="88" spans="1:4" x14ac:dyDescent="0.2">
      <c r="A88" s="56"/>
    </row>
    <row r="89" spans="1:4" x14ac:dyDescent="0.2">
      <c r="A89" s="56"/>
    </row>
    <row r="90" spans="1:4" x14ac:dyDescent="0.2">
      <c r="A90" s="56"/>
    </row>
    <row r="91" spans="1:4" x14ac:dyDescent="0.2">
      <c r="A91" s="56"/>
    </row>
    <row r="92" spans="1:4" x14ac:dyDescent="0.2">
      <c r="A92" s="56"/>
    </row>
    <row r="93" spans="1:4" x14ac:dyDescent="0.2">
      <c r="A93" s="56"/>
    </row>
    <row r="94" spans="1:4" x14ac:dyDescent="0.2">
      <c r="A94" s="56"/>
    </row>
    <row r="95" spans="1:4" x14ac:dyDescent="0.2">
      <c r="A95" s="56"/>
    </row>
    <row r="96" spans="1:4" x14ac:dyDescent="0.2">
      <c r="A96" s="56"/>
    </row>
    <row r="97" spans="1:1" x14ac:dyDescent="0.2">
      <c r="A97" s="56"/>
    </row>
    <row r="98" spans="1:1" x14ac:dyDescent="0.2">
      <c r="A98" s="56"/>
    </row>
    <row r="99" spans="1:1" x14ac:dyDescent="0.2">
      <c r="A99" s="56"/>
    </row>
    <row r="100" spans="1:1" x14ac:dyDescent="0.2">
      <c r="A100" s="54" t="s">
        <v>815</v>
      </c>
    </row>
    <row r="101" spans="1:1" x14ac:dyDescent="0.2">
      <c r="A101" s="56"/>
    </row>
    <row r="102" spans="1:1" x14ac:dyDescent="0.2">
      <c r="A102" s="54" t="s">
        <v>1225</v>
      </c>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row r="112" spans="1:1" x14ac:dyDescent="0.2">
      <c r="A112" s="56"/>
    </row>
    <row r="113" spans="1:1" x14ac:dyDescent="0.2">
      <c r="A113" s="56"/>
    </row>
    <row r="114" spans="1:1" x14ac:dyDescent="0.2">
      <c r="A114" s="56"/>
    </row>
    <row r="117" spans="1:1" x14ac:dyDescent="0.2">
      <c r="A117" s="14" t="s">
        <v>816</v>
      </c>
    </row>
    <row r="119" spans="1:1" x14ac:dyDescent="0.2">
      <c r="A119" s="54" t="s">
        <v>1226</v>
      </c>
    </row>
  </sheetData>
  <mergeCells count="5">
    <mergeCell ref="A1:F1"/>
    <mergeCell ref="A74:B74"/>
    <mergeCell ref="A75:B75"/>
    <mergeCell ref="A76:B76"/>
    <mergeCell ref="A82:C82"/>
  </mergeCells>
  <conditionalFormatting sqref="F2:F3 F222:F65536">
    <cfRule type="cellIs" dxfId="55" priority="2" stopIfTrue="1" operator="between">
      <formula>0.009</formula>
      <formula>-0.009</formula>
    </cfRule>
  </conditionalFormatting>
  <conditionalFormatting sqref="F5:F133">
    <cfRule type="cellIs" dxfId="54"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0"/>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12</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90</v>
      </c>
      <c r="B7" s="21" t="s">
        <v>89</v>
      </c>
      <c r="C7" s="21" t="s">
        <v>91</v>
      </c>
      <c r="D7" s="24">
        <v>3800000</v>
      </c>
      <c r="E7" s="22">
        <v>11823.7</v>
      </c>
      <c r="F7" s="23">
        <v>6.2873714887243901</v>
      </c>
    </row>
    <row r="8" spans="1:6" x14ac:dyDescent="0.2">
      <c r="A8" s="21" t="s">
        <v>319</v>
      </c>
      <c r="B8" s="21" t="s">
        <v>318</v>
      </c>
      <c r="C8" s="21" t="s">
        <v>91</v>
      </c>
      <c r="D8" s="24">
        <v>14000000</v>
      </c>
      <c r="E8" s="22">
        <v>9044</v>
      </c>
      <c r="F8" s="23">
        <v>4.8092380341199004</v>
      </c>
    </row>
    <row r="9" spans="1:6" x14ac:dyDescent="0.2">
      <c r="A9" s="21" t="s">
        <v>237</v>
      </c>
      <c r="B9" s="21" t="s">
        <v>236</v>
      </c>
      <c r="C9" s="21" t="s">
        <v>91</v>
      </c>
      <c r="D9" s="24">
        <v>3800000</v>
      </c>
      <c r="E9" s="22">
        <v>9013.6</v>
      </c>
      <c r="F9" s="23">
        <v>4.7930725281228499</v>
      </c>
    </row>
    <row r="10" spans="1:6" x14ac:dyDescent="0.2">
      <c r="A10" s="21" t="s">
        <v>110</v>
      </c>
      <c r="B10" s="21" t="s">
        <v>109</v>
      </c>
      <c r="C10" s="21" t="s">
        <v>111</v>
      </c>
      <c r="D10" s="24">
        <v>5250000</v>
      </c>
      <c r="E10" s="22">
        <v>8510.25</v>
      </c>
      <c r="F10" s="23">
        <v>4.5254110990566998</v>
      </c>
    </row>
    <row r="11" spans="1:6" x14ac:dyDescent="0.2">
      <c r="A11" s="21" t="s">
        <v>280</v>
      </c>
      <c r="B11" s="21" t="s">
        <v>279</v>
      </c>
      <c r="C11" s="21" t="s">
        <v>281</v>
      </c>
      <c r="D11" s="24">
        <v>2200000</v>
      </c>
      <c r="E11" s="22">
        <v>8272</v>
      </c>
      <c r="F11" s="23">
        <v>4.3987192634055496</v>
      </c>
    </row>
    <row r="12" spans="1:6" x14ac:dyDescent="0.2">
      <c r="A12" s="21" t="s">
        <v>88</v>
      </c>
      <c r="B12" s="21" t="s">
        <v>87</v>
      </c>
      <c r="C12" s="21" t="s">
        <v>84</v>
      </c>
      <c r="D12" s="24">
        <v>530000</v>
      </c>
      <c r="E12" s="22">
        <v>7770.33</v>
      </c>
      <c r="F12" s="23">
        <v>4.13195119124976</v>
      </c>
    </row>
    <row r="13" spans="1:6" x14ac:dyDescent="0.2">
      <c r="A13" s="21" t="s">
        <v>83</v>
      </c>
      <c r="B13" s="21" t="s">
        <v>82</v>
      </c>
      <c r="C13" s="21" t="s">
        <v>84</v>
      </c>
      <c r="D13" s="24">
        <v>500000</v>
      </c>
      <c r="E13" s="22">
        <v>7714.5</v>
      </c>
      <c r="F13" s="23">
        <v>4.10226302678217</v>
      </c>
    </row>
    <row r="14" spans="1:6" x14ac:dyDescent="0.2">
      <c r="A14" s="21" t="s">
        <v>75</v>
      </c>
      <c r="B14" s="21" t="s">
        <v>74</v>
      </c>
      <c r="C14" s="21" t="s">
        <v>76</v>
      </c>
      <c r="D14" s="24">
        <v>420000</v>
      </c>
      <c r="E14" s="22">
        <v>7178.85</v>
      </c>
      <c r="F14" s="23">
        <v>3.81742574759416</v>
      </c>
    </row>
    <row r="15" spans="1:6" x14ac:dyDescent="0.2">
      <c r="A15" s="21" t="s">
        <v>149</v>
      </c>
      <c r="B15" s="21" t="s">
        <v>148</v>
      </c>
      <c r="C15" s="21" t="s">
        <v>150</v>
      </c>
      <c r="D15" s="24">
        <v>3500000</v>
      </c>
      <c r="E15" s="22">
        <v>7176.75</v>
      </c>
      <c r="F15" s="23">
        <v>3.8163090514562099</v>
      </c>
    </row>
    <row r="16" spans="1:6" x14ac:dyDescent="0.2">
      <c r="A16" s="21" t="s">
        <v>283</v>
      </c>
      <c r="B16" s="21" t="s">
        <v>282</v>
      </c>
      <c r="C16" s="21" t="s">
        <v>217</v>
      </c>
      <c r="D16" s="24">
        <v>1500000</v>
      </c>
      <c r="E16" s="22">
        <v>6931.5</v>
      </c>
      <c r="F16" s="23">
        <v>3.6858948953452102</v>
      </c>
    </row>
    <row r="17" spans="1:6" x14ac:dyDescent="0.2">
      <c r="A17" s="21" t="s">
        <v>221</v>
      </c>
      <c r="B17" s="21" t="s">
        <v>220</v>
      </c>
      <c r="C17" s="21" t="s">
        <v>100</v>
      </c>
      <c r="D17" s="24">
        <v>1500000</v>
      </c>
      <c r="E17" s="22">
        <v>5983.5</v>
      </c>
      <c r="F17" s="23">
        <v>3.18178635306904</v>
      </c>
    </row>
    <row r="18" spans="1:6" x14ac:dyDescent="0.2">
      <c r="A18" s="21" t="s">
        <v>296</v>
      </c>
      <c r="B18" s="21" t="s">
        <v>295</v>
      </c>
      <c r="C18" s="21" t="s">
        <v>111</v>
      </c>
      <c r="D18" s="24">
        <v>2400000</v>
      </c>
      <c r="E18" s="22">
        <v>5343.6</v>
      </c>
      <c r="F18" s="23">
        <v>2.8415130870326299</v>
      </c>
    </row>
    <row r="19" spans="1:6" x14ac:dyDescent="0.2">
      <c r="A19" s="21" t="s">
        <v>290</v>
      </c>
      <c r="B19" s="21" t="s">
        <v>289</v>
      </c>
      <c r="C19" s="21" t="s">
        <v>100</v>
      </c>
      <c r="D19" s="24">
        <v>2700000</v>
      </c>
      <c r="E19" s="22">
        <v>4853.25</v>
      </c>
      <c r="F19" s="23">
        <v>2.5807645388204801</v>
      </c>
    </row>
    <row r="20" spans="1:6" x14ac:dyDescent="0.2">
      <c r="A20" s="21" t="s">
        <v>321</v>
      </c>
      <c r="B20" s="21" t="s">
        <v>320</v>
      </c>
      <c r="C20" s="21" t="s">
        <v>84</v>
      </c>
      <c r="D20" s="24">
        <v>118847</v>
      </c>
      <c r="E20" s="22">
        <v>4508.3420980000001</v>
      </c>
      <c r="F20" s="23">
        <v>2.3973562901952099</v>
      </c>
    </row>
    <row r="21" spans="1:6" x14ac:dyDescent="0.2">
      <c r="A21" s="21" t="s">
        <v>147</v>
      </c>
      <c r="B21" s="21" t="s">
        <v>146</v>
      </c>
      <c r="C21" s="21" t="s">
        <v>84</v>
      </c>
      <c r="D21" s="24">
        <v>350000</v>
      </c>
      <c r="E21" s="22">
        <v>4454.2749999999996</v>
      </c>
      <c r="F21" s="23">
        <v>2.3686055666109498</v>
      </c>
    </row>
    <row r="22" spans="1:6" x14ac:dyDescent="0.2">
      <c r="A22" s="21" t="s">
        <v>241</v>
      </c>
      <c r="B22" s="21" t="s">
        <v>240</v>
      </c>
      <c r="C22" s="21" t="s">
        <v>100</v>
      </c>
      <c r="D22" s="24">
        <v>2550000</v>
      </c>
      <c r="E22" s="22">
        <v>3311.1750000000002</v>
      </c>
      <c r="F22" s="23">
        <v>1.7607506355182401</v>
      </c>
    </row>
    <row r="23" spans="1:6" x14ac:dyDescent="0.2">
      <c r="A23" s="21" t="s">
        <v>216</v>
      </c>
      <c r="B23" s="21" t="s">
        <v>215</v>
      </c>
      <c r="C23" s="21" t="s">
        <v>217</v>
      </c>
      <c r="D23" s="24">
        <v>120000</v>
      </c>
      <c r="E23" s="22">
        <v>3196.74</v>
      </c>
      <c r="F23" s="23">
        <v>1.6998986724007601</v>
      </c>
    </row>
    <row r="24" spans="1:6" x14ac:dyDescent="0.2">
      <c r="A24" s="21" t="s">
        <v>115</v>
      </c>
      <c r="B24" s="21" t="s">
        <v>114</v>
      </c>
      <c r="C24" s="21" t="s">
        <v>116</v>
      </c>
      <c r="D24" s="24">
        <v>1700000</v>
      </c>
      <c r="E24" s="22">
        <v>3131.4</v>
      </c>
      <c r="F24" s="23">
        <v>1.66515346970843</v>
      </c>
    </row>
    <row r="25" spans="1:6" x14ac:dyDescent="0.2">
      <c r="A25" s="21" t="s">
        <v>301</v>
      </c>
      <c r="B25" s="21" t="s">
        <v>300</v>
      </c>
      <c r="C25" s="21" t="s">
        <v>145</v>
      </c>
      <c r="D25" s="24">
        <v>115000</v>
      </c>
      <c r="E25" s="22">
        <v>2998.5675000000001</v>
      </c>
      <c r="F25" s="23">
        <v>1.59451845078238</v>
      </c>
    </row>
    <row r="26" spans="1:6" x14ac:dyDescent="0.2">
      <c r="A26" s="21" t="s">
        <v>323</v>
      </c>
      <c r="B26" s="21" t="s">
        <v>322</v>
      </c>
      <c r="C26" s="21" t="s">
        <v>91</v>
      </c>
      <c r="D26" s="24">
        <v>2000000</v>
      </c>
      <c r="E26" s="22">
        <v>2650</v>
      </c>
      <c r="F26" s="23">
        <v>1.40916417408422</v>
      </c>
    </row>
    <row r="27" spans="1:6" x14ac:dyDescent="0.2">
      <c r="A27" s="21" t="s">
        <v>325</v>
      </c>
      <c r="B27" s="21" t="s">
        <v>324</v>
      </c>
      <c r="C27" s="21" t="s">
        <v>288</v>
      </c>
      <c r="D27" s="24">
        <v>100000</v>
      </c>
      <c r="E27" s="22">
        <v>2529.6999999999998</v>
      </c>
      <c r="F27" s="23">
        <v>1.3451934381814601</v>
      </c>
    </row>
    <row r="28" spans="1:6" x14ac:dyDescent="0.2">
      <c r="A28" s="21" t="s">
        <v>327</v>
      </c>
      <c r="B28" s="21" t="s">
        <v>326</v>
      </c>
      <c r="C28" s="21" t="s">
        <v>165</v>
      </c>
      <c r="D28" s="24">
        <v>335961</v>
      </c>
      <c r="E28" s="22">
        <v>2384.8191590000001</v>
      </c>
      <c r="F28" s="23">
        <v>1.2681515926537601</v>
      </c>
    </row>
    <row r="29" spans="1:6" x14ac:dyDescent="0.2">
      <c r="A29" s="21" t="s">
        <v>329</v>
      </c>
      <c r="B29" s="21" t="s">
        <v>328</v>
      </c>
      <c r="C29" s="21" t="s">
        <v>330</v>
      </c>
      <c r="D29" s="24">
        <v>600000</v>
      </c>
      <c r="E29" s="22">
        <v>2240.4</v>
      </c>
      <c r="F29" s="23">
        <v>1.19135525117672</v>
      </c>
    </row>
    <row r="30" spans="1:6" x14ac:dyDescent="0.2">
      <c r="A30" s="21" t="s">
        <v>285</v>
      </c>
      <c r="B30" s="21" t="s">
        <v>284</v>
      </c>
      <c r="C30" s="21" t="s">
        <v>160</v>
      </c>
      <c r="D30" s="24">
        <v>100000</v>
      </c>
      <c r="E30" s="22">
        <v>2134.8000000000002</v>
      </c>
      <c r="F30" s="23">
        <v>1.1352013882396199</v>
      </c>
    </row>
    <row r="31" spans="1:6" x14ac:dyDescent="0.2">
      <c r="A31" s="21" t="s">
        <v>294</v>
      </c>
      <c r="B31" s="21" t="s">
        <v>293</v>
      </c>
      <c r="C31" s="21" t="s">
        <v>111</v>
      </c>
      <c r="D31" s="24">
        <v>650000</v>
      </c>
      <c r="E31" s="22">
        <v>1989</v>
      </c>
      <c r="F31" s="23">
        <v>1.0576707706617099</v>
      </c>
    </row>
    <row r="32" spans="1:6" x14ac:dyDescent="0.2">
      <c r="A32" s="21" t="s">
        <v>332</v>
      </c>
      <c r="B32" s="21" t="s">
        <v>331</v>
      </c>
      <c r="C32" s="21" t="s">
        <v>330</v>
      </c>
      <c r="D32" s="24">
        <v>500000</v>
      </c>
      <c r="E32" s="22">
        <v>1249.25</v>
      </c>
      <c r="F32" s="23">
        <v>0.66430126206593099</v>
      </c>
    </row>
    <row r="33" spans="1:9" x14ac:dyDescent="0.2">
      <c r="A33" s="21" t="s">
        <v>334</v>
      </c>
      <c r="B33" s="21" t="s">
        <v>333</v>
      </c>
      <c r="C33" s="21" t="s">
        <v>103</v>
      </c>
      <c r="D33" s="24">
        <v>500000</v>
      </c>
      <c r="E33" s="22">
        <v>1055</v>
      </c>
      <c r="F33" s="23">
        <v>0.56100686930522903</v>
      </c>
    </row>
    <row r="34" spans="1:9" x14ac:dyDescent="0.2">
      <c r="A34" s="20" t="s">
        <v>25</v>
      </c>
      <c r="B34" s="20"/>
      <c r="C34" s="20"/>
      <c r="D34" s="20"/>
      <c r="E34" s="25">
        <f>SUM(E7:E33)</f>
        <v>137449.29875700001</v>
      </c>
      <c r="F34" s="26">
        <f>SUM(F7:F33)</f>
        <v>73.090048136363677</v>
      </c>
      <c r="G34" s="14"/>
      <c r="H34" s="14"/>
      <c r="I34" s="14"/>
    </row>
    <row r="35" spans="1:9" x14ac:dyDescent="0.2">
      <c r="A35" s="21"/>
      <c r="B35" s="21"/>
      <c r="C35" s="21"/>
      <c r="D35" s="21"/>
      <c r="E35" s="22"/>
      <c r="F35" s="23"/>
    </row>
    <row r="36" spans="1:9" x14ac:dyDescent="0.2">
      <c r="A36" s="20" t="s">
        <v>311</v>
      </c>
      <c r="B36" s="21"/>
      <c r="C36" s="21"/>
      <c r="D36" s="21"/>
      <c r="E36" s="22"/>
      <c r="F36" s="23"/>
    </row>
    <row r="37" spans="1:9" x14ac:dyDescent="0.2">
      <c r="A37" s="21" t="s">
        <v>336</v>
      </c>
      <c r="B37" s="21" t="s">
        <v>335</v>
      </c>
      <c r="C37" s="21" t="s">
        <v>428</v>
      </c>
      <c r="D37" s="24">
        <v>1900000</v>
      </c>
      <c r="E37" s="22">
        <v>6168.35</v>
      </c>
      <c r="F37" s="23">
        <v>3.2800822012122399</v>
      </c>
    </row>
    <row r="38" spans="1:9" x14ac:dyDescent="0.2">
      <c r="A38" s="21" t="s">
        <v>313</v>
      </c>
      <c r="B38" s="21" t="s">
        <v>312</v>
      </c>
      <c r="C38" s="21" t="s">
        <v>428</v>
      </c>
      <c r="D38" s="24">
        <v>2350000</v>
      </c>
      <c r="E38" s="22">
        <v>5532.6049999999996</v>
      </c>
      <c r="F38" s="23">
        <v>2.94201839824877</v>
      </c>
    </row>
    <row r="39" spans="1:9" x14ac:dyDescent="0.2">
      <c r="A39" s="20" t="s">
        <v>25</v>
      </c>
      <c r="B39" s="20"/>
      <c r="C39" s="20"/>
      <c r="D39" s="20"/>
      <c r="E39" s="25">
        <f>SUM(E36:E38)</f>
        <v>11700.955</v>
      </c>
      <c r="F39" s="26">
        <f>SUM(F36:F38)</f>
        <v>6.2221005994610099</v>
      </c>
      <c r="G39" s="14"/>
      <c r="H39" s="14"/>
      <c r="I39" s="14"/>
    </row>
    <row r="40" spans="1:9" x14ac:dyDescent="0.2">
      <c r="A40" s="21"/>
      <c r="B40" s="21"/>
      <c r="C40" s="21"/>
      <c r="D40" s="21"/>
      <c r="E40" s="22"/>
      <c r="F40" s="23"/>
    </row>
    <row r="41" spans="1:9" x14ac:dyDescent="0.2">
      <c r="A41" s="20" t="s">
        <v>314</v>
      </c>
      <c r="B41" s="21"/>
      <c r="C41" s="21"/>
      <c r="D41" s="21"/>
      <c r="E41" s="22"/>
      <c r="F41" s="23"/>
    </row>
    <row r="42" spans="1:9" x14ac:dyDescent="0.2">
      <c r="A42" s="21" t="s">
        <v>338</v>
      </c>
      <c r="B42" s="21" t="s">
        <v>337</v>
      </c>
      <c r="C42" s="21" t="s">
        <v>339</v>
      </c>
      <c r="D42" s="24">
        <v>155000</v>
      </c>
      <c r="E42" s="22">
        <v>4262.2556199999999</v>
      </c>
      <c r="F42" s="23">
        <v>2.2664973284879801</v>
      </c>
    </row>
    <row r="43" spans="1:9" x14ac:dyDescent="0.2">
      <c r="A43" s="21" t="s">
        <v>341</v>
      </c>
      <c r="B43" s="21" t="s">
        <v>340</v>
      </c>
      <c r="C43" s="21" t="s">
        <v>342</v>
      </c>
      <c r="D43" s="24">
        <v>86900</v>
      </c>
      <c r="E43" s="22">
        <v>3505.5851400000001</v>
      </c>
      <c r="F43" s="23">
        <v>1.86413018433586</v>
      </c>
    </row>
    <row r="44" spans="1:9" x14ac:dyDescent="0.2">
      <c r="A44" s="21" t="s">
        <v>344</v>
      </c>
      <c r="B44" s="21" t="s">
        <v>343</v>
      </c>
      <c r="C44" s="21" t="s">
        <v>339</v>
      </c>
      <c r="D44" s="24">
        <v>187038</v>
      </c>
      <c r="E44" s="22">
        <v>2619.7638480000001</v>
      </c>
      <c r="F44" s="23">
        <v>1.3930857959104299</v>
      </c>
    </row>
    <row r="45" spans="1:9" x14ac:dyDescent="0.2">
      <c r="A45" s="21" t="s">
        <v>346</v>
      </c>
      <c r="B45" s="21" t="s">
        <v>345</v>
      </c>
      <c r="C45" s="21" t="s">
        <v>288</v>
      </c>
      <c r="D45" s="24">
        <v>1316500</v>
      </c>
      <c r="E45" s="22">
        <v>1696.9621970000001</v>
      </c>
      <c r="F45" s="23">
        <v>0.90237672935383195</v>
      </c>
    </row>
    <row r="46" spans="1:9" x14ac:dyDescent="0.2">
      <c r="A46" s="21" t="s">
        <v>348</v>
      </c>
      <c r="B46" s="21" t="s">
        <v>347</v>
      </c>
      <c r="C46" s="21" t="s">
        <v>145</v>
      </c>
      <c r="D46" s="24">
        <v>65000</v>
      </c>
      <c r="E46" s="22">
        <v>1610.2656219999999</v>
      </c>
      <c r="F46" s="23">
        <v>0.85627495293654698</v>
      </c>
    </row>
    <row r="47" spans="1:9" x14ac:dyDescent="0.2">
      <c r="A47" s="21" t="s">
        <v>350</v>
      </c>
      <c r="B47" s="21" t="s">
        <v>349</v>
      </c>
      <c r="C47" s="21" t="s">
        <v>94</v>
      </c>
      <c r="D47" s="24">
        <v>12220</v>
      </c>
      <c r="E47" s="22">
        <v>1591.874474</v>
      </c>
      <c r="F47" s="23">
        <v>0.84649527486791298</v>
      </c>
    </row>
    <row r="48" spans="1:9" x14ac:dyDescent="0.2">
      <c r="A48" s="21" t="s">
        <v>316</v>
      </c>
      <c r="B48" s="21" t="s">
        <v>315</v>
      </c>
      <c r="C48" s="21" t="s">
        <v>142</v>
      </c>
      <c r="D48" s="24">
        <v>25300</v>
      </c>
      <c r="E48" s="22">
        <v>1590.0769330000001</v>
      </c>
      <c r="F48" s="23">
        <v>0.84553941434766799</v>
      </c>
    </row>
    <row r="49" spans="1:9" x14ac:dyDescent="0.2">
      <c r="A49" s="21" t="s">
        <v>352</v>
      </c>
      <c r="B49" s="21" t="s">
        <v>351</v>
      </c>
      <c r="C49" s="21" t="s">
        <v>339</v>
      </c>
      <c r="D49" s="24">
        <v>858000</v>
      </c>
      <c r="E49" s="22">
        <v>1573.684649</v>
      </c>
      <c r="F49" s="23">
        <v>0.83682265233098396</v>
      </c>
    </row>
    <row r="50" spans="1:9" x14ac:dyDescent="0.2">
      <c r="A50" s="21" t="s">
        <v>354</v>
      </c>
      <c r="B50" s="21" t="s">
        <v>353</v>
      </c>
      <c r="C50" s="21" t="s">
        <v>108</v>
      </c>
      <c r="D50" s="24">
        <v>43300</v>
      </c>
      <c r="E50" s="22">
        <v>1388.669259</v>
      </c>
      <c r="F50" s="23">
        <v>0.73843885639052298</v>
      </c>
    </row>
    <row r="51" spans="1:9" x14ac:dyDescent="0.2">
      <c r="A51" s="21" t="s">
        <v>356</v>
      </c>
      <c r="B51" s="21" t="s">
        <v>355</v>
      </c>
      <c r="C51" s="21" t="s">
        <v>122</v>
      </c>
      <c r="D51" s="24">
        <v>4177000</v>
      </c>
      <c r="E51" s="22">
        <v>1381.4398189999999</v>
      </c>
      <c r="F51" s="23">
        <v>0.73459452890120602</v>
      </c>
    </row>
    <row r="52" spans="1:9" x14ac:dyDescent="0.2">
      <c r="A52" s="21" t="s">
        <v>358</v>
      </c>
      <c r="B52" s="21" t="s">
        <v>357</v>
      </c>
      <c r="C52" s="21" t="s">
        <v>145</v>
      </c>
      <c r="D52" s="24">
        <v>2297307</v>
      </c>
      <c r="E52" s="22">
        <v>1079.2537319999999</v>
      </c>
      <c r="F52" s="23">
        <v>0.573904035426829</v>
      </c>
    </row>
    <row r="53" spans="1:9" x14ac:dyDescent="0.2">
      <c r="A53" s="21" t="s">
        <v>360</v>
      </c>
      <c r="B53" s="21" t="s">
        <v>359</v>
      </c>
      <c r="C53" s="21" t="s">
        <v>361</v>
      </c>
      <c r="D53" s="24">
        <v>1575983</v>
      </c>
      <c r="E53" s="22">
        <v>765.56541379999999</v>
      </c>
      <c r="F53" s="23">
        <v>0.40709711473393401</v>
      </c>
    </row>
    <row r="54" spans="1:9" x14ac:dyDescent="0.2">
      <c r="A54" s="21" t="s">
        <v>363</v>
      </c>
      <c r="B54" s="21" t="s">
        <v>362</v>
      </c>
      <c r="C54" s="21" t="s">
        <v>361</v>
      </c>
      <c r="D54" s="24">
        <v>244000</v>
      </c>
      <c r="E54" s="22">
        <v>690.79290519999995</v>
      </c>
      <c r="F54" s="23">
        <v>0.36733608064883</v>
      </c>
    </row>
    <row r="55" spans="1:9" x14ac:dyDescent="0.2">
      <c r="A55" s="20" t="s">
        <v>25</v>
      </c>
      <c r="B55" s="20"/>
      <c r="C55" s="20"/>
      <c r="D55" s="20"/>
      <c r="E55" s="25">
        <f>SUM(E41:E54)</f>
        <v>23756.189611999998</v>
      </c>
      <c r="F55" s="26">
        <f>SUM(F41:F54)</f>
        <v>12.632592948672535</v>
      </c>
      <c r="G55" s="14"/>
      <c r="H55" s="14"/>
      <c r="I55" s="14"/>
    </row>
    <row r="56" spans="1:9" x14ac:dyDescent="0.2">
      <c r="A56" s="21"/>
      <c r="B56" s="21"/>
      <c r="C56" s="21"/>
      <c r="D56" s="21"/>
      <c r="E56" s="22"/>
      <c r="F56" s="23"/>
    </row>
    <row r="57" spans="1:9" x14ac:dyDescent="0.2">
      <c r="A57" s="20" t="s">
        <v>1228</v>
      </c>
      <c r="B57" s="21"/>
      <c r="C57" s="21"/>
      <c r="D57" s="21"/>
      <c r="E57" s="22"/>
      <c r="F57" s="23"/>
    </row>
    <row r="58" spans="1:9" x14ac:dyDescent="0.2">
      <c r="A58" s="21" t="s">
        <v>366</v>
      </c>
      <c r="B58" s="21" t="s">
        <v>365</v>
      </c>
      <c r="C58" s="21" t="s">
        <v>1228</v>
      </c>
      <c r="D58" s="24">
        <v>3408000</v>
      </c>
      <c r="E58" s="22">
        <v>3453.130091</v>
      </c>
      <c r="F58" s="23">
        <v>1.8362366840337301</v>
      </c>
    </row>
    <row r="59" spans="1:9" x14ac:dyDescent="0.2">
      <c r="A59" s="20" t="s">
        <v>25</v>
      </c>
      <c r="B59" s="20"/>
      <c r="C59" s="20"/>
      <c r="D59" s="20"/>
      <c r="E59" s="25">
        <f>SUM(E58:E58)</f>
        <v>3453.130091</v>
      </c>
      <c r="F59" s="26">
        <f>SUM(F58:F58)</f>
        <v>1.8362366840337301</v>
      </c>
      <c r="G59" s="14"/>
      <c r="H59" s="14"/>
      <c r="I59" s="14"/>
    </row>
    <row r="60" spans="1:9" x14ac:dyDescent="0.2">
      <c r="A60" s="21"/>
      <c r="B60" s="21"/>
      <c r="C60" s="21"/>
      <c r="D60" s="21"/>
      <c r="E60" s="22"/>
      <c r="F60" s="23"/>
    </row>
    <row r="61" spans="1:9" x14ac:dyDescent="0.2">
      <c r="A61" s="20" t="s">
        <v>26</v>
      </c>
      <c r="B61" s="20"/>
      <c r="C61" s="20"/>
      <c r="D61" s="20"/>
      <c r="E61" s="25">
        <f>E34+E39+E55+E59</f>
        <v>176359.57345999999</v>
      </c>
      <c r="F61" s="26">
        <f>F34+F39+F55+F59</f>
        <v>93.780978368530967</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E65-(E34+E39+E55+E59)</f>
        <v>11695.164854800008</v>
      </c>
      <c r="F63" s="26">
        <f>F65-(F34+F39+F55+F59)</f>
        <v>6.2190216314690332</v>
      </c>
      <c r="G63" s="14"/>
      <c r="H63" s="14"/>
      <c r="I63" s="14"/>
    </row>
    <row r="64" spans="1:9" x14ac:dyDescent="0.2">
      <c r="A64" s="20"/>
      <c r="B64" s="20"/>
      <c r="C64" s="20"/>
      <c r="D64" s="20"/>
      <c r="E64" s="25"/>
      <c r="F64" s="26"/>
      <c r="G64" s="14"/>
      <c r="H64" s="14"/>
      <c r="I64" s="14"/>
    </row>
    <row r="65" spans="1:9" x14ac:dyDescent="0.2">
      <c r="A65" s="27" t="s">
        <v>27</v>
      </c>
      <c r="B65" s="27"/>
      <c r="C65" s="27"/>
      <c r="D65" s="27"/>
      <c r="E65" s="28">
        <v>188054.73831479999</v>
      </c>
      <c r="F65" s="29">
        <v>100</v>
      </c>
      <c r="G65" s="14"/>
      <c r="H65" s="14"/>
      <c r="I65" s="14"/>
    </row>
    <row r="67" spans="1:9" x14ac:dyDescent="0.2">
      <c r="A67" s="14" t="s">
        <v>31</v>
      </c>
    </row>
    <row r="68" spans="1:9" x14ac:dyDescent="0.2">
      <c r="A68" s="14" t="s">
        <v>32</v>
      </c>
    </row>
    <row r="69" spans="1:9" x14ac:dyDescent="0.2">
      <c r="A69" s="14" t="s">
        <v>33</v>
      </c>
      <c r="B69" s="14"/>
      <c r="C69" s="30" t="s">
        <v>35</v>
      </c>
      <c r="D69" s="14" t="s">
        <v>34</v>
      </c>
    </row>
    <row r="70" spans="1:9" x14ac:dyDescent="0.2">
      <c r="A70" s="7" t="s">
        <v>63</v>
      </c>
      <c r="C70" s="31">
        <v>93.227900000000005</v>
      </c>
      <c r="D70" s="31">
        <v>114.4759</v>
      </c>
    </row>
    <row r="71" spans="1:9" x14ac:dyDescent="0.2">
      <c r="A71" s="7" t="s">
        <v>71</v>
      </c>
      <c r="C71" s="31">
        <v>20.6402</v>
      </c>
      <c r="D71" s="31">
        <v>24.307300000000001</v>
      </c>
    </row>
    <row r="72" spans="1:9" x14ac:dyDescent="0.2">
      <c r="A72" s="7" t="s">
        <v>64</v>
      </c>
      <c r="C72" s="31">
        <v>100.3074</v>
      </c>
      <c r="D72" s="31">
        <v>123.6968</v>
      </c>
    </row>
    <row r="73" spans="1:9" x14ac:dyDescent="0.2">
      <c r="A73" s="7" t="s">
        <v>72</v>
      </c>
      <c r="C73" s="31">
        <v>22.906300000000002</v>
      </c>
      <c r="D73" s="31">
        <v>27.146599999999999</v>
      </c>
    </row>
    <row r="75" spans="1:9" x14ac:dyDescent="0.2">
      <c r="A75" s="14" t="s">
        <v>37</v>
      </c>
    </row>
    <row r="76" spans="1:9" x14ac:dyDescent="0.2">
      <c r="A76" s="94" t="s">
        <v>57</v>
      </c>
      <c r="B76" s="95"/>
      <c r="C76" s="34" t="s">
        <v>58</v>
      </c>
    </row>
    <row r="77" spans="1:9" x14ac:dyDescent="0.2">
      <c r="A77" s="90" t="s">
        <v>71</v>
      </c>
      <c r="B77" s="91"/>
      <c r="C77" s="35">
        <v>0.9</v>
      </c>
    </row>
    <row r="78" spans="1:9" x14ac:dyDescent="0.2">
      <c r="A78" s="90" t="s">
        <v>72</v>
      </c>
      <c r="B78" s="91"/>
      <c r="C78" s="35">
        <v>0.95</v>
      </c>
    </row>
    <row r="79" spans="1:9" x14ac:dyDescent="0.2">
      <c r="A79" s="7" t="s">
        <v>59</v>
      </c>
    </row>
    <row r="80" spans="1:9" x14ac:dyDescent="0.2">
      <c r="A80" s="7" t="s">
        <v>36</v>
      </c>
    </row>
    <row r="82" spans="1:4" x14ac:dyDescent="0.2">
      <c r="A82" s="14" t="s">
        <v>266</v>
      </c>
      <c r="D82" s="49">
        <v>4.3900000000000002E-2</v>
      </c>
    </row>
    <row r="84" spans="1:4" x14ac:dyDescent="0.2">
      <c r="A84" s="99" t="s">
        <v>844</v>
      </c>
      <c r="B84" s="99"/>
      <c r="C84" s="99"/>
      <c r="D84" s="30" t="s">
        <v>38</v>
      </c>
    </row>
    <row r="86" spans="1:4" x14ac:dyDescent="0.2">
      <c r="A86" s="14" t="s">
        <v>814</v>
      </c>
    </row>
    <row r="87" spans="1:4" x14ac:dyDescent="0.2">
      <c r="A87" s="53"/>
    </row>
    <row r="88" spans="1:4" x14ac:dyDescent="0.2">
      <c r="A88" s="54" t="s">
        <v>809</v>
      </c>
    </row>
    <row r="89" spans="1:4" x14ac:dyDescent="0.2">
      <c r="A89" s="55"/>
    </row>
    <row r="90" spans="1:4" x14ac:dyDescent="0.2">
      <c r="A90" s="56"/>
    </row>
    <row r="91" spans="1:4" x14ac:dyDescent="0.2">
      <c r="A91" s="56"/>
    </row>
    <row r="92" spans="1:4" x14ac:dyDescent="0.2">
      <c r="A92" s="56"/>
    </row>
    <row r="93" spans="1:4" x14ac:dyDescent="0.2">
      <c r="A93" s="56"/>
    </row>
    <row r="94" spans="1:4" x14ac:dyDescent="0.2">
      <c r="A94" s="56"/>
    </row>
    <row r="95" spans="1:4" x14ac:dyDescent="0.2">
      <c r="A95" s="56"/>
    </row>
    <row r="96" spans="1:4" x14ac:dyDescent="0.2">
      <c r="A96" s="56"/>
    </row>
    <row r="97" spans="1:1" x14ac:dyDescent="0.2">
      <c r="A97" s="56"/>
    </row>
    <row r="98" spans="1:1" x14ac:dyDescent="0.2">
      <c r="A98" s="56"/>
    </row>
    <row r="99" spans="1:1" x14ac:dyDescent="0.2">
      <c r="A99" s="56"/>
    </row>
    <row r="100" spans="1:1" x14ac:dyDescent="0.2">
      <c r="A100" s="56"/>
    </row>
    <row r="101" spans="1:1" x14ac:dyDescent="0.2">
      <c r="A101" s="54" t="s">
        <v>817</v>
      </c>
    </row>
    <row r="102" spans="1:1" x14ac:dyDescent="0.2">
      <c r="A102" s="56"/>
    </row>
    <row r="103" spans="1:1" x14ac:dyDescent="0.2">
      <c r="A103" s="54" t="s">
        <v>1225</v>
      </c>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row r="112" spans="1:1" x14ac:dyDescent="0.2">
      <c r="A112" s="56"/>
    </row>
    <row r="113" spans="1:1" x14ac:dyDescent="0.2">
      <c r="A113" s="56"/>
    </row>
    <row r="114" spans="1:1" x14ac:dyDescent="0.2">
      <c r="A114" s="56"/>
    </row>
    <row r="115" spans="1:1" x14ac:dyDescent="0.2">
      <c r="A115" s="56"/>
    </row>
    <row r="118" spans="1:1" x14ac:dyDescent="0.2">
      <c r="A118" s="14" t="s">
        <v>818</v>
      </c>
    </row>
    <row r="120" spans="1:1" x14ac:dyDescent="0.2">
      <c r="A120" s="54" t="s">
        <v>1226</v>
      </c>
    </row>
  </sheetData>
  <mergeCells count="5">
    <mergeCell ref="A1:F1"/>
    <mergeCell ref="A76:B76"/>
    <mergeCell ref="A77:B77"/>
    <mergeCell ref="A78:B78"/>
    <mergeCell ref="A84:C84"/>
  </mergeCells>
  <conditionalFormatting sqref="F2:F3 F223:F65536">
    <cfRule type="cellIs" dxfId="53" priority="2" stopIfTrue="1" operator="between">
      <formula>0.009</formula>
      <formula>-0.009</formula>
    </cfRule>
  </conditionalFormatting>
  <conditionalFormatting sqref="F5:F134">
    <cfRule type="cellIs" dxfId="52"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9"/>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13</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124</v>
      </c>
      <c r="B7" s="21" t="s">
        <v>123</v>
      </c>
      <c r="C7" s="21" t="s">
        <v>125</v>
      </c>
      <c r="D7" s="24">
        <v>8244316</v>
      </c>
      <c r="E7" s="22">
        <v>10198.21889</v>
      </c>
      <c r="F7" s="23">
        <v>8.5707448880464092</v>
      </c>
    </row>
    <row r="8" spans="1:6" x14ac:dyDescent="0.2">
      <c r="A8" s="21" t="s">
        <v>177</v>
      </c>
      <c r="B8" s="21" t="s">
        <v>176</v>
      </c>
      <c r="C8" s="21" t="s">
        <v>178</v>
      </c>
      <c r="D8" s="24">
        <v>1165304</v>
      </c>
      <c r="E8" s="22">
        <v>9260.0882359999996</v>
      </c>
      <c r="F8" s="23">
        <v>7.7823250086717604</v>
      </c>
    </row>
    <row r="9" spans="1:6" x14ac:dyDescent="0.2">
      <c r="A9" s="21" t="s">
        <v>369</v>
      </c>
      <c r="B9" s="21" t="s">
        <v>368</v>
      </c>
      <c r="C9" s="21" t="s">
        <v>84</v>
      </c>
      <c r="D9" s="24">
        <v>925670</v>
      </c>
      <c r="E9" s="22">
        <v>5652.6038550000003</v>
      </c>
      <c r="F9" s="23">
        <v>4.7505379240190697</v>
      </c>
    </row>
    <row r="10" spans="1:6" x14ac:dyDescent="0.2">
      <c r="A10" s="21" t="s">
        <v>88</v>
      </c>
      <c r="B10" s="21" t="s">
        <v>87</v>
      </c>
      <c r="C10" s="21" t="s">
        <v>84</v>
      </c>
      <c r="D10" s="24">
        <v>340735</v>
      </c>
      <c r="E10" s="22">
        <v>4995.5158350000002</v>
      </c>
      <c r="F10" s="23">
        <v>4.19831073129488</v>
      </c>
    </row>
    <row r="11" spans="1:6" x14ac:dyDescent="0.2">
      <c r="A11" s="21" t="s">
        <v>167</v>
      </c>
      <c r="B11" s="21" t="s">
        <v>166</v>
      </c>
      <c r="C11" s="21" t="s">
        <v>168</v>
      </c>
      <c r="D11" s="24">
        <v>148087</v>
      </c>
      <c r="E11" s="22">
        <v>4735.8963039999999</v>
      </c>
      <c r="F11" s="23">
        <v>3.9801223601532199</v>
      </c>
    </row>
    <row r="12" spans="1:6" x14ac:dyDescent="0.2">
      <c r="A12" s="21" t="s">
        <v>371</v>
      </c>
      <c r="B12" s="21" t="s">
        <v>370</v>
      </c>
      <c r="C12" s="21" t="s">
        <v>84</v>
      </c>
      <c r="D12" s="24">
        <v>165193</v>
      </c>
      <c r="E12" s="22">
        <v>4525.8752180000001</v>
      </c>
      <c r="F12" s="23">
        <v>3.8036173087680698</v>
      </c>
    </row>
    <row r="13" spans="1:6" x14ac:dyDescent="0.2">
      <c r="A13" s="21" t="s">
        <v>373</v>
      </c>
      <c r="B13" s="21" t="s">
        <v>372</v>
      </c>
      <c r="C13" s="21" t="s">
        <v>84</v>
      </c>
      <c r="D13" s="24">
        <v>601180</v>
      </c>
      <c r="E13" s="22">
        <v>4334.8083900000001</v>
      </c>
      <c r="F13" s="23">
        <v>3.64304171640046</v>
      </c>
    </row>
    <row r="14" spans="1:6" x14ac:dyDescent="0.2">
      <c r="A14" s="21" t="s">
        <v>321</v>
      </c>
      <c r="B14" s="21" t="s">
        <v>320</v>
      </c>
      <c r="C14" s="21" t="s">
        <v>84</v>
      </c>
      <c r="D14" s="24">
        <v>108105</v>
      </c>
      <c r="E14" s="22">
        <v>4100.8550699999996</v>
      </c>
      <c r="F14" s="23">
        <v>3.44642363602197</v>
      </c>
    </row>
    <row r="15" spans="1:6" x14ac:dyDescent="0.2">
      <c r="A15" s="21" t="s">
        <v>375</v>
      </c>
      <c r="B15" s="21" t="s">
        <v>374</v>
      </c>
      <c r="C15" s="21" t="s">
        <v>125</v>
      </c>
      <c r="D15" s="24">
        <v>148540</v>
      </c>
      <c r="E15" s="22">
        <v>4043.1102599999999</v>
      </c>
      <c r="F15" s="23">
        <v>3.3978939819267802</v>
      </c>
    </row>
    <row r="16" spans="1:6" x14ac:dyDescent="0.2">
      <c r="A16" s="21" t="s">
        <v>377</v>
      </c>
      <c r="B16" s="21" t="s">
        <v>376</v>
      </c>
      <c r="C16" s="21" t="s">
        <v>84</v>
      </c>
      <c r="D16" s="24">
        <v>62561</v>
      </c>
      <c r="E16" s="22">
        <v>3925.3273840000002</v>
      </c>
      <c r="F16" s="23">
        <v>3.29890738502541</v>
      </c>
    </row>
    <row r="17" spans="1:6" x14ac:dyDescent="0.2">
      <c r="A17" s="21" t="s">
        <v>147</v>
      </c>
      <c r="B17" s="21" t="s">
        <v>146</v>
      </c>
      <c r="C17" s="21" t="s">
        <v>84</v>
      </c>
      <c r="D17" s="24">
        <v>289195</v>
      </c>
      <c r="E17" s="22">
        <v>3680.4401680000001</v>
      </c>
      <c r="F17" s="23">
        <v>3.0931002850485698</v>
      </c>
    </row>
    <row r="18" spans="1:6" x14ac:dyDescent="0.2">
      <c r="A18" s="21" t="s">
        <v>83</v>
      </c>
      <c r="B18" s="21" t="s">
        <v>82</v>
      </c>
      <c r="C18" s="21" t="s">
        <v>84</v>
      </c>
      <c r="D18" s="24">
        <v>226919</v>
      </c>
      <c r="E18" s="22">
        <v>3501.1332510000002</v>
      </c>
      <c r="F18" s="23">
        <v>2.9424079083850301</v>
      </c>
    </row>
    <row r="19" spans="1:6" x14ac:dyDescent="0.2">
      <c r="A19" s="21" t="s">
        <v>379</v>
      </c>
      <c r="B19" s="21" t="s">
        <v>378</v>
      </c>
      <c r="C19" s="21" t="s">
        <v>84</v>
      </c>
      <c r="D19" s="24">
        <v>455370</v>
      </c>
      <c r="E19" s="22">
        <v>3314.1828599999999</v>
      </c>
      <c r="F19" s="23">
        <v>2.7852918349545299</v>
      </c>
    </row>
    <row r="20" spans="1:6" x14ac:dyDescent="0.2">
      <c r="A20" s="21" t="s">
        <v>141</v>
      </c>
      <c r="B20" s="21" t="s">
        <v>140</v>
      </c>
      <c r="C20" s="21" t="s">
        <v>142</v>
      </c>
      <c r="D20" s="24">
        <v>252147</v>
      </c>
      <c r="E20" s="22">
        <v>3293.2919670000001</v>
      </c>
      <c r="F20" s="23">
        <v>2.7677347971700201</v>
      </c>
    </row>
    <row r="21" spans="1:6" x14ac:dyDescent="0.2">
      <c r="A21" s="21" t="s">
        <v>381</v>
      </c>
      <c r="B21" s="21" t="s">
        <v>380</v>
      </c>
      <c r="C21" s="21" t="s">
        <v>84</v>
      </c>
      <c r="D21" s="24">
        <v>335826</v>
      </c>
      <c r="E21" s="22">
        <v>2809.5203160000001</v>
      </c>
      <c r="F21" s="23">
        <v>2.3611654295664501</v>
      </c>
    </row>
    <row r="22" spans="1:6" x14ac:dyDescent="0.2">
      <c r="A22" s="21" t="s">
        <v>383</v>
      </c>
      <c r="B22" s="21" t="s">
        <v>382</v>
      </c>
      <c r="C22" s="21" t="s">
        <v>142</v>
      </c>
      <c r="D22" s="24">
        <v>228927</v>
      </c>
      <c r="E22" s="22">
        <v>2701.6819909999999</v>
      </c>
      <c r="F22" s="23">
        <v>2.2705363910354701</v>
      </c>
    </row>
    <row r="23" spans="1:6" x14ac:dyDescent="0.2">
      <c r="A23" s="21" t="s">
        <v>107</v>
      </c>
      <c r="B23" s="21" t="s">
        <v>106</v>
      </c>
      <c r="C23" s="21" t="s">
        <v>108</v>
      </c>
      <c r="D23" s="24">
        <v>242266</v>
      </c>
      <c r="E23" s="22">
        <v>2500.669652</v>
      </c>
      <c r="F23" s="23">
        <v>2.1016024334982499</v>
      </c>
    </row>
    <row r="24" spans="1:6" x14ac:dyDescent="0.2">
      <c r="A24" s="21" t="s">
        <v>385</v>
      </c>
      <c r="B24" s="21" t="s">
        <v>384</v>
      </c>
      <c r="C24" s="21" t="s">
        <v>84</v>
      </c>
      <c r="D24" s="24">
        <v>126186</v>
      </c>
      <c r="E24" s="22">
        <v>2454.570072</v>
      </c>
      <c r="F24" s="23">
        <v>2.0628596153760101</v>
      </c>
    </row>
    <row r="25" spans="1:6" x14ac:dyDescent="0.2">
      <c r="A25" s="21" t="s">
        <v>387</v>
      </c>
      <c r="B25" s="21" t="s">
        <v>386</v>
      </c>
      <c r="C25" s="21" t="s">
        <v>125</v>
      </c>
      <c r="D25" s="24">
        <v>45066</v>
      </c>
      <c r="E25" s="22">
        <v>2316.4599990000002</v>
      </c>
      <c r="F25" s="23">
        <v>1.9467897197481401</v>
      </c>
    </row>
    <row r="26" spans="1:6" x14ac:dyDescent="0.2">
      <c r="A26" s="21" t="s">
        <v>389</v>
      </c>
      <c r="B26" s="21" t="s">
        <v>388</v>
      </c>
      <c r="C26" s="21" t="s">
        <v>125</v>
      </c>
      <c r="D26" s="24">
        <v>1171319</v>
      </c>
      <c r="E26" s="22">
        <v>2037.509401</v>
      </c>
      <c r="F26" s="23">
        <v>1.7123552133295401</v>
      </c>
    </row>
    <row r="27" spans="1:6" x14ac:dyDescent="0.2">
      <c r="A27" s="21" t="s">
        <v>391</v>
      </c>
      <c r="B27" s="21" t="s">
        <v>390</v>
      </c>
      <c r="C27" s="21" t="s">
        <v>168</v>
      </c>
      <c r="D27" s="24">
        <v>1020316</v>
      </c>
      <c r="E27" s="22">
        <v>1886.054126</v>
      </c>
      <c r="F27" s="23">
        <v>1.58506979830018</v>
      </c>
    </row>
    <row r="28" spans="1:6" x14ac:dyDescent="0.2">
      <c r="A28" s="21" t="s">
        <v>393</v>
      </c>
      <c r="B28" s="21" t="s">
        <v>392</v>
      </c>
      <c r="C28" s="21" t="s">
        <v>178</v>
      </c>
      <c r="D28" s="24">
        <v>230649</v>
      </c>
      <c r="E28" s="22">
        <v>1465.659071</v>
      </c>
      <c r="F28" s="23">
        <v>1.23176312706033</v>
      </c>
    </row>
    <row r="29" spans="1:6" x14ac:dyDescent="0.2">
      <c r="A29" s="21" t="s">
        <v>395</v>
      </c>
      <c r="B29" s="21" t="s">
        <v>394</v>
      </c>
      <c r="C29" s="21" t="s">
        <v>84</v>
      </c>
      <c r="D29" s="24">
        <v>16147</v>
      </c>
      <c r="E29" s="22">
        <v>1193.166418</v>
      </c>
      <c r="F29" s="23">
        <v>1.0027559800358601</v>
      </c>
    </row>
    <row r="30" spans="1:6" x14ac:dyDescent="0.2">
      <c r="A30" s="21" t="s">
        <v>397</v>
      </c>
      <c r="B30" s="21" t="s">
        <v>396</v>
      </c>
      <c r="C30" s="21" t="s">
        <v>339</v>
      </c>
      <c r="D30" s="24">
        <v>88070</v>
      </c>
      <c r="E30" s="22">
        <v>1045.8752850000001</v>
      </c>
      <c r="F30" s="23">
        <v>0.87897017598215499</v>
      </c>
    </row>
    <row r="31" spans="1:6" x14ac:dyDescent="0.2">
      <c r="A31" s="21" t="s">
        <v>399</v>
      </c>
      <c r="B31" s="21" t="s">
        <v>398</v>
      </c>
      <c r="C31" s="21" t="s">
        <v>84</v>
      </c>
      <c r="D31" s="24">
        <v>75689</v>
      </c>
      <c r="E31" s="22">
        <v>828.52963850000003</v>
      </c>
      <c r="F31" s="23">
        <v>0.69630944779307602</v>
      </c>
    </row>
    <row r="32" spans="1:6" x14ac:dyDescent="0.2">
      <c r="A32" s="21" t="s">
        <v>401</v>
      </c>
      <c r="B32" s="21" t="s">
        <v>400</v>
      </c>
      <c r="C32" s="21" t="s">
        <v>168</v>
      </c>
      <c r="D32" s="24">
        <v>580353</v>
      </c>
      <c r="E32" s="22">
        <v>633.16512299999999</v>
      </c>
      <c r="F32" s="23">
        <v>0.532122010693725</v>
      </c>
    </row>
    <row r="33" spans="1:9" x14ac:dyDescent="0.2">
      <c r="A33" s="21" t="s">
        <v>403</v>
      </c>
      <c r="B33" s="21" t="s">
        <v>402</v>
      </c>
      <c r="C33" s="21" t="s">
        <v>84</v>
      </c>
      <c r="D33" s="24">
        <v>63629</v>
      </c>
      <c r="E33" s="22">
        <v>73.109720999999993</v>
      </c>
      <c r="F33" s="23">
        <v>6.1442568970712597E-2</v>
      </c>
    </row>
    <row r="34" spans="1:9" x14ac:dyDescent="0.2">
      <c r="A34" s="20" t="s">
        <v>25</v>
      </c>
      <c r="B34" s="20"/>
      <c r="C34" s="20"/>
      <c r="D34" s="20"/>
      <c r="E34" s="25">
        <f>SUM(E7:E33)</f>
        <v>91507.318501499991</v>
      </c>
      <c r="F34" s="26">
        <f>SUM(F7:F33)</f>
        <v>76.904201677276092</v>
      </c>
      <c r="G34" s="14"/>
      <c r="H34" s="14"/>
      <c r="I34" s="14"/>
    </row>
    <row r="35" spans="1:9" x14ac:dyDescent="0.2">
      <c r="A35" s="21"/>
      <c r="B35" s="21"/>
      <c r="C35" s="21"/>
      <c r="D35" s="21"/>
      <c r="E35" s="22"/>
      <c r="F35" s="23"/>
    </row>
    <row r="36" spans="1:9" x14ac:dyDescent="0.2">
      <c r="A36" s="20" t="s">
        <v>314</v>
      </c>
      <c r="B36" s="21"/>
      <c r="C36" s="21"/>
      <c r="D36" s="21"/>
      <c r="E36" s="22"/>
      <c r="F36" s="23"/>
    </row>
    <row r="37" spans="1:9" x14ac:dyDescent="0.2">
      <c r="A37" s="21" t="s">
        <v>316</v>
      </c>
      <c r="B37" s="21" t="s">
        <v>315</v>
      </c>
      <c r="C37" s="21" t="s">
        <v>142</v>
      </c>
      <c r="D37" s="24">
        <v>61897</v>
      </c>
      <c r="E37" s="22">
        <v>3890.1577849999999</v>
      </c>
      <c r="F37" s="23">
        <v>3.2693502962734202</v>
      </c>
    </row>
    <row r="38" spans="1:9" x14ac:dyDescent="0.2">
      <c r="A38" s="21" t="s">
        <v>405</v>
      </c>
      <c r="B38" s="21" t="s">
        <v>404</v>
      </c>
      <c r="C38" s="21" t="s">
        <v>142</v>
      </c>
      <c r="D38" s="24">
        <v>94899</v>
      </c>
      <c r="E38" s="22">
        <v>1854.909752</v>
      </c>
      <c r="F38" s="23">
        <v>1.5588955724739699</v>
      </c>
    </row>
    <row r="39" spans="1:9" x14ac:dyDescent="0.2">
      <c r="A39" s="21" t="s">
        <v>407</v>
      </c>
      <c r="B39" s="21" t="s">
        <v>406</v>
      </c>
      <c r="C39" s="21" t="s">
        <v>125</v>
      </c>
      <c r="D39" s="24">
        <v>14487</v>
      </c>
      <c r="E39" s="22">
        <v>1831.5918979999999</v>
      </c>
      <c r="F39" s="23">
        <v>1.5392988781760399</v>
      </c>
    </row>
    <row r="40" spans="1:9" x14ac:dyDescent="0.2">
      <c r="A40" s="21" t="s">
        <v>409</v>
      </c>
      <c r="B40" s="21" t="s">
        <v>408</v>
      </c>
      <c r="C40" s="21" t="s">
        <v>84</v>
      </c>
      <c r="D40" s="24">
        <v>4715</v>
      </c>
      <c r="E40" s="22">
        <v>1388.717842</v>
      </c>
      <c r="F40" s="23">
        <v>1.1671004980027799</v>
      </c>
    </row>
    <row r="41" spans="1:9" x14ac:dyDescent="0.2">
      <c r="A41" s="21" t="s">
        <v>411</v>
      </c>
      <c r="B41" s="21" t="s">
        <v>410</v>
      </c>
      <c r="C41" s="21" t="s">
        <v>84</v>
      </c>
      <c r="D41" s="24">
        <v>3698</v>
      </c>
      <c r="E41" s="22">
        <v>1157.1218180000001</v>
      </c>
      <c r="F41" s="23">
        <v>0.97246352656688995</v>
      </c>
    </row>
    <row r="42" spans="1:9" x14ac:dyDescent="0.2">
      <c r="A42" s="21" t="s">
        <v>413</v>
      </c>
      <c r="B42" s="21" t="s">
        <v>412</v>
      </c>
      <c r="C42" s="21" t="s">
        <v>339</v>
      </c>
      <c r="D42" s="24">
        <v>6859</v>
      </c>
      <c r="E42" s="22">
        <v>1098.8472999999999</v>
      </c>
      <c r="F42" s="23">
        <v>0.92348869746789697</v>
      </c>
    </row>
    <row r="43" spans="1:9" x14ac:dyDescent="0.2">
      <c r="A43" s="21" t="s">
        <v>415</v>
      </c>
      <c r="B43" s="21" t="s">
        <v>414</v>
      </c>
      <c r="C43" s="21" t="s">
        <v>84</v>
      </c>
      <c r="D43" s="24">
        <v>9392</v>
      </c>
      <c r="E43" s="22">
        <v>1091.695532</v>
      </c>
      <c r="F43" s="23">
        <v>0.91747823822127395</v>
      </c>
    </row>
    <row r="44" spans="1:9" x14ac:dyDescent="0.2">
      <c r="A44" s="21" t="s">
        <v>338</v>
      </c>
      <c r="B44" s="21" t="s">
        <v>337</v>
      </c>
      <c r="C44" s="21" t="s">
        <v>339</v>
      </c>
      <c r="D44" s="24">
        <v>37000</v>
      </c>
      <c r="E44" s="22">
        <v>1017.4416639999999</v>
      </c>
      <c r="F44" s="23">
        <v>0.85507410996680799</v>
      </c>
    </row>
    <row r="45" spans="1:9" x14ac:dyDescent="0.2">
      <c r="A45" s="21" t="s">
        <v>417</v>
      </c>
      <c r="B45" s="21" t="s">
        <v>416</v>
      </c>
      <c r="C45" s="21" t="s">
        <v>125</v>
      </c>
      <c r="D45" s="24">
        <v>111883</v>
      </c>
      <c r="E45" s="22">
        <v>901.05610230000002</v>
      </c>
      <c r="F45" s="23">
        <v>0.75726183816307102</v>
      </c>
    </row>
    <row r="46" spans="1:9" x14ac:dyDescent="0.2">
      <c r="A46" s="21" t="s">
        <v>419</v>
      </c>
      <c r="B46" s="21" t="s">
        <v>418</v>
      </c>
      <c r="C46" s="21" t="s">
        <v>84</v>
      </c>
      <c r="D46" s="24">
        <v>25217</v>
      </c>
      <c r="E46" s="22">
        <v>788.70646999999997</v>
      </c>
      <c r="F46" s="23">
        <v>0.66284142543263602</v>
      </c>
    </row>
    <row r="47" spans="1:9" x14ac:dyDescent="0.2">
      <c r="A47" s="21" t="s">
        <v>421</v>
      </c>
      <c r="B47" s="21" t="s">
        <v>420</v>
      </c>
      <c r="C47" s="21" t="s">
        <v>84</v>
      </c>
      <c r="D47" s="24">
        <v>7250</v>
      </c>
      <c r="E47" s="22">
        <v>433.81586149999998</v>
      </c>
      <c r="F47" s="23">
        <v>0.36458572986214599</v>
      </c>
    </row>
    <row r="48" spans="1:9" x14ac:dyDescent="0.2">
      <c r="A48" s="20" t="s">
        <v>25</v>
      </c>
      <c r="B48" s="20"/>
      <c r="C48" s="20"/>
      <c r="D48" s="20"/>
      <c r="E48" s="25">
        <f>SUM(E36:E47)</f>
        <v>15454.062024799996</v>
      </c>
      <c r="F48" s="26">
        <f>SUM(F36:F47)</f>
        <v>12.987838810606934</v>
      </c>
      <c r="G48" s="14"/>
      <c r="H48" s="14"/>
      <c r="I48" s="14"/>
    </row>
    <row r="49" spans="1:9" x14ac:dyDescent="0.2">
      <c r="A49" s="21"/>
      <c r="B49" s="21"/>
      <c r="C49" s="21"/>
      <c r="D49" s="21"/>
      <c r="E49" s="22"/>
      <c r="F49" s="23"/>
    </row>
    <row r="50" spans="1:9" x14ac:dyDescent="0.2">
      <c r="A50" s="20" t="s">
        <v>364</v>
      </c>
      <c r="B50" s="21"/>
      <c r="C50" s="21"/>
      <c r="D50" s="21"/>
      <c r="E50" s="22"/>
      <c r="F50" s="23"/>
    </row>
    <row r="51" spans="1:9" x14ac:dyDescent="0.2">
      <c r="A51" s="21" t="s">
        <v>423</v>
      </c>
      <c r="B51" s="21" t="s">
        <v>422</v>
      </c>
      <c r="C51" s="21" t="s">
        <v>367</v>
      </c>
      <c r="D51" s="24">
        <v>175810.12400000001</v>
      </c>
      <c r="E51" s="22">
        <v>8638.5711329999995</v>
      </c>
      <c r="F51" s="23">
        <v>7.2599921787112196</v>
      </c>
    </row>
    <row r="52" spans="1:9" x14ac:dyDescent="0.2">
      <c r="A52" s="20" t="s">
        <v>25</v>
      </c>
      <c r="B52" s="20"/>
      <c r="C52" s="20"/>
      <c r="D52" s="20"/>
      <c r="E52" s="25">
        <f>SUM(E51:E51)</f>
        <v>8638.5711329999995</v>
      </c>
      <c r="F52" s="26">
        <f>SUM(F51:F51)</f>
        <v>7.2599921787112196</v>
      </c>
      <c r="G52" s="14"/>
      <c r="H52" s="14"/>
      <c r="I52" s="14"/>
    </row>
    <row r="53" spans="1:9" x14ac:dyDescent="0.2">
      <c r="A53" s="21"/>
      <c r="B53" s="21"/>
      <c r="C53" s="21"/>
      <c r="D53" s="21"/>
      <c r="E53" s="22"/>
      <c r="F53" s="23"/>
    </row>
    <row r="54" spans="1:9" x14ac:dyDescent="0.2">
      <c r="A54" s="20" t="s">
        <v>26</v>
      </c>
      <c r="B54" s="20"/>
      <c r="C54" s="20"/>
      <c r="D54" s="20"/>
      <c r="E54" s="25">
        <f>E34+E48+E52</f>
        <v>115599.95165929999</v>
      </c>
      <c r="F54" s="26">
        <f>F34+F48+F52</f>
        <v>97.152032666594238</v>
      </c>
      <c r="G54" s="14"/>
      <c r="H54" s="14"/>
      <c r="I54" s="14"/>
    </row>
    <row r="55" spans="1:9" x14ac:dyDescent="0.2">
      <c r="A55" s="20"/>
      <c r="B55" s="20"/>
      <c r="C55" s="20"/>
      <c r="D55" s="20"/>
      <c r="E55" s="25"/>
      <c r="F55" s="26"/>
      <c r="G55" s="14"/>
      <c r="H55" s="14"/>
      <c r="I55" s="14"/>
    </row>
    <row r="56" spans="1:9" x14ac:dyDescent="0.2">
      <c r="A56" s="20" t="s">
        <v>28</v>
      </c>
      <c r="B56" s="20"/>
      <c r="C56" s="20"/>
      <c r="D56" s="20"/>
      <c r="E56" s="25">
        <f>E58-(E34+E48+E52)</f>
        <v>3388.7596279000136</v>
      </c>
      <c r="F56" s="26">
        <f>F58-(F34+F48+F52)</f>
        <v>2.8479673334057622</v>
      </c>
      <c r="G56" s="14"/>
      <c r="H56" s="14"/>
      <c r="I56" s="14"/>
    </row>
    <row r="57" spans="1:9" x14ac:dyDescent="0.2">
      <c r="A57" s="20"/>
      <c r="B57" s="20"/>
      <c r="C57" s="20"/>
      <c r="D57" s="20"/>
      <c r="E57" s="25"/>
      <c r="F57" s="26"/>
      <c r="G57" s="14"/>
      <c r="H57" s="14"/>
      <c r="I57" s="14"/>
    </row>
    <row r="58" spans="1:9" x14ac:dyDescent="0.2">
      <c r="A58" s="27" t="s">
        <v>27</v>
      </c>
      <c r="B58" s="27"/>
      <c r="C58" s="27"/>
      <c r="D58" s="27"/>
      <c r="E58" s="28">
        <v>118988.7112872</v>
      </c>
      <c r="F58" s="29">
        <v>100</v>
      </c>
      <c r="G58" s="14"/>
      <c r="H58" s="14"/>
      <c r="I58" s="14"/>
    </row>
    <row r="60" spans="1:9" x14ac:dyDescent="0.2">
      <c r="A60" s="14" t="s">
        <v>31</v>
      </c>
    </row>
    <row r="61" spans="1:9" x14ac:dyDescent="0.2">
      <c r="A61" s="14" t="s">
        <v>32</v>
      </c>
    </row>
    <row r="62" spans="1:9" x14ac:dyDescent="0.2">
      <c r="A62" s="14" t="s">
        <v>33</v>
      </c>
      <c r="B62" s="14"/>
      <c r="C62" s="30" t="s">
        <v>35</v>
      </c>
      <c r="D62" s="14" t="s">
        <v>34</v>
      </c>
    </row>
    <row r="63" spans="1:9" x14ac:dyDescent="0.2">
      <c r="A63" s="7" t="s">
        <v>63</v>
      </c>
      <c r="C63" s="31">
        <v>326.22980000000001</v>
      </c>
      <c r="D63" s="31">
        <v>425.1361</v>
      </c>
    </row>
    <row r="64" spans="1:9" x14ac:dyDescent="0.2">
      <c r="A64" s="7" t="s">
        <v>71</v>
      </c>
      <c r="C64" s="31">
        <v>36.494799999999998</v>
      </c>
      <c r="D64" s="31">
        <v>43.578099999999999</v>
      </c>
    </row>
    <row r="65" spans="1:4" x14ac:dyDescent="0.2">
      <c r="A65" s="7" t="s">
        <v>64</v>
      </c>
      <c r="C65" s="31">
        <v>351.66699999999997</v>
      </c>
      <c r="D65" s="31">
        <v>460.654</v>
      </c>
    </row>
    <row r="66" spans="1:4" x14ac:dyDescent="0.2">
      <c r="A66" s="7" t="s">
        <v>72</v>
      </c>
      <c r="C66" s="31">
        <v>40.106900000000003</v>
      </c>
      <c r="D66" s="31">
        <v>47.975900000000003</v>
      </c>
    </row>
    <row r="68" spans="1:4" x14ac:dyDescent="0.2">
      <c r="A68" s="14" t="s">
        <v>37</v>
      </c>
    </row>
    <row r="69" spans="1:4" x14ac:dyDescent="0.2">
      <c r="A69" s="94" t="s">
        <v>57</v>
      </c>
      <c r="B69" s="95"/>
      <c r="C69" s="34" t="s">
        <v>58</v>
      </c>
    </row>
    <row r="70" spans="1:4" x14ac:dyDescent="0.2">
      <c r="A70" s="90" t="s">
        <v>71</v>
      </c>
      <c r="B70" s="91"/>
      <c r="C70" s="35">
        <v>3.5</v>
      </c>
    </row>
    <row r="71" spans="1:4" x14ac:dyDescent="0.2">
      <c r="A71" s="90" t="s">
        <v>72</v>
      </c>
      <c r="B71" s="91"/>
      <c r="C71" s="35">
        <v>4</v>
      </c>
    </row>
    <row r="72" spans="1:4" x14ac:dyDescent="0.2">
      <c r="A72" s="7" t="s">
        <v>59</v>
      </c>
    </row>
    <row r="73" spans="1:4" x14ac:dyDescent="0.2">
      <c r="A73" s="7" t="s">
        <v>36</v>
      </c>
    </row>
    <row r="75" spans="1:4" x14ac:dyDescent="0.2">
      <c r="A75" s="14" t="s">
        <v>266</v>
      </c>
      <c r="D75" s="49">
        <v>0.17519999999999999</v>
      </c>
    </row>
    <row r="77" spans="1:4" x14ac:dyDescent="0.2">
      <c r="A77" s="99" t="s">
        <v>844</v>
      </c>
      <c r="B77" s="99"/>
      <c r="C77" s="99"/>
      <c r="D77" s="30" t="s">
        <v>38</v>
      </c>
    </row>
    <row r="79" spans="1:4" x14ac:dyDescent="0.2">
      <c r="A79" s="14" t="s">
        <v>814</v>
      </c>
    </row>
    <row r="80" spans="1:4" x14ac:dyDescent="0.2">
      <c r="A80" s="14"/>
    </row>
    <row r="81" spans="1:1" x14ac:dyDescent="0.2">
      <c r="A81" s="54" t="s">
        <v>809</v>
      </c>
    </row>
    <row r="82" spans="1:1" x14ac:dyDescent="0.2">
      <c r="A82" s="55"/>
    </row>
    <row r="83" spans="1:1" x14ac:dyDescent="0.2">
      <c r="A83" s="56"/>
    </row>
    <row r="84" spans="1:1" x14ac:dyDescent="0.2">
      <c r="A84" s="56"/>
    </row>
    <row r="85" spans="1:1" x14ac:dyDescent="0.2">
      <c r="A85" s="56"/>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4" t="s">
        <v>820</v>
      </c>
    </row>
    <row r="96" spans="1:1" x14ac:dyDescent="0.2">
      <c r="A96" s="56"/>
    </row>
    <row r="97" spans="1:1" x14ac:dyDescent="0.2">
      <c r="A97" s="54" t="s">
        <v>810</v>
      </c>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sheetData>
  <mergeCells count="5">
    <mergeCell ref="A1:F1"/>
    <mergeCell ref="A69:B69"/>
    <mergeCell ref="A70:B70"/>
    <mergeCell ref="A71:B71"/>
    <mergeCell ref="A77:C77"/>
  </mergeCells>
  <conditionalFormatting sqref="F2:F3 F212:F65536">
    <cfRule type="cellIs" dxfId="51" priority="2" stopIfTrue="1" operator="between">
      <formula>0.009</formula>
      <formula>-0.009</formula>
    </cfRule>
  </conditionalFormatting>
  <conditionalFormatting sqref="F5:F111">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8"/>
  <sheetViews>
    <sheetView workbookViewId="0">
      <selection sqref="A1:G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customHeight="1" x14ac:dyDescent="0.2">
      <c r="A1" s="92" t="s">
        <v>14</v>
      </c>
      <c r="B1" s="93"/>
      <c r="C1" s="93"/>
      <c r="D1" s="93"/>
      <c r="E1" s="93"/>
      <c r="F1" s="93"/>
      <c r="G1" s="93"/>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73</v>
      </c>
      <c r="B5" s="17"/>
      <c r="C5" s="17"/>
      <c r="D5" s="17"/>
      <c r="E5" s="18"/>
      <c r="F5" s="19"/>
      <c r="G5" s="18"/>
    </row>
    <row r="6" spans="1:7" x14ac:dyDescent="0.2">
      <c r="A6" s="20" t="s">
        <v>40</v>
      </c>
      <c r="B6" s="21"/>
      <c r="C6" s="21"/>
      <c r="D6" s="21"/>
      <c r="E6" s="22"/>
      <c r="F6" s="23"/>
      <c r="G6" s="22"/>
    </row>
    <row r="7" spans="1:7" x14ac:dyDescent="0.2">
      <c r="A7" s="21" t="s">
        <v>425</v>
      </c>
      <c r="B7" s="21" t="s">
        <v>424</v>
      </c>
      <c r="C7" s="21" t="s">
        <v>76</v>
      </c>
      <c r="D7" s="24">
        <v>48064081</v>
      </c>
      <c r="E7" s="22">
        <v>50707.605459999999</v>
      </c>
      <c r="F7" s="23">
        <v>4.4488811371322496</v>
      </c>
      <c r="G7" s="22"/>
    </row>
    <row r="8" spans="1:7" x14ac:dyDescent="0.2">
      <c r="A8" s="21" t="s">
        <v>427</v>
      </c>
      <c r="B8" s="21" t="s">
        <v>426</v>
      </c>
      <c r="C8" s="21" t="s">
        <v>428</v>
      </c>
      <c r="D8" s="24">
        <v>5368691</v>
      </c>
      <c r="E8" s="22">
        <v>48143.736539999998</v>
      </c>
      <c r="F8" s="23">
        <v>4.2239376010927598</v>
      </c>
      <c r="G8" s="22"/>
    </row>
    <row r="9" spans="1:7" x14ac:dyDescent="0.2">
      <c r="A9" s="21" t="s">
        <v>430</v>
      </c>
      <c r="B9" s="21" t="s">
        <v>429</v>
      </c>
      <c r="C9" s="21" t="s">
        <v>431</v>
      </c>
      <c r="D9" s="24">
        <v>1387967</v>
      </c>
      <c r="E9" s="22">
        <v>34438.237200000003</v>
      </c>
      <c r="F9" s="23">
        <v>3.0214722719656901</v>
      </c>
      <c r="G9" s="22"/>
    </row>
    <row r="10" spans="1:7" x14ac:dyDescent="0.2">
      <c r="A10" s="21" t="s">
        <v>433</v>
      </c>
      <c r="B10" s="21" t="s">
        <v>432</v>
      </c>
      <c r="C10" s="21" t="s">
        <v>145</v>
      </c>
      <c r="D10" s="24">
        <v>8763469</v>
      </c>
      <c r="E10" s="22">
        <v>31031.443729999999</v>
      </c>
      <c r="F10" s="23">
        <v>2.7225739298078402</v>
      </c>
      <c r="G10" s="22"/>
    </row>
    <row r="11" spans="1:7" x14ac:dyDescent="0.2">
      <c r="A11" s="21" t="s">
        <v>435</v>
      </c>
      <c r="B11" s="21" t="s">
        <v>434</v>
      </c>
      <c r="C11" s="21" t="s">
        <v>436</v>
      </c>
      <c r="D11" s="24">
        <v>954140</v>
      </c>
      <c r="E11" s="22">
        <v>30531.048790000001</v>
      </c>
      <c r="F11" s="23">
        <v>2.6786712925310998</v>
      </c>
      <c r="G11" s="22"/>
    </row>
    <row r="12" spans="1:7" x14ac:dyDescent="0.2">
      <c r="A12" s="21" t="s">
        <v>438</v>
      </c>
      <c r="B12" s="21" t="s">
        <v>437</v>
      </c>
      <c r="C12" s="21" t="s">
        <v>84</v>
      </c>
      <c r="D12" s="24">
        <v>1872610</v>
      </c>
      <c r="E12" s="22">
        <v>28348.50649</v>
      </c>
      <c r="F12" s="23">
        <v>2.48718381878078</v>
      </c>
      <c r="G12" s="22"/>
    </row>
    <row r="13" spans="1:7" x14ac:dyDescent="0.2">
      <c r="A13" s="21" t="s">
        <v>136</v>
      </c>
      <c r="B13" s="21" t="s">
        <v>135</v>
      </c>
      <c r="C13" s="21" t="s">
        <v>137</v>
      </c>
      <c r="D13" s="24">
        <v>5713765</v>
      </c>
      <c r="E13" s="22">
        <v>27363.220590000001</v>
      </c>
      <c r="F13" s="23">
        <v>2.40073880100825</v>
      </c>
      <c r="G13" s="22"/>
    </row>
    <row r="14" spans="1:7" x14ac:dyDescent="0.2">
      <c r="A14" s="21" t="s">
        <v>440</v>
      </c>
      <c r="B14" s="21" t="s">
        <v>439</v>
      </c>
      <c r="C14" s="21" t="s">
        <v>76</v>
      </c>
      <c r="D14" s="24">
        <v>15398917</v>
      </c>
      <c r="E14" s="22">
        <v>26008.770810000002</v>
      </c>
      <c r="F14" s="23">
        <v>2.28190483078285</v>
      </c>
      <c r="G14" s="22"/>
    </row>
    <row r="15" spans="1:7" x14ac:dyDescent="0.2">
      <c r="A15" s="21" t="s">
        <v>442</v>
      </c>
      <c r="B15" s="21" t="s">
        <v>441</v>
      </c>
      <c r="C15" s="21" t="s">
        <v>97</v>
      </c>
      <c r="D15" s="24">
        <v>1588976</v>
      </c>
      <c r="E15" s="22">
        <v>25815.298579999999</v>
      </c>
      <c r="F15" s="23">
        <v>2.2649303563071199</v>
      </c>
      <c r="G15" s="22"/>
    </row>
    <row r="16" spans="1:7" x14ac:dyDescent="0.2">
      <c r="A16" s="21" t="s">
        <v>78</v>
      </c>
      <c r="B16" s="21" t="s">
        <v>77</v>
      </c>
      <c r="C16" s="21" t="s">
        <v>76</v>
      </c>
      <c r="D16" s="24">
        <v>2259945</v>
      </c>
      <c r="E16" s="22">
        <v>22522.611870000001</v>
      </c>
      <c r="F16" s="23">
        <v>1.9760432818393601</v>
      </c>
      <c r="G16" s="22"/>
    </row>
    <row r="17" spans="1:7" x14ac:dyDescent="0.2">
      <c r="A17" s="21" t="s">
        <v>444</v>
      </c>
      <c r="B17" s="21" t="s">
        <v>443</v>
      </c>
      <c r="C17" s="21" t="s">
        <v>142</v>
      </c>
      <c r="D17" s="24">
        <v>910911</v>
      </c>
      <c r="E17" s="22">
        <v>20888.5556</v>
      </c>
      <c r="F17" s="23">
        <v>1.83267776397143</v>
      </c>
      <c r="G17" s="22"/>
    </row>
    <row r="18" spans="1:7" x14ac:dyDescent="0.2">
      <c r="A18" s="21" t="s">
        <v>446</v>
      </c>
      <c r="B18" s="21" t="s">
        <v>445</v>
      </c>
      <c r="C18" s="21" t="s">
        <v>103</v>
      </c>
      <c r="D18" s="24">
        <v>1812883</v>
      </c>
      <c r="E18" s="22">
        <v>20184.639319999998</v>
      </c>
      <c r="F18" s="23">
        <v>1.7709189837686701</v>
      </c>
      <c r="G18" s="22"/>
    </row>
    <row r="19" spans="1:7" x14ac:dyDescent="0.2">
      <c r="A19" s="21" t="s">
        <v>448</v>
      </c>
      <c r="B19" s="21" t="s">
        <v>447</v>
      </c>
      <c r="C19" s="21" t="s">
        <v>428</v>
      </c>
      <c r="D19" s="24">
        <v>2031243</v>
      </c>
      <c r="E19" s="22">
        <v>20021.96225</v>
      </c>
      <c r="F19" s="23">
        <v>1.7566463526396401</v>
      </c>
      <c r="G19" s="22"/>
    </row>
    <row r="20" spans="1:7" x14ac:dyDescent="0.2">
      <c r="A20" s="21" t="s">
        <v>159</v>
      </c>
      <c r="B20" s="21" t="s">
        <v>158</v>
      </c>
      <c r="C20" s="21" t="s">
        <v>160</v>
      </c>
      <c r="D20" s="24">
        <v>2148727</v>
      </c>
      <c r="E20" s="22">
        <v>19325.65064</v>
      </c>
      <c r="F20" s="23">
        <v>1.6955547755637199</v>
      </c>
      <c r="G20" s="22"/>
    </row>
    <row r="21" spans="1:7" x14ac:dyDescent="0.2">
      <c r="A21" s="21" t="s">
        <v>450</v>
      </c>
      <c r="B21" s="21" t="s">
        <v>449</v>
      </c>
      <c r="C21" s="21" t="s">
        <v>361</v>
      </c>
      <c r="D21" s="24">
        <v>2748613</v>
      </c>
      <c r="E21" s="22">
        <v>18443.193230000001</v>
      </c>
      <c r="F21" s="23">
        <v>1.6181315154815901</v>
      </c>
      <c r="G21" s="22"/>
    </row>
    <row r="22" spans="1:7" x14ac:dyDescent="0.2">
      <c r="A22" s="21" t="s">
        <v>452</v>
      </c>
      <c r="B22" s="21" t="s">
        <v>451</v>
      </c>
      <c r="C22" s="21" t="s">
        <v>128</v>
      </c>
      <c r="D22" s="24">
        <v>2860279</v>
      </c>
      <c r="E22" s="22">
        <v>18413.046060000001</v>
      </c>
      <c r="F22" s="23">
        <v>1.6154865241684599</v>
      </c>
      <c r="G22" s="22"/>
    </row>
    <row r="23" spans="1:7" x14ac:dyDescent="0.2">
      <c r="A23" s="21" t="s">
        <v>454</v>
      </c>
      <c r="B23" s="21" t="s">
        <v>453</v>
      </c>
      <c r="C23" s="21" t="s">
        <v>81</v>
      </c>
      <c r="D23" s="24">
        <v>2289035</v>
      </c>
      <c r="E23" s="22">
        <v>17751.46643</v>
      </c>
      <c r="F23" s="23">
        <v>1.55744219117507</v>
      </c>
      <c r="G23" s="22"/>
    </row>
    <row r="24" spans="1:7" x14ac:dyDescent="0.2">
      <c r="A24" s="21" t="s">
        <v>75</v>
      </c>
      <c r="B24" s="21" t="s">
        <v>74</v>
      </c>
      <c r="C24" s="21" t="s">
        <v>76</v>
      </c>
      <c r="D24" s="24">
        <v>1036125</v>
      </c>
      <c r="E24" s="22">
        <v>17709.966560000001</v>
      </c>
      <c r="F24" s="23">
        <v>1.55380115967375</v>
      </c>
      <c r="G24" s="22"/>
    </row>
    <row r="25" spans="1:7" x14ac:dyDescent="0.2">
      <c r="A25" s="21" t="s">
        <v>327</v>
      </c>
      <c r="B25" s="21" t="s">
        <v>326</v>
      </c>
      <c r="C25" s="21" t="s">
        <v>165</v>
      </c>
      <c r="D25" s="24">
        <v>2452684</v>
      </c>
      <c r="E25" s="22">
        <v>17410.377369999998</v>
      </c>
      <c r="F25" s="23">
        <v>1.5275164103903101</v>
      </c>
      <c r="G25" s="22"/>
    </row>
    <row r="26" spans="1:7" x14ac:dyDescent="0.2">
      <c r="A26" s="21" t="s">
        <v>456</v>
      </c>
      <c r="B26" s="21" t="s">
        <v>455</v>
      </c>
      <c r="C26" s="21" t="s">
        <v>308</v>
      </c>
      <c r="D26" s="24">
        <v>485000</v>
      </c>
      <c r="E26" s="22">
        <v>17177.002499999999</v>
      </c>
      <c r="F26" s="23">
        <v>1.50704103894247</v>
      </c>
      <c r="G26" s="22"/>
    </row>
    <row r="27" spans="1:7" x14ac:dyDescent="0.2">
      <c r="A27" s="21" t="s">
        <v>458</v>
      </c>
      <c r="B27" s="21" t="s">
        <v>457</v>
      </c>
      <c r="C27" s="21" t="s">
        <v>459</v>
      </c>
      <c r="D27" s="24">
        <v>2060963</v>
      </c>
      <c r="E27" s="22">
        <v>16998.822820000001</v>
      </c>
      <c r="F27" s="23">
        <v>1.4914082712307799</v>
      </c>
      <c r="G27" s="22"/>
    </row>
    <row r="28" spans="1:7" x14ac:dyDescent="0.2">
      <c r="A28" s="21" t="s">
        <v>461</v>
      </c>
      <c r="B28" s="21" t="s">
        <v>460</v>
      </c>
      <c r="C28" s="21" t="s">
        <v>175</v>
      </c>
      <c r="D28" s="24">
        <v>4109485</v>
      </c>
      <c r="E28" s="22">
        <v>16840.669529999999</v>
      </c>
      <c r="F28" s="23">
        <v>1.47753253834469</v>
      </c>
      <c r="G28" s="22"/>
    </row>
    <row r="29" spans="1:7" x14ac:dyDescent="0.2">
      <c r="A29" s="21" t="s">
        <v>305</v>
      </c>
      <c r="B29" s="21" t="s">
        <v>304</v>
      </c>
      <c r="C29" s="21" t="s">
        <v>76</v>
      </c>
      <c r="D29" s="24">
        <v>12199095</v>
      </c>
      <c r="E29" s="22">
        <v>16206.49771</v>
      </c>
      <c r="F29" s="23">
        <v>1.4218928562476001</v>
      </c>
      <c r="G29" s="22"/>
    </row>
    <row r="30" spans="1:7" x14ac:dyDescent="0.2">
      <c r="A30" s="21" t="s">
        <v>463</v>
      </c>
      <c r="B30" s="21" t="s">
        <v>462</v>
      </c>
      <c r="C30" s="21" t="s">
        <v>81</v>
      </c>
      <c r="D30" s="24">
        <v>1988022</v>
      </c>
      <c r="E30" s="22">
        <v>15901.19397</v>
      </c>
      <c r="F30" s="23">
        <v>1.3951067353558699</v>
      </c>
      <c r="G30" s="22"/>
    </row>
    <row r="31" spans="1:7" x14ac:dyDescent="0.2">
      <c r="A31" s="21" t="s">
        <v>170</v>
      </c>
      <c r="B31" s="21" t="s">
        <v>169</v>
      </c>
      <c r="C31" s="21" t="s">
        <v>97</v>
      </c>
      <c r="D31" s="24">
        <v>1710900</v>
      </c>
      <c r="E31" s="22">
        <v>15569.19</v>
      </c>
      <c r="F31" s="23">
        <v>1.36597804378807</v>
      </c>
      <c r="G31" s="22"/>
    </row>
    <row r="32" spans="1:7" x14ac:dyDescent="0.2">
      <c r="A32" s="21" t="s">
        <v>465</v>
      </c>
      <c r="B32" s="21" t="s">
        <v>464</v>
      </c>
      <c r="C32" s="21" t="s">
        <v>145</v>
      </c>
      <c r="D32" s="24">
        <v>1605632</v>
      </c>
      <c r="E32" s="22">
        <v>15205.33504</v>
      </c>
      <c r="F32" s="23">
        <v>1.3340548746005001</v>
      </c>
      <c r="G32" s="22"/>
    </row>
    <row r="33" spans="1:7" x14ac:dyDescent="0.2">
      <c r="A33" s="21" t="s">
        <v>467</v>
      </c>
      <c r="B33" s="21" t="s">
        <v>466</v>
      </c>
      <c r="C33" s="21" t="s">
        <v>103</v>
      </c>
      <c r="D33" s="24">
        <v>1393898</v>
      </c>
      <c r="E33" s="22">
        <v>14902.86047</v>
      </c>
      <c r="F33" s="23">
        <v>1.3075169736933701</v>
      </c>
      <c r="G33" s="22"/>
    </row>
    <row r="34" spans="1:7" x14ac:dyDescent="0.2">
      <c r="A34" s="21" t="s">
        <v>369</v>
      </c>
      <c r="B34" s="21" t="s">
        <v>368</v>
      </c>
      <c r="C34" s="21" t="s">
        <v>84</v>
      </c>
      <c r="D34" s="24">
        <v>2332033</v>
      </c>
      <c r="E34" s="22">
        <v>14240.559509999999</v>
      </c>
      <c r="F34" s="23">
        <v>1.2494093541100999</v>
      </c>
      <c r="G34" s="22"/>
    </row>
    <row r="35" spans="1:7" x14ac:dyDescent="0.2">
      <c r="A35" s="21" t="s">
        <v>102</v>
      </c>
      <c r="B35" s="21" t="s">
        <v>101</v>
      </c>
      <c r="C35" s="21" t="s">
        <v>103</v>
      </c>
      <c r="D35" s="24">
        <v>2108245</v>
      </c>
      <c r="E35" s="22">
        <v>13818.49185</v>
      </c>
      <c r="F35" s="23">
        <v>1.2123788370085</v>
      </c>
      <c r="G35" s="22"/>
    </row>
    <row r="36" spans="1:7" x14ac:dyDescent="0.2">
      <c r="A36" s="21" t="s">
        <v>381</v>
      </c>
      <c r="B36" s="21" t="s">
        <v>380</v>
      </c>
      <c r="C36" s="21" t="s">
        <v>84</v>
      </c>
      <c r="D36" s="24">
        <v>1631444</v>
      </c>
      <c r="E36" s="22">
        <v>13648.6605</v>
      </c>
      <c r="F36" s="23">
        <v>1.19747851815782</v>
      </c>
      <c r="G36" s="22"/>
    </row>
    <row r="37" spans="1:7" x14ac:dyDescent="0.2">
      <c r="A37" s="21" t="s">
        <v>469</v>
      </c>
      <c r="B37" s="21" t="s">
        <v>468</v>
      </c>
      <c r="C37" s="21" t="s">
        <v>81</v>
      </c>
      <c r="D37" s="24">
        <v>5297684</v>
      </c>
      <c r="E37" s="22">
        <v>13585.910620000001</v>
      </c>
      <c r="F37" s="23">
        <v>1.1919730963388</v>
      </c>
      <c r="G37" s="22"/>
    </row>
    <row r="38" spans="1:7" x14ac:dyDescent="0.2">
      <c r="A38" s="21" t="s">
        <v>471</v>
      </c>
      <c r="B38" s="21" t="s">
        <v>470</v>
      </c>
      <c r="C38" s="21" t="s">
        <v>81</v>
      </c>
      <c r="D38" s="24">
        <v>2404074</v>
      </c>
      <c r="E38" s="22">
        <v>13515.704030000001</v>
      </c>
      <c r="F38" s="23">
        <v>1.1858134528076201</v>
      </c>
      <c r="G38" s="22"/>
    </row>
    <row r="39" spans="1:7" x14ac:dyDescent="0.2">
      <c r="A39" s="21" t="s">
        <v>473</v>
      </c>
      <c r="B39" s="21" t="s">
        <v>472</v>
      </c>
      <c r="C39" s="21" t="s">
        <v>308</v>
      </c>
      <c r="D39" s="24">
        <v>4118888</v>
      </c>
      <c r="E39" s="22">
        <v>13091.88551</v>
      </c>
      <c r="F39" s="23">
        <v>1.1486293222991799</v>
      </c>
      <c r="G39" s="22"/>
    </row>
    <row r="40" spans="1:7" x14ac:dyDescent="0.2">
      <c r="A40" s="21" t="s">
        <v>475</v>
      </c>
      <c r="B40" s="21" t="s">
        <v>474</v>
      </c>
      <c r="C40" s="21" t="s">
        <v>431</v>
      </c>
      <c r="D40" s="24">
        <v>2539678</v>
      </c>
      <c r="E40" s="22">
        <v>12697.12016</v>
      </c>
      <c r="F40" s="23">
        <v>1.11399419994867</v>
      </c>
      <c r="G40" s="22"/>
    </row>
    <row r="41" spans="1:7" x14ac:dyDescent="0.2">
      <c r="A41" s="21" t="s">
        <v>167</v>
      </c>
      <c r="B41" s="21" t="s">
        <v>166</v>
      </c>
      <c r="C41" s="21" t="s">
        <v>168</v>
      </c>
      <c r="D41" s="24">
        <v>378887</v>
      </c>
      <c r="E41" s="22">
        <v>12116.995699999999</v>
      </c>
      <c r="F41" s="23">
        <v>1.0630964156050799</v>
      </c>
      <c r="G41" s="22"/>
    </row>
    <row r="42" spans="1:7" x14ac:dyDescent="0.2">
      <c r="A42" s="21" t="s">
        <v>174</v>
      </c>
      <c r="B42" s="21" t="s">
        <v>173</v>
      </c>
      <c r="C42" s="21" t="s">
        <v>175</v>
      </c>
      <c r="D42" s="24">
        <v>715459</v>
      </c>
      <c r="E42" s="22">
        <v>12006.475210000001</v>
      </c>
      <c r="F42" s="23">
        <v>1.0533997928052601</v>
      </c>
      <c r="G42" s="22"/>
    </row>
    <row r="43" spans="1:7" x14ac:dyDescent="0.2">
      <c r="A43" s="21" t="s">
        <v>477</v>
      </c>
      <c r="B43" s="21" t="s">
        <v>476</v>
      </c>
      <c r="C43" s="21" t="s">
        <v>134</v>
      </c>
      <c r="D43" s="24">
        <v>11380374</v>
      </c>
      <c r="E43" s="22">
        <v>11812.82821</v>
      </c>
      <c r="F43" s="23">
        <v>1.0364099847134201</v>
      </c>
      <c r="G43" s="22"/>
    </row>
    <row r="44" spans="1:7" x14ac:dyDescent="0.2">
      <c r="A44" s="21" t="s">
        <v>479</v>
      </c>
      <c r="B44" s="21" t="s">
        <v>478</v>
      </c>
      <c r="C44" s="21" t="s">
        <v>168</v>
      </c>
      <c r="D44" s="24">
        <v>1298762</v>
      </c>
      <c r="E44" s="22">
        <v>11464.17217</v>
      </c>
      <c r="F44" s="23">
        <v>1.00582030757067</v>
      </c>
      <c r="G44" s="22"/>
    </row>
    <row r="45" spans="1:7" x14ac:dyDescent="0.2">
      <c r="A45" s="21" t="s">
        <v>481</v>
      </c>
      <c r="B45" s="21" t="s">
        <v>480</v>
      </c>
      <c r="C45" s="21" t="s">
        <v>168</v>
      </c>
      <c r="D45" s="24">
        <v>2172601</v>
      </c>
      <c r="E45" s="22">
        <v>11361.61693</v>
      </c>
      <c r="F45" s="23">
        <v>0.99682252373506997</v>
      </c>
      <c r="G45" s="22"/>
    </row>
    <row r="46" spans="1:7" x14ac:dyDescent="0.2">
      <c r="A46" s="21" t="s">
        <v>483</v>
      </c>
      <c r="B46" s="21" t="s">
        <v>482</v>
      </c>
      <c r="C46" s="21" t="s">
        <v>131</v>
      </c>
      <c r="D46" s="24">
        <v>9388074</v>
      </c>
      <c r="E46" s="22">
        <v>11251.606690000001</v>
      </c>
      <c r="F46" s="23">
        <v>0.98717066821581301</v>
      </c>
      <c r="G46" s="22"/>
    </row>
    <row r="47" spans="1:7" x14ac:dyDescent="0.2">
      <c r="A47" s="21" t="s">
        <v>485</v>
      </c>
      <c r="B47" s="21" t="s">
        <v>484</v>
      </c>
      <c r="C47" s="21" t="s">
        <v>342</v>
      </c>
      <c r="D47" s="24">
        <v>992102</v>
      </c>
      <c r="E47" s="22">
        <v>11091.700360000001</v>
      </c>
      <c r="F47" s="23">
        <v>0.97314113065844898</v>
      </c>
      <c r="G47" s="22"/>
    </row>
    <row r="48" spans="1:7" x14ac:dyDescent="0.2">
      <c r="A48" s="21" t="s">
        <v>130</v>
      </c>
      <c r="B48" s="21" t="s">
        <v>129</v>
      </c>
      <c r="C48" s="21" t="s">
        <v>131</v>
      </c>
      <c r="D48" s="24">
        <v>775258</v>
      </c>
      <c r="E48" s="22">
        <v>11017.191440000001</v>
      </c>
      <c r="F48" s="23">
        <v>0.96660401801569995</v>
      </c>
      <c r="G48" s="22"/>
    </row>
    <row r="49" spans="1:7" x14ac:dyDescent="0.2">
      <c r="A49" s="21" t="s">
        <v>184</v>
      </c>
      <c r="B49" s="21" t="s">
        <v>183</v>
      </c>
      <c r="C49" s="21" t="s">
        <v>131</v>
      </c>
      <c r="D49" s="24">
        <v>1340117</v>
      </c>
      <c r="E49" s="22">
        <v>10946.745709999999</v>
      </c>
      <c r="F49" s="23">
        <v>0.96042339330377702</v>
      </c>
      <c r="G49" s="22"/>
    </row>
    <row r="50" spans="1:7" x14ac:dyDescent="0.2">
      <c r="A50" s="21" t="s">
        <v>334</v>
      </c>
      <c r="B50" s="21" t="s">
        <v>333</v>
      </c>
      <c r="C50" s="21" t="s">
        <v>103</v>
      </c>
      <c r="D50" s="24">
        <v>5096450</v>
      </c>
      <c r="E50" s="22">
        <v>10753.5095</v>
      </c>
      <c r="F50" s="23">
        <v>0.94346962627255604</v>
      </c>
      <c r="G50" s="22"/>
    </row>
    <row r="51" spans="1:7" x14ac:dyDescent="0.2">
      <c r="A51" s="21" t="s">
        <v>294</v>
      </c>
      <c r="B51" s="21" t="s">
        <v>293</v>
      </c>
      <c r="C51" s="21" t="s">
        <v>111</v>
      </c>
      <c r="D51" s="24">
        <v>3500000</v>
      </c>
      <c r="E51" s="22">
        <v>10710</v>
      </c>
      <c r="F51" s="23">
        <v>0.93965227792648298</v>
      </c>
      <c r="G51" s="22"/>
    </row>
    <row r="52" spans="1:7" x14ac:dyDescent="0.2">
      <c r="A52" s="21" t="s">
        <v>292</v>
      </c>
      <c r="B52" s="21" t="s">
        <v>291</v>
      </c>
      <c r="C52" s="21" t="s">
        <v>76</v>
      </c>
      <c r="D52" s="24">
        <v>6708453</v>
      </c>
      <c r="E52" s="22">
        <v>9995.5949700000001</v>
      </c>
      <c r="F52" s="23">
        <v>0.87697325702997198</v>
      </c>
      <c r="G52" s="22"/>
    </row>
    <row r="53" spans="1:7" x14ac:dyDescent="0.2">
      <c r="A53" s="21" t="s">
        <v>487</v>
      </c>
      <c r="B53" s="21" t="s">
        <v>486</v>
      </c>
      <c r="C53" s="21" t="s">
        <v>165</v>
      </c>
      <c r="D53" s="24">
        <v>952883</v>
      </c>
      <c r="E53" s="22">
        <v>9910.4596419999998</v>
      </c>
      <c r="F53" s="23">
        <v>0.86950382613480603</v>
      </c>
      <c r="G53" s="22"/>
    </row>
    <row r="54" spans="1:7" x14ac:dyDescent="0.2">
      <c r="A54" s="21" t="s">
        <v>489</v>
      </c>
      <c r="B54" s="21" t="s">
        <v>488</v>
      </c>
      <c r="C54" s="21" t="s">
        <v>361</v>
      </c>
      <c r="D54" s="24">
        <v>1754373</v>
      </c>
      <c r="E54" s="22">
        <v>9754.3138799999997</v>
      </c>
      <c r="F54" s="23">
        <v>0.85580422567244696</v>
      </c>
      <c r="G54" s="22"/>
    </row>
    <row r="55" spans="1:7" x14ac:dyDescent="0.2">
      <c r="A55" s="21" t="s">
        <v>491</v>
      </c>
      <c r="B55" s="21" t="s">
        <v>490</v>
      </c>
      <c r="C55" s="21" t="s">
        <v>116</v>
      </c>
      <c r="D55" s="24">
        <v>498732</v>
      </c>
      <c r="E55" s="22">
        <v>9282.3999839999997</v>
      </c>
      <c r="F55" s="23">
        <v>0.81440040052197504</v>
      </c>
      <c r="G55" s="22"/>
    </row>
    <row r="56" spans="1:7" x14ac:dyDescent="0.2">
      <c r="A56" s="21" t="s">
        <v>493</v>
      </c>
      <c r="B56" s="21" t="s">
        <v>492</v>
      </c>
      <c r="C56" s="21" t="s">
        <v>76</v>
      </c>
      <c r="D56" s="24">
        <v>16181469</v>
      </c>
      <c r="E56" s="22">
        <v>9207.2558609999996</v>
      </c>
      <c r="F56" s="23">
        <v>0.80780755772554702</v>
      </c>
      <c r="G56" s="22"/>
    </row>
    <row r="57" spans="1:7" x14ac:dyDescent="0.2">
      <c r="A57" s="21" t="s">
        <v>495</v>
      </c>
      <c r="B57" s="21" t="s">
        <v>494</v>
      </c>
      <c r="C57" s="21" t="s">
        <v>431</v>
      </c>
      <c r="D57" s="24">
        <v>1449472</v>
      </c>
      <c r="E57" s="22">
        <v>8421.4323199999999</v>
      </c>
      <c r="F57" s="23">
        <v>0.73886256422891805</v>
      </c>
      <c r="G57" s="22"/>
    </row>
    <row r="58" spans="1:7" x14ac:dyDescent="0.2">
      <c r="A58" s="21" t="s">
        <v>497</v>
      </c>
      <c r="B58" s="21" t="s">
        <v>496</v>
      </c>
      <c r="C58" s="21" t="s">
        <v>145</v>
      </c>
      <c r="D58" s="24">
        <v>1326602</v>
      </c>
      <c r="E58" s="22">
        <v>7928.4368530000002</v>
      </c>
      <c r="F58" s="23">
        <v>0.69560912692042298</v>
      </c>
      <c r="G58" s="22"/>
    </row>
    <row r="59" spans="1:7" x14ac:dyDescent="0.2">
      <c r="A59" s="21" t="s">
        <v>188</v>
      </c>
      <c r="B59" s="21" t="s">
        <v>187</v>
      </c>
      <c r="C59" s="21" t="s">
        <v>125</v>
      </c>
      <c r="D59" s="24">
        <v>1071467</v>
      </c>
      <c r="E59" s="22">
        <v>7647.0599789999997</v>
      </c>
      <c r="F59" s="23">
        <v>0.67092225291389296</v>
      </c>
      <c r="G59" s="22"/>
    </row>
    <row r="60" spans="1:7" x14ac:dyDescent="0.2">
      <c r="A60" s="21" t="s">
        <v>499</v>
      </c>
      <c r="B60" s="21" t="s">
        <v>498</v>
      </c>
      <c r="C60" s="21" t="s">
        <v>361</v>
      </c>
      <c r="D60" s="24">
        <v>660776</v>
      </c>
      <c r="E60" s="22">
        <v>7612.1395199999997</v>
      </c>
      <c r="F60" s="23">
        <v>0.66785847244278296</v>
      </c>
      <c r="G60" s="22"/>
    </row>
    <row r="61" spans="1:7" x14ac:dyDescent="0.2">
      <c r="A61" s="21" t="s">
        <v>373</v>
      </c>
      <c r="B61" s="21" t="s">
        <v>372</v>
      </c>
      <c r="C61" s="21" t="s">
        <v>84</v>
      </c>
      <c r="D61" s="24">
        <v>1050000</v>
      </c>
      <c r="E61" s="22">
        <v>7571.0249999999996</v>
      </c>
      <c r="F61" s="23">
        <v>0.66425124999891205</v>
      </c>
      <c r="G61" s="22"/>
    </row>
    <row r="62" spans="1:7" x14ac:dyDescent="0.2">
      <c r="A62" s="21" t="s">
        <v>501</v>
      </c>
      <c r="B62" s="21" t="s">
        <v>500</v>
      </c>
      <c r="C62" s="21" t="s">
        <v>116</v>
      </c>
      <c r="D62" s="24">
        <v>313239</v>
      </c>
      <c r="E62" s="22">
        <v>6917.2568369999999</v>
      </c>
      <c r="F62" s="23">
        <v>0.60689226366849602</v>
      </c>
      <c r="G62" s="22"/>
    </row>
    <row r="63" spans="1:7" x14ac:dyDescent="0.2">
      <c r="A63" s="21" t="s">
        <v>503</v>
      </c>
      <c r="B63" s="21" t="s">
        <v>502</v>
      </c>
      <c r="C63" s="21" t="s">
        <v>308</v>
      </c>
      <c r="D63" s="24">
        <v>1098411</v>
      </c>
      <c r="E63" s="22">
        <v>6796.9672680000003</v>
      </c>
      <c r="F63" s="23">
        <v>0.59633854121082597</v>
      </c>
      <c r="G63" s="22"/>
    </row>
    <row r="64" spans="1:7" x14ac:dyDescent="0.2">
      <c r="A64" s="21" t="s">
        <v>505</v>
      </c>
      <c r="B64" s="21" t="s">
        <v>504</v>
      </c>
      <c r="C64" s="21" t="s">
        <v>103</v>
      </c>
      <c r="D64" s="24">
        <v>921471</v>
      </c>
      <c r="E64" s="22">
        <v>6312.5370860000003</v>
      </c>
      <c r="F64" s="23">
        <v>0.553836587521504</v>
      </c>
      <c r="G64" s="22"/>
    </row>
    <row r="65" spans="1:7" x14ac:dyDescent="0.2">
      <c r="A65" s="21" t="s">
        <v>507</v>
      </c>
      <c r="B65" s="21" t="s">
        <v>506</v>
      </c>
      <c r="C65" s="21" t="s">
        <v>145</v>
      </c>
      <c r="D65" s="24">
        <v>812579</v>
      </c>
      <c r="E65" s="22">
        <v>6023.6481270000004</v>
      </c>
      <c r="F65" s="23">
        <v>0.52849063342326297</v>
      </c>
      <c r="G65" s="22"/>
    </row>
    <row r="66" spans="1:7" x14ac:dyDescent="0.2">
      <c r="A66" s="21" t="s">
        <v>221</v>
      </c>
      <c r="B66" s="21" t="s">
        <v>220</v>
      </c>
      <c r="C66" s="21" t="s">
        <v>100</v>
      </c>
      <c r="D66" s="24">
        <v>1485684</v>
      </c>
      <c r="E66" s="22">
        <v>5926.3934760000002</v>
      </c>
      <c r="F66" s="23">
        <v>0.51995790192456104</v>
      </c>
      <c r="G66" s="22"/>
    </row>
    <row r="67" spans="1:7" x14ac:dyDescent="0.2">
      <c r="A67" s="21" t="s">
        <v>509</v>
      </c>
      <c r="B67" s="21" t="s">
        <v>508</v>
      </c>
      <c r="C67" s="21" t="s">
        <v>361</v>
      </c>
      <c r="D67" s="24">
        <v>633445</v>
      </c>
      <c r="E67" s="22">
        <v>5871.7184280000001</v>
      </c>
      <c r="F67" s="23">
        <v>0.51516093335323099</v>
      </c>
      <c r="G67" s="22"/>
    </row>
    <row r="68" spans="1:7" x14ac:dyDescent="0.2">
      <c r="A68" s="21" t="s">
        <v>511</v>
      </c>
      <c r="B68" s="21" t="s">
        <v>510</v>
      </c>
      <c r="C68" s="21" t="s">
        <v>436</v>
      </c>
      <c r="D68" s="24">
        <v>220481</v>
      </c>
      <c r="E68" s="22">
        <v>5718.6156970000002</v>
      </c>
      <c r="F68" s="23">
        <v>0.50172831617854297</v>
      </c>
      <c r="G68" s="22"/>
    </row>
    <row r="69" spans="1:7" x14ac:dyDescent="0.2">
      <c r="A69" s="21" t="s">
        <v>177</v>
      </c>
      <c r="B69" s="21" t="s">
        <v>176</v>
      </c>
      <c r="C69" s="21" t="s">
        <v>178</v>
      </c>
      <c r="D69" s="24">
        <v>700000</v>
      </c>
      <c r="E69" s="22">
        <v>5562.55</v>
      </c>
      <c r="F69" s="23">
        <v>0.48803574029691499</v>
      </c>
      <c r="G69" s="22"/>
    </row>
    <row r="70" spans="1:7" x14ac:dyDescent="0.2">
      <c r="A70" s="21" t="s">
        <v>513</v>
      </c>
      <c r="B70" s="21" t="s">
        <v>512</v>
      </c>
      <c r="C70" s="21" t="s">
        <v>103</v>
      </c>
      <c r="D70" s="24">
        <v>912544</v>
      </c>
      <c r="E70" s="22">
        <v>5497.1650559999998</v>
      </c>
      <c r="F70" s="23">
        <v>0.48229912857219998</v>
      </c>
      <c r="G70" s="22"/>
    </row>
    <row r="71" spans="1:7" x14ac:dyDescent="0.2">
      <c r="A71" s="21" t="s">
        <v>515</v>
      </c>
      <c r="B71" s="21" t="s">
        <v>514</v>
      </c>
      <c r="C71" s="21" t="s">
        <v>308</v>
      </c>
      <c r="D71" s="24">
        <v>1440922</v>
      </c>
      <c r="E71" s="22">
        <v>5473.3422170000003</v>
      </c>
      <c r="F71" s="23">
        <v>0.48020900859712801</v>
      </c>
      <c r="G71" s="22"/>
    </row>
    <row r="72" spans="1:7" x14ac:dyDescent="0.2">
      <c r="A72" s="21" t="s">
        <v>517</v>
      </c>
      <c r="B72" s="21" t="s">
        <v>516</v>
      </c>
      <c r="C72" s="21" t="s">
        <v>97</v>
      </c>
      <c r="D72" s="24">
        <v>1362700</v>
      </c>
      <c r="E72" s="22">
        <v>5385.3904000000002</v>
      </c>
      <c r="F72" s="23">
        <v>0.47249247029723801</v>
      </c>
      <c r="G72" s="22"/>
    </row>
    <row r="73" spans="1:7" x14ac:dyDescent="0.2">
      <c r="A73" s="21" t="s">
        <v>519</v>
      </c>
      <c r="B73" s="21" t="s">
        <v>518</v>
      </c>
      <c r="C73" s="21" t="s">
        <v>361</v>
      </c>
      <c r="D73" s="24">
        <v>513808</v>
      </c>
      <c r="E73" s="22">
        <v>5361.5864799999999</v>
      </c>
      <c r="F73" s="23">
        <v>0.47040401019905098</v>
      </c>
      <c r="G73" s="22"/>
    </row>
    <row r="74" spans="1:7" x14ac:dyDescent="0.2">
      <c r="A74" s="21" t="s">
        <v>521</v>
      </c>
      <c r="B74" s="21" t="s">
        <v>520</v>
      </c>
      <c r="C74" s="21" t="s">
        <v>522</v>
      </c>
      <c r="D74" s="24">
        <v>2464730</v>
      </c>
      <c r="E74" s="22">
        <v>5278.2192949999999</v>
      </c>
      <c r="F74" s="23">
        <v>0.46308970905156499</v>
      </c>
      <c r="G74" s="22"/>
    </row>
    <row r="75" spans="1:7" x14ac:dyDescent="0.2">
      <c r="A75" s="21" t="s">
        <v>524</v>
      </c>
      <c r="B75" s="21" t="s">
        <v>523</v>
      </c>
      <c r="C75" s="21" t="s">
        <v>165</v>
      </c>
      <c r="D75" s="24">
        <v>900000</v>
      </c>
      <c r="E75" s="22">
        <v>5187.6000000000004</v>
      </c>
      <c r="F75" s="23">
        <v>0.45513913697212199</v>
      </c>
      <c r="G75" s="22"/>
    </row>
    <row r="76" spans="1:7" x14ac:dyDescent="0.2">
      <c r="A76" s="21" t="s">
        <v>526</v>
      </c>
      <c r="B76" s="21" t="s">
        <v>525</v>
      </c>
      <c r="C76" s="21" t="s">
        <v>527</v>
      </c>
      <c r="D76" s="24">
        <v>90597</v>
      </c>
      <c r="E76" s="22">
        <v>4769.3431700000001</v>
      </c>
      <c r="F76" s="23">
        <v>0.41844296675103798</v>
      </c>
      <c r="G76" s="22"/>
    </row>
    <row r="77" spans="1:7" x14ac:dyDescent="0.2">
      <c r="A77" s="21" t="s">
        <v>529</v>
      </c>
      <c r="B77" s="21" t="s">
        <v>528</v>
      </c>
      <c r="C77" s="21" t="s">
        <v>431</v>
      </c>
      <c r="D77" s="24">
        <v>1159420</v>
      </c>
      <c r="E77" s="22">
        <v>4132.1728800000001</v>
      </c>
      <c r="F77" s="23">
        <v>0.36254021096900402</v>
      </c>
      <c r="G77" s="22"/>
    </row>
    <row r="78" spans="1:7" x14ac:dyDescent="0.2">
      <c r="A78" s="21" t="s">
        <v>141</v>
      </c>
      <c r="B78" s="21" t="s">
        <v>140</v>
      </c>
      <c r="C78" s="21" t="s">
        <v>142</v>
      </c>
      <c r="D78" s="24">
        <v>303744</v>
      </c>
      <c r="E78" s="22">
        <v>3967.2003840000002</v>
      </c>
      <c r="F78" s="23">
        <v>0.34806618840489401</v>
      </c>
      <c r="G78" s="22"/>
    </row>
    <row r="79" spans="1:7" x14ac:dyDescent="0.2">
      <c r="A79" s="21" t="s">
        <v>531</v>
      </c>
      <c r="B79" s="21" t="s">
        <v>530</v>
      </c>
      <c r="C79" s="21" t="s">
        <v>308</v>
      </c>
      <c r="D79" s="24">
        <v>469708</v>
      </c>
      <c r="E79" s="22">
        <v>3832.8172800000002</v>
      </c>
      <c r="F79" s="23">
        <v>0.33627595593165099</v>
      </c>
      <c r="G79" s="22"/>
    </row>
    <row r="80" spans="1:7" x14ac:dyDescent="0.2">
      <c r="A80" s="21" t="s">
        <v>533</v>
      </c>
      <c r="B80" s="21" t="s">
        <v>532</v>
      </c>
      <c r="C80" s="21" t="s">
        <v>81</v>
      </c>
      <c r="D80" s="24">
        <v>2223567</v>
      </c>
      <c r="E80" s="22">
        <v>3707.7979730000002</v>
      </c>
      <c r="F80" s="23">
        <v>0.32530726530538301</v>
      </c>
      <c r="G80" s="22"/>
    </row>
    <row r="81" spans="1:9" x14ac:dyDescent="0.2">
      <c r="A81" s="21" t="s">
        <v>391</v>
      </c>
      <c r="B81" s="21" t="s">
        <v>390</v>
      </c>
      <c r="C81" s="21" t="s">
        <v>168</v>
      </c>
      <c r="D81" s="24">
        <v>2000000</v>
      </c>
      <c r="E81" s="22">
        <v>3697</v>
      </c>
      <c r="F81" s="23">
        <v>0.32435989463064502</v>
      </c>
      <c r="G81" s="22"/>
    </row>
    <row r="82" spans="1:9" x14ac:dyDescent="0.2">
      <c r="A82" s="21" t="s">
        <v>535</v>
      </c>
      <c r="B82" s="21" t="s">
        <v>534</v>
      </c>
      <c r="C82" s="21" t="s">
        <v>97</v>
      </c>
      <c r="D82" s="24">
        <v>236040</v>
      </c>
      <c r="E82" s="22">
        <v>3474.0367200000001</v>
      </c>
      <c r="F82" s="23">
        <v>0.30479799416883702</v>
      </c>
      <c r="G82" s="22"/>
    </row>
    <row r="83" spans="1:9" x14ac:dyDescent="0.2">
      <c r="A83" s="21" t="s">
        <v>537</v>
      </c>
      <c r="B83" s="21" t="s">
        <v>536</v>
      </c>
      <c r="C83" s="21" t="s">
        <v>103</v>
      </c>
      <c r="D83" s="24">
        <v>319231</v>
      </c>
      <c r="E83" s="22">
        <v>3089.0387719999999</v>
      </c>
      <c r="F83" s="23">
        <v>0.27101982434295302</v>
      </c>
      <c r="G83" s="22"/>
    </row>
    <row r="84" spans="1:9" x14ac:dyDescent="0.2">
      <c r="A84" s="21" t="s">
        <v>539</v>
      </c>
      <c r="B84" s="21" t="s">
        <v>538</v>
      </c>
      <c r="C84" s="21" t="s">
        <v>145</v>
      </c>
      <c r="D84" s="24">
        <v>292158</v>
      </c>
      <c r="E84" s="22">
        <v>2559.3040799999999</v>
      </c>
      <c r="F84" s="23">
        <v>0.224543035357474</v>
      </c>
      <c r="G84" s="22"/>
    </row>
    <row r="85" spans="1:9" x14ac:dyDescent="0.2">
      <c r="A85" s="21" t="s">
        <v>541</v>
      </c>
      <c r="B85" s="21" t="s">
        <v>540</v>
      </c>
      <c r="C85" s="21" t="s">
        <v>175</v>
      </c>
      <c r="D85" s="24">
        <v>242660</v>
      </c>
      <c r="E85" s="22">
        <v>2327.4733900000001</v>
      </c>
      <c r="F85" s="23">
        <v>0.20420314404545001</v>
      </c>
      <c r="G85" s="22"/>
    </row>
    <row r="86" spans="1:9" x14ac:dyDescent="0.2">
      <c r="A86" s="21" t="s">
        <v>401</v>
      </c>
      <c r="B86" s="21" t="s">
        <v>400</v>
      </c>
      <c r="C86" s="21" t="s">
        <v>168</v>
      </c>
      <c r="D86" s="24">
        <v>2000000</v>
      </c>
      <c r="E86" s="22">
        <v>2182</v>
      </c>
      <c r="F86" s="23">
        <v>0.19143989453180099</v>
      </c>
      <c r="G86" s="22"/>
    </row>
    <row r="87" spans="1:9" x14ac:dyDescent="0.2">
      <c r="A87" s="21" t="s">
        <v>543</v>
      </c>
      <c r="B87" s="21" t="s">
        <v>542</v>
      </c>
      <c r="C87" s="21" t="s">
        <v>522</v>
      </c>
      <c r="D87" s="24">
        <v>1892146</v>
      </c>
      <c r="E87" s="22">
        <v>1793.754408</v>
      </c>
      <c r="F87" s="23">
        <v>0.157376789497467</v>
      </c>
      <c r="G87" s="22"/>
    </row>
    <row r="88" spans="1:9" x14ac:dyDescent="0.2">
      <c r="A88" s="21" t="s">
        <v>545</v>
      </c>
      <c r="B88" s="21" t="s">
        <v>544</v>
      </c>
      <c r="C88" s="21" t="s">
        <v>100</v>
      </c>
      <c r="D88" s="24">
        <v>246543</v>
      </c>
      <c r="E88" s="22">
        <v>1771.288184</v>
      </c>
      <c r="F88" s="23">
        <v>0.155405693460305</v>
      </c>
      <c r="G88" s="22"/>
    </row>
    <row r="89" spans="1:9" x14ac:dyDescent="0.2">
      <c r="A89" s="21" t="s">
        <v>547</v>
      </c>
      <c r="B89" s="21" t="s">
        <v>546</v>
      </c>
      <c r="C89" s="21" t="s">
        <v>459</v>
      </c>
      <c r="D89" s="24">
        <v>273600</v>
      </c>
      <c r="E89" s="22">
        <v>1660.4784</v>
      </c>
      <c r="F89" s="23">
        <v>0.14568368916972199</v>
      </c>
      <c r="G89" s="22"/>
    </row>
    <row r="90" spans="1:9" x14ac:dyDescent="0.2">
      <c r="A90" s="21" t="s">
        <v>549</v>
      </c>
      <c r="B90" s="21" t="s">
        <v>548</v>
      </c>
      <c r="C90" s="21" t="s">
        <v>134</v>
      </c>
      <c r="D90" s="24">
        <v>835877</v>
      </c>
      <c r="E90" s="22">
        <v>1656.708214</v>
      </c>
      <c r="F90" s="23">
        <v>0.14535290823012301</v>
      </c>
      <c r="G90" s="22"/>
    </row>
    <row r="91" spans="1:9" x14ac:dyDescent="0.2">
      <c r="A91" s="21" t="s">
        <v>551</v>
      </c>
      <c r="B91" s="21" t="s">
        <v>550</v>
      </c>
      <c r="C91" s="21" t="s">
        <v>103</v>
      </c>
      <c r="D91" s="24">
        <v>183533</v>
      </c>
      <c r="E91" s="22">
        <v>1629.8648069999999</v>
      </c>
      <c r="F91" s="23">
        <v>0.142997775780556</v>
      </c>
      <c r="G91" s="22"/>
    </row>
    <row r="92" spans="1:9" x14ac:dyDescent="0.2">
      <c r="A92" s="21" t="s">
        <v>553</v>
      </c>
      <c r="B92" s="21" t="s">
        <v>552</v>
      </c>
      <c r="C92" s="21" t="s">
        <v>165</v>
      </c>
      <c r="D92" s="24">
        <v>1758380</v>
      </c>
      <c r="E92" s="22">
        <v>1571.99172</v>
      </c>
      <c r="F92" s="23">
        <v>0.13792022414375099</v>
      </c>
      <c r="G92" s="22"/>
    </row>
    <row r="93" spans="1:9" x14ac:dyDescent="0.2">
      <c r="A93" s="21" t="s">
        <v>555</v>
      </c>
      <c r="B93" s="21" t="s">
        <v>554</v>
      </c>
      <c r="C93" s="21" t="s">
        <v>145</v>
      </c>
      <c r="D93" s="24">
        <v>518764</v>
      </c>
      <c r="E93" s="22">
        <v>1452.279818</v>
      </c>
      <c r="F93" s="23">
        <v>0.127417183862779</v>
      </c>
      <c r="G93" s="22"/>
    </row>
    <row r="94" spans="1:9" x14ac:dyDescent="0.2">
      <c r="A94" s="21" t="s">
        <v>557</v>
      </c>
      <c r="B94" s="21" t="s">
        <v>556</v>
      </c>
      <c r="C94" s="21" t="s">
        <v>168</v>
      </c>
      <c r="D94" s="24">
        <v>388165</v>
      </c>
      <c r="E94" s="22">
        <v>1307.9219680000001</v>
      </c>
      <c r="F94" s="23">
        <v>0.114751807337188</v>
      </c>
      <c r="G94" s="22"/>
    </row>
    <row r="95" spans="1:9" x14ac:dyDescent="0.2">
      <c r="A95" s="21" t="s">
        <v>375</v>
      </c>
      <c r="B95" s="21" t="s">
        <v>374</v>
      </c>
      <c r="C95" s="21" t="s">
        <v>125</v>
      </c>
      <c r="D95" s="24">
        <v>41217</v>
      </c>
      <c r="E95" s="22">
        <v>1121.8855229999999</v>
      </c>
      <c r="F95" s="23">
        <v>9.84297186983841E-2</v>
      </c>
      <c r="G95" s="22"/>
    </row>
    <row r="96" spans="1:9" x14ac:dyDescent="0.2">
      <c r="A96" s="20" t="s">
        <v>25</v>
      </c>
      <c r="B96" s="20"/>
      <c r="C96" s="20"/>
      <c r="D96" s="20"/>
      <c r="E96" s="25">
        <f>SUM(E7:E95)</f>
        <v>1063339.5497270003</v>
      </c>
      <c r="F96" s="26">
        <f>SUM(F7:F95)</f>
        <v>93.293130729252681</v>
      </c>
      <c r="G96" s="22"/>
      <c r="H96" s="14"/>
      <c r="I96" s="14"/>
    </row>
    <row r="97" spans="1:9" x14ac:dyDescent="0.2">
      <c r="A97" s="21"/>
      <c r="B97" s="21"/>
      <c r="C97" s="21"/>
      <c r="D97" s="21"/>
      <c r="E97" s="22"/>
      <c r="F97" s="23"/>
      <c r="G97" s="22"/>
    </row>
    <row r="98" spans="1:9" x14ac:dyDescent="0.2">
      <c r="A98" s="20" t="s">
        <v>42</v>
      </c>
      <c r="B98" s="21"/>
      <c r="C98" s="21"/>
      <c r="D98" s="21"/>
      <c r="E98" s="22"/>
      <c r="F98" s="23"/>
      <c r="G98" s="22"/>
    </row>
    <row r="99" spans="1:9" x14ac:dyDescent="0.2">
      <c r="A99" s="20" t="s">
        <v>54</v>
      </c>
      <c r="B99" s="21"/>
      <c r="C99" s="21"/>
      <c r="D99" s="21"/>
      <c r="E99" s="22"/>
      <c r="F99" s="23"/>
      <c r="G99" s="22"/>
    </row>
    <row r="100" spans="1:9" x14ac:dyDescent="0.2">
      <c r="A100" s="21" t="s">
        <v>558</v>
      </c>
      <c r="B100" s="21" t="s">
        <v>845</v>
      </c>
      <c r="C100" s="21" t="s">
        <v>62</v>
      </c>
      <c r="D100" s="24">
        <v>2500000</v>
      </c>
      <c r="E100" s="22">
        <v>2481.4</v>
      </c>
      <c r="F100" s="23">
        <v>0.217708045046384</v>
      </c>
      <c r="G100" s="22">
        <v>6.8404000000000007</v>
      </c>
    </row>
    <row r="101" spans="1:9" x14ac:dyDescent="0.2">
      <c r="A101" s="20" t="s">
        <v>25</v>
      </c>
      <c r="B101" s="20"/>
      <c r="C101" s="20"/>
      <c r="D101" s="20"/>
      <c r="E101" s="25">
        <f>SUM(E99:E100)</f>
        <v>2481.4</v>
      </c>
      <c r="F101" s="26">
        <f>SUM(F99:F100)</f>
        <v>0.217708045046384</v>
      </c>
      <c r="G101" s="22"/>
      <c r="H101" s="14"/>
      <c r="I101" s="14"/>
    </row>
    <row r="102" spans="1:9" x14ac:dyDescent="0.2">
      <c r="A102" s="21"/>
      <c r="B102" s="21"/>
      <c r="C102" s="21"/>
      <c r="D102" s="21"/>
      <c r="E102" s="22"/>
      <c r="F102" s="23"/>
      <c r="G102" s="22"/>
    </row>
    <row r="103" spans="1:9" x14ac:dyDescent="0.2">
      <c r="A103" s="20" t="s">
        <v>26</v>
      </c>
      <c r="B103" s="20"/>
      <c r="C103" s="20"/>
      <c r="D103" s="20"/>
      <c r="E103" s="25">
        <f>E96+E101</f>
        <v>1065820.9497270002</v>
      </c>
      <c r="F103" s="26">
        <f>F96+F101</f>
        <v>93.51083877429906</v>
      </c>
      <c r="G103" s="22"/>
      <c r="H103" s="14"/>
      <c r="I103" s="14"/>
    </row>
    <row r="104" spans="1:9" x14ac:dyDescent="0.2">
      <c r="A104" s="20"/>
      <c r="B104" s="20"/>
      <c r="C104" s="20"/>
      <c r="D104" s="20"/>
      <c r="E104" s="25"/>
      <c r="F104" s="26"/>
      <c r="G104" s="22"/>
      <c r="H104" s="14"/>
      <c r="I104" s="14"/>
    </row>
    <row r="105" spans="1:9" x14ac:dyDescent="0.2">
      <c r="A105" s="20" t="s">
        <v>28</v>
      </c>
      <c r="B105" s="20"/>
      <c r="C105" s="20"/>
      <c r="D105" s="20"/>
      <c r="E105" s="25">
        <f>E107-(E96+E101)</f>
        <v>73962.3777431997</v>
      </c>
      <c r="F105" s="26">
        <f>F107-(F96+F101)</f>
        <v>6.4891612257009399</v>
      </c>
      <c r="G105" s="22"/>
      <c r="H105" s="14"/>
      <c r="I105" s="14"/>
    </row>
    <row r="106" spans="1:9" x14ac:dyDescent="0.2">
      <c r="A106" s="20"/>
      <c r="B106" s="20"/>
      <c r="C106" s="20"/>
      <c r="D106" s="20"/>
      <c r="E106" s="25"/>
      <c r="F106" s="26"/>
      <c r="G106" s="22"/>
      <c r="H106" s="14"/>
      <c r="I106" s="14"/>
    </row>
    <row r="107" spans="1:9" x14ac:dyDescent="0.2">
      <c r="A107" s="27" t="s">
        <v>27</v>
      </c>
      <c r="B107" s="27"/>
      <c r="C107" s="27"/>
      <c r="D107" s="27"/>
      <c r="E107" s="28">
        <v>1139783.3274701999</v>
      </c>
      <c r="F107" s="29">
        <v>100</v>
      </c>
      <c r="G107" s="27"/>
      <c r="H107" s="14"/>
      <c r="I107" s="14"/>
    </row>
    <row r="108" spans="1:9" x14ac:dyDescent="0.2">
      <c r="G108" s="14"/>
    </row>
    <row r="109" spans="1:9" x14ac:dyDescent="0.2">
      <c r="A109" s="14" t="s">
        <v>31</v>
      </c>
    </row>
    <row r="110" spans="1:9" x14ac:dyDescent="0.2">
      <c r="A110" s="14" t="s">
        <v>32</v>
      </c>
    </row>
    <row r="111" spans="1:9" x14ac:dyDescent="0.2">
      <c r="A111" s="14" t="s">
        <v>33</v>
      </c>
      <c r="B111" s="14"/>
      <c r="C111" s="30" t="s">
        <v>35</v>
      </c>
      <c r="D111" s="14" t="s">
        <v>34</v>
      </c>
    </row>
    <row r="112" spans="1:9" x14ac:dyDescent="0.2">
      <c r="A112" s="7" t="s">
        <v>63</v>
      </c>
      <c r="C112" s="31">
        <v>112.5154</v>
      </c>
      <c r="D112" s="31">
        <v>145.7972</v>
      </c>
    </row>
    <row r="113" spans="1:9" x14ac:dyDescent="0.2">
      <c r="A113" s="7" t="s">
        <v>71</v>
      </c>
      <c r="C113" s="31">
        <v>37.788899999999998</v>
      </c>
      <c r="D113" s="31">
        <v>48.966700000000003</v>
      </c>
    </row>
    <row r="114" spans="1:9" x14ac:dyDescent="0.2">
      <c r="A114" s="7" t="s">
        <v>64</v>
      </c>
      <c r="C114" s="31">
        <v>125.1849</v>
      </c>
      <c r="D114" s="31">
        <v>162.90870000000001</v>
      </c>
    </row>
    <row r="115" spans="1:9" x14ac:dyDescent="0.2">
      <c r="A115" s="7" t="s">
        <v>72</v>
      </c>
      <c r="C115" s="31">
        <v>44.045999999999999</v>
      </c>
      <c r="D115" s="31">
        <v>57.317500000000003</v>
      </c>
    </row>
    <row r="117" spans="1:9" x14ac:dyDescent="0.2">
      <c r="A117" s="7" t="s">
        <v>36</v>
      </c>
    </row>
    <row r="119" spans="1:9" x14ac:dyDescent="0.2">
      <c r="A119" s="14" t="s">
        <v>37</v>
      </c>
      <c r="D119" s="30" t="s">
        <v>38</v>
      </c>
    </row>
    <row r="121" spans="1:9" x14ac:dyDescent="0.2">
      <c r="A121" s="14" t="s">
        <v>266</v>
      </c>
      <c r="D121" s="49">
        <v>0.12280000000000001</v>
      </c>
    </row>
    <row r="123" spans="1:9" x14ac:dyDescent="0.2">
      <c r="A123" s="14" t="s">
        <v>844</v>
      </c>
      <c r="D123" s="30" t="s">
        <v>38</v>
      </c>
    </row>
    <row r="125" spans="1:9" x14ac:dyDescent="0.2">
      <c r="A125" s="14" t="s">
        <v>814</v>
      </c>
      <c r="B125" s="14"/>
      <c r="C125" s="14"/>
      <c r="D125" s="14"/>
      <c r="E125" s="14"/>
      <c r="F125" s="14"/>
      <c r="H125" s="14"/>
      <c r="I125" s="14"/>
    </row>
    <row r="126" spans="1:9" x14ac:dyDescent="0.2">
      <c r="A126" s="53"/>
      <c r="G126" s="14"/>
    </row>
    <row r="127" spans="1:9" x14ac:dyDescent="0.2">
      <c r="A127" s="54" t="s">
        <v>809</v>
      </c>
      <c r="G127" s="11"/>
    </row>
    <row r="128" spans="1:9" x14ac:dyDescent="0.2">
      <c r="A128" s="55"/>
      <c r="G128" s="11"/>
    </row>
    <row r="129" spans="1:7" x14ac:dyDescent="0.2">
      <c r="A129" s="56"/>
      <c r="G129" s="11"/>
    </row>
    <row r="130" spans="1:7" x14ac:dyDescent="0.2">
      <c r="A130" s="56"/>
      <c r="G130" s="11"/>
    </row>
    <row r="131" spans="1:7" x14ac:dyDescent="0.2">
      <c r="A131" s="56"/>
      <c r="G131" s="11"/>
    </row>
    <row r="132" spans="1:7" x14ac:dyDescent="0.2">
      <c r="A132" s="56"/>
      <c r="G132" s="11"/>
    </row>
    <row r="133" spans="1:7" x14ac:dyDescent="0.2">
      <c r="A133" s="56"/>
      <c r="G133" s="11"/>
    </row>
    <row r="134" spans="1:7" x14ac:dyDescent="0.2">
      <c r="A134" s="56"/>
      <c r="G134" s="11"/>
    </row>
    <row r="135" spans="1:7" x14ac:dyDescent="0.2">
      <c r="A135" s="56"/>
      <c r="G135" s="11"/>
    </row>
    <row r="136" spans="1:7" x14ac:dyDescent="0.2">
      <c r="A136" s="56"/>
      <c r="G136" s="11"/>
    </row>
    <row r="137" spans="1:7" x14ac:dyDescent="0.2">
      <c r="A137" s="56"/>
      <c r="G137" s="11"/>
    </row>
    <row r="138" spans="1:7" x14ac:dyDescent="0.2">
      <c r="A138" s="56"/>
      <c r="G138" s="11"/>
    </row>
    <row r="139" spans="1:7" x14ac:dyDescent="0.2">
      <c r="A139" s="56"/>
      <c r="G139" s="11"/>
    </row>
    <row r="140" spans="1:7" x14ac:dyDescent="0.2">
      <c r="A140" s="56"/>
      <c r="G140" s="11"/>
    </row>
    <row r="141" spans="1:7" x14ac:dyDescent="0.2">
      <c r="A141" s="54" t="s">
        <v>821</v>
      </c>
      <c r="G141" s="11"/>
    </row>
    <row r="142" spans="1:7" x14ac:dyDescent="0.2">
      <c r="A142" s="56"/>
      <c r="G142" s="11"/>
    </row>
    <row r="143" spans="1:7" x14ac:dyDescent="0.2">
      <c r="A143" s="54" t="s">
        <v>810</v>
      </c>
      <c r="G143" s="11"/>
    </row>
    <row r="144" spans="1:7" x14ac:dyDescent="0.2">
      <c r="A144" s="56"/>
      <c r="G144" s="11"/>
    </row>
    <row r="145" spans="1:7" x14ac:dyDescent="0.2">
      <c r="A145" s="56"/>
      <c r="G145" s="11"/>
    </row>
    <row r="146" spans="1:7" x14ac:dyDescent="0.2">
      <c r="A146" s="56"/>
      <c r="G146" s="11"/>
    </row>
    <row r="147" spans="1:7" x14ac:dyDescent="0.2">
      <c r="A147" s="56"/>
      <c r="G147" s="11"/>
    </row>
    <row r="148" spans="1:7" x14ac:dyDescent="0.2">
      <c r="A148" s="56"/>
      <c r="G148" s="11"/>
    </row>
    <row r="149" spans="1:7" x14ac:dyDescent="0.2">
      <c r="A149" s="56"/>
      <c r="G149" s="11"/>
    </row>
    <row r="150" spans="1:7" x14ac:dyDescent="0.2">
      <c r="A150" s="56"/>
      <c r="G150" s="11"/>
    </row>
    <row r="151" spans="1:7" x14ac:dyDescent="0.2">
      <c r="A151" s="56"/>
      <c r="G151" s="11"/>
    </row>
    <row r="152" spans="1:7" x14ac:dyDescent="0.2">
      <c r="A152" s="56"/>
      <c r="G152" s="11"/>
    </row>
    <row r="153" spans="1:7" x14ac:dyDescent="0.2">
      <c r="A153" s="56"/>
      <c r="G153" s="11"/>
    </row>
    <row r="154" spans="1:7" x14ac:dyDescent="0.2">
      <c r="A154" s="56"/>
      <c r="G154" s="11"/>
    </row>
    <row r="155" spans="1:7" x14ac:dyDescent="0.2">
      <c r="A155" s="56"/>
      <c r="G155" s="11"/>
    </row>
    <row r="156" spans="1:7" x14ac:dyDescent="0.2">
      <c r="G156" s="11"/>
    </row>
    <row r="157" spans="1:7" x14ac:dyDescent="0.2">
      <c r="G157" s="11"/>
    </row>
    <row r="158" spans="1:7" x14ac:dyDescent="0.2">
      <c r="G158" s="11"/>
    </row>
    <row r="159" spans="1:7" x14ac:dyDescent="0.2">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sheetData>
  <mergeCells count="1">
    <mergeCell ref="A1:G1"/>
  </mergeCells>
  <conditionalFormatting sqref="F2:F3 F5:F124 F126:F157 G127:G158">
    <cfRule type="cellIs" dxfId="49" priority="3" stopIfTrue="1" operator="between">
      <formula>0.009</formula>
      <formula>-0.009</formula>
    </cfRule>
  </conditionalFormatting>
  <conditionalFormatting sqref="F258:F65536">
    <cfRule type="cellIs" dxfId="48" priority="2" stopIfTrue="1" operator="between">
      <formula>0.009</formula>
      <formula>-0.009</formula>
    </cfRule>
  </conditionalFormatting>
  <hyperlinks>
    <hyperlink ref="A126"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45"/>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9.28515625" style="11" customWidth="1"/>
    <col min="7" max="7" width="26.7109375" style="7" customWidth="1"/>
    <col min="8" max="8" width="13.85546875" style="7" customWidth="1"/>
    <col min="9" max="16384" width="9.140625" style="7"/>
  </cols>
  <sheetData>
    <row r="1" spans="1:11" s="1" customFormat="1" ht="15" x14ac:dyDescent="0.2">
      <c r="A1" s="92" t="s">
        <v>15</v>
      </c>
      <c r="B1" s="93"/>
      <c r="C1" s="93"/>
      <c r="D1" s="93"/>
      <c r="E1" s="93"/>
      <c r="F1" s="93"/>
      <c r="G1" s="93"/>
      <c r="H1" s="93"/>
      <c r="I1" s="93"/>
    </row>
    <row r="2" spans="1:11" s="1" customFormat="1" ht="12" x14ac:dyDescent="0.2">
      <c r="E2" s="5"/>
      <c r="F2" s="9"/>
    </row>
    <row r="3" spans="1:11" s="1" customFormat="1" ht="12" x14ac:dyDescent="0.2">
      <c r="A3" s="8" t="s">
        <v>7</v>
      </c>
      <c r="B3" s="2"/>
      <c r="C3" s="3"/>
      <c r="D3" s="3"/>
      <c r="E3" s="4"/>
      <c r="F3" s="9"/>
    </row>
    <row r="4" spans="1:11" s="1" customFormat="1" ht="60" x14ac:dyDescent="0.2">
      <c r="A4" s="36" t="s">
        <v>2</v>
      </c>
      <c r="B4" s="36" t="s">
        <v>0</v>
      </c>
      <c r="C4" s="37" t="s">
        <v>317</v>
      </c>
      <c r="D4" s="37" t="s">
        <v>1</v>
      </c>
      <c r="E4" s="51" t="s">
        <v>6</v>
      </c>
      <c r="F4" s="51" t="s">
        <v>206</v>
      </c>
      <c r="G4" s="65" t="s">
        <v>207</v>
      </c>
      <c r="H4" s="65" t="s">
        <v>208</v>
      </c>
      <c r="I4" s="66" t="s">
        <v>5</v>
      </c>
      <c r="J4" s="33"/>
      <c r="K4" s="33"/>
    </row>
    <row r="5" spans="1:11" x14ac:dyDescent="0.2">
      <c r="A5" s="38" t="s">
        <v>73</v>
      </c>
      <c r="B5" s="39"/>
      <c r="C5" s="39"/>
      <c r="D5" s="39"/>
      <c r="E5" s="40"/>
      <c r="F5" s="41"/>
      <c r="G5" s="39"/>
      <c r="H5" s="39"/>
      <c r="I5" s="39"/>
    </row>
    <row r="6" spans="1:11" x14ac:dyDescent="0.2">
      <c r="A6" s="38" t="s">
        <v>40</v>
      </c>
      <c r="B6" s="39"/>
      <c r="C6" s="39"/>
      <c r="D6" s="39"/>
      <c r="E6" s="40"/>
      <c r="F6" s="41"/>
      <c r="G6" s="39"/>
      <c r="H6" s="39"/>
      <c r="I6" s="39"/>
    </row>
    <row r="7" spans="1:11" x14ac:dyDescent="0.2">
      <c r="A7" s="39" t="s">
        <v>560</v>
      </c>
      <c r="B7" s="39" t="s">
        <v>559</v>
      </c>
      <c r="C7" s="39" t="s">
        <v>76</v>
      </c>
      <c r="D7" s="42">
        <v>23439752</v>
      </c>
      <c r="E7" s="40">
        <v>36601.172749999998</v>
      </c>
      <c r="F7" s="41">
        <v>3.7092444921677101</v>
      </c>
      <c r="G7" s="40"/>
      <c r="H7" s="40"/>
      <c r="I7" s="43"/>
    </row>
    <row r="8" spans="1:11" x14ac:dyDescent="0.2">
      <c r="A8" s="39" t="s">
        <v>115</v>
      </c>
      <c r="B8" s="39" t="s">
        <v>114</v>
      </c>
      <c r="C8" s="39" t="s">
        <v>116</v>
      </c>
      <c r="D8" s="42">
        <v>14617750</v>
      </c>
      <c r="E8" s="40">
        <v>26925.895499999999</v>
      </c>
      <c r="F8" s="41">
        <v>2.7287303131580201</v>
      </c>
      <c r="G8" s="40"/>
      <c r="H8" s="40"/>
      <c r="I8" s="43"/>
    </row>
    <row r="9" spans="1:11" x14ac:dyDescent="0.2">
      <c r="A9" s="39" t="s">
        <v>223</v>
      </c>
      <c r="B9" s="39" t="s">
        <v>222</v>
      </c>
      <c r="C9" s="39" t="s">
        <v>125</v>
      </c>
      <c r="D9" s="42">
        <v>858937</v>
      </c>
      <c r="E9" s="40">
        <v>26240.095880000001</v>
      </c>
      <c r="F9" s="41">
        <v>2.65922984986438</v>
      </c>
      <c r="G9" s="40"/>
      <c r="H9" s="40"/>
      <c r="I9" s="43"/>
    </row>
    <row r="10" spans="1:11" x14ac:dyDescent="0.2">
      <c r="A10" s="39" t="s">
        <v>430</v>
      </c>
      <c r="B10" s="39" t="s">
        <v>429</v>
      </c>
      <c r="C10" s="39" t="s">
        <v>431</v>
      </c>
      <c r="D10" s="42">
        <v>1050123</v>
      </c>
      <c r="E10" s="40">
        <v>26055.651880000001</v>
      </c>
      <c r="F10" s="41">
        <v>2.6405378834679398</v>
      </c>
      <c r="G10" s="40"/>
      <c r="H10" s="40"/>
      <c r="I10" s="43"/>
    </row>
    <row r="11" spans="1:11" x14ac:dyDescent="0.2">
      <c r="A11" s="39" t="s">
        <v>425</v>
      </c>
      <c r="B11" s="39" t="s">
        <v>424</v>
      </c>
      <c r="C11" s="39" t="s">
        <v>76</v>
      </c>
      <c r="D11" s="42">
        <v>23580355</v>
      </c>
      <c r="E11" s="40">
        <v>24877.274529999999</v>
      </c>
      <c r="F11" s="41">
        <v>2.5211184942304001</v>
      </c>
      <c r="G11" s="40"/>
      <c r="H11" s="40"/>
      <c r="I11" s="43"/>
    </row>
    <row r="12" spans="1:11" x14ac:dyDescent="0.2">
      <c r="A12" s="39" t="s">
        <v>562</v>
      </c>
      <c r="B12" s="39" t="s">
        <v>561</v>
      </c>
      <c r="C12" s="39" t="s">
        <v>428</v>
      </c>
      <c r="D12" s="42">
        <v>2047000</v>
      </c>
      <c r="E12" s="40">
        <v>24132.082999999999</v>
      </c>
      <c r="F12" s="41">
        <v>2.44559912229272</v>
      </c>
      <c r="G12" s="40"/>
      <c r="H12" s="40"/>
      <c r="I12" s="43"/>
    </row>
    <row r="13" spans="1:11" x14ac:dyDescent="0.2">
      <c r="A13" s="39" t="s">
        <v>564</v>
      </c>
      <c r="B13" s="39" t="s">
        <v>563</v>
      </c>
      <c r="C13" s="39" t="s">
        <v>165</v>
      </c>
      <c r="D13" s="42">
        <v>5750000</v>
      </c>
      <c r="E13" s="40">
        <v>23738.875</v>
      </c>
      <c r="F13" s="41">
        <v>2.4057505464495801</v>
      </c>
      <c r="G13" s="40"/>
      <c r="H13" s="40"/>
      <c r="I13" s="43"/>
    </row>
    <row r="14" spans="1:11" x14ac:dyDescent="0.2">
      <c r="A14" s="39" t="s">
        <v>371</v>
      </c>
      <c r="B14" s="39" t="s">
        <v>370</v>
      </c>
      <c r="C14" s="39" t="s">
        <v>84</v>
      </c>
      <c r="D14" s="42">
        <v>822190</v>
      </c>
      <c r="E14" s="40">
        <v>22525.950529999998</v>
      </c>
      <c r="F14" s="41">
        <v>2.2828300750074999</v>
      </c>
      <c r="G14" s="40"/>
      <c r="H14" s="40"/>
      <c r="I14" s="43"/>
    </row>
    <row r="15" spans="1:11" x14ac:dyDescent="0.2">
      <c r="A15" s="39" t="s">
        <v>395</v>
      </c>
      <c r="B15" s="39" t="s">
        <v>394</v>
      </c>
      <c r="C15" s="39" t="s">
        <v>84</v>
      </c>
      <c r="D15" s="42">
        <v>294995</v>
      </c>
      <c r="E15" s="40">
        <v>21798.360530000002</v>
      </c>
      <c r="F15" s="41">
        <v>2.2090944813834801</v>
      </c>
      <c r="G15" s="40"/>
      <c r="H15" s="40"/>
      <c r="I15" s="43"/>
    </row>
    <row r="16" spans="1:11" x14ac:dyDescent="0.2">
      <c r="A16" s="39" t="s">
        <v>566</v>
      </c>
      <c r="B16" s="39" t="s">
        <v>565</v>
      </c>
      <c r="C16" s="39" t="s">
        <v>330</v>
      </c>
      <c r="D16" s="42">
        <v>1736228</v>
      </c>
      <c r="E16" s="40">
        <v>21731.497759999998</v>
      </c>
      <c r="F16" s="41">
        <v>2.2023184591219098</v>
      </c>
      <c r="G16" s="40"/>
      <c r="H16" s="40"/>
      <c r="I16" s="43"/>
    </row>
    <row r="17" spans="1:9" x14ac:dyDescent="0.2">
      <c r="A17" s="39" t="s">
        <v>172</v>
      </c>
      <c r="B17" s="39" t="s">
        <v>171</v>
      </c>
      <c r="C17" s="39" t="s">
        <v>116</v>
      </c>
      <c r="D17" s="42">
        <v>760000</v>
      </c>
      <c r="E17" s="40">
        <v>21310.400000000001</v>
      </c>
      <c r="F17" s="41">
        <v>2.1596434727871099</v>
      </c>
      <c r="G17" s="40"/>
      <c r="H17" s="40"/>
      <c r="I17" s="43"/>
    </row>
    <row r="18" spans="1:9" x14ac:dyDescent="0.2">
      <c r="A18" s="39" t="s">
        <v>78</v>
      </c>
      <c r="B18" s="39" t="s">
        <v>77</v>
      </c>
      <c r="C18" s="39" t="s">
        <v>76</v>
      </c>
      <c r="D18" s="42">
        <v>2135566</v>
      </c>
      <c r="E18" s="40">
        <v>21283.050759999998</v>
      </c>
      <c r="F18" s="41">
        <v>2.15687183979797</v>
      </c>
      <c r="G18" s="40"/>
      <c r="H18" s="40"/>
      <c r="I18" s="43"/>
    </row>
    <row r="19" spans="1:9" x14ac:dyDescent="0.2">
      <c r="A19" s="39" t="s">
        <v>75</v>
      </c>
      <c r="B19" s="39" t="s">
        <v>74</v>
      </c>
      <c r="C19" s="39" t="s">
        <v>76</v>
      </c>
      <c r="D19" s="42">
        <v>1223175</v>
      </c>
      <c r="E19" s="40">
        <v>20907.118689999999</v>
      </c>
      <c r="F19" s="41">
        <v>2.11877404523818</v>
      </c>
      <c r="G19" s="40"/>
      <c r="H19" s="40"/>
      <c r="I19" s="43"/>
    </row>
    <row r="20" spans="1:9" x14ac:dyDescent="0.2">
      <c r="A20" s="39" t="s">
        <v>287</v>
      </c>
      <c r="B20" s="39" t="s">
        <v>286</v>
      </c>
      <c r="C20" s="39" t="s">
        <v>288</v>
      </c>
      <c r="D20" s="42">
        <v>3676225</v>
      </c>
      <c r="E20" s="40">
        <v>20724.718440000001</v>
      </c>
      <c r="F20" s="41">
        <v>2.10028919702571</v>
      </c>
      <c r="G20" s="40"/>
      <c r="H20" s="40"/>
      <c r="I20" s="43"/>
    </row>
    <row r="21" spans="1:9" x14ac:dyDescent="0.2">
      <c r="A21" s="39" t="s">
        <v>118</v>
      </c>
      <c r="B21" s="39" t="s">
        <v>117</v>
      </c>
      <c r="C21" s="39" t="s">
        <v>119</v>
      </c>
      <c r="D21" s="42">
        <v>14600000</v>
      </c>
      <c r="E21" s="40">
        <v>20381.599999999999</v>
      </c>
      <c r="F21" s="41">
        <v>2.06551680892699</v>
      </c>
      <c r="G21" s="40"/>
      <c r="H21" s="40"/>
      <c r="I21" s="43"/>
    </row>
    <row r="22" spans="1:9" x14ac:dyDescent="0.2">
      <c r="A22" s="39" t="s">
        <v>144</v>
      </c>
      <c r="B22" s="39" t="s">
        <v>143</v>
      </c>
      <c r="C22" s="39" t="s">
        <v>145</v>
      </c>
      <c r="D22" s="42">
        <v>6391052</v>
      </c>
      <c r="E22" s="40">
        <v>19869.78067</v>
      </c>
      <c r="F22" s="41">
        <v>2.01364789631715</v>
      </c>
      <c r="G22" s="40"/>
      <c r="H22" s="40"/>
      <c r="I22" s="43"/>
    </row>
    <row r="23" spans="1:9" x14ac:dyDescent="0.2">
      <c r="A23" s="39" t="s">
        <v>568</v>
      </c>
      <c r="B23" s="39" t="s">
        <v>567</v>
      </c>
      <c r="C23" s="39" t="s">
        <v>308</v>
      </c>
      <c r="D23" s="42">
        <v>1543493</v>
      </c>
      <c r="E23" s="40">
        <v>19276.684079999999</v>
      </c>
      <c r="F23" s="41">
        <v>1.95354216487495</v>
      </c>
      <c r="G23" s="40"/>
      <c r="H23" s="40"/>
      <c r="I23" s="43"/>
    </row>
    <row r="24" spans="1:9" x14ac:dyDescent="0.2">
      <c r="A24" s="39" t="s">
        <v>319</v>
      </c>
      <c r="B24" s="39" t="s">
        <v>318</v>
      </c>
      <c r="C24" s="39" t="s">
        <v>91</v>
      </c>
      <c r="D24" s="42">
        <v>28000000</v>
      </c>
      <c r="E24" s="40">
        <v>18088</v>
      </c>
      <c r="F24" s="41">
        <v>1.8330782686281399</v>
      </c>
      <c r="G24" s="40"/>
      <c r="H24" s="40"/>
      <c r="I24" s="43"/>
    </row>
    <row r="25" spans="1:9" x14ac:dyDescent="0.2">
      <c r="A25" s="39" t="s">
        <v>570</v>
      </c>
      <c r="B25" s="39" t="s">
        <v>569</v>
      </c>
      <c r="C25" s="39" t="s">
        <v>103</v>
      </c>
      <c r="D25" s="42">
        <v>892366</v>
      </c>
      <c r="E25" s="40">
        <v>17525.622060000002</v>
      </c>
      <c r="F25" s="41">
        <v>1.7760856337005699</v>
      </c>
      <c r="G25" s="40"/>
      <c r="H25" s="40"/>
      <c r="I25" s="43"/>
    </row>
    <row r="26" spans="1:9" x14ac:dyDescent="0.2">
      <c r="A26" s="39" t="s">
        <v>572</v>
      </c>
      <c r="B26" s="39" t="s">
        <v>571</v>
      </c>
      <c r="C26" s="39" t="s">
        <v>160</v>
      </c>
      <c r="D26" s="42">
        <v>442739</v>
      </c>
      <c r="E26" s="40">
        <v>16772.060170000001</v>
      </c>
      <c r="F26" s="41">
        <v>1.69971799080886</v>
      </c>
      <c r="G26" s="40"/>
      <c r="H26" s="40"/>
      <c r="I26" s="43"/>
    </row>
    <row r="27" spans="1:9" x14ac:dyDescent="0.2">
      <c r="A27" s="39" t="s">
        <v>574</v>
      </c>
      <c r="B27" s="39" t="s">
        <v>573</v>
      </c>
      <c r="C27" s="39" t="s">
        <v>428</v>
      </c>
      <c r="D27" s="42">
        <v>1158135</v>
      </c>
      <c r="E27" s="40">
        <v>16715.94152</v>
      </c>
      <c r="F27" s="41">
        <v>1.69403080163483</v>
      </c>
      <c r="G27" s="40"/>
      <c r="H27" s="40"/>
      <c r="I27" s="43"/>
    </row>
    <row r="28" spans="1:9" x14ac:dyDescent="0.2">
      <c r="A28" s="39" t="s">
        <v>576</v>
      </c>
      <c r="B28" s="39" t="s">
        <v>575</v>
      </c>
      <c r="C28" s="39" t="s">
        <v>97</v>
      </c>
      <c r="D28" s="42">
        <v>1491580</v>
      </c>
      <c r="E28" s="40">
        <v>16603.52277</v>
      </c>
      <c r="F28" s="41">
        <v>1.68263803473903</v>
      </c>
      <c r="G28" s="40"/>
      <c r="H28" s="40"/>
      <c r="I28" s="43"/>
    </row>
    <row r="29" spans="1:9" x14ac:dyDescent="0.2">
      <c r="A29" s="39" t="s">
        <v>578</v>
      </c>
      <c r="B29" s="39" t="s">
        <v>577</v>
      </c>
      <c r="C29" s="39" t="s">
        <v>527</v>
      </c>
      <c r="D29" s="42">
        <v>3620695</v>
      </c>
      <c r="E29" s="40">
        <v>16452.43808</v>
      </c>
      <c r="F29" s="41">
        <v>1.6673267752320899</v>
      </c>
      <c r="G29" s="40"/>
      <c r="H29" s="40"/>
      <c r="I29" s="43"/>
    </row>
    <row r="30" spans="1:9" x14ac:dyDescent="0.2">
      <c r="A30" s="39" t="s">
        <v>580</v>
      </c>
      <c r="B30" s="39" t="s">
        <v>579</v>
      </c>
      <c r="C30" s="39" t="s">
        <v>153</v>
      </c>
      <c r="D30" s="42">
        <v>1717030</v>
      </c>
      <c r="E30" s="40">
        <v>16385.617289999998</v>
      </c>
      <c r="F30" s="41">
        <v>1.66055500731737</v>
      </c>
      <c r="G30" s="40"/>
      <c r="H30" s="40"/>
      <c r="I30" s="43"/>
    </row>
    <row r="31" spans="1:9" x14ac:dyDescent="0.2">
      <c r="A31" s="39" t="s">
        <v>377</v>
      </c>
      <c r="B31" s="39" t="s">
        <v>376</v>
      </c>
      <c r="C31" s="39" t="s">
        <v>84</v>
      </c>
      <c r="D31" s="42">
        <v>257965</v>
      </c>
      <c r="E31" s="40">
        <v>16185.75596</v>
      </c>
      <c r="F31" s="41">
        <v>1.6403006143075201</v>
      </c>
      <c r="G31" s="40"/>
      <c r="H31" s="40"/>
      <c r="I31" s="43"/>
    </row>
    <row r="32" spans="1:9" x14ac:dyDescent="0.2">
      <c r="A32" s="39" t="s">
        <v>582</v>
      </c>
      <c r="B32" s="39" t="s">
        <v>581</v>
      </c>
      <c r="C32" s="39" t="s">
        <v>175</v>
      </c>
      <c r="D32" s="42">
        <v>2303205</v>
      </c>
      <c r="E32" s="40">
        <v>15805.74431</v>
      </c>
      <c r="F32" s="41">
        <v>1.6017893860102801</v>
      </c>
      <c r="G32" s="40"/>
      <c r="H32" s="40"/>
      <c r="I32" s="43"/>
    </row>
    <row r="33" spans="1:9" x14ac:dyDescent="0.2">
      <c r="A33" s="39" t="s">
        <v>157</v>
      </c>
      <c r="B33" s="39" t="s">
        <v>156</v>
      </c>
      <c r="C33" s="39" t="s">
        <v>97</v>
      </c>
      <c r="D33" s="42">
        <v>300000</v>
      </c>
      <c r="E33" s="40">
        <v>15607.8</v>
      </c>
      <c r="F33" s="41">
        <v>1.5817292680835</v>
      </c>
      <c r="G33" s="40"/>
      <c r="H33" s="40"/>
      <c r="I33" s="43"/>
    </row>
    <row r="34" spans="1:9" x14ac:dyDescent="0.2">
      <c r="A34" s="39" t="s">
        <v>584</v>
      </c>
      <c r="B34" s="39" t="s">
        <v>583</v>
      </c>
      <c r="C34" s="39" t="s">
        <v>131</v>
      </c>
      <c r="D34" s="42">
        <v>3352118</v>
      </c>
      <c r="E34" s="40">
        <v>14694.009249999999</v>
      </c>
      <c r="F34" s="41">
        <v>1.48912367509929</v>
      </c>
      <c r="G34" s="40"/>
      <c r="H34" s="40"/>
      <c r="I34" s="43"/>
    </row>
    <row r="35" spans="1:9" x14ac:dyDescent="0.2">
      <c r="A35" s="39" t="s">
        <v>113</v>
      </c>
      <c r="B35" s="39" t="s">
        <v>112</v>
      </c>
      <c r="C35" s="39" t="s">
        <v>76</v>
      </c>
      <c r="D35" s="42">
        <v>880366</v>
      </c>
      <c r="E35" s="40">
        <v>14076.612160000001</v>
      </c>
      <c r="F35" s="41">
        <v>1.42655527678033</v>
      </c>
      <c r="G35" s="40"/>
      <c r="H35" s="40"/>
      <c r="I35" s="43"/>
    </row>
    <row r="36" spans="1:9" x14ac:dyDescent="0.2">
      <c r="A36" s="39" t="s">
        <v>586</v>
      </c>
      <c r="B36" s="39" t="s">
        <v>585</v>
      </c>
      <c r="C36" s="39" t="s">
        <v>165</v>
      </c>
      <c r="D36" s="42">
        <v>5075000</v>
      </c>
      <c r="E36" s="40">
        <v>14042.525</v>
      </c>
      <c r="F36" s="41">
        <v>1.4231008079482199</v>
      </c>
      <c r="G36" s="40">
        <v>825.45</v>
      </c>
      <c r="H36" s="40">
        <v>8.3652944318835701E-2</v>
      </c>
      <c r="I36" s="43"/>
    </row>
    <row r="37" spans="1:9" x14ac:dyDescent="0.2">
      <c r="A37" s="39" t="s">
        <v>588</v>
      </c>
      <c r="B37" s="39" t="s">
        <v>587</v>
      </c>
      <c r="C37" s="39" t="s">
        <v>308</v>
      </c>
      <c r="D37" s="42">
        <v>3044174</v>
      </c>
      <c r="E37" s="40">
        <v>13822.072050000001</v>
      </c>
      <c r="F37" s="41">
        <v>1.4007596142341601</v>
      </c>
      <c r="G37" s="40"/>
      <c r="H37" s="40"/>
      <c r="I37" s="43"/>
    </row>
    <row r="38" spans="1:9" x14ac:dyDescent="0.2">
      <c r="A38" s="39" t="s">
        <v>292</v>
      </c>
      <c r="B38" s="39" t="s">
        <v>291</v>
      </c>
      <c r="C38" s="39" t="s">
        <v>76</v>
      </c>
      <c r="D38" s="42">
        <v>8960416</v>
      </c>
      <c r="E38" s="40">
        <v>13351.019840000001</v>
      </c>
      <c r="F38" s="41">
        <v>1.35302213250371</v>
      </c>
      <c r="G38" s="40"/>
      <c r="H38" s="40"/>
      <c r="I38" s="43"/>
    </row>
    <row r="39" spans="1:9" x14ac:dyDescent="0.2">
      <c r="A39" s="39" t="s">
        <v>590</v>
      </c>
      <c r="B39" s="39" t="s">
        <v>589</v>
      </c>
      <c r="C39" s="39" t="s">
        <v>160</v>
      </c>
      <c r="D39" s="42">
        <v>1302334</v>
      </c>
      <c r="E39" s="40">
        <v>13288.364970000001</v>
      </c>
      <c r="F39" s="41">
        <v>1.34667254821464</v>
      </c>
      <c r="G39" s="40"/>
      <c r="H39" s="40"/>
      <c r="I39" s="43"/>
    </row>
    <row r="40" spans="1:9" x14ac:dyDescent="0.2">
      <c r="A40" s="39" t="s">
        <v>592</v>
      </c>
      <c r="B40" s="39" t="s">
        <v>591</v>
      </c>
      <c r="C40" s="39" t="s">
        <v>428</v>
      </c>
      <c r="D40" s="42">
        <v>566062</v>
      </c>
      <c r="E40" s="40">
        <v>12706.11068</v>
      </c>
      <c r="F40" s="41">
        <v>1.2876655996402</v>
      </c>
      <c r="G40" s="40"/>
      <c r="H40" s="40"/>
      <c r="I40" s="43"/>
    </row>
    <row r="41" spans="1:9" x14ac:dyDescent="0.2">
      <c r="A41" s="39" t="s">
        <v>594</v>
      </c>
      <c r="B41" s="39" t="s">
        <v>593</v>
      </c>
      <c r="C41" s="39" t="s">
        <v>145</v>
      </c>
      <c r="D41" s="42">
        <v>189000</v>
      </c>
      <c r="E41" s="40">
        <v>12411.157499999999</v>
      </c>
      <c r="F41" s="41">
        <v>1.2577743864313999</v>
      </c>
      <c r="G41" s="40"/>
      <c r="H41" s="40"/>
      <c r="I41" s="43"/>
    </row>
    <row r="42" spans="1:9" x14ac:dyDescent="0.2">
      <c r="A42" s="39" t="s">
        <v>596</v>
      </c>
      <c r="B42" s="39" t="s">
        <v>595</v>
      </c>
      <c r="C42" s="39" t="s">
        <v>122</v>
      </c>
      <c r="D42" s="42">
        <v>683231</v>
      </c>
      <c r="E42" s="40">
        <v>12196.698200000001</v>
      </c>
      <c r="F42" s="41">
        <v>1.23604060257828</v>
      </c>
      <c r="G42" s="40"/>
      <c r="H42" s="40"/>
      <c r="I42" s="43"/>
    </row>
    <row r="43" spans="1:9" x14ac:dyDescent="0.2">
      <c r="A43" s="39" t="s">
        <v>598</v>
      </c>
      <c r="B43" s="39" t="s">
        <v>597</v>
      </c>
      <c r="C43" s="39" t="s">
        <v>599</v>
      </c>
      <c r="D43" s="42">
        <v>400909</v>
      </c>
      <c r="E43" s="40">
        <v>11959.516379999999</v>
      </c>
      <c r="F43" s="41">
        <v>1.21200406786158</v>
      </c>
      <c r="G43" s="40"/>
      <c r="H43" s="40"/>
      <c r="I43" s="43"/>
    </row>
    <row r="44" spans="1:9" x14ac:dyDescent="0.2">
      <c r="A44" s="39" t="s">
        <v>601</v>
      </c>
      <c r="B44" s="39" t="s">
        <v>600</v>
      </c>
      <c r="C44" s="39" t="s">
        <v>97</v>
      </c>
      <c r="D44" s="42">
        <v>52304</v>
      </c>
      <c r="E44" s="40">
        <v>11952.1178</v>
      </c>
      <c r="F44" s="41">
        <v>1.2112542792604799</v>
      </c>
      <c r="G44" s="40"/>
      <c r="H44" s="40"/>
      <c r="I44" s="43"/>
    </row>
    <row r="45" spans="1:9" x14ac:dyDescent="0.2">
      <c r="A45" s="39" t="s">
        <v>603</v>
      </c>
      <c r="B45" s="39" t="s">
        <v>602</v>
      </c>
      <c r="C45" s="39" t="s">
        <v>459</v>
      </c>
      <c r="D45" s="42">
        <v>31000</v>
      </c>
      <c r="E45" s="40">
        <v>11938.952499999999</v>
      </c>
      <c r="F45" s="41">
        <v>1.2099200783908499</v>
      </c>
      <c r="G45" s="40"/>
      <c r="H45" s="40"/>
      <c r="I45" s="43"/>
    </row>
    <row r="46" spans="1:9" x14ac:dyDescent="0.2">
      <c r="A46" s="39" t="s">
        <v>325</v>
      </c>
      <c r="B46" s="39" t="s">
        <v>324</v>
      </c>
      <c r="C46" s="39" t="s">
        <v>288</v>
      </c>
      <c r="D46" s="42">
        <v>450000</v>
      </c>
      <c r="E46" s="40">
        <v>11383.65</v>
      </c>
      <c r="F46" s="41">
        <v>1.1536444843359599</v>
      </c>
      <c r="G46" s="40"/>
      <c r="H46" s="40"/>
      <c r="I46" s="43"/>
    </row>
    <row r="47" spans="1:9" x14ac:dyDescent="0.2">
      <c r="A47" s="39" t="s">
        <v>177</v>
      </c>
      <c r="B47" s="39" t="s">
        <v>176</v>
      </c>
      <c r="C47" s="39" t="s">
        <v>178</v>
      </c>
      <c r="D47" s="42">
        <v>1400578</v>
      </c>
      <c r="E47" s="40">
        <v>11129.693079999999</v>
      </c>
      <c r="F47" s="41">
        <v>1.12790792356529</v>
      </c>
      <c r="G47" s="40"/>
      <c r="H47" s="40"/>
      <c r="I47" s="43"/>
    </row>
    <row r="48" spans="1:9" x14ac:dyDescent="0.2">
      <c r="A48" s="39" t="s">
        <v>605</v>
      </c>
      <c r="B48" s="39" t="s">
        <v>604</v>
      </c>
      <c r="C48" s="39" t="s">
        <v>97</v>
      </c>
      <c r="D48" s="42">
        <v>527173</v>
      </c>
      <c r="E48" s="40">
        <v>10984.440210000001</v>
      </c>
      <c r="F48" s="41">
        <v>1.1131876737061099</v>
      </c>
      <c r="G48" s="40"/>
      <c r="H48" s="40"/>
      <c r="I48" s="43"/>
    </row>
    <row r="49" spans="1:9" x14ac:dyDescent="0.2">
      <c r="A49" s="39" t="s">
        <v>607</v>
      </c>
      <c r="B49" s="39" t="s">
        <v>606</v>
      </c>
      <c r="C49" s="39" t="s">
        <v>308</v>
      </c>
      <c r="D49" s="42">
        <v>17469870</v>
      </c>
      <c r="E49" s="40">
        <v>10787.64473</v>
      </c>
      <c r="F49" s="41">
        <v>1.09324398077421</v>
      </c>
      <c r="G49" s="40"/>
      <c r="H49" s="40"/>
      <c r="I49" s="43"/>
    </row>
    <row r="50" spans="1:9" x14ac:dyDescent="0.2">
      <c r="A50" s="39" t="s">
        <v>133</v>
      </c>
      <c r="B50" s="39" t="s">
        <v>132</v>
      </c>
      <c r="C50" s="39" t="s">
        <v>134</v>
      </c>
      <c r="D50" s="42">
        <v>1240127</v>
      </c>
      <c r="E50" s="40">
        <v>10660.751759999999</v>
      </c>
      <c r="F50" s="41">
        <v>1.0803843641361801</v>
      </c>
      <c r="G50" s="40"/>
      <c r="H50" s="40"/>
      <c r="I50" s="43"/>
    </row>
    <row r="51" spans="1:9" x14ac:dyDescent="0.2">
      <c r="A51" s="39" t="s">
        <v>609</v>
      </c>
      <c r="B51" s="39" t="s">
        <v>608</v>
      </c>
      <c r="C51" s="39" t="s">
        <v>308</v>
      </c>
      <c r="D51" s="42">
        <v>550000</v>
      </c>
      <c r="E51" s="40">
        <v>10632.6</v>
      </c>
      <c r="F51" s="41">
        <v>1.0775314019800699</v>
      </c>
      <c r="G51" s="40"/>
      <c r="H51" s="40"/>
      <c r="I51" s="43"/>
    </row>
    <row r="52" spans="1:9" x14ac:dyDescent="0.2">
      <c r="A52" s="39" t="s">
        <v>611</v>
      </c>
      <c r="B52" s="39" t="s">
        <v>610</v>
      </c>
      <c r="C52" s="39" t="s">
        <v>97</v>
      </c>
      <c r="D52" s="42">
        <v>2422358</v>
      </c>
      <c r="E52" s="40">
        <v>10420.984119999999</v>
      </c>
      <c r="F52" s="41">
        <v>1.05608577665253</v>
      </c>
      <c r="G52" s="40"/>
      <c r="H52" s="40"/>
      <c r="I52" s="43"/>
    </row>
    <row r="53" spans="1:9" x14ac:dyDescent="0.2">
      <c r="A53" s="39" t="s">
        <v>139</v>
      </c>
      <c r="B53" s="39" t="s">
        <v>138</v>
      </c>
      <c r="C53" s="39" t="s">
        <v>131</v>
      </c>
      <c r="D53" s="42">
        <v>1837180</v>
      </c>
      <c r="E53" s="40">
        <v>10380.98559</v>
      </c>
      <c r="F53" s="41">
        <v>1.05203223639821</v>
      </c>
      <c r="G53" s="40"/>
      <c r="H53" s="40"/>
      <c r="I53" s="43"/>
    </row>
    <row r="54" spans="1:9" x14ac:dyDescent="0.2">
      <c r="A54" s="39" t="s">
        <v>456</v>
      </c>
      <c r="B54" s="39" t="s">
        <v>455</v>
      </c>
      <c r="C54" s="39" t="s">
        <v>308</v>
      </c>
      <c r="D54" s="42">
        <v>291027</v>
      </c>
      <c r="E54" s="40">
        <v>10307.15775</v>
      </c>
      <c r="F54" s="41">
        <v>1.0445503584059701</v>
      </c>
      <c r="G54" s="40"/>
      <c r="H54" s="40"/>
      <c r="I54" s="43"/>
    </row>
    <row r="55" spans="1:9" x14ac:dyDescent="0.2">
      <c r="A55" s="39" t="s">
        <v>182</v>
      </c>
      <c r="B55" s="39" t="s">
        <v>181</v>
      </c>
      <c r="C55" s="39" t="s">
        <v>145</v>
      </c>
      <c r="D55" s="42">
        <v>1044026</v>
      </c>
      <c r="E55" s="40">
        <v>10214.228370000001</v>
      </c>
      <c r="F55" s="41">
        <v>1.0351326877406</v>
      </c>
      <c r="G55" s="40"/>
      <c r="H55" s="40"/>
      <c r="I55" s="43"/>
    </row>
    <row r="56" spans="1:9" x14ac:dyDescent="0.2">
      <c r="A56" s="39" t="s">
        <v>294</v>
      </c>
      <c r="B56" s="39" t="s">
        <v>293</v>
      </c>
      <c r="C56" s="39" t="s">
        <v>111</v>
      </c>
      <c r="D56" s="42">
        <v>3325151</v>
      </c>
      <c r="E56" s="40">
        <v>10174.96206</v>
      </c>
      <c r="F56" s="41">
        <v>1.0311533522944401</v>
      </c>
      <c r="G56" s="40"/>
      <c r="H56" s="40"/>
      <c r="I56" s="43"/>
    </row>
    <row r="57" spans="1:9" x14ac:dyDescent="0.2">
      <c r="A57" s="39" t="s">
        <v>245</v>
      </c>
      <c r="B57" s="39" t="s">
        <v>244</v>
      </c>
      <c r="C57" s="39" t="s">
        <v>160</v>
      </c>
      <c r="D57" s="42">
        <v>440000</v>
      </c>
      <c r="E57" s="40">
        <v>9729.5</v>
      </c>
      <c r="F57" s="41">
        <v>0.98600923344855795</v>
      </c>
      <c r="G57" s="40"/>
      <c r="H57" s="40"/>
      <c r="I57" s="43"/>
    </row>
    <row r="58" spans="1:9" x14ac:dyDescent="0.2">
      <c r="A58" s="39" t="s">
        <v>440</v>
      </c>
      <c r="B58" s="39" t="s">
        <v>439</v>
      </c>
      <c r="C58" s="39" t="s">
        <v>76</v>
      </c>
      <c r="D58" s="42">
        <v>5630441</v>
      </c>
      <c r="E58" s="40">
        <v>9509.8148490000003</v>
      </c>
      <c r="F58" s="41">
        <v>0.96374585019787296</v>
      </c>
      <c r="G58" s="40"/>
      <c r="H58" s="40"/>
      <c r="I58" s="43"/>
    </row>
    <row r="59" spans="1:9" x14ac:dyDescent="0.2">
      <c r="A59" s="39" t="s">
        <v>162</v>
      </c>
      <c r="B59" s="39" t="s">
        <v>161</v>
      </c>
      <c r="C59" s="39" t="s">
        <v>160</v>
      </c>
      <c r="D59" s="42">
        <v>2402529</v>
      </c>
      <c r="E59" s="40">
        <v>9189.6734250000009</v>
      </c>
      <c r="F59" s="41">
        <v>0.93130200415507802</v>
      </c>
      <c r="G59" s="40"/>
      <c r="H59" s="40"/>
      <c r="I59" s="43"/>
    </row>
    <row r="60" spans="1:9" x14ac:dyDescent="0.2">
      <c r="A60" s="39" t="s">
        <v>613</v>
      </c>
      <c r="B60" s="39" t="s">
        <v>612</v>
      </c>
      <c r="C60" s="39" t="s">
        <v>165</v>
      </c>
      <c r="D60" s="42">
        <v>5400000</v>
      </c>
      <c r="E60" s="40">
        <v>8912.7000000000007</v>
      </c>
      <c r="F60" s="41">
        <v>0.90323289942514695</v>
      </c>
      <c r="G60" s="40"/>
      <c r="H60" s="40"/>
      <c r="I60" s="43"/>
    </row>
    <row r="61" spans="1:9" x14ac:dyDescent="0.2">
      <c r="A61" s="39" t="s">
        <v>615</v>
      </c>
      <c r="B61" s="39" t="s">
        <v>614</v>
      </c>
      <c r="C61" s="39" t="s">
        <v>103</v>
      </c>
      <c r="D61" s="42">
        <v>565000</v>
      </c>
      <c r="E61" s="40">
        <v>8682.92</v>
      </c>
      <c r="F61" s="41">
        <v>0.87994648165837497</v>
      </c>
      <c r="G61" s="40"/>
      <c r="H61" s="40"/>
      <c r="I61" s="43"/>
    </row>
    <row r="62" spans="1:9" x14ac:dyDescent="0.2">
      <c r="A62" s="39" t="s">
        <v>617</v>
      </c>
      <c r="B62" s="39" t="s">
        <v>616</v>
      </c>
      <c r="C62" s="39" t="s">
        <v>330</v>
      </c>
      <c r="D62" s="42">
        <v>224936</v>
      </c>
      <c r="E62" s="40">
        <v>7908.5248240000001</v>
      </c>
      <c r="F62" s="41">
        <v>0.80146754709092305</v>
      </c>
      <c r="G62" s="40"/>
      <c r="H62" s="40"/>
      <c r="I62" s="43"/>
    </row>
    <row r="63" spans="1:9" x14ac:dyDescent="0.2">
      <c r="A63" s="39" t="s">
        <v>619</v>
      </c>
      <c r="B63" s="39" t="s">
        <v>618</v>
      </c>
      <c r="C63" s="39" t="s">
        <v>103</v>
      </c>
      <c r="D63" s="42">
        <v>532747</v>
      </c>
      <c r="E63" s="40">
        <v>6597.2724749999998</v>
      </c>
      <c r="F63" s="41">
        <v>0.66858230905247196</v>
      </c>
      <c r="G63" s="40"/>
      <c r="H63" s="40"/>
      <c r="I63" s="43"/>
    </row>
    <row r="64" spans="1:9" x14ac:dyDescent="0.2">
      <c r="A64" s="39" t="s">
        <v>621</v>
      </c>
      <c r="B64" s="39" t="s">
        <v>620</v>
      </c>
      <c r="C64" s="39" t="s">
        <v>145</v>
      </c>
      <c r="D64" s="42">
        <v>495000</v>
      </c>
      <c r="E64" s="40">
        <v>6443.415</v>
      </c>
      <c r="F64" s="41">
        <v>0.65299004932842797</v>
      </c>
      <c r="G64" s="40"/>
      <c r="H64" s="40"/>
      <c r="I64" s="43"/>
    </row>
    <row r="65" spans="1:9" x14ac:dyDescent="0.2">
      <c r="A65" s="39" t="s">
        <v>221</v>
      </c>
      <c r="B65" s="39" t="s">
        <v>220</v>
      </c>
      <c r="C65" s="39" t="s">
        <v>100</v>
      </c>
      <c r="D65" s="42">
        <v>1499850</v>
      </c>
      <c r="E65" s="40">
        <v>5982.9016499999998</v>
      </c>
      <c r="F65" s="41">
        <v>0.60632059917925996</v>
      </c>
      <c r="G65" s="40"/>
      <c r="H65" s="40"/>
      <c r="I65" s="43"/>
    </row>
    <row r="66" spans="1:9" x14ac:dyDescent="0.2">
      <c r="A66" s="39" t="s">
        <v>623</v>
      </c>
      <c r="B66" s="39" t="s">
        <v>622</v>
      </c>
      <c r="C66" s="39" t="s">
        <v>145</v>
      </c>
      <c r="D66" s="42">
        <v>419825</v>
      </c>
      <c r="E66" s="40">
        <v>5738.3780129999996</v>
      </c>
      <c r="F66" s="41">
        <v>0.5815400283505</v>
      </c>
      <c r="G66" s="40"/>
      <c r="H66" s="40"/>
      <c r="I66" s="43"/>
    </row>
    <row r="67" spans="1:9" x14ac:dyDescent="0.2">
      <c r="A67" s="39" t="s">
        <v>624</v>
      </c>
      <c r="B67" s="39" t="s">
        <v>806</v>
      </c>
      <c r="C67" s="39" t="s">
        <v>111</v>
      </c>
      <c r="D67" s="42">
        <v>1318364</v>
      </c>
      <c r="E67" s="40">
        <v>5515.3757939999996</v>
      </c>
      <c r="F67" s="41">
        <v>0.55894048602936097</v>
      </c>
      <c r="G67" s="40"/>
      <c r="H67" s="40"/>
      <c r="I67" s="43"/>
    </row>
    <row r="68" spans="1:9" x14ac:dyDescent="0.2">
      <c r="A68" s="39" t="s">
        <v>626</v>
      </c>
      <c r="B68" s="39" t="s">
        <v>625</v>
      </c>
      <c r="C68" s="39" t="s">
        <v>131</v>
      </c>
      <c r="D68" s="42">
        <v>2717419</v>
      </c>
      <c r="E68" s="40">
        <v>5264.9993130000003</v>
      </c>
      <c r="F68" s="41">
        <v>0.53356677493379101</v>
      </c>
      <c r="G68" s="40"/>
      <c r="H68" s="40"/>
      <c r="I68" s="43"/>
    </row>
    <row r="69" spans="1:9" x14ac:dyDescent="0.2">
      <c r="A69" s="39" t="s">
        <v>458</v>
      </c>
      <c r="B69" s="39" t="s">
        <v>457</v>
      </c>
      <c r="C69" s="39" t="s">
        <v>459</v>
      </c>
      <c r="D69" s="42">
        <v>600000</v>
      </c>
      <c r="E69" s="40">
        <v>4948.8</v>
      </c>
      <c r="F69" s="41">
        <v>0.50152243121334295</v>
      </c>
      <c r="G69" s="40"/>
      <c r="H69" s="40"/>
      <c r="I69" s="43"/>
    </row>
    <row r="70" spans="1:9" x14ac:dyDescent="0.2">
      <c r="A70" s="39" t="s">
        <v>628</v>
      </c>
      <c r="B70" s="39" t="s">
        <v>627</v>
      </c>
      <c r="C70" s="39" t="s">
        <v>103</v>
      </c>
      <c r="D70" s="42">
        <v>100552</v>
      </c>
      <c r="E70" s="40">
        <v>4625.4925519999997</v>
      </c>
      <c r="F70" s="41">
        <v>0.46875773323598702</v>
      </c>
      <c r="G70" s="40"/>
      <c r="H70" s="40"/>
      <c r="I70" s="43"/>
    </row>
    <row r="71" spans="1:9" x14ac:dyDescent="0.2">
      <c r="A71" s="39" t="s">
        <v>630</v>
      </c>
      <c r="B71" s="39" t="s">
        <v>629</v>
      </c>
      <c r="C71" s="39" t="s">
        <v>599</v>
      </c>
      <c r="D71" s="42">
        <v>2429877</v>
      </c>
      <c r="E71" s="40">
        <v>4411.4416940000001</v>
      </c>
      <c r="F71" s="41">
        <v>0.44706534180625401</v>
      </c>
      <c r="G71" s="40"/>
      <c r="H71" s="40"/>
      <c r="I71" s="43"/>
    </row>
    <row r="72" spans="1:9" x14ac:dyDescent="0.2">
      <c r="A72" s="39" t="s">
        <v>489</v>
      </c>
      <c r="B72" s="39" t="s">
        <v>488</v>
      </c>
      <c r="C72" s="39" t="s">
        <v>361</v>
      </c>
      <c r="D72" s="42">
        <v>750000</v>
      </c>
      <c r="E72" s="40">
        <v>4170</v>
      </c>
      <c r="F72" s="41">
        <v>0.42259710195595701</v>
      </c>
      <c r="G72" s="40"/>
      <c r="H72" s="40"/>
      <c r="I72" s="43"/>
    </row>
    <row r="73" spans="1:9" x14ac:dyDescent="0.2">
      <c r="A73" s="39" t="s">
        <v>632</v>
      </c>
      <c r="B73" s="39" t="s">
        <v>631</v>
      </c>
      <c r="C73" s="39" t="s">
        <v>103</v>
      </c>
      <c r="D73" s="42">
        <v>2053763</v>
      </c>
      <c r="E73" s="40">
        <v>4146.5474969999996</v>
      </c>
      <c r="F73" s="41">
        <v>0.42022037298679299</v>
      </c>
      <c r="G73" s="40"/>
      <c r="H73" s="40"/>
      <c r="I73" s="43"/>
    </row>
    <row r="74" spans="1:9" x14ac:dyDescent="0.2">
      <c r="A74" s="39" t="s">
        <v>634</v>
      </c>
      <c r="B74" s="39" t="s">
        <v>633</v>
      </c>
      <c r="C74" s="39" t="s">
        <v>361</v>
      </c>
      <c r="D74" s="42">
        <v>11000</v>
      </c>
      <c r="E74" s="40">
        <v>4053.17</v>
      </c>
      <c r="F74" s="41">
        <v>0.410757289145043</v>
      </c>
      <c r="G74" s="40"/>
      <c r="H74" s="40"/>
      <c r="I74" s="43"/>
    </row>
    <row r="75" spans="1:9" x14ac:dyDescent="0.2">
      <c r="A75" s="39" t="s">
        <v>636</v>
      </c>
      <c r="B75" s="39" t="s">
        <v>635</v>
      </c>
      <c r="C75" s="39" t="s">
        <v>308</v>
      </c>
      <c r="D75" s="42">
        <v>13990</v>
      </c>
      <c r="E75" s="40">
        <v>3106.3116199999999</v>
      </c>
      <c r="F75" s="41">
        <v>0.31480054877316899</v>
      </c>
      <c r="G75" s="40"/>
      <c r="H75" s="40"/>
      <c r="I75" s="43"/>
    </row>
    <row r="76" spans="1:9" x14ac:dyDescent="0.2">
      <c r="A76" s="39" t="s">
        <v>475</v>
      </c>
      <c r="B76" s="39" t="s">
        <v>474</v>
      </c>
      <c r="C76" s="39" t="s">
        <v>431</v>
      </c>
      <c r="D76" s="42">
        <v>401269</v>
      </c>
      <c r="E76" s="40">
        <v>2006.144366</v>
      </c>
      <c r="F76" s="41">
        <v>0.20330714512634801</v>
      </c>
      <c r="G76" s="40"/>
      <c r="H76" s="40"/>
      <c r="I76" s="43"/>
    </row>
    <row r="77" spans="1:9" x14ac:dyDescent="0.2">
      <c r="A77" s="39" t="s">
        <v>473</v>
      </c>
      <c r="B77" s="39" t="s">
        <v>472</v>
      </c>
      <c r="C77" s="39" t="s">
        <v>308</v>
      </c>
      <c r="D77" s="42">
        <v>379371</v>
      </c>
      <c r="E77" s="40">
        <v>1205.8307239999999</v>
      </c>
      <c r="F77" s="41">
        <v>0.122201575398526</v>
      </c>
      <c r="G77" s="40"/>
      <c r="H77" s="40"/>
      <c r="I77" s="43"/>
    </row>
    <row r="78" spans="1:9" x14ac:dyDescent="0.2">
      <c r="A78" s="38" t="s">
        <v>25</v>
      </c>
      <c r="B78" s="38"/>
      <c r="C78" s="38"/>
      <c r="D78" s="38"/>
      <c r="E78" s="44">
        <f>SUM(E7:E77)</f>
        <v>960188.1799560003</v>
      </c>
      <c r="F78" s="45">
        <f>SUM(F7:F77)</f>
        <v>97.307612033997728</v>
      </c>
      <c r="G78" s="44">
        <f>SUM(G7:G77)</f>
        <v>825.45</v>
      </c>
      <c r="H78" s="44">
        <f>SUM(H7:H77)</f>
        <v>8.3652944318835701E-2</v>
      </c>
      <c r="I78" s="38"/>
    </row>
    <row r="79" spans="1:9" x14ac:dyDescent="0.2">
      <c r="A79" s="39"/>
      <c r="B79" s="39"/>
      <c r="C79" s="39"/>
      <c r="D79" s="39"/>
      <c r="E79" s="40"/>
      <c r="F79" s="41"/>
      <c r="G79" s="39"/>
      <c r="H79" s="39"/>
      <c r="I79" s="39"/>
    </row>
    <row r="80" spans="1:9" x14ac:dyDescent="0.2">
      <c r="A80" s="38" t="s">
        <v>254</v>
      </c>
      <c r="B80" s="39"/>
      <c r="C80" s="39"/>
      <c r="D80" s="39"/>
      <c r="E80" s="40"/>
      <c r="F80" s="41"/>
      <c r="G80" s="39"/>
      <c r="H80" s="39"/>
      <c r="I80" s="39"/>
    </row>
    <row r="81" spans="1:9" x14ac:dyDescent="0.2">
      <c r="A81" s="39"/>
      <c r="B81" s="39" t="s">
        <v>255</v>
      </c>
      <c r="C81" s="39" t="s">
        <v>165</v>
      </c>
      <c r="D81" s="42">
        <v>8100</v>
      </c>
      <c r="E81" s="40">
        <v>8.0999999999999996E-4</v>
      </c>
      <c r="F81" s="41">
        <v>8.2087206854754306E-8</v>
      </c>
      <c r="G81" s="40"/>
      <c r="H81" s="40"/>
      <c r="I81" s="43"/>
    </row>
    <row r="82" spans="1:9" x14ac:dyDescent="0.2">
      <c r="A82" s="38" t="s">
        <v>25</v>
      </c>
      <c r="B82" s="38"/>
      <c r="C82" s="38"/>
      <c r="D82" s="38"/>
      <c r="E82" s="44">
        <f>SUM(E80:E81)</f>
        <v>8.0999999999999996E-4</v>
      </c>
      <c r="F82" s="45">
        <f>SUM(F80:F81)</f>
        <v>8.2087206854754306E-8</v>
      </c>
      <c r="G82" s="38"/>
      <c r="H82" s="38"/>
      <c r="I82" s="38"/>
    </row>
    <row r="83" spans="1:9" x14ac:dyDescent="0.2">
      <c r="A83" s="39"/>
      <c r="B83" s="39"/>
      <c r="C83" s="39"/>
      <c r="D83" s="39"/>
      <c r="E83" s="40"/>
      <c r="F83" s="41"/>
      <c r="G83" s="39"/>
      <c r="H83" s="39"/>
      <c r="I83" s="39"/>
    </row>
    <row r="84" spans="1:9" x14ac:dyDescent="0.2">
      <c r="A84" s="38" t="s">
        <v>26</v>
      </c>
      <c r="B84" s="38"/>
      <c r="C84" s="38"/>
      <c r="D84" s="38"/>
      <c r="E84" s="44">
        <f>E78+E82</f>
        <v>960188.1807660003</v>
      </c>
      <c r="F84" s="45">
        <f>F78+F82</f>
        <v>97.30761211608494</v>
      </c>
      <c r="G84" s="38"/>
      <c r="H84" s="38"/>
      <c r="I84" s="38"/>
    </row>
    <row r="85" spans="1:9" x14ac:dyDescent="0.2">
      <c r="A85" s="38"/>
      <c r="B85" s="38"/>
      <c r="C85" s="38"/>
      <c r="D85" s="38"/>
      <c r="E85" s="44"/>
      <c r="F85" s="45"/>
      <c r="G85" s="38"/>
      <c r="H85" s="38"/>
      <c r="I85" s="38"/>
    </row>
    <row r="86" spans="1:9" x14ac:dyDescent="0.2">
      <c r="A86" s="38" t="s">
        <v>247</v>
      </c>
      <c r="B86" s="38"/>
      <c r="C86" s="38"/>
      <c r="D86" s="38"/>
      <c r="E86" s="88">
        <v>738.72091999999998</v>
      </c>
      <c r="F86" s="88">
        <f>E86/E90*100</f>
        <v>7.4863625886388147E-2</v>
      </c>
      <c r="G86" s="38"/>
      <c r="H86" s="38"/>
      <c r="I86" s="38"/>
    </row>
    <row r="87" spans="1:9" x14ac:dyDescent="0.2">
      <c r="A87" s="38"/>
      <c r="B87" s="38"/>
      <c r="C87" s="38"/>
      <c r="D87" s="38"/>
      <c r="E87" s="44"/>
      <c r="F87" s="45"/>
      <c r="G87" s="38"/>
      <c r="H87" s="38"/>
      <c r="I87" s="38"/>
    </row>
    <row r="88" spans="1:9" x14ac:dyDescent="0.2">
      <c r="A88" s="38" t="s">
        <v>28</v>
      </c>
      <c r="B88" s="38"/>
      <c r="C88" s="38"/>
      <c r="D88" s="38"/>
      <c r="E88" s="44">
        <f>E90-(E78+E82+E86)</f>
        <v>25828.563673199737</v>
      </c>
      <c r="F88" s="45">
        <f>F90-(F78+F82+F86)</f>
        <v>2.6175242580286664</v>
      </c>
      <c r="G88" s="38"/>
      <c r="H88" s="38"/>
      <c r="I88" s="38"/>
    </row>
    <row r="89" spans="1:9" x14ac:dyDescent="0.2">
      <c r="A89" s="39"/>
      <c r="B89" s="39"/>
      <c r="C89" s="39"/>
      <c r="D89" s="39"/>
      <c r="E89" s="40"/>
      <c r="F89" s="41"/>
      <c r="G89" s="39"/>
      <c r="H89" s="39"/>
      <c r="I89" s="39"/>
    </row>
    <row r="90" spans="1:9" x14ac:dyDescent="0.2">
      <c r="A90" s="46" t="s">
        <v>27</v>
      </c>
      <c r="B90" s="46"/>
      <c r="C90" s="46"/>
      <c r="D90" s="46"/>
      <c r="E90" s="47">
        <v>986755.46535920002</v>
      </c>
      <c r="F90" s="48">
        <v>100</v>
      </c>
      <c r="G90" s="46"/>
      <c r="H90" s="46"/>
      <c r="I90" s="46"/>
    </row>
    <row r="91" spans="1:9" x14ac:dyDescent="0.2">
      <c r="F91" s="89" t="s">
        <v>29</v>
      </c>
      <c r="H91" s="15"/>
    </row>
    <row r="92" spans="1:9" x14ac:dyDescent="0.2">
      <c r="A92" s="14" t="s">
        <v>30</v>
      </c>
    </row>
    <row r="93" spans="1:9" x14ac:dyDescent="0.2">
      <c r="A93" s="14" t="s">
        <v>41</v>
      </c>
    </row>
    <row r="95" spans="1:9" x14ac:dyDescent="0.2">
      <c r="A95" s="14" t="s">
        <v>31</v>
      </c>
    </row>
    <row r="96" spans="1:9" x14ac:dyDescent="0.2">
      <c r="A96" s="14" t="s">
        <v>32</v>
      </c>
    </row>
    <row r="97" spans="1:4" x14ac:dyDescent="0.2">
      <c r="A97" s="14" t="s">
        <v>33</v>
      </c>
      <c r="B97" s="14"/>
      <c r="C97" s="30" t="s">
        <v>35</v>
      </c>
      <c r="D97" s="14" t="s">
        <v>34</v>
      </c>
    </row>
    <row r="98" spans="1:4" x14ac:dyDescent="0.2">
      <c r="A98" s="7" t="s">
        <v>63</v>
      </c>
      <c r="C98" s="31">
        <v>1703.7476999999999</v>
      </c>
      <c r="D98" s="31">
        <v>2095.1993000000002</v>
      </c>
    </row>
    <row r="99" spans="1:4" x14ac:dyDescent="0.2">
      <c r="A99" s="7" t="s">
        <v>71</v>
      </c>
      <c r="C99" s="31">
        <v>74.201099999999997</v>
      </c>
      <c r="D99" s="31">
        <v>83.877200000000002</v>
      </c>
    </row>
    <row r="100" spans="1:4" x14ac:dyDescent="0.2">
      <c r="A100" s="7" t="s">
        <v>64</v>
      </c>
      <c r="C100" s="31">
        <v>1883.4879000000001</v>
      </c>
      <c r="D100" s="31">
        <v>2326.4585000000002</v>
      </c>
    </row>
    <row r="101" spans="1:4" x14ac:dyDescent="0.2">
      <c r="A101" s="7" t="s">
        <v>72</v>
      </c>
      <c r="C101" s="31">
        <v>87.271900000000002</v>
      </c>
      <c r="D101" s="31">
        <v>99.463999999999999</v>
      </c>
    </row>
    <row r="103" spans="1:4" x14ac:dyDescent="0.2">
      <c r="A103" s="7" t="s">
        <v>36</v>
      </c>
    </row>
    <row r="105" spans="1:4" x14ac:dyDescent="0.2">
      <c r="A105" s="14" t="s">
        <v>37</v>
      </c>
      <c r="D105" s="30" t="s">
        <v>38</v>
      </c>
    </row>
    <row r="107" spans="1:4" x14ac:dyDescent="0.2">
      <c r="A107" s="14" t="s">
        <v>248</v>
      </c>
      <c r="D107" s="32" t="s">
        <v>637</v>
      </c>
    </row>
    <row r="109" spans="1:4" x14ac:dyDescent="0.2">
      <c r="A109" s="14" t="s">
        <v>250</v>
      </c>
      <c r="D109" s="32">
        <f>ABS(+H78+H82)</f>
        <v>8.3652944318835701E-2</v>
      </c>
    </row>
    <row r="111" spans="1:4" x14ac:dyDescent="0.2">
      <c r="A111" s="14" t="s">
        <v>251</v>
      </c>
      <c r="D111" s="49">
        <v>8.5699999999999998E-2</v>
      </c>
    </row>
    <row r="113" spans="1:4" x14ac:dyDescent="0.2">
      <c r="A113" s="14" t="s">
        <v>846</v>
      </c>
      <c r="D113" s="30" t="s">
        <v>38</v>
      </c>
    </row>
    <row r="115" spans="1:4" x14ac:dyDescent="0.2">
      <c r="A115" s="14" t="s">
        <v>811</v>
      </c>
    </row>
    <row r="116" spans="1:4" x14ac:dyDescent="0.2">
      <c r="A116" s="14"/>
    </row>
    <row r="117" spans="1:4" x14ac:dyDescent="0.2">
      <c r="A117" s="54" t="s">
        <v>809</v>
      </c>
    </row>
    <row r="118" spans="1:4" x14ac:dyDescent="0.2">
      <c r="A118" s="55"/>
    </row>
    <row r="119" spans="1:4" x14ac:dyDescent="0.2">
      <c r="A119" s="56"/>
    </row>
    <row r="120" spans="1:4" x14ac:dyDescent="0.2">
      <c r="A120" s="56"/>
    </row>
    <row r="121" spans="1:4" x14ac:dyDescent="0.2">
      <c r="A121" s="56"/>
    </row>
    <row r="122" spans="1:4" x14ac:dyDescent="0.2">
      <c r="A122" s="56"/>
    </row>
    <row r="123" spans="1:4" x14ac:dyDescent="0.2">
      <c r="A123" s="56"/>
    </row>
    <row r="124" spans="1:4" x14ac:dyDescent="0.2">
      <c r="A124" s="56"/>
    </row>
    <row r="125" spans="1:4" x14ac:dyDescent="0.2">
      <c r="A125" s="56"/>
    </row>
    <row r="126" spans="1:4" x14ac:dyDescent="0.2">
      <c r="A126" s="56"/>
    </row>
    <row r="127" spans="1:4" x14ac:dyDescent="0.2">
      <c r="A127" s="56"/>
    </row>
    <row r="128" spans="1:4" x14ac:dyDescent="0.2">
      <c r="A128" s="56"/>
    </row>
    <row r="129" spans="1:1" x14ac:dyDescent="0.2">
      <c r="A129" s="56"/>
    </row>
    <row r="130" spans="1:1" x14ac:dyDescent="0.2">
      <c r="A130" s="56"/>
    </row>
    <row r="131" spans="1:1" x14ac:dyDescent="0.2">
      <c r="A131" s="54" t="s">
        <v>822</v>
      </c>
    </row>
    <row r="132" spans="1:1" x14ac:dyDescent="0.2">
      <c r="A132" s="56"/>
    </row>
    <row r="133" spans="1:1" x14ac:dyDescent="0.2">
      <c r="A133" s="54" t="s">
        <v>810</v>
      </c>
    </row>
    <row r="134" spans="1:1" x14ac:dyDescent="0.2">
      <c r="A134" s="56"/>
    </row>
    <row r="135" spans="1:1" x14ac:dyDescent="0.2">
      <c r="A135" s="56"/>
    </row>
    <row r="136" spans="1:1" x14ac:dyDescent="0.2">
      <c r="A136" s="56"/>
    </row>
    <row r="137" spans="1:1" x14ac:dyDescent="0.2">
      <c r="A137" s="56"/>
    </row>
    <row r="138" spans="1:1" x14ac:dyDescent="0.2">
      <c r="A138" s="56"/>
    </row>
    <row r="139" spans="1:1" x14ac:dyDescent="0.2">
      <c r="A139" s="56"/>
    </row>
    <row r="140" spans="1:1" x14ac:dyDescent="0.2">
      <c r="A140" s="56"/>
    </row>
    <row r="141" spans="1:1" x14ac:dyDescent="0.2">
      <c r="A141" s="56"/>
    </row>
    <row r="142" spans="1:1" x14ac:dyDescent="0.2">
      <c r="A142" s="56"/>
    </row>
    <row r="143" spans="1:1" x14ac:dyDescent="0.2">
      <c r="A143" s="56"/>
    </row>
    <row r="144" spans="1:1" x14ac:dyDescent="0.2">
      <c r="A144" s="56"/>
    </row>
    <row r="145" spans="1:1" x14ac:dyDescent="0.2">
      <c r="A145" s="56"/>
    </row>
  </sheetData>
  <mergeCells count="1">
    <mergeCell ref="A1:I1"/>
  </mergeCells>
  <conditionalFormatting sqref="F2:F3 F248:F65536">
    <cfRule type="cellIs" dxfId="47" priority="3" stopIfTrue="1" operator="between">
      <formula>0.009</formula>
      <formula>-0.009</formula>
    </cfRule>
  </conditionalFormatting>
  <conditionalFormatting sqref="F5:F146">
    <cfRule type="cellIs" dxfId="46" priority="2" stopIfTrue="1" operator="between">
      <formula>0.009</formula>
      <formula>-0.009</formula>
    </cfRule>
  </conditionalFormatting>
  <conditionalFormatting sqref="H91">
    <cfRule type="cellIs" dxfId="4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3"/>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16</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99</v>
      </c>
      <c r="B7" s="21" t="s">
        <v>98</v>
      </c>
      <c r="C7" s="21" t="s">
        <v>100</v>
      </c>
      <c r="D7" s="24">
        <v>488302</v>
      </c>
      <c r="E7" s="22">
        <v>12622.36255</v>
      </c>
      <c r="F7" s="23">
        <v>5.9111739692199103</v>
      </c>
    </row>
    <row r="8" spans="1:6" x14ac:dyDescent="0.2">
      <c r="A8" s="21" t="s">
        <v>115</v>
      </c>
      <c r="B8" s="21" t="s">
        <v>114</v>
      </c>
      <c r="C8" s="21" t="s">
        <v>116</v>
      </c>
      <c r="D8" s="24">
        <v>6164455</v>
      </c>
      <c r="E8" s="22">
        <v>11354.92611</v>
      </c>
      <c r="F8" s="23">
        <v>5.3176212755707502</v>
      </c>
    </row>
    <row r="9" spans="1:6" x14ac:dyDescent="0.2">
      <c r="A9" s="21" t="s">
        <v>172</v>
      </c>
      <c r="B9" s="21" t="s">
        <v>171</v>
      </c>
      <c r="C9" s="21" t="s">
        <v>116</v>
      </c>
      <c r="D9" s="24">
        <v>349049</v>
      </c>
      <c r="E9" s="22">
        <v>9787.3339599999999</v>
      </c>
      <c r="F9" s="23">
        <v>4.58350277162765</v>
      </c>
    </row>
    <row r="10" spans="1:6" x14ac:dyDescent="0.2">
      <c r="A10" s="21" t="s">
        <v>177</v>
      </c>
      <c r="B10" s="21" t="s">
        <v>176</v>
      </c>
      <c r="C10" s="21" t="s">
        <v>178</v>
      </c>
      <c r="D10" s="24">
        <v>1231306</v>
      </c>
      <c r="E10" s="22">
        <v>9784.5731290000003</v>
      </c>
      <c r="F10" s="23">
        <v>4.5822098478761699</v>
      </c>
    </row>
    <row r="11" spans="1:6" x14ac:dyDescent="0.2">
      <c r="A11" s="21" t="s">
        <v>78</v>
      </c>
      <c r="B11" s="21" t="s">
        <v>77</v>
      </c>
      <c r="C11" s="21" t="s">
        <v>76</v>
      </c>
      <c r="D11" s="24">
        <v>965650</v>
      </c>
      <c r="E11" s="22">
        <v>9623.6679000000004</v>
      </c>
      <c r="F11" s="23">
        <v>4.5068563791884797</v>
      </c>
    </row>
    <row r="12" spans="1:6" x14ac:dyDescent="0.2">
      <c r="A12" s="21" t="s">
        <v>90</v>
      </c>
      <c r="B12" s="21" t="s">
        <v>89</v>
      </c>
      <c r="C12" s="21" t="s">
        <v>91</v>
      </c>
      <c r="D12" s="24">
        <v>2602948</v>
      </c>
      <c r="E12" s="22">
        <v>8099.0727020000004</v>
      </c>
      <c r="F12" s="23">
        <v>3.7928737620424302</v>
      </c>
    </row>
    <row r="13" spans="1:6" x14ac:dyDescent="0.2">
      <c r="A13" s="21" t="s">
        <v>80</v>
      </c>
      <c r="B13" s="21" t="s">
        <v>79</v>
      </c>
      <c r="C13" s="21" t="s">
        <v>81</v>
      </c>
      <c r="D13" s="24">
        <v>207132</v>
      </c>
      <c r="E13" s="22">
        <v>7303.4743200000003</v>
      </c>
      <c r="F13" s="23">
        <v>3.4202873760150498</v>
      </c>
    </row>
    <row r="14" spans="1:6" x14ac:dyDescent="0.2">
      <c r="A14" s="21" t="s">
        <v>639</v>
      </c>
      <c r="B14" s="21" t="s">
        <v>638</v>
      </c>
      <c r="C14" s="21" t="s">
        <v>97</v>
      </c>
      <c r="D14" s="24">
        <v>4972953</v>
      </c>
      <c r="E14" s="22">
        <v>6904.9452410000004</v>
      </c>
      <c r="F14" s="23">
        <v>3.23365236942018</v>
      </c>
    </row>
    <row r="15" spans="1:6" x14ac:dyDescent="0.2">
      <c r="A15" s="21" t="s">
        <v>513</v>
      </c>
      <c r="B15" s="21" t="s">
        <v>512</v>
      </c>
      <c r="C15" s="21" t="s">
        <v>103</v>
      </c>
      <c r="D15" s="24">
        <v>1135971</v>
      </c>
      <c r="E15" s="22">
        <v>6843.0893040000001</v>
      </c>
      <c r="F15" s="23">
        <v>3.2046846382852499</v>
      </c>
    </row>
    <row r="16" spans="1:6" x14ac:dyDescent="0.2">
      <c r="A16" s="21" t="s">
        <v>102</v>
      </c>
      <c r="B16" s="21" t="s">
        <v>101</v>
      </c>
      <c r="C16" s="21" t="s">
        <v>103</v>
      </c>
      <c r="D16" s="24">
        <v>1031786</v>
      </c>
      <c r="E16" s="22">
        <v>6762.8413369999998</v>
      </c>
      <c r="F16" s="23">
        <v>3.1671037423369501</v>
      </c>
    </row>
    <row r="17" spans="1:6" x14ac:dyDescent="0.2">
      <c r="A17" s="21" t="s">
        <v>144</v>
      </c>
      <c r="B17" s="21" t="s">
        <v>143</v>
      </c>
      <c r="C17" s="21" t="s">
        <v>145</v>
      </c>
      <c r="D17" s="24">
        <v>2118667</v>
      </c>
      <c r="E17" s="22">
        <v>6586.9357030000001</v>
      </c>
      <c r="F17" s="23">
        <v>3.0847254394938002</v>
      </c>
    </row>
    <row r="18" spans="1:6" x14ac:dyDescent="0.2">
      <c r="A18" s="21" t="s">
        <v>435</v>
      </c>
      <c r="B18" s="21" t="s">
        <v>434</v>
      </c>
      <c r="C18" s="21" t="s">
        <v>436</v>
      </c>
      <c r="D18" s="24">
        <v>205281</v>
      </c>
      <c r="E18" s="22">
        <v>6568.6840789999997</v>
      </c>
      <c r="F18" s="23">
        <v>3.07617802816273</v>
      </c>
    </row>
    <row r="19" spans="1:6" x14ac:dyDescent="0.2">
      <c r="A19" s="21" t="s">
        <v>461</v>
      </c>
      <c r="B19" s="21" t="s">
        <v>460</v>
      </c>
      <c r="C19" s="21" t="s">
        <v>175</v>
      </c>
      <c r="D19" s="24">
        <v>1489839</v>
      </c>
      <c r="E19" s="22">
        <v>6105.3602220000002</v>
      </c>
      <c r="F19" s="23">
        <v>2.8591990028837402</v>
      </c>
    </row>
    <row r="20" spans="1:6" x14ac:dyDescent="0.2">
      <c r="A20" s="21" t="s">
        <v>186</v>
      </c>
      <c r="B20" s="21" t="s">
        <v>185</v>
      </c>
      <c r="C20" s="21" t="s">
        <v>145</v>
      </c>
      <c r="D20" s="24">
        <v>191762</v>
      </c>
      <c r="E20" s="22">
        <v>6012.5057479999996</v>
      </c>
      <c r="F20" s="23">
        <v>2.81571435827302</v>
      </c>
    </row>
    <row r="21" spans="1:6" x14ac:dyDescent="0.2">
      <c r="A21" s="21" t="s">
        <v>641</v>
      </c>
      <c r="B21" s="21" t="s">
        <v>640</v>
      </c>
      <c r="C21" s="21" t="s">
        <v>94</v>
      </c>
      <c r="D21" s="24">
        <v>289426</v>
      </c>
      <c r="E21" s="22">
        <v>5863.1919079999998</v>
      </c>
      <c r="F21" s="23">
        <v>2.7457892487100501</v>
      </c>
    </row>
    <row r="22" spans="1:6" x14ac:dyDescent="0.2">
      <c r="A22" s="21" t="s">
        <v>141</v>
      </c>
      <c r="B22" s="21" t="s">
        <v>140</v>
      </c>
      <c r="C22" s="21" t="s">
        <v>142</v>
      </c>
      <c r="D22" s="24">
        <v>418524</v>
      </c>
      <c r="E22" s="22">
        <v>5466.3419640000002</v>
      </c>
      <c r="F22" s="23">
        <v>2.55994059721024</v>
      </c>
    </row>
    <row r="23" spans="1:6" x14ac:dyDescent="0.2">
      <c r="A23" s="21" t="s">
        <v>93</v>
      </c>
      <c r="B23" s="21" t="s">
        <v>92</v>
      </c>
      <c r="C23" s="21" t="s">
        <v>94</v>
      </c>
      <c r="D23" s="24">
        <v>636603</v>
      </c>
      <c r="E23" s="22">
        <v>4965.1850990000003</v>
      </c>
      <c r="F23" s="23">
        <v>2.32524400985197</v>
      </c>
    </row>
    <row r="24" spans="1:6" x14ac:dyDescent="0.2">
      <c r="A24" s="21" t="s">
        <v>124</v>
      </c>
      <c r="B24" s="21" t="s">
        <v>123</v>
      </c>
      <c r="C24" s="21" t="s">
        <v>125</v>
      </c>
      <c r="D24" s="24">
        <v>3932363</v>
      </c>
      <c r="E24" s="22">
        <v>4864.3330310000001</v>
      </c>
      <c r="F24" s="23">
        <v>2.2780140149328698</v>
      </c>
    </row>
    <row r="25" spans="1:6" x14ac:dyDescent="0.2">
      <c r="A25" s="21" t="s">
        <v>383</v>
      </c>
      <c r="B25" s="21" t="s">
        <v>382</v>
      </c>
      <c r="C25" s="21" t="s">
        <v>142</v>
      </c>
      <c r="D25" s="24">
        <v>385704</v>
      </c>
      <c r="E25" s="22">
        <v>4551.8857559999997</v>
      </c>
      <c r="F25" s="23">
        <v>2.13169194634883</v>
      </c>
    </row>
    <row r="26" spans="1:6" x14ac:dyDescent="0.2">
      <c r="A26" s="21" t="s">
        <v>319</v>
      </c>
      <c r="B26" s="21" t="s">
        <v>318</v>
      </c>
      <c r="C26" s="21" t="s">
        <v>91</v>
      </c>
      <c r="D26" s="24">
        <v>7001913</v>
      </c>
      <c r="E26" s="22">
        <v>4523.2357979999997</v>
      </c>
      <c r="F26" s="23">
        <v>2.1182748950418402</v>
      </c>
    </row>
    <row r="27" spans="1:6" x14ac:dyDescent="0.2">
      <c r="A27" s="21" t="s">
        <v>369</v>
      </c>
      <c r="B27" s="21" t="s">
        <v>368</v>
      </c>
      <c r="C27" s="21" t="s">
        <v>84</v>
      </c>
      <c r="D27" s="24">
        <v>616189</v>
      </c>
      <c r="E27" s="22">
        <v>3762.7581289999998</v>
      </c>
      <c r="F27" s="23">
        <v>1.7621358772186</v>
      </c>
    </row>
    <row r="28" spans="1:6" x14ac:dyDescent="0.2">
      <c r="A28" s="21" t="s">
        <v>598</v>
      </c>
      <c r="B28" s="21" t="s">
        <v>597</v>
      </c>
      <c r="C28" s="21" t="s">
        <v>599</v>
      </c>
      <c r="D28" s="24">
        <v>116408</v>
      </c>
      <c r="E28" s="22">
        <v>3472.5670479999999</v>
      </c>
      <c r="F28" s="23">
        <v>1.6262365986713301</v>
      </c>
    </row>
    <row r="29" spans="1:6" x14ac:dyDescent="0.2">
      <c r="A29" s="21" t="s">
        <v>607</v>
      </c>
      <c r="B29" s="21" t="s">
        <v>606</v>
      </c>
      <c r="C29" s="21" t="s">
        <v>308</v>
      </c>
      <c r="D29" s="24">
        <v>5454080</v>
      </c>
      <c r="E29" s="22">
        <v>3367.8944000000001</v>
      </c>
      <c r="F29" s="23">
        <v>1.5772173893358401</v>
      </c>
    </row>
    <row r="30" spans="1:6" x14ac:dyDescent="0.2">
      <c r="A30" s="21" t="s">
        <v>139</v>
      </c>
      <c r="B30" s="21" t="s">
        <v>138</v>
      </c>
      <c r="C30" s="21" t="s">
        <v>131</v>
      </c>
      <c r="D30" s="24">
        <v>592755</v>
      </c>
      <c r="E30" s="22">
        <v>3349.3621280000002</v>
      </c>
      <c r="F30" s="23">
        <v>1.5685385478429801</v>
      </c>
    </row>
    <row r="31" spans="1:6" x14ac:dyDescent="0.2">
      <c r="A31" s="21" t="s">
        <v>329</v>
      </c>
      <c r="B31" s="21" t="s">
        <v>328</v>
      </c>
      <c r="C31" s="21" t="s">
        <v>330</v>
      </c>
      <c r="D31" s="24">
        <v>867082</v>
      </c>
      <c r="E31" s="22">
        <v>3237.6841880000002</v>
      </c>
      <c r="F31" s="23">
        <v>1.51623869278422</v>
      </c>
    </row>
    <row r="32" spans="1:6" x14ac:dyDescent="0.2">
      <c r="A32" s="21" t="s">
        <v>164</v>
      </c>
      <c r="B32" s="21" t="s">
        <v>163</v>
      </c>
      <c r="C32" s="21" t="s">
        <v>165</v>
      </c>
      <c r="D32" s="24">
        <v>425466</v>
      </c>
      <c r="E32" s="22">
        <v>3232.0524690000002</v>
      </c>
      <c r="F32" s="23">
        <v>1.5136013045280301</v>
      </c>
    </row>
    <row r="33" spans="1:6" x14ac:dyDescent="0.2">
      <c r="A33" s="21" t="s">
        <v>182</v>
      </c>
      <c r="B33" s="21" t="s">
        <v>181</v>
      </c>
      <c r="C33" s="21" t="s">
        <v>145</v>
      </c>
      <c r="D33" s="24">
        <v>329227</v>
      </c>
      <c r="E33" s="22">
        <v>3220.9923549999999</v>
      </c>
      <c r="F33" s="23">
        <v>1.5084217466034</v>
      </c>
    </row>
    <row r="34" spans="1:6" x14ac:dyDescent="0.2">
      <c r="A34" s="21" t="s">
        <v>463</v>
      </c>
      <c r="B34" s="21" t="s">
        <v>462</v>
      </c>
      <c r="C34" s="21" t="s">
        <v>81</v>
      </c>
      <c r="D34" s="24">
        <v>364498</v>
      </c>
      <c r="E34" s="22">
        <v>2915.4372530000001</v>
      </c>
      <c r="F34" s="23">
        <v>1.36532734902529</v>
      </c>
    </row>
    <row r="35" spans="1:6" x14ac:dyDescent="0.2">
      <c r="A35" s="21" t="s">
        <v>535</v>
      </c>
      <c r="B35" s="21" t="s">
        <v>534</v>
      </c>
      <c r="C35" s="21" t="s">
        <v>97</v>
      </c>
      <c r="D35" s="24">
        <v>169134</v>
      </c>
      <c r="E35" s="22">
        <v>2489.3142120000002</v>
      </c>
      <c r="F35" s="23">
        <v>1.16576982422229</v>
      </c>
    </row>
    <row r="36" spans="1:6" x14ac:dyDescent="0.2">
      <c r="A36" s="21" t="s">
        <v>636</v>
      </c>
      <c r="B36" s="21" t="s">
        <v>635</v>
      </c>
      <c r="C36" s="21" t="s">
        <v>308</v>
      </c>
      <c r="D36" s="24">
        <v>10834</v>
      </c>
      <c r="E36" s="22">
        <v>2405.5596919999998</v>
      </c>
      <c r="F36" s="23">
        <v>1.1265467757266301</v>
      </c>
    </row>
    <row r="37" spans="1:6" x14ac:dyDescent="0.2">
      <c r="A37" s="21" t="s">
        <v>118</v>
      </c>
      <c r="B37" s="21" t="s">
        <v>117</v>
      </c>
      <c r="C37" s="21" t="s">
        <v>119</v>
      </c>
      <c r="D37" s="24">
        <v>1607262</v>
      </c>
      <c r="E37" s="22">
        <v>2243.737752</v>
      </c>
      <c r="F37" s="23">
        <v>1.05076400244726</v>
      </c>
    </row>
    <row r="38" spans="1:6" x14ac:dyDescent="0.2">
      <c r="A38" s="21" t="s">
        <v>551</v>
      </c>
      <c r="B38" s="21" t="s">
        <v>550</v>
      </c>
      <c r="C38" s="21" t="s">
        <v>103</v>
      </c>
      <c r="D38" s="24">
        <v>252295</v>
      </c>
      <c r="E38" s="22">
        <v>2240.505748</v>
      </c>
      <c r="F38" s="23">
        <v>1.0492504238412299</v>
      </c>
    </row>
    <row r="39" spans="1:6" x14ac:dyDescent="0.2">
      <c r="A39" s="21" t="s">
        <v>564</v>
      </c>
      <c r="B39" s="21" t="s">
        <v>563</v>
      </c>
      <c r="C39" s="21" t="s">
        <v>165</v>
      </c>
      <c r="D39" s="24">
        <v>511308</v>
      </c>
      <c r="E39" s="22">
        <v>2110.935078</v>
      </c>
      <c r="F39" s="23">
        <v>0.98857123096870603</v>
      </c>
    </row>
    <row r="40" spans="1:6" x14ac:dyDescent="0.2">
      <c r="A40" s="21" t="s">
        <v>375</v>
      </c>
      <c r="B40" s="21" t="s">
        <v>374</v>
      </c>
      <c r="C40" s="21" t="s">
        <v>125</v>
      </c>
      <c r="D40" s="24">
        <v>77188</v>
      </c>
      <c r="E40" s="22">
        <v>2100.980172</v>
      </c>
      <c r="F40" s="23">
        <v>0.98390925259658002</v>
      </c>
    </row>
    <row r="41" spans="1:6" x14ac:dyDescent="0.2">
      <c r="A41" s="21" t="s">
        <v>501</v>
      </c>
      <c r="B41" s="21" t="s">
        <v>500</v>
      </c>
      <c r="C41" s="21" t="s">
        <v>116</v>
      </c>
      <c r="D41" s="24">
        <v>93220</v>
      </c>
      <c r="E41" s="22">
        <v>2058.57726</v>
      </c>
      <c r="F41" s="23">
        <v>0.96405156045371598</v>
      </c>
    </row>
    <row r="42" spans="1:6" x14ac:dyDescent="0.2">
      <c r="A42" s="21" t="s">
        <v>526</v>
      </c>
      <c r="B42" s="21" t="s">
        <v>525</v>
      </c>
      <c r="C42" s="21" t="s">
        <v>527</v>
      </c>
      <c r="D42" s="24">
        <v>34755</v>
      </c>
      <c r="E42" s="22">
        <v>1829.6248430000001</v>
      </c>
      <c r="F42" s="23">
        <v>0.85683093814950395</v>
      </c>
    </row>
    <row r="43" spans="1:6" x14ac:dyDescent="0.2">
      <c r="A43" s="21" t="s">
        <v>499</v>
      </c>
      <c r="B43" s="21" t="s">
        <v>498</v>
      </c>
      <c r="C43" s="21" t="s">
        <v>361</v>
      </c>
      <c r="D43" s="24">
        <v>156288</v>
      </c>
      <c r="E43" s="22">
        <v>1800.43776</v>
      </c>
      <c r="F43" s="23">
        <v>0.84316234603106099</v>
      </c>
    </row>
    <row r="44" spans="1:6" x14ac:dyDescent="0.2">
      <c r="A44" s="21" t="s">
        <v>167</v>
      </c>
      <c r="B44" s="21" t="s">
        <v>166</v>
      </c>
      <c r="C44" s="21" t="s">
        <v>168</v>
      </c>
      <c r="D44" s="24">
        <v>53677</v>
      </c>
      <c r="E44" s="22">
        <v>1716.617299</v>
      </c>
      <c r="F44" s="23">
        <v>0.80390841672990798</v>
      </c>
    </row>
    <row r="45" spans="1:6" x14ac:dyDescent="0.2">
      <c r="A45" s="21" t="s">
        <v>643</v>
      </c>
      <c r="B45" s="21" t="s">
        <v>642</v>
      </c>
      <c r="C45" s="21" t="s">
        <v>145</v>
      </c>
      <c r="D45" s="24">
        <v>212638</v>
      </c>
      <c r="E45" s="22">
        <v>1525.0397359999999</v>
      </c>
      <c r="F45" s="23">
        <v>0.71419079857353696</v>
      </c>
    </row>
    <row r="46" spans="1:6" x14ac:dyDescent="0.2">
      <c r="A46" s="21" t="s">
        <v>397</v>
      </c>
      <c r="B46" s="21" t="s">
        <v>396</v>
      </c>
      <c r="C46" s="21" t="s">
        <v>339</v>
      </c>
      <c r="D46" s="24">
        <v>103286</v>
      </c>
      <c r="E46" s="22">
        <v>1226.572893</v>
      </c>
      <c r="F46" s="23">
        <v>0.57441590096398798</v>
      </c>
    </row>
    <row r="47" spans="1:6" x14ac:dyDescent="0.2">
      <c r="A47" s="21" t="s">
        <v>477</v>
      </c>
      <c r="B47" s="21" t="s">
        <v>476</v>
      </c>
      <c r="C47" s="21" t="s">
        <v>134</v>
      </c>
      <c r="D47" s="24">
        <v>1041682</v>
      </c>
      <c r="E47" s="22">
        <v>1081.2659160000001</v>
      </c>
      <c r="F47" s="23">
        <v>0.50636724394070898</v>
      </c>
    </row>
    <row r="48" spans="1:6" x14ac:dyDescent="0.2">
      <c r="A48" s="21" t="s">
        <v>645</v>
      </c>
      <c r="B48" s="21" t="s">
        <v>644</v>
      </c>
      <c r="C48" s="21" t="s">
        <v>459</v>
      </c>
      <c r="D48" s="24">
        <v>82355</v>
      </c>
      <c r="E48" s="22">
        <v>807.44959749999998</v>
      </c>
      <c r="F48" s="23">
        <v>0.37813642440488199</v>
      </c>
    </row>
    <row r="49" spans="1:9" x14ac:dyDescent="0.2">
      <c r="A49" s="20" t="s">
        <v>25</v>
      </c>
      <c r="B49" s="20"/>
      <c r="C49" s="20"/>
      <c r="D49" s="20"/>
      <c r="E49" s="25">
        <f>SUM(E7:E48)</f>
        <v>196789.3117895</v>
      </c>
      <c r="F49" s="26">
        <f>SUM(F7:F48)</f>
        <v>92.158330317551588</v>
      </c>
      <c r="G49" s="14"/>
      <c r="H49" s="14"/>
      <c r="I49" s="14"/>
    </row>
    <row r="50" spans="1:9" x14ac:dyDescent="0.2">
      <c r="A50" s="21"/>
      <c r="B50" s="21"/>
      <c r="C50" s="21"/>
      <c r="D50" s="21"/>
      <c r="E50" s="22"/>
      <c r="F50" s="23"/>
    </row>
    <row r="51" spans="1:9" x14ac:dyDescent="0.2">
      <c r="A51" s="20" t="s">
        <v>254</v>
      </c>
      <c r="B51" s="21"/>
      <c r="C51" s="21"/>
      <c r="D51" s="21"/>
      <c r="E51" s="22"/>
      <c r="F51" s="23"/>
    </row>
    <row r="52" spans="1:9" x14ac:dyDescent="0.2">
      <c r="A52" s="21"/>
      <c r="B52" s="21" t="s">
        <v>255</v>
      </c>
      <c r="C52" s="21" t="s">
        <v>165</v>
      </c>
      <c r="D52" s="24">
        <v>98000</v>
      </c>
      <c r="E52" s="22">
        <v>9.7999999999999997E-3</v>
      </c>
      <c r="F52" s="23">
        <v>4.5894344001674304E-6</v>
      </c>
    </row>
    <row r="53" spans="1:9" x14ac:dyDescent="0.2">
      <c r="A53" s="21"/>
      <c r="B53" s="21" t="s">
        <v>646</v>
      </c>
      <c r="C53" s="21" t="s">
        <v>142</v>
      </c>
      <c r="D53" s="24">
        <v>23815</v>
      </c>
      <c r="E53" s="22">
        <v>2.3814999999999999E-3</v>
      </c>
      <c r="F53" s="23">
        <v>1.11527939020395E-6</v>
      </c>
    </row>
    <row r="54" spans="1:9" x14ac:dyDescent="0.2">
      <c r="A54" s="20" t="s">
        <v>25</v>
      </c>
      <c r="B54" s="20"/>
      <c r="C54" s="20"/>
      <c r="D54" s="20"/>
      <c r="E54" s="25">
        <f>SUM(E51:E53)</f>
        <v>1.21815E-2</v>
      </c>
      <c r="F54" s="26">
        <f>SUM(F51:F53)</f>
        <v>5.7047137903713799E-6</v>
      </c>
      <c r="G54" s="14"/>
      <c r="H54" s="14"/>
      <c r="I54" s="14"/>
    </row>
    <row r="55" spans="1:9" x14ac:dyDescent="0.2">
      <c r="A55" s="21"/>
      <c r="B55" s="21"/>
      <c r="C55" s="21"/>
      <c r="D55" s="21"/>
      <c r="E55" s="22"/>
      <c r="F55" s="23"/>
    </row>
    <row r="56" spans="1:9" x14ac:dyDescent="0.2">
      <c r="A56" s="20" t="s">
        <v>314</v>
      </c>
      <c r="B56" s="21"/>
      <c r="C56" s="21"/>
      <c r="D56" s="21"/>
      <c r="E56" s="22"/>
      <c r="F56" s="23"/>
    </row>
    <row r="57" spans="1:9" x14ac:dyDescent="0.2">
      <c r="A57" s="21" t="s">
        <v>648</v>
      </c>
      <c r="B57" s="21" t="s">
        <v>647</v>
      </c>
      <c r="C57" s="21" t="s">
        <v>103</v>
      </c>
      <c r="D57" s="24">
        <v>26800</v>
      </c>
      <c r="E57" s="22">
        <v>4427.9702040000002</v>
      </c>
      <c r="F57" s="23">
        <v>2.0736610997095899</v>
      </c>
    </row>
    <row r="58" spans="1:9" x14ac:dyDescent="0.2">
      <c r="A58" s="20" t="s">
        <v>25</v>
      </c>
      <c r="B58" s="20"/>
      <c r="C58" s="20"/>
      <c r="D58" s="20"/>
      <c r="E58" s="25">
        <f>SUM(E56:E57)</f>
        <v>4427.9702040000002</v>
      </c>
      <c r="F58" s="26">
        <f>SUM(F56:F57)</f>
        <v>2.0736610997095899</v>
      </c>
      <c r="G58" s="14"/>
      <c r="H58" s="14"/>
      <c r="I58" s="14"/>
    </row>
    <row r="59" spans="1:9" x14ac:dyDescent="0.2">
      <c r="A59" s="21"/>
      <c r="B59" s="21"/>
      <c r="C59" s="21"/>
      <c r="D59" s="21"/>
      <c r="E59" s="22"/>
      <c r="F59" s="23"/>
    </row>
    <row r="60" spans="1:9" x14ac:dyDescent="0.2">
      <c r="A60" s="20" t="s">
        <v>26</v>
      </c>
      <c r="B60" s="20"/>
      <c r="C60" s="20"/>
      <c r="D60" s="20"/>
      <c r="E60" s="25">
        <f>E49+E54+E58</f>
        <v>201217.29417500002</v>
      </c>
      <c r="F60" s="26">
        <f>F49+F54+F58</f>
        <v>94.23199712197497</v>
      </c>
      <c r="G60" s="14"/>
      <c r="H60" s="14"/>
      <c r="I60" s="14"/>
    </row>
    <row r="61" spans="1:9" x14ac:dyDescent="0.2">
      <c r="A61" s="20"/>
      <c r="B61" s="20"/>
      <c r="C61" s="20"/>
      <c r="D61" s="20"/>
      <c r="E61" s="25"/>
      <c r="F61" s="26"/>
      <c r="G61" s="14"/>
      <c r="H61" s="14"/>
      <c r="I61" s="14"/>
    </row>
    <row r="62" spans="1:9" x14ac:dyDescent="0.2">
      <c r="A62" s="20" t="s">
        <v>28</v>
      </c>
      <c r="B62" s="20"/>
      <c r="C62" s="20"/>
      <c r="D62" s="20"/>
      <c r="E62" s="25">
        <f>E64-(E49+E54+E58)</f>
        <v>12316.643681099988</v>
      </c>
      <c r="F62" s="26">
        <f>F64-(F49+F54+F58)</f>
        <v>5.7680028780250296</v>
      </c>
      <c r="G62" s="14"/>
      <c r="H62" s="14"/>
      <c r="I62" s="14"/>
    </row>
    <row r="63" spans="1:9" x14ac:dyDescent="0.2">
      <c r="A63" s="20"/>
      <c r="B63" s="20"/>
      <c r="C63" s="20"/>
      <c r="D63" s="20"/>
      <c r="E63" s="25"/>
      <c r="F63" s="26"/>
      <c r="G63" s="14"/>
      <c r="H63" s="14"/>
      <c r="I63" s="14"/>
    </row>
    <row r="64" spans="1:9" x14ac:dyDescent="0.2">
      <c r="A64" s="27" t="s">
        <v>27</v>
      </c>
      <c r="B64" s="27"/>
      <c r="C64" s="27"/>
      <c r="D64" s="27"/>
      <c r="E64" s="28">
        <v>213533.9378561</v>
      </c>
      <c r="F64" s="29">
        <v>100</v>
      </c>
      <c r="G64" s="14"/>
      <c r="H64" s="14"/>
      <c r="I64" s="14"/>
    </row>
    <row r="65" spans="1:6" x14ac:dyDescent="0.2">
      <c r="F65" s="15" t="s">
        <v>29</v>
      </c>
    </row>
    <row r="66" spans="1:6" x14ac:dyDescent="0.2">
      <c r="A66" s="14" t="s">
        <v>30</v>
      </c>
    </row>
    <row r="67" spans="1:6" x14ac:dyDescent="0.2">
      <c r="A67" s="14" t="s">
        <v>41</v>
      </c>
    </row>
    <row r="69" spans="1:6" x14ac:dyDescent="0.2">
      <c r="A69" s="14" t="s">
        <v>31</v>
      </c>
    </row>
    <row r="70" spans="1:6" x14ac:dyDescent="0.2">
      <c r="A70" s="14" t="s">
        <v>32</v>
      </c>
    </row>
    <row r="71" spans="1:6" x14ac:dyDescent="0.2">
      <c r="A71" s="14" t="s">
        <v>33</v>
      </c>
      <c r="B71" s="14"/>
      <c r="C71" s="30" t="s">
        <v>35</v>
      </c>
      <c r="D71" s="14" t="s">
        <v>34</v>
      </c>
    </row>
    <row r="72" spans="1:6" x14ac:dyDescent="0.2">
      <c r="A72" s="7" t="s">
        <v>63</v>
      </c>
      <c r="C72" s="31">
        <v>138.21860000000001</v>
      </c>
      <c r="D72" s="31">
        <v>182.93680000000001</v>
      </c>
    </row>
    <row r="73" spans="1:6" x14ac:dyDescent="0.2">
      <c r="A73" s="7" t="s">
        <v>71</v>
      </c>
      <c r="C73" s="31">
        <v>25.4877</v>
      </c>
      <c r="D73" s="31">
        <v>31.0412</v>
      </c>
    </row>
    <row r="74" spans="1:6" x14ac:dyDescent="0.2">
      <c r="A74" s="7" t="s">
        <v>64</v>
      </c>
      <c r="C74" s="31">
        <v>148.73009999999999</v>
      </c>
      <c r="D74" s="31">
        <v>197.7303</v>
      </c>
    </row>
    <row r="75" spans="1:6" x14ac:dyDescent="0.2">
      <c r="A75" s="7" t="s">
        <v>72</v>
      </c>
      <c r="C75" s="31">
        <v>28.070399999999999</v>
      </c>
      <c r="D75" s="31">
        <v>34.2669</v>
      </c>
    </row>
    <row r="77" spans="1:6" x14ac:dyDescent="0.2">
      <c r="A77" s="14" t="s">
        <v>37</v>
      </c>
    </row>
    <row r="78" spans="1:6" x14ac:dyDescent="0.2">
      <c r="A78" s="94" t="s">
        <v>57</v>
      </c>
      <c r="B78" s="95"/>
      <c r="C78" s="34" t="s">
        <v>58</v>
      </c>
    </row>
    <row r="79" spans="1:6" x14ac:dyDescent="0.2">
      <c r="A79" s="90" t="s">
        <v>71</v>
      </c>
      <c r="B79" s="91"/>
      <c r="C79" s="35">
        <v>2.2999999999999998</v>
      </c>
    </row>
    <row r="80" spans="1:6" x14ac:dyDescent="0.2">
      <c r="A80" s="90" t="s">
        <v>72</v>
      </c>
      <c r="B80" s="91"/>
      <c r="C80" s="35">
        <v>2.6</v>
      </c>
    </row>
    <row r="81" spans="1:4" x14ac:dyDescent="0.2">
      <c r="A81" s="7" t="s">
        <v>59</v>
      </c>
    </row>
    <row r="82" spans="1:4" x14ac:dyDescent="0.2">
      <c r="A82" s="7" t="s">
        <v>36</v>
      </c>
    </row>
    <row r="84" spans="1:4" x14ac:dyDescent="0.2">
      <c r="A84" s="14" t="s">
        <v>266</v>
      </c>
      <c r="D84" s="49">
        <v>0.21179999999999999</v>
      </c>
    </row>
    <row r="86" spans="1:4" x14ac:dyDescent="0.2">
      <c r="A86" s="14" t="s">
        <v>844</v>
      </c>
      <c r="D86" s="30" t="s">
        <v>38</v>
      </c>
    </row>
    <row r="88" spans="1:4" x14ac:dyDescent="0.2">
      <c r="A88" s="58" t="s">
        <v>847</v>
      </c>
      <c r="B88" s="57"/>
      <c r="C88" s="57"/>
      <c r="D88" s="30"/>
    </row>
    <row r="89" spans="1:4" x14ac:dyDescent="0.2">
      <c r="A89" s="57"/>
      <c r="B89" s="57"/>
      <c r="C89" s="57"/>
      <c r="D89" s="30"/>
    </row>
    <row r="90" spans="1:4" x14ac:dyDescent="0.2">
      <c r="A90" s="59" t="s">
        <v>840</v>
      </c>
      <c r="B90" s="59" t="s">
        <v>841</v>
      </c>
      <c r="C90" s="59" t="s">
        <v>842</v>
      </c>
      <c r="D90" s="60" t="s">
        <v>3</v>
      </c>
    </row>
    <row r="91" spans="1:4" x14ac:dyDescent="0.2">
      <c r="A91" s="61" t="s">
        <v>139</v>
      </c>
      <c r="B91" s="62">
        <v>40000</v>
      </c>
      <c r="C91" s="63">
        <v>226.02</v>
      </c>
      <c r="D91" s="64">
        <f>C91/E64</f>
        <v>1.0584734317610643E-3</v>
      </c>
    </row>
    <row r="93" spans="1:4" x14ac:dyDescent="0.2">
      <c r="A93" s="14" t="s">
        <v>819</v>
      </c>
    </row>
    <row r="94" spans="1:4" x14ac:dyDescent="0.2">
      <c r="A94" s="14"/>
    </row>
    <row r="95" spans="1:4" x14ac:dyDescent="0.2">
      <c r="A95" s="54" t="s">
        <v>809</v>
      </c>
    </row>
    <row r="96" spans="1:4" x14ac:dyDescent="0.2">
      <c r="A96" s="55"/>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4" t="s">
        <v>823</v>
      </c>
    </row>
    <row r="110" spans="1:1" x14ac:dyDescent="0.2">
      <c r="A110" s="56"/>
    </row>
    <row r="111" spans="1:1" x14ac:dyDescent="0.2">
      <c r="A111" s="54" t="s">
        <v>810</v>
      </c>
    </row>
    <row r="112" spans="1:1" x14ac:dyDescent="0.2">
      <c r="A112" s="56"/>
    </row>
    <row r="113" spans="1:1" x14ac:dyDescent="0.2">
      <c r="A113" s="56"/>
    </row>
    <row r="114" spans="1:1" x14ac:dyDescent="0.2">
      <c r="A114" s="56"/>
    </row>
    <row r="115" spans="1:1" x14ac:dyDescent="0.2">
      <c r="A115" s="56"/>
    </row>
    <row r="116" spans="1:1" x14ac:dyDescent="0.2">
      <c r="A116" s="56"/>
    </row>
    <row r="117" spans="1:1" x14ac:dyDescent="0.2">
      <c r="A117" s="56"/>
    </row>
    <row r="118" spans="1:1" x14ac:dyDescent="0.2">
      <c r="A118" s="56"/>
    </row>
    <row r="119" spans="1:1" x14ac:dyDescent="0.2">
      <c r="A119" s="56"/>
    </row>
    <row r="120" spans="1:1" x14ac:dyDescent="0.2">
      <c r="A120" s="56"/>
    </row>
    <row r="121" spans="1:1" x14ac:dyDescent="0.2">
      <c r="A121" s="56"/>
    </row>
    <row r="122" spans="1:1" x14ac:dyDescent="0.2">
      <c r="A122" s="56"/>
    </row>
    <row r="123" spans="1:1" x14ac:dyDescent="0.2">
      <c r="A123" s="56"/>
    </row>
  </sheetData>
  <mergeCells count="4">
    <mergeCell ref="A1:F1"/>
    <mergeCell ref="A78:B78"/>
    <mergeCell ref="A79:B79"/>
    <mergeCell ref="A80:B80"/>
  </mergeCells>
  <conditionalFormatting sqref="F2:F3 F226:F65541">
    <cfRule type="cellIs" dxfId="44" priority="3" stopIfTrue="1" operator="between">
      <formula>0.009</formula>
      <formula>-0.009</formula>
    </cfRule>
  </conditionalFormatting>
  <conditionalFormatting sqref="F5:F125">
    <cfRule type="cellIs" dxfId="4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3"/>
  <sheetViews>
    <sheetView workbookViewId="0">
      <selection sqref="A1:G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x14ac:dyDescent="0.2">
      <c r="A1" s="92" t="s">
        <v>17</v>
      </c>
      <c r="B1" s="93"/>
      <c r="C1" s="93"/>
      <c r="D1" s="93"/>
      <c r="E1" s="93"/>
      <c r="F1" s="93"/>
      <c r="G1" s="93"/>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73</v>
      </c>
      <c r="B5" s="17"/>
      <c r="C5" s="17"/>
      <c r="D5" s="17"/>
      <c r="E5" s="18"/>
      <c r="F5" s="19"/>
      <c r="G5" s="18"/>
    </row>
    <row r="6" spans="1:7" x14ac:dyDescent="0.2">
      <c r="A6" s="20" t="s">
        <v>40</v>
      </c>
      <c r="B6" s="21"/>
      <c r="C6" s="21"/>
      <c r="D6" s="21"/>
      <c r="E6" s="22"/>
      <c r="F6" s="23"/>
      <c r="G6" s="22"/>
    </row>
    <row r="7" spans="1:7" x14ac:dyDescent="0.2">
      <c r="A7" s="21" t="s">
        <v>75</v>
      </c>
      <c r="B7" s="21" t="s">
        <v>74</v>
      </c>
      <c r="C7" s="21" t="s">
        <v>76</v>
      </c>
      <c r="D7" s="24">
        <v>5600000</v>
      </c>
      <c r="E7" s="22">
        <v>95718</v>
      </c>
      <c r="F7" s="23">
        <v>9.2129316169298008</v>
      </c>
      <c r="G7" s="22"/>
    </row>
    <row r="8" spans="1:7" x14ac:dyDescent="0.2">
      <c r="A8" s="21" t="s">
        <v>78</v>
      </c>
      <c r="B8" s="21" t="s">
        <v>77</v>
      </c>
      <c r="C8" s="21" t="s">
        <v>76</v>
      </c>
      <c r="D8" s="24">
        <v>8400000</v>
      </c>
      <c r="E8" s="22">
        <v>83714.399999999994</v>
      </c>
      <c r="F8" s="23">
        <v>8.0575758222310103</v>
      </c>
      <c r="G8" s="22"/>
    </row>
    <row r="9" spans="1:7" x14ac:dyDescent="0.2">
      <c r="A9" s="21" t="s">
        <v>80</v>
      </c>
      <c r="B9" s="21" t="s">
        <v>79</v>
      </c>
      <c r="C9" s="21" t="s">
        <v>81</v>
      </c>
      <c r="D9" s="24">
        <v>1775000</v>
      </c>
      <c r="E9" s="22">
        <v>62586.5</v>
      </c>
      <c r="F9" s="23">
        <v>6.0239990873501004</v>
      </c>
      <c r="G9" s="22"/>
    </row>
    <row r="10" spans="1:7" x14ac:dyDescent="0.2">
      <c r="A10" s="21" t="s">
        <v>83</v>
      </c>
      <c r="B10" s="21" t="s">
        <v>82</v>
      </c>
      <c r="C10" s="21" t="s">
        <v>84</v>
      </c>
      <c r="D10" s="24">
        <v>4000000</v>
      </c>
      <c r="E10" s="22">
        <v>61716</v>
      </c>
      <c r="F10" s="23">
        <v>5.9402127882993696</v>
      </c>
      <c r="G10" s="22"/>
    </row>
    <row r="11" spans="1:7" x14ac:dyDescent="0.2">
      <c r="A11" s="21" t="s">
        <v>86</v>
      </c>
      <c r="B11" s="21" t="s">
        <v>85</v>
      </c>
      <c r="C11" s="21" t="s">
        <v>76</v>
      </c>
      <c r="D11" s="24">
        <v>4800000</v>
      </c>
      <c r="E11" s="22">
        <v>52910.400000000001</v>
      </c>
      <c r="F11" s="23">
        <v>5.0926669698949301</v>
      </c>
      <c r="G11" s="22"/>
    </row>
    <row r="12" spans="1:7" x14ac:dyDescent="0.2">
      <c r="A12" s="21" t="s">
        <v>107</v>
      </c>
      <c r="B12" s="21" t="s">
        <v>106</v>
      </c>
      <c r="C12" s="21" t="s">
        <v>108</v>
      </c>
      <c r="D12" s="24">
        <v>4500000</v>
      </c>
      <c r="E12" s="22">
        <v>46449</v>
      </c>
      <c r="F12" s="23">
        <v>4.4707522166653302</v>
      </c>
      <c r="G12" s="22"/>
    </row>
    <row r="13" spans="1:7" x14ac:dyDescent="0.2">
      <c r="A13" s="21" t="s">
        <v>650</v>
      </c>
      <c r="B13" s="21" t="s">
        <v>649</v>
      </c>
      <c r="C13" s="21" t="s">
        <v>97</v>
      </c>
      <c r="D13" s="24">
        <v>3700000</v>
      </c>
      <c r="E13" s="22">
        <v>46113.1</v>
      </c>
      <c r="F13" s="23">
        <v>4.4384215815692496</v>
      </c>
      <c r="G13" s="22"/>
    </row>
    <row r="14" spans="1:7" x14ac:dyDescent="0.2">
      <c r="A14" s="21" t="s">
        <v>96</v>
      </c>
      <c r="B14" s="21" t="s">
        <v>95</v>
      </c>
      <c r="C14" s="21" t="s">
        <v>97</v>
      </c>
      <c r="D14" s="24">
        <v>3575000</v>
      </c>
      <c r="E14" s="22">
        <v>45025.337500000001</v>
      </c>
      <c r="F14" s="23">
        <v>4.3337235986615399</v>
      </c>
      <c r="G14" s="22"/>
    </row>
    <row r="15" spans="1:7" x14ac:dyDescent="0.2">
      <c r="A15" s="21" t="s">
        <v>652</v>
      </c>
      <c r="B15" s="21" t="s">
        <v>651</v>
      </c>
      <c r="C15" s="21" t="s">
        <v>103</v>
      </c>
      <c r="D15" s="24">
        <v>1375268</v>
      </c>
      <c r="E15" s="22">
        <v>44688.646030000004</v>
      </c>
      <c r="F15" s="23">
        <v>4.3013167839650999</v>
      </c>
      <c r="G15" s="22"/>
    </row>
    <row r="16" spans="1:7" x14ac:dyDescent="0.2">
      <c r="A16" s="21" t="s">
        <v>155</v>
      </c>
      <c r="B16" s="21" t="s">
        <v>154</v>
      </c>
      <c r="C16" s="21" t="s">
        <v>94</v>
      </c>
      <c r="D16" s="24">
        <v>355000</v>
      </c>
      <c r="E16" s="22">
        <v>36573.342499999999</v>
      </c>
      <c r="F16" s="23">
        <v>3.5202125353126101</v>
      </c>
      <c r="G16" s="22"/>
    </row>
    <row r="17" spans="1:7" x14ac:dyDescent="0.2">
      <c r="A17" s="21" t="s">
        <v>99</v>
      </c>
      <c r="B17" s="21" t="s">
        <v>98</v>
      </c>
      <c r="C17" s="21" t="s">
        <v>100</v>
      </c>
      <c r="D17" s="24">
        <v>1400000</v>
      </c>
      <c r="E17" s="22">
        <v>36189.300000000003</v>
      </c>
      <c r="F17" s="23">
        <v>3.4832481473135402</v>
      </c>
      <c r="G17" s="22"/>
    </row>
    <row r="18" spans="1:7" x14ac:dyDescent="0.2">
      <c r="A18" s="21" t="s">
        <v>113</v>
      </c>
      <c r="B18" s="21" t="s">
        <v>112</v>
      </c>
      <c r="C18" s="21" t="s">
        <v>76</v>
      </c>
      <c r="D18" s="24">
        <v>2250000</v>
      </c>
      <c r="E18" s="22">
        <v>35976.375</v>
      </c>
      <c r="F18" s="23">
        <v>3.4627539511901899</v>
      </c>
      <c r="G18" s="22"/>
    </row>
    <row r="19" spans="1:7" x14ac:dyDescent="0.2">
      <c r="A19" s="21" t="s">
        <v>105</v>
      </c>
      <c r="B19" s="21" t="s">
        <v>104</v>
      </c>
      <c r="C19" s="21" t="s">
        <v>76</v>
      </c>
      <c r="D19" s="24">
        <v>5000000</v>
      </c>
      <c r="E19" s="22">
        <v>32102.5</v>
      </c>
      <c r="F19" s="23">
        <v>3.0898904827983098</v>
      </c>
      <c r="G19" s="22"/>
    </row>
    <row r="20" spans="1:7" x14ac:dyDescent="0.2">
      <c r="A20" s="21" t="s">
        <v>118</v>
      </c>
      <c r="B20" s="21" t="s">
        <v>117</v>
      </c>
      <c r="C20" s="21" t="s">
        <v>119</v>
      </c>
      <c r="D20" s="24">
        <v>22500000</v>
      </c>
      <c r="E20" s="22">
        <v>31410</v>
      </c>
      <c r="F20" s="23">
        <v>3.0232368215776</v>
      </c>
      <c r="G20" s="22"/>
    </row>
    <row r="21" spans="1:7" x14ac:dyDescent="0.2">
      <c r="A21" s="21" t="s">
        <v>448</v>
      </c>
      <c r="B21" s="21" t="s">
        <v>447</v>
      </c>
      <c r="C21" s="21" t="s">
        <v>428</v>
      </c>
      <c r="D21" s="24">
        <v>2957370</v>
      </c>
      <c r="E21" s="22">
        <v>29150.79609</v>
      </c>
      <c r="F21" s="23">
        <v>2.8057866958799198</v>
      </c>
      <c r="G21" s="22"/>
    </row>
    <row r="22" spans="1:7" x14ac:dyDescent="0.2">
      <c r="A22" s="21" t="s">
        <v>124</v>
      </c>
      <c r="B22" s="21" t="s">
        <v>123</v>
      </c>
      <c r="C22" s="21" t="s">
        <v>125</v>
      </c>
      <c r="D22" s="24">
        <v>23500000</v>
      </c>
      <c r="E22" s="22">
        <v>29069.5</v>
      </c>
      <c r="F22" s="23">
        <v>2.7979618842677501</v>
      </c>
      <c r="G22" s="22"/>
    </row>
    <row r="23" spans="1:7" x14ac:dyDescent="0.2">
      <c r="A23" s="21" t="s">
        <v>654</v>
      </c>
      <c r="B23" s="21" t="s">
        <v>653</v>
      </c>
      <c r="C23" s="21" t="s">
        <v>308</v>
      </c>
      <c r="D23" s="24">
        <v>24000000</v>
      </c>
      <c r="E23" s="22">
        <v>24468</v>
      </c>
      <c r="F23" s="23">
        <v>2.35506394620697</v>
      </c>
      <c r="G23" s="22"/>
    </row>
    <row r="24" spans="1:7" x14ac:dyDescent="0.2">
      <c r="A24" s="21" t="s">
        <v>216</v>
      </c>
      <c r="B24" s="21" t="s">
        <v>215</v>
      </c>
      <c r="C24" s="21" t="s">
        <v>217</v>
      </c>
      <c r="D24" s="24">
        <v>850000</v>
      </c>
      <c r="E24" s="22">
        <v>22643.575000000001</v>
      </c>
      <c r="F24" s="23">
        <v>2.1794616272573699</v>
      </c>
      <c r="G24" s="22"/>
    </row>
    <row r="25" spans="1:7" x14ac:dyDescent="0.2">
      <c r="A25" s="21" t="s">
        <v>656</v>
      </c>
      <c r="B25" s="21" t="s">
        <v>655</v>
      </c>
      <c r="C25" s="21" t="s">
        <v>153</v>
      </c>
      <c r="D25" s="24">
        <v>3200000</v>
      </c>
      <c r="E25" s="22">
        <v>20694.400000000001</v>
      </c>
      <c r="F25" s="23">
        <v>1.9918520242106199</v>
      </c>
      <c r="G25" s="22"/>
    </row>
    <row r="26" spans="1:7" x14ac:dyDescent="0.2">
      <c r="A26" s="21" t="s">
        <v>139</v>
      </c>
      <c r="B26" s="21" t="s">
        <v>138</v>
      </c>
      <c r="C26" s="21" t="s">
        <v>131</v>
      </c>
      <c r="D26" s="24">
        <v>3608254</v>
      </c>
      <c r="E26" s="22">
        <v>20388.43923</v>
      </c>
      <c r="F26" s="23">
        <v>1.96240306318476</v>
      </c>
      <c r="G26" s="22"/>
    </row>
    <row r="27" spans="1:7" x14ac:dyDescent="0.2">
      <c r="A27" s="21" t="s">
        <v>658</v>
      </c>
      <c r="B27" s="21" t="s">
        <v>657</v>
      </c>
      <c r="C27" s="21" t="s">
        <v>134</v>
      </c>
      <c r="D27" s="24">
        <v>650000</v>
      </c>
      <c r="E27" s="22">
        <v>19286.150000000001</v>
      </c>
      <c r="F27" s="23">
        <v>1.8563068712661199</v>
      </c>
      <c r="G27" s="22"/>
    </row>
    <row r="28" spans="1:7" x14ac:dyDescent="0.2">
      <c r="A28" s="21" t="s">
        <v>430</v>
      </c>
      <c r="B28" s="21" t="s">
        <v>429</v>
      </c>
      <c r="C28" s="21" t="s">
        <v>431</v>
      </c>
      <c r="D28" s="24">
        <v>767769</v>
      </c>
      <c r="E28" s="22">
        <v>19049.884429999998</v>
      </c>
      <c r="F28" s="23">
        <v>1.83356612720706</v>
      </c>
      <c r="G28" s="22"/>
    </row>
    <row r="29" spans="1:7" x14ac:dyDescent="0.2">
      <c r="A29" s="21" t="s">
        <v>570</v>
      </c>
      <c r="B29" s="21" t="s">
        <v>569</v>
      </c>
      <c r="C29" s="21" t="s">
        <v>103</v>
      </c>
      <c r="D29" s="24">
        <v>950000</v>
      </c>
      <c r="E29" s="22">
        <v>18657.525000000001</v>
      </c>
      <c r="F29" s="23">
        <v>1.7958012282554801</v>
      </c>
      <c r="G29" s="22"/>
    </row>
    <row r="30" spans="1:7" x14ac:dyDescent="0.2">
      <c r="A30" s="21" t="s">
        <v>177</v>
      </c>
      <c r="B30" s="21" t="s">
        <v>176</v>
      </c>
      <c r="C30" s="21" t="s">
        <v>178</v>
      </c>
      <c r="D30" s="24">
        <v>2262335</v>
      </c>
      <c r="E30" s="22">
        <v>17977.645079999998</v>
      </c>
      <c r="F30" s="23">
        <v>1.73036225950683</v>
      </c>
      <c r="G30" s="22"/>
    </row>
    <row r="31" spans="1:7" x14ac:dyDescent="0.2">
      <c r="A31" s="21" t="s">
        <v>630</v>
      </c>
      <c r="B31" s="21" t="s">
        <v>629</v>
      </c>
      <c r="C31" s="21" t="s">
        <v>599</v>
      </c>
      <c r="D31" s="24">
        <v>8500000</v>
      </c>
      <c r="E31" s="22">
        <v>15431.75</v>
      </c>
      <c r="F31" s="23">
        <v>1.48531788670424</v>
      </c>
      <c r="G31" s="22"/>
    </row>
    <row r="32" spans="1:7" x14ac:dyDescent="0.2">
      <c r="A32" s="21" t="s">
        <v>144</v>
      </c>
      <c r="B32" s="21" t="s">
        <v>143</v>
      </c>
      <c r="C32" s="21" t="s">
        <v>145</v>
      </c>
      <c r="D32" s="24">
        <v>3700000</v>
      </c>
      <c r="E32" s="22">
        <v>11503.3</v>
      </c>
      <c r="F32" s="23">
        <v>1.10720153230352</v>
      </c>
      <c r="G32" s="22"/>
    </row>
    <row r="33" spans="1:9" x14ac:dyDescent="0.2">
      <c r="A33" s="21" t="s">
        <v>371</v>
      </c>
      <c r="B33" s="21" t="s">
        <v>370</v>
      </c>
      <c r="C33" s="21" t="s">
        <v>84</v>
      </c>
      <c r="D33" s="24">
        <v>393504</v>
      </c>
      <c r="E33" s="22">
        <v>10781.02584</v>
      </c>
      <c r="F33" s="23">
        <v>1.03768208512791</v>
      </c>
      <c r="G33" s="22"/>
    </row>
    <row r="34" spans="1:9" x14ac:dyDescent="0.2">
      <c r="A34" s="21" t="s">
        <v>643</v>
      </c>
      <c r="B34" s="21" t="s">
        <v>642</v>
      </c>
      <c r="C34" s="21" t="s">
        <v>145</v>
      </c>
      <c r="D34" s="24">
        <v>1412047</v>
      </c>
      <c r="E34" s="22">
        <v>10127.201080000001</v>
      </c>
      <c r="F34" s="23">
        <v>0.97475094570443999</v>
      </c>
      <c r="G34" s="22"/>
    </row>
    <row r="35" spans="1:9" x14ac:dyDescent="0.2">
      <c r="A35" s="21" t="s">
        <v>377</v>
      </c>
      <c r="B35" s="21" t="s">
        <v>376</v>
      </c>
      <c r="C35" s="21" t="s">
        <v>84</v>
      </c>
      <c r="D35" s="24">
        <v>87716</v>
      </c>
      <c r="E35" s="22">
        <v>5503.6527040000001</v>
      </c>
      <c r="F35" s="23">
        <v>0.52973083438102297</v>
      </c>
      <c r="G35" s="22"/>
    </row>
    <row r="36" spans="1:9" x14ac:dyDescent="0.2">
      <c r="A36" s="20" t="s">
        <v>25</v>
      </c>
      <c r="B36" s="20"/>
      <c r="C36" s="20"/>
      <c r="D36" s="20"/>
      <c r="E36" s="25">
        <f>SUM(E7:E35)</f>
        <v>985905.74548400019</v>
      </c>
      <c r="F36" s="26">
        <f>SUM(F7:F35)</f>
        <v>94.894191415222693</v>
      </c>
      <c r="G36" s="22"/>
      <c r="H36" s="14"/>
      <c r="I36" s="14"/>
    </row>
    <row r="37" spans="1:9" x14ac:dyDescent="0.2">
      <c r="A37" s="21"/>
      <c r="B37" s="21"/>
      <c r="C37" s="21"/>
      <c r="D37" s="21"/>
      <c r="E37" s="22"/>
      <c r="F37" s="23"/>
      <c r="G37" s="22"/>
    </row>
    <row r="38" spans="1:9" x14ac:dyDescent="0.2">
      <c r="A38" s="20" t="s">
        <v>42</v>
      </c>
      <c r="B38" s="21"/>
      <c r="C38" s="21"/>
      <c r="D38" s="21"/>
      <c r="E38" s="22"/>
      <c r="F38" s="23"/>
      <c r="G38" s="22"/>
    </row>
    <row r="39" spans="1:9" x14ac:dyDescent="0.2">
      <c r="A39" s="20" t="s">
        <v>54</v>
      </c>
      <c r="B39" s="21"/>
      <c r="C39" s="21"/>
      <c r="D39" s="21"/>
      <c r="E39" s="22"/>
      <c r="F39" s="23"/>
      <c r="G39" s="22"/>
    </row>
    <row r="40" spans="1:9" x14ac:dyDescent="0.2">
      <c r="A40" s="21" t="s">
        <v>558</v>
      </c>
      <c r="B40" s="21" t="s">
        <v>845</v>
      </c>
      <c r="C40" s="21" t="s">
        <v>62</v>
      </c>
      <c r="D40" s="24">
        <v>2500000</v>
      </c>
      <c r="E40" s="22">
        <v>2481.4</v>
      </c>
      <c r="F40" s="23">
        <v>0.238836671412374</v>
      </c>
      <c r="G40" s="22">
        <v>6.8404000000000007</v>
      </c>
    </row>
    <row r="41" spans="1:9" x14ac:dyDescent="0.2">
      <c r="A41" s="20" t="s">
        <v>25</v>
      </c>
      <c r="B41" s="20"/>
      <c r="C41" s="20"/>
      <c r="D41" s="20"/>
      <c r="E41" s="25">
        <f>SUM(E39:E40)</f>
        <v>2481.4</v>
      </c>
      <c r="F41" s="26">
        <f>SUM(F39:F40)</f>
        <v>0.238836671412374</v>
      </c>
      <c r="G41" s="22"/>
      <c r="H41" s="14"/>
      <c r="I41" s="14"/>
    </row>
    <row r="42" spans="1:9" x14ac:dyDescent="0.2">
      <c r="A42" s="21"/>
      <c r="B42" s="21"/>
      <c r="C42" s="21"/>
      <c r="D42" s="21"/>
      <c r="E42" s="22"/>
      <c r="F42" s="23"/>
      <c r="G42" s="22"/>
    </row>
    <row r="43" spans="1:9" x14ac:dyDescent="0.2">
      <c r="A43" s="20" t="s">
        <v>26</v>
      </c>
      <c r="B43" s="20"/>
      <c r="C43" s="20"/>
      <c r="D43" s="20"/>
      <c r="E43" s="25">
        <f>E36+E41</f>
        <v>988387.14548400021</v>
      </c>
      <c r="F43" s="26">
        <f>F36+F41</f>
        <v>95.133028086635065</v>
      </c>
      <c r="G43" s="22"/>
      <c r="H43" s="14"/>
      <c r="I43" s="14"/>
    </row>
    <row r="44" spans="1:9" x14ac:dyDescent="0.2">
      <c r="A44" s="20"/>
      <c r="B44" s="20"/>
      <c r="C44" s="20"/>
      <c r="D44" s="20"/>
      <c r="E44" s="25"/>
      <c r="F44" s="26"/>
      <c r="G44" s="22"/>
      <c r="H44" s="14"/>
      <c r="I44" s="14"/>
    </row>
    <row r="45" spans="1:9" x14ac:dyDescent="0.2">
      <c r="A45" s="20" t="s">
        <v>28</v>
      </c>
      <c r="B45" s="20"/>
      <c r="C45" s="20"/>
      <c r="D45" s="20"/>
      <c r="E45" s="25">
        <f>E47-(E36+E41)</f>
        <v>50565.535160099738</v>
      </c>
      <c r="F45" s="26">
        <f>F47-(F36+F41)</f>
        <v>4.8669719133649352</v>
      </c>
      <c r="G45" s="22"/>
      <c r="H45" s="14"/>
      <c r="I45" s="14"/>
    </row>
    <row r="46" spans="1:9" x14ac:dyDescent="0.2">
      <c r="A46" s="20"/>
      <c r="B46" s="20"/>
      <c r="C46" s="20"/>
      <c r="D46" s="20"/>
      <c r="E46" s="25"/>
      <c r="F46" s="26"/>
      <c r="G46" s="22"/>
      <c r="H46" s="14"/>
      <c r="I46" s="14"/>
    </row>
    <row r="47" spans="1:9" x14ac:dyDescent="0.2">
      <c r="A47" s="27" t="s">
        <v>27</v>
      </c>
      <c r="B47" s="27"/>
      <c r="C47" s="27"/>
      <c r="D47" s="27"/>
      <c r="E47" s="28">
        <v>1038952.6806440999</v>
      </c>
      <c r="F47" s="29">
        <v>100</v>
      </c>
      <c r="G47" s="68"/>
      <c r="H47" s="14"/>
      <c r="I47" s="14"/>
    </row>
    <row r="49" spans="1:4" x14ac:dyDescent="0.2">
      <c r="A49" s="14" t="s">
        <v>31</v>
      </c>
    </row>
    <row r="50" spans="1:4" x14ac:dyDescent="0.2">
      <c r="A50" s="14" t="s">
        <v>32</v>
      </c>
    </row>
    <row r="51" spans="1:4" x14ac:dyDescent="0.2">
      <c r="A51" s="14" t="s">
        <v>33</v>
      </c>
      <c r="B51" s="14"/>
      <c r="C51" s="30" t="s">
        <v>35</v>
      </c>
      <c r="D51" s="14" t="s">
        <v>34</v>
      </c>
    </row>
    <row r="52" spans="1:4" x14ac:dyDescent="0.2">
      <c r="A52" s="7" t="s">
        <v>63</v>
      </c>
      <c r="C52" s="31">
        <v>76.415000000000006</v>
      </c>
      <c r="D52" s="31">
        <v>87.658199999999994</v>
      </c>
    </row>
    <row r="53" spans="1:4" x14ac:dyDescent="0.2">
      <c r="A53" s="7" t="s">
        <v>71</v>
      </c>
      <c r="C53" s="31">
        <v>32.582700000000003</v>
      </c>
      <c r="D53" s="31">
        <v>34.317999999999998</v>
      </c>
    </row>
    <row r="54" spans="1:4" x14ac:dyDescent="0.2">
      <c r="A54" s="7" t="s">
        <v>64</v>
      </c>
      <c r="C54" s="31">
        <v>84.655699999999996</v>
      </c>
      <c r="D54" s="31">
        <v>97.522000000000006</v>
      </c>
    </row>
    <row r="55" spans="1:4" x14ac:dyDescent="0.2">
      <c r="A55" s="7" t="s">
        <v>72</v>
      </c>
      <c r="C55" s="31">
        <v>38.069699999999997</v>
      </c>
      <c r="D55" s="31">
        <v>40.229799999999997</v>
      </c>
    </row>
    <row r="57" spans="1:4" x14ac:dyDescent="0.2">
      <c r="A57" s="14" t="s">
        <v>37</v>
      </c>
    </row>
    <row r="58" spans="1:4" x14ac:dyDescent="0.2">
      <c r="A58" s="94" t="s">
        <v>57</v>
      </c>
      <c r="B58" s="95"/>
      <c r="C58" s="34" t="s">
        <v>58</v>
      </c>
    </row>
    <row r="59" spans="1:4" x14ac:dyDescent="0.2">
      <c r="A59" s="90" t="s">
        <v>71</v>
      </c>
      <c r="B59" s="91"/>
      <c r="C59" s="35">
        <v>2.75</v>
      </c>
    </row>
    <row r="60" spans="1:4" x14ac:dyDescent="0.2">
      <c r="A60" s="90" t="s">
        <v>72</v>
      </c>
      <c r="B60" s="91"/>
      <c r="C60" s="35">
        <v>3.25</v>
      </c>
    </row>
    <row r="61" spans="1:4" x14ac:dyDescent="0.2">
      <c r="A61" s="7" t="s">
        <v>59</v>
      </c>
    </row>
    <row r="62" spans="1:4" x14ac:dyDescent="0.2">
      <c r="A62" s="7" t="s">
        <v>36</v>
      </c>
    </row>
    <row r="64" spans="1:4" x14ac:dyDescent="0.2">
      <c r="A64" s="14" t="s">
        <v>266</v>
      </c>
      <c r="D64" s="49">
        <v>0.18099999999999999</v>
      </c>
    </row>
    <row r="66" spans="1:4" x14ac:dyDescent="0.2">
      <c r="A66" s="99" t="s">
        <v>844</v>
      </c>
      <c r="B66" s="99"/>
      <c r="C66" s="99"/>
      <c r="D66" s="30" t="s">
        <v>38</v>
      </c>
    </row>
    <row r="68" spans="1:4" x14ac:dyDescent="0.2">
      <c r="A68" s="58" t="s">
        <v>847</v>
      </c>
      <c r="B68" s="57"/>
      <c r="C68" s="57"/>
      <c r="D68" s="30"/>
    </row>
    <row r="69" spans="1:4" x14ac:dyDescent="0.2">
      <c r="A69" s="57"/>
      <c r="B69" s="57"/>
      <c r="C69" s="57"/>
      <c r="D69" s="30"/>
    </row>
    <row r="70" spans="1:4" x14ac:dyDescent="0.2">
      <c r="A70" s="59" t="s">
        <v>840</v>
      </c>
      <c r="B70" s="59" t="s">
        <v>841</v>
      </c>
      <c r="C70" s="59" t="s">
        <v>842</v>
      </c>
      <c r="D70" s="60" t="s">
        <v>3</v>
      </c>
    </row>
    <row r="71" spans="1:4" x14ac:dyDescent="0.2">
      <c r="A71" s="61" t="s">
        <v>139</v>
      </c>
      <c r="B71" s="62">
        <v>300000</v>
      </c>
      <c r="C71" s="63">
        <v>1695.1499999999996</v>
      </c>
      <c r="D71" s="64">
        <f>C71/E47</f>
        <v>1.6315950009860791E-3</v>
      </c>
    </row>
    <row r="73" spans="1:4" x14ac:dyDescent="0.2">
      <c r="A73" s="14" t="s">
        <v>819</v>
      </c>
    </row>
    <row r="74" spans="1:4" x14ac:dyDescent="0.2">
      <c r="A74" s="53"/>
    </row>
    <row r="75" spans="1:4" x14ac:dyDescent="0.2">
      <c r="A75" s="54" t="s">
        <v>809</v>
      </c>
    </row>
    <row r="76" spans="1:4" x14ac:dyDescent="0.2">
      <c r="A76" s="55"/>
    </row>
    <row r="77" spans="1:4" x14ac:dyDescent="0.2">
      <c r="A77" s="56"/>
    </row>
    <row r="78" spans="1:4" x14ac:dyDescent="0.2">
      <c r="A78" s="56"/>
    </row>
    <row r="79" spans="1:4" x14ac:dyDescent="0.2">
      <c r="A79" s="56"/>
    </row>
    <row r="80" spans="1:4" x14ac:dyDescent="0.2">
      <c r="A80" s="56"/>
    </row>
    <row r="81" spans="1:1" x14ac:dyDescent="0.2">
      <c r="A81" s="56"/>
    </row>
    <row r="82" spans="1:1" x14ac:dyDescent="0.2">
      <c r="A82" s="56"/>
    </row>
    <row r="83" spans="1:1" x14ac:dyDescent="0.2">
      <c r="A83" s="56"/>
    </row>
    <row r="84" spans="1:1" x14ac:dyDescent="0.2">
      <c r="A84" s="56"/>
    </row>
    <row r="85" spans="1:1" x14ac:dyDescent="0.2">
      <c r="A85" s="56"/>
    </row>
    <row r="86" spans="1:1" x14ac:dyDescent="0.2">
      <c r="A86" s="56"/>
    </row>
    <row r="87" spans="1:1" x14ac:dyDescent="0.2">
      <c r="A87" s="56"/>
    </row>
    <row r="88" spans="1:1" x14ac:dyDescent="0.2">
      <c r="A88" s="56"/>
    </row>
    <row r="89" spans="1:1" x14ac:dyDescent="0.2">
      <c r="A89" s="54" t="s">
        <v>823</v>
      </c>
    </row>
    <row r="90" spans="1:1" x14ac:dyDescent="0.2">
      <c r="A90" s="56"/>
    </row>
    <row r="91" spans="1:1" x14ac:dyDescent="0.2">
      <c r="A91" s="54" t="s">
        <v>810</v>
      </c>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sheetData>
  <mergeCells count="5">
    <mergeCell ref="A58:B58"/>
    <mergeCell ref="A59:B59"/>
    <mergeCell ref="A60:B60"/>
    <mergeCell ref="A66:C66"/>
    <mergeCell ref="A1:G1"/>
  </mergeCells>
  <conditionalFormatting sqref="F2:F3 F206:F65541">
    <cfRule type="cellIs" dxfId="42" priority="2" stopIfTrue="1" operator="between">
      <formula>0.009</formula>
      <formula>-0.009</formula>
    </cfRule>
  </conditionalFormatting>
  <conditionalFormatting sqref="F5:F105">
    <cfRule type="cellIs" dxfId="41"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9"/>
  <sheetViews>
    <sheetView workbookViewId="0">
      <selection sqref="A1:G1"/>
    </sheetView>
  </sheetViews>
  <sheetFormatPr defaultColWidth="9.140625" defaultRowHeight="11.25" x14ac:dyDescent="0.2"/>
  <cols>
    <col min="1" max="1" width="36.85546875" style="7" bestFit="1" customWidth="1"/>
    <col min="2" max="2" width="20" style="7" bestFit="1" customWidth="1"/>
    <col min="3" max="3" width="24.710937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9" s="1" customFormat="1" ht="15" x14ac:dyDescent="0.2">
      <c r="A1" s="92" t="s">
        <v>948</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858</v>
      </c>
      <c r="D4" s="13" t="s">
        <v>1</v>
      </c>
      <c r="E4" s="50" t="s">
        <v>6</v>
      </c>
      <c r="F4" s="12" t="s">
        <v>3</v>
      </c>
      <c r="G4" s="12" t="s">
        <v>5</v>
      </c>
    </row>
    <row r="5" spans="1:9" x14ac:dyDescent="0.2">
      <c r="A5" s="16" t="s">
        <v>42</v>
      </c>
      <c r="B5" s="17"/>
      <c r="C5" s="17"/>
      <c r="D5" s="17"/>
      <c r="E5" s="18"/>
      <c r="F5" s="19"/>
      <c r="G5" s="18"/>
    </row>
    <row r="6" spans="1:9" x14ac:dyDescent="0.2">
      <c r="A6" s="20" t="s">
        <v>54</v>
      </c>
      <c r="B6" s="21"/>
      <c r="C6" s="21"/>
      <c r="D6" s="21"/>
      <c r="E6" s="22"/>
      <c r="F6" s="23"/>
      <c r="G6" s="22"/>
    </row>
    <row r="7" spans="1:9" x14ac:dyDescent="0.2">
      <c r="A7" s="21" t="s">
        <v>949</v>
      </c>
      <c r="B7" s="21" t="s">
        <v>950</v>
      </c>
      <c r="C7" s="21" t="s">
        <v>62</v>
      </c>
      <c r="D7" s="24">
        <v>500000</v>
      </c>
      <c r="E7" s="22">
        <v>499.53449999999998</v>
      </c>
      <c r="F7" s="23">
        <v>1.5272374676406399</v>
      </c>
      <c r="G7" s="22">
        <v>6.8026</v>
      </c>
    </row>
    <row r="8" spans="1:9" x14ac:dyDescent="0.2">
      <c r="A8" s="21" t="s">
        <v>951</v>
      </c>
      <c r="B8" s="21" t="s">
        <v>952</v>
      </c>
      <c r="C8" s="21" t="s">
        <v>62</v>
      </c>
      <c r="D8" s="24">
        <v>500000</v>
      </c>
      <c r="E8" s="22">
        <v>498.87650000000002</v>
      </c>
      <c r="F8" s="23">
        <v>1.5252257502243101</v>
      </c>
      <c r="G8" s="22">
        <v>6.85</v>
      </c>
    </row>
    <row r="9" spans="1:9" x14ac:dyDescent="0.2">
      <c r="A9" s="21" t="s">
        <v>919</v>
      </c>
      <c r="B9" s="21" t="s">
        <v>920</v>
      </c>
      <c r="C9" s="21" t="s">
        <v>62</v>
      </c>
      <c r="D9" s="24">
        <v>200000</v>
      </c>
      <c r="E9" s="22">
        <v>199.29239999999999</v>
      </c>
      <c r="F9" s="23">
        <v>0.60930089972970003</v>
      </c>
      <c r="G9" s="22">
        <v>6.8208000000000002</v>
      </c>
    </row>
    <row r="10" spans="1:9" x14ac:dyDescent="0.2">
      <c r="A10" s="20" t="s">
        <v>25</v>
      </c>
      <c r="B10" s="20"/>
      <c r="C10" s="20"/>
      <c r="D10" s="20"/>
      <c r="E10" s="25">
        <f>SUM(E6:E9)</f>
        <v>1197.7034000000001</v>
      </c>
      <c r="F10" s="26">
        <f>SUM(F6:F9)</f>
        <v>3.6617641175946503</v>
      </c>
      <c r="G10" s="25"/>
      <c r="H10" s="14"/>
      <c r="I10" s="14"/>
    </row>
    <row r="11" spans="1:9" x14ac:dyDescent="0.2">
      <c r="A11" s="21"/>
      <c r="B11" s="21"/>
      <c r="C11" s="21"/>
      <c r="D11" s="21"/>
      <c r="E11" s="22"/>
      <c r="F11" s="23"/>
      <c r="G11" s="22"/>
    </row>
    <row r="12" spans="1:9" x14ac:dyDescent="0.2">
      <c r="A12" s="20" t="s">
        <v>26</v>
      </c>
      <c r="B12" s="20"/>
      <c r="C12" s="20"/>
      <c r="D12" s="20"/>
      <c r="E12" s="25">
        <f>E10</f>
        <v>1197.7034000000001</v>
      </c>
      <c r="F12" s="26">
        <f>F10</f>
        <v>3.6617641175946503</v>
      </c>
      <c r="G12" s="25"/>
      <c r="H12" s="14"/>
      <c r="I12" s="14"/>
    </row>
    <row r="13" spans="1:9" x14ac:dyDescent="0.2">
      <c r="A13" s="20"/>
      <c r="B13" s="20"/>
      <c r="C13" s="20"/>
      <c r="D13" s="20"/>
      <c r="E13" s="25"/>
      <c r="F13" s="26"/>
      <c r="G13" s="25"/>
      <c r="H13" s="14"/>
      <c r="I13" s="14"/>
    </row>
    <row r="14" spans="1:9" x14ac:dyDescent="0.2">
      <c r="A14" s="20" t="s">
        <v>28</v>
      </c>
      <c r="B14" s="20"/>
      <c r="C14" s="20"/>
      <c r="D14" s="20"/>
      <c r="E14" s="25">
        <f>E16-(E10)</f>
        <v>31510.667798600003</v>
      </c>
      <c r="F14" s="26">
        <f>F16-(F10)</f>
        <v>96.338235882405343</v>
      </c>
      <c r="G14" s="25"/>
      <c r="H14" s="14"/>
      <c r="I14" s="14"/>
    </row>
    <row r="15" spans="1:9" x14ac:dyDescent="0.2">
      <c r="A15" s="20"/>
      <c r="B15" s="20"/>
      <c r="C15" s="20"/>
      <c r="D15" s="20"/>
      <c r="E15" s="25"/>
      <c r="F15" s="26"/>
      <c r="G15" s="25"/>
      <c r="H15" s="14"/>
      <c r="I15" s="14"/>
    </row>
    <row r="16" spans="1:9" x14ac:dyDescent="0.2">
      <c r="A16" s="27" t="s">
        <v>27</v>
      </c>
      <c r="B16" s="27"/>
      <c r="C16" s="27"/>
      <c r="D16" s="27"/>
      <c r="E16" s="28">
        <v>32708.371198600002</v>
      </c>
      <c r="F16" s="29">
        <v>100</v>
      </c>
      <c r="G16" s="28"/>
      <c r="H16" s="14"/>
      <c r="I16" s="14"/>
    </row>
    <row r="18" spans="1:4" x14ac:dyDescent="0.2">
      <c r="A18" s="14" t="s">
        <v>31</v>
      </c>
    </row>
    <row r="19" spans="1:4" x14ac:dyDescent="0.2">
      <c r="A19" s="14" t="s">
        <v>32</v>
      </c>
    </row>
    <row r="20" spans="1:4" x14ac:dyDescent="0.2">
      <c r="A20" s="14" t="s">
        <v>33</v>
      </c>
      <c r="B20" s="14"/>
      <c r="C20" s="30" t="s">
        <v>35</v>
      </c>
      <c r="D20" s="14" t="s">
        <v>34</v>
      </c>
    </row>
    <row r="21" spans="1:4" x14ac:dyDescent="0.2">
      <c r="A21" s="7" t="s">
        <v>63</v>
      </c>
      <c r="C21" s="31">
        <v>1186.2954999999999</v>
      </c>
      <c r="D21" s="31">
        <v>1225.3399999999999</v>
      </c>
    </row>
    <row r="22" spans="1:4" x14ac:dyDescent="0.2">
      <c r="A22" s="7" t="s">
        <v>953</v>
      </c>
      <c r="C22" s="31">
        <v>1000</v>
      </c>
      <c r="D22" s="31">
        <v>1000</v>
      </c>
    </row>
    <row r="23" spans="1:4" x14ac:dyDescent="0.2">
      <c r="A23" s="7" t="s">
        <v>954</v>
      </c>
      <c r="C23" s="31">
        <v>1000.9012</v>
      </c>
      <c r="D23" s="31">
        <v>1000.7366</v>
      </c>
    </row>
    <row r="24" spans="1:4" x14ac:dyDescent="0.2">
      <c r="A24" s="7" t="s">
        <v>64</v>
      </c>
      <c r="C24" s="31">
        <v>1188.9445000000001</v>
      </c>
      <c r="D24" s="31">
        <v>1228.3841</v>
      </c>
    </row>
    <row r="25" spans="1:4" x14ac:dyDescent="0.2">
      <c r="A25" s="7" t="s">
        <v>955</v>
      </c>
      <c r="C25" s="31">
        <v>1000</v>
      </c>
      <c r="D25" s="31">
        <v>1000.0008</v>
      </c>
    </row>
    <row r="26" spans="1:4" x14ac:dyDescent="0.2">
      <c r="A26" s="7" t="s">
        <v>956</v>
      </c>
      <c r="C26" s="31">
        <v>1000.9041</v>
      </c>
      <c r="D26" s="31">
        <v>1000.734</v>
      </c>
    </row>
    <row r="27" spans="1:4" x14ac:dyDescent="0.2">
      <c r="A27" s="7" t="s">
        <v>957</v>
      </c>
      <c r="C27" s="31">
        <v>10.7911</v>
      </c>
      <c r="D27" s="31">
        <v>11.148999999999999</v>
      </c>
    </row>
    <row r="28" spans="1:4" x14ac:dyDescent="0.2">
      <c r="A28" s="7" t="s">
        <v>958</v>
      </c>
      <c r="C28" s="31">
        <v>10.7911</v>
      </c>
      <c r="D28" s="31">
        <v>11.148999999999999</v>
      </c>
    </row>
    <row r="29" spans="1:4" x14ac:dyDescent="0.2">
      <c r="A29" s="7" t="s">
        <v>959</v>
      </c>
      <c r="C29" s="31">
        <v>10</v>
      </c>
      <c r="D29" s="31">
        <v>10</v>
      </c>
    </row>
    <row r="30" spans="1:4" x14ac:dyDescent="0.2">
      <c r="A30" s="7" t="s">
        <v>960</v>
      </c>
      <c r="C30" s="31">
        <v>10</v>
      </c>
      <c r="D30" s="31">
        <v>10</v>
      </c>
    </row>
    <row r="32" spans="1:4" x14ac:dyDescent="0.2">
      <c r="A32" s="14" t="s">
        <v>941</v>
      </c>
    </row>
    <row r="33" spans="1:5" x14ac:dyDescent="0.2">
      <c r="A33" s="94" t="s">
        <v>57</v>
      </c>
      <c r="B33" s="95"/>
      <c r="C33" s="34" t="s">
        <v>58</v>
      </c>
    </row>
    <row r="34" spans="1:5" x14ac:dyDescent="0.2">
      <c r="A34" s="90" t="s">
        <v>953</v>
      </c>
      <c r="B34" s="91"/>
      <c r="C34" s="35">
        <v>32.381121070000006</v>
      </c>
    </row>
    <row r="35" spans="1:5" x14ac:dyDescent="0.2">
      <c r="A35" s="90" t="s">
        <v>954</v>
      </c>
      <c r="B35" s="91"/>
      <c r="C35" s="35">
        <v>32.70512875</v>
      </c>
    </row>
    <row r="36" spans="1:5" x14ac:dyDescent="0.2">
      <c r="A36" s="90" t="s">
        <v>955</v>
      </c>
      <c r="B36" s="91"/>
      <c r="C36" s="35">
        <v>32.70985851999999</v>
      </c>
    </row>
    <row r="37" spans="1:5" x14ac:dyDescent="0.2">
      <c r="A37" s="90" t="s">
        <v>956</v>
      </c>
      <c r="B37" s="91"/>
      <c r="C37" s="35">
        <v>32.856681500000008</v>
      </c>
    </row>
    <row r="38" spans="1:5" x14ac:dyDescent="0.2">
      <c r="A38" s="7" t="s">
        <v>59</v>
      </c>
    </row>
    <row r="39" spans="1:5" x14ac:dyDescent="0.2">
      <c r="A39" s="7" t="s">
        <v>36</v>
      </c>
    </row>
    <row r="41" spans="1:5" x14ac:dyDescent="0.2">
      <c r="A41" s="14" t="s">
        <v>942</v>
      </c>
      <c r="D41" s="69">
        <v>1.1250649604741499E-3</v>
      </c>
      <c r="E41" s="10" t="s">
        <v>39</v>
      </c>
    </row>
    <row r="43" spans="1:5" ht="22.5" customHeight="1" x14ac:dyDescent="0.25">
      <c r="A43" s="96" t="s">
        <v>844</v>
      </c>
      <c r="B43" s="97"/>
      <c r="C43" s="97"/>
      <c r="D43" s="30" t="s">
        <v>38</v>
      </c>
    </row>
    <row r="45" spans="1:5" x14ac:dyDescent="0.2">
      <c r="A45" s="14" t="s">
        <v>943</v>
      </c>
    </row>
    <row r="47" spans="1:5" x14ac:dyDescent="0.2">
      <c r="A47" s="54" t="s">
        <v>809</v>
      </c>
    </row>
    <row r="48" spans="1:5" x14ac:dyDescent="0.2">
      <c r="A48" s="55"/>
    </row>
    <row r="49" spans="1:1" x14ac:dyDescent="0.2">
      <c r="A49" s="56"/>
    </row>
    <row r="50" spans="1:1" x14ac:dyDescent="0.2">
      <c r="A50" s="56"/>
    </row>
    <row r="51" spans="1:1" x14ac:dyDescent="0.2">
      <c r="A51" s="56"/>
    </row>
    <row r="52" spans="1:1" x14ac:dyDescent="0.2">
      <c r="A52" s="56"/>
    </row>
    <row r="53" spans="1:1" x14ac:dyDescent="0.2">
      <c r="A53" s="56"/>
    </row>
    <row r="54" spans="1:1" x14ac:dyDescent="0.2">
      <c r="A54" s="56"/>
    </row>
    <row r="55" spans="1:1" x14ac:dyDescent="0.2">
      <c r="A55" s="56"/>
    </row>
    <row r="56" spans="1:1" x14ac:dyDescent="0.2">
      <c r="A56" s="56"/>
    </row>
    <row r="57" spans="1:1" x14ac:dyDescent="0.2">
      <c r="A57" s="56"/>
    </row>
    <row r="58" spans="1:1" x14ac:dyDescent="0.2">
      <c r="A58" s="56"/>
    </row>
    <row r="59" spans="1:1" x14ac:dyDescent="0.2">
      <c r="A59" s="56"/>
    </row>
    <row r="60" spans="1:1" x14ac:dyDescent="0.2">
      <c r="A60" s="56"/>
    </row>
    <row r="61" spans="1:1" x14ac:dyDescent="0.2">
      <c r="A61" s="54" t="s">
        <v>961</v>
      </c>
    </row>
    <row r="62" spans="1:1" x14ac:dyDescent="0.2">
      <c r="A62" s="56"/>
    </row>
    <row r="63" spans="1:1" x14ac:dyDescent="0.2">
      <c r="A63" s="54" t="s">
        <v>962</v>
      </c>
    </row>
    <row r="64" spans="1:1" x14ac:dyDescent="0.2">
      <c r="A64" s="56"/>
    </row>
    <row r="65" spans="1:1" x14ac:dyDescent="0.2">
      <c r="A65" s="56"/>
    </row>
    <row r="66" spans="1:1" x14ac:dyDescent="0.2">
      <c r="A66" s="56"/>
    </row>
    <row r="67" spans="1:1" x14ac:dyDescent="0.2">
      <c r="A67" s="56"/>
    </row>
    <row r="68" spans="1:1" x14ac:dyDescent="0.2">
      <c r="A68" s="56"/>
    </row>
    <row r="69" spans="1:1" x14ac:dyDescent="0.2">
      <c r="A69" s="56"/>
    </row>
    <row r="70" spans="1:1" x14ac:dyDescent="0.2">
      <c r="A70" s="56"/>
    </row>
    <row r="71" spans="1:1" x14ac:dyDescent="0.2">
      <c r="A71" s="56"/>
    </row>
    <row r="72" spans="1:1" x14ac:dyDescent="0.2">
      <c r="A72" s="56"/>
    </row>
    <row r="73" spans="1:1" x14ac:dyDescent="0.2">
      <c r="A73" s="56"/>
    </row>
    <row r="74" spans="1:1" x14ac:dyDescent="0.2">
      <c r="A74" s="56"/>
    </row>
    <row r="75" spans="1:1" x14ac:dyDescent="0.2">
      <c r="A75" s="56"/>
    </row>
    <row r="76" spans="1:1" x14ac:dyDescent="0.2">
      <c r="A76" s="56"/>
    </row>
    <row r="77" spans="1:1" x14ac:dyDescent="0.2">
      <c r="A77" s="56"/>
    </row>
    <row r="78" spans="1:1" x14ac:dyDescent="0.2">
      <c r="A78" s="56"/>
    </row>
    <row r="79" spans="1:1" x14ac:dyDescent="0.2">
      <c r="A79" s="55"/>
    </row>
  </sheetData>
  <mergeCells count="7">
    <mergeCell ref="A43:C43"/>
    <mergeCell ref="A1:G1"/>
    <mergeCell ref="A33:B33"/>
    <mergeCell ref="A34:B34"/>
    <mergeCell ref="A35:B35"/>
    <mergeCell ref="A36:B36"/>
    <mergeCell ref="A37:B37"/>
  </mergeCells>
  <conditionalFormatting sqref="F2:F3">
    <cfRule type="cellIs" dxfId="77" priority="2" stopIfTrue="1" operator="between">
      <formula>0.009</formula>
      <formula>-0.009</formula>
    </cfRule>
  </conditionalFormatting>
  <conditionalFormatting sqref="F5:F181">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3"/>
  <sheetViews>
    <sheetView workbookViewId="0">
      <selection sqref="A1:G1"/>
    </sheetView>
  </sheetViews>
  <sheetFormatPr defaultColWidth="9.140625" defaultRowHeight="11.25" x14ac:dyDescent="0.2"/>
  <cols>
    <col min="1" max="1" width="38.7109375" style="7" bestFit="1" customWidth="1"/>
    <col min="2" max="2" width="35.42578125" style="7"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customHeight="1" x14ac:dyDescent="0.2">
      <c r="A1" s="92" t="s">
        <v>848</v>
      </c>
      <c r="B1" s="93"/>
      <c r="C1" s="93"/>
      <c r="D1" s="93"/>
      <c r="E1" s="93"/>
      <c r="F1" s="93"/>
      <c r="G1" s="93"/>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73</v>
      </c>
      <c r="B5" s="17"/>
      <c r="C5" s="17"/>
      <c r="D5" s="17"/>
      <c r="E5" s="18"/>
      <c r="F5" s="19"/>
      <c r="G5" s="18"/>
    </row>
    <row r="6" spans="1:7" x14ac:dyDescent="0.2">
      <c r="A6" s="20" t="s">
        <v>40</v>
      </c>
      <c r="B6" s="21"/>
      <c r="C6" s="21"/>
      <c r="D6" s="21"/>
      <c r="E6" s="22"/>
      <c r="F6" s="23"/>
      <c r="G6" s="22"/>
    </row>
    <row r="7" spans="1:7" x14ac:dyDescent="0.2">
      <c r="A7" s="21" t="s">
        <v>78</v>
      </c>
      <c r="B7" s="21" t="s">
        <v>77</v>
      </c>
      <c r="C7" s="21" t="s">
        <v>76</v>
      </c>
      <c r="D7" s="24">
        <v>10500000</v>
      </c>
      <c r="E7" s="22">
        <v>104643</v>
      </c>
      <c r="F7" s="23">
        <v>7.5874845943573597</v>
      </c>
      <c r="G7" s="22"/>
    </row>
    <row r="8" spans="1:7" x14ac:dyDescent="0.2">
      <c r="A8" s="21" t="s">
        <v>75</v>
      </c>
      <c r="B8" s="21" t="s">
        <v>74</v>
      </c>
      <c r="C8" s="21" t="s">
        <v>76</v>
      </c>
      <c r="D8" s="24">
        <v>6000000</v>
      </c>
      <c r="E8" s="22">
        <v>102555</v>
      </c>
      <c r="F8" s="23">
        <v>7.4360872927412203</v>
      </c>
      <c r="G8" s="22"/>
    </row>
    <row r="9" spans="1:7" x14ac:dyDescent="0.2">
      <c r="A9" s="21" t="s">
        <v>80</v>
      </c>
      <c r="B9" s="21" t="s">
        <v>79</v>
      </c>
      <c r="C9" s="21" t="s">
        <v>81</v>
      </c>
      <c r="D9" s="24">
        <v>2300000</v>
      </c>
      <c r="E9" s="22">
        <v>81098</v>
      </c>
      <c r="F9" s="23">
        <v>5.8802769954339302</v>
      </c>
      <c r="G9" s="22"/>
    </row>
    <row r="10" spans="1:7" x14ac:dyDescent="0.2">
      <c r="A10" s="21" t="s">
        <v>83</v>
      </c>
      <c r="B10" s="21" t="s">
        <v>82</v>
      </c>
      <c r="C10" s="21" t="s">
        <v>84</v>
      </c>
      <c r="D10" s="24">
        <v>4200000</v>
      </c>
      <c r="E10" s="22">
        <v>64801.8</v>
      </c>
      <c r="F10" s="23">
        <v>4.6986674616231099</v>
      </c>
      <c r="G10" s="22"/>
    </row>
    <row r="11" spans="1:7" x14ac:dyDescent="0.2">
      <c r="A11" s="21" t="s">
        <v>86</v>
      </c>
      <c r="B11" s="21" t="s">
        <v>85</v>
      </c>
      <c r="C11" s="21" t="s">
        <v>76</v>
      </c>
      <c r="D11" s="24">
        <v>5800000</v>
      </c>
      <c r="E11" s="22">
        <v>63933.4</v>
      </c>
      <c r="F11" s="23">
        <v>4.63570126587432</v>
      </c>
      <c r="G11" s="22"/>
    </row>
    <row r="12" spans="1:7" x14ac:dyDescent="0.2">
      <c r="A12" s="21" t="s">
        <v>107</v>
      </c>
      <c r="B12" s="21" t="s">
        <v>106</v>
      </c>
      <c r="C12" s="21" t="s">
        <v>108</v>
      </c>
      <c r="D12" s="24">
        <v>6000000</v>
      </c>
      <c r="E12" s="22">
        <v>61932</v>
      </c>
      <c r="F12" s="23">
        <v>4.4905831818443698</v>
      </c>
      <c r="G12" s="22"/>
    </row>
    <row r="13" spans="1:7" x14ac:dyDescent="0.2">
      <c r="A13" s="21" t="s">
        <v>105</v>
      </c>
      <c r="B13" s="21" t="s">
        <v>104</v>
      </c>
      <c r="C13" s="21" t="s">
        <v>76</v>
      </c>
      <c r="D13" s="24">
        <v>6500000</v>
      </c>
      <c r="E13" s="22">
        <v>41733.25</v>
      </c>
      <c r="F13" s="23">
        <v>3.0260064356666398</v>
      </c>
      <c r="G13" s="22"/>
    </row>
    <row r="14" spans="1:7" x14ac:dyDescent="0.2">
      <c r="A14" s="21" t="s">
        <v>88</v>
      </c>
      <c r="B14" s="21" t="s">
        <v>87</v>
      </c>
      <c r="C14" s="21" t="s">
        <v>84</v>
      </c>
      <c r="D14" s="24">
        <v>2800000</v>
      </c>
      <c r="E14" s="22">
        <v>41050.800000000003</v>
      </c>
      <c r="F14" s="23">
        <v>2.97652315573947</v>
      </c>
      <c r="G14" s="22"/>
    </row>
    <row r="15" spans="1:7" x14ac:dyDescent="0.2">
      <c r="A15" s="21" t="s">
        <v>121</v>
      </c>
      <c r="B15" s="21" t="s">
        <v>120</v>
      </c>
      <c r="C15" s="21" t="s">
        <v>122</v>
      </c>
      <c r="D15" s="24">
        <v>3600000</v>
      </c>
      <c r="E15" s="22">
        <v>40239</v>
      </c>
      <c r="F15" s="23">
        <v>2.9176609289904301</v>
      </c>
      <c r="G15" s="22"/>
    </row>
    <row r="16" spans="1:7" x14ac:dyDescent="0.2">
      <c r="A16" s="21" t="s">
        <v>90</v>
      </c>
      <c r="B16" s="21" t="s">
        <v>89</v>
      </c>
      <c r="C16" s="21" t="s">
        <v>91</v>
      </c>
      <c r="D16" s="24">
        <v>12000000</v>
      </c>
      <c r="E16" s="22">
        <v>37338</v>
      </c>
      <c r="F16" s="23">
        <v>2.7073143906818</v>
      </c>
      <c r="G16" s="22"/>
    </row>
    <row r="17" spans="1:7" x14ac:dyDescent="0.2">
      <c r="A17" s="21" t="s">
        <v>285</v>
      </c>
      <c r="B17" s="21" t="s">
        <v>284</v>
      </c>
      <c r="C17" s="21" t="s">
        <v>160</v>
      </c>
      <c r="D17" s="24">
        <v>1720000</v>
      </c>
      <c r="E17" s="22">
        <v>36718.559999999998</v>
      </c>
      <c r="F17" s="23">
        <v>2.6623998578690098</v>
      </c>
      <c r="G17" s="22"/>
    </row>
    <row r="18" spans="1:7" x14ac:dyDescent="0.2">
      <c r="A18" s="21" t="s">
        <v>115</v>
      </c>
      <c r="B18" s="21" t="s">
        <v>114</v>
      </c>
      <c r="C18" s="21" t="s">
        <v>116</v>
      </c>
      <c r="D18" s="24">
        <v>18500000</v>
      </c>
      <c r="E18" s="22">
        <v>34077</v>
      </c>
      <c r="F18" s="23">
        <v>2.4708648693358901</v>
      </c>
      <c r="G18" s="22"/>
    </row>
    <row r="19" spans="1:7" x14ac:dyDescent="0.2">
      <c r="A19" s="21" t="s">
        <v>110</v>
      </c>
      <c r="B19" s="21" t="s">
        <v>109</v>
      </c>
      <c r="C19" s="21" t="s">
        <v>111</v>
      </c>
      <c r="D19" s="24">
        <v>18500000</v>
      </c>
      <c r="E19" s="22">
        <v>29988.5</v>
      </c>
      <c r="F19" s="23">
        <v>2.17441474114738</v>
      </c>
      <c r="G19" s="22"/>
    </row>
    <row r="20" spans="1:7" x14ac:dyDescent="0.2">
      <c r="A20" s="21" t="s">
        <v>99</v>
      </c>
      <c r="B20" s="21" t="s">
        <v>98</v>
      </c>
      <c r="C20" s="21" t="s">
        <v>100</v>
      </c>
      <c r="D20" s="24">
        <v>1150000</v>
      </c>
      <c r="E20" s="22">
        <v>29726.924999999999</v>
      </c>
      <c r="F20" s="23">
        <v>2.1554483861807898</v>
      </c>
      <c r="G20" s="22"/>
    </row>
    <row r="21" spans="1:7" x14ac:dyDescent="0.2">
      <c r="A21" s="21" t="s">
        <v>136</v>
      </c>
      <c r="B21" s="21" t="s">
        <v>135</v>
      </c>
      <c r="C21" s="21" t="s">
        <v>137</v>
      </c>
      <c r="D21" s="24">
        <v>5600000</v>
      </c>
      <c r="E21" s="22">
        <v>26818.400000000001</v>
      </c>
      <c r="F21" s="23">
        <v>1.9445562230183899</v>
      </c>
      <c r="G21" s="22"/>
    </row>
    <row r="22" spans="1:7" x14ac:dyDescent="0.2">
      <c r="A22" s="21" t="s">
        <v>102</v>
      </c>
      <c r="B22" s="21" t="s">
        <v>101</v>
      </c>
      <c r="C22" s="21" t="s">
        <v>103</v>
      </c>
      <c r="D22" s="24">
        <v>3900000</v>
      </c>
      <c r="E22" s="22">
        <v>25562.55</v>
      </c>
      <c r="F22" s="23">
        <v>1.85349669177575</v>
      </c>
      <c r="G22" s="22"/>
    </row>
    <row r="23" spans="1:7" x14ac:dyDescent="0.2">
      <c r="A23" s="21" t="s">
        <v>433</v>
      </c>
      <c r="B23" s="21" t="s">
        <v>432</v>
      </c>
      <c r="C23" s="21" t="s">
        <v>145</v>
      </c>
      <c r="D23" s="24">
        <v>6800000</v>
      </c>
      <c r="E23" s="22">
        <v>24078.799999999999</v>
      </c>
      <c r="F23" s="23">
        <v>1.74591252210479</v>
      </c>
      <c r="G23" s="22"/>
    </row>
    <row r="24" spans="1:7" x14ac:dyDescent="0.2">
      <c r="A24" s="21" t="s">
        <v>93</v>
      </c>
      <c r="B24" s="21" t="s">
        <v>92</v>
      </c>
      <c r="C24" s="21" t="s">
        <v>94</v>
      </c>
      <c r="D24" s="24">
        <v>3000000</v>
      </c>
      <c r="E24" s="22">
        <v>23398.5</v>
      </c>
      <c r="F24" s="23">
        <v>1.6965851349929799</v>
      </c>
      <c r="G24" s="22"/>
    </row>
    <row r="25" spans="1:7" x14ac:dyDescent="0.2">
      <c r="A25" s="21" t="s">
        <v>278</v>
      </c>
      <c r="B25" s="21" t="s">
        <v>277</v>
      </c>
      <c r="C25" s="21" t="s">
        <v>94</v>
      </c>
      <c r="D25" s="24">
        <v>4500000</v>
      </c>
      <c r="E25" s="22">
        <v>23368.5</v>
      </c>
      <c r="F25" s="23">
        <v>1.69440988640654</v>
      </c>
      <c r="G25" s="22"/>
    </row>
    <row r="26" spans="1:7" x14ac:dyDescent="0.2">
      <c r="A26" s="21" t="s">
        <v>127</v>
      </c>
      <c r="B26" s="21" t="s">
        <v>126</v>
      </c>
      <c r="C26" s="21" t="s">
        <v>128</v>
      </c>
      <c r="D26" s="24">
        <v>4100000</v>
      </c>
      <c r="E26" s="22">
        <v>22488.5</v>
      </c>
      <c r="F26" s="23">
        <v>1.6306025945376701</v>
      </c>
      <c r="G26" s="22"/>
    </row>
    <row r="27" spans="1:7" x14ac:dyDescent="0.2">
      <c r="A27" s="21" t="s">
        <v>596</v>
      </c>
      <c r="B27" s="21" t="s">
        <v>595</v>
      </c>
      <c r="C27" s="21" t="s">
        <v>122</v>
      </c>
      <c r="D27" s="24">
        <v>1200000</v>
      </c>
      <c r="E27" s="22">
        <v>21421.8</v>
      </c>
      <c r="F27" s="23">
        <v>1.55325800563253</v>
      </c>
      <c r="G27" s="22"/>
    </row>
    <row r="28" spans="1:7" x14ac:dyDescent="0.2">
      <c r="A28" s="21" t="s">
        <v>124</v>
      </c>
      <c r="B28" s="21" t="s">
        <v>123</v>
      </c>
      <c r="C28" s="21" t="s">
        <v>125</v>
      </c>
      <c r="D28" s="24">
        <v>17000000</v>
      </c>
      <c r="E28" s="22">
        <v>21029</v>
      </c>
      <c r="F28" s="23">
        <v>1.5247767508074199</v>
      </c>
      <c r="G28" s="22"/>
    </row>
    <row r="29" spans="1:7" x14ac:dyDescent="0.2">
      <c r="A29" s="21" t="s">
        <v>147</v>
      </c>
      <c r="B29" s="21" t="s">
        <v>146</v>
      </c>
      <c r="C29" s="21" t="s">
        <v>84</v>
      </c>
      <c r="D29" s="24">
        <v>1620000</v>
      </c>
      <c r="E29" s="22">
        <v>20616.93</v>
      </c>
      <c r="F29" s="23">
        <v>1.4948982613069599</v>
      </c>
      <c r="G29" s="22"/>
    </row>
    <row r="30" spans="1:7" x14ac:dyDescent="0.2">
      <c r="A30" s="21" t="s">
        <v>660</v>
      </c>
      <c r="B30" s="21" t="s">
        <v>659</v>
      </c>
      <c r="C30" s="21" t="s">
        <v>125</v>
      </c>
      <c r="D30" s="24">
        <v>8600000</v>
      </c>
      <c r="E30" s="22">
        <v>19238.2</v>
      </c>
      <c r="F30" s="23">
        <v>1.39492891185426</v>
      </c>
      <c r="G30" s="22"/>
    </row>
    <row r="31" spans="1:7" x14ac:dyDescent="0.2">
      <c r="A31" s="21" t="s">
        <v>139</v>
      </c>
      <c r="B31" s="21" t="s">
        <v>138</v>
      </c>
      <c r="C31" s="21" t="s">
        <v>131</v>
      </c>
      <c r="D31" s="24">
        <v>3000000</v>
      </c>
      <c r="E31" s="22">
        <v>16951.5</v>
      </c>
      <c r="F31" s="23">
        <v>1.22912421376727</v>
      </c>
      <c r="G31" s="22"/>
    </row>
    <row r="32" spans="1:7" x14ac:dyDescent="0.2">
      <c r="A32" s="21" t="s">
        <v>113</v>
      </c>
      <c r="B32" s="21" t="s">
        <v>112</v>
      </c>
      <c r="C32" s="21" t="s">
        <v>76</v>
      </c>
      <c r="D32" s="24">
        <v>1050000</v>
      </c>
      <c r="E32" s="22">
        <v>16788.974999999999</v>
      </c>
      <c r="F32" s="23">
        <v>1.2173398045502399</v>
      </c>
      <c r="G32" s="22"/>
    </row>
    <row r="33" spans="1:7" x14ac:dyDescent="0.2">
      <c r="A33" s="21" t="s">
        <v>152</v>
      </c>
      <c r="B33" s="21" t="s">
        <v>151</v>
      </c>
      <c r="C33" s="21" t="s">
        <v>153</v>
      </c>
      <c r="D33" s="24">
        <v>3100000</v>
      </c>
      <c r="E33" s="22">
        <v>16580.349999999999</v>
      </c>
      <c r="F33" s="23">
        <v>1.2022127633387101</v>
      </c>
      <c r="G33" s="22"/>
    </row>
    <row r="34" spans="1:7" x14ac:dyDescent="0.2">
      <c r="A34" s="21" t="s">
        <v>241</v>
      </c>
      <c r="B34" s="21" t="s">
        <v>240</v>
      </c>
      <c r="C34" s="21" t="s">
        <v>100</v>
      </c>
      <c r="D34" s="24">
        <v>12000000</v>
      </c>
      <c r="E34" s="22">
        <v>15582</v>
      </c>
      <c r="F34" s="23">
        <v>1.12982411579634</v>
      </c>
      <c r="G34" s="22"/>
    </row>
    <row r="35" spans="1:7" x14ac:dyDescent="0.2">
      <c r="A35" s="21" t="s">
        <v>245</v>
      </c>
      <c r="B35" s="21" t="s">
        <v>244</v>
      </c>
      <c r="C35" s="21" t="s">
        <v>160</v>
      </c>
      <c r="D35" s="24">
        <v>700000</v>
      </c>
      <c r="E35" s="22">
        <v>15478.75</v>
      </c>
      <c r="F35" s="23">
        <v>1.1223376352446801</v>
      </c>
      <c r="G35" s="22"/>
    </row>
    <row r="36" spans="1:7" x14ac:dyDescent="0.2">
      <c r="A36" s="21" t="s">
        <v>182</v>
      </c>
      <c r="B36" s="21" t="s">
        <v>181</v>
      </c>
      <c r="C36" s="21" t="s">
        <v>145</v>
      </c>
      <c r="D36" s="24">
        <v>1550000</v>
      </c>
      <c r="E36" s="22">
        <v>15164.424999999999</v>
      </c>
      <c r="F36" s="23">
        <v>1.09954646818027</v>
      </c>
      <c r="G36" s="22"/>
    </row>
    <row r="37" spans="1:7" x14ac:dyDescent="0.2">
      <c r="A37" s="21" t="s">
        <v>172</v>
      </c>
      <c r="B37" s="21" t="s">
        <v>171</v>
      </c>
      <c r="C37" s="21" t="s">
        <v>116</v>
      </c>
      <c r="D37" s="24">
        <v>530000</v>
      </c>
      <c r="E37" s="22">
        <v>14861.2</v>
      </c>
      <c r="F37" s="23">
        <v>1.0775601430928401</v>
      </c>
      <c r="G37" s="22"/>
    </row>
    <row r="38" spans="1:7" x14ac:dyDescent="0.2">
      <c r="A38" s="21" t="s">
        <v>159</v>
      </c>
      <c r="B38" s="21" t="s">
        <v>158</v>
      </c>
      <c r="C38" s="21" t="s">
        <v>160</v>
      </c>
      <c r="D38" s="24">
        <v>1600000</v>
      </c>
      <c r="E38" s="22">
        <v>14390.4</v>
      </c>
      <c r="F38" s="23">
        <v>1.0434232419429901</v>
      </c>
      <c r="G38" s="22"/>
    </row>
    <row r="39" spans="1:7" x14ac:dyDescent="0.2">
      <c r="A39" s="21" t="s">
        <v>626</v>
      </c>
      <c r="B39" s="21" t="s">
        <v>625</v>
      </c>
      <c r="C39" s="21" t="s">
        <v>131</v>
      </c>
      <c r="D39" s="24">
        <v>7000000</v>
      </c>
      <c r="E39" s="22">
        <v>13562.5</v>
      </c>
      <c r="F39" s="23">
        <v>0.983393631785898</v>
      </c>
      <c r="G39" s="22"/>
    </row>
    <row r="40" spans="1:7" x14ac:dyDescent="0.2">
      <c r="A40" s="21" t="s">
        <v>225</v>
      </c>
      <c r="B40" s="21" t="s">
        <v>224</v>
      </c>
      <c r="C40" s="21" t="s">
        <v>76</v>
      </c>
      <c r="D40" s="24">
        <v>700000</v>
      </c>
      <c r="E40" s="22">
        <v>13356.7</v>
      </c>
      <c r="F40" s="23">
        <v>0.96847142648292694</v>
      </c>
      <c r="G40" s="22"/>
    </row>
    <row r="41" spans="1:7" x14ac:dyDescent="0.2">
      <c r="A41" s="21" t="s">
        <v>231</v>
      </c>
      <c r="B41" s="21" t="s">
        <v>230</v>
      </c>
      <c r="C41" s="21" t="s">
        <v>97</v>
      </c>
      <c r="D41" s="24">
        <v>1000000</v>
      </c>
      <c r="E41" s="22">
        <v>13229.5</v>
      </c>
      <c r="F41" s="23">
        <v>0.95924837247642603</v>
      </c>
      <c r="G41" s="22"/>
    </row>
    <row r="42" spans="1:7" x14ac:dyDescent="0.2">
      <c r="A42" s="21" t="s">
        <v>164</v>
      </c>
      <c r="B42" s="21" t="s">
        <v>163</v>
      </c>
      <c r="C42" s="21" t="s">
        <v>165</v>
      </c>
      <c r="D42" s="24">
        <v>1600000</v>
      </c>
      <c r="E42" s="22">
        <v>12154.4</v>
      </c>
      <c r="F42" s="23">
        <v>0.88129471396708003</v>
      </c>
      <c r="G42" s="22"/>
    </row>
    <row r="43" spans="1:7" x14ac:dyDescent="0.2">
      <c r="A43" s="21" t="s">
        <v>662</v>
      </c>
      <c r="B43" s="21" t="s">
        <v>661</v>
      </c>
      <c r="C43" s="21" t="s">
        <v>145</v>
      </c>
      <c r="D43" s="24">
        <v>3600000</v>
      </c>
      <c r="E43" s="22">
        <v>11997</v>
      </c>
      <c r="F43" s="23">
        <v>0.86988190971689705</v>
      </c>
      <c r="G43" s="22"/>
    </row>
    <row r="44" spans="1:7" x14ac:dyDescent="0.2">
      <c r="A44" s="21" t="s">
        <v>157</v>
      </c>
      <c r="B44" s="21" t="s">
        <v>156</v>
      </c>
      <c r="C44" s="21" t="s">
        <v>97</v>
      </c>
      <c r="D44" s="24">
        <v>223095</v>
      </c>
      <c r="E44" s="22">
        <v>11606.740470000001</v>
      </c>
      <c r="F44" s="23">
        <v>0.84158486001767097</v>
      </c>
      <c r="G44" s="22"/>
    </row>
    <row r="45" spans="1:7" x14ac:dyDescent="0.2">
      <c r="A45" s="21" t="s">
        <v>184</v>
      </c>
      <c r="B45" s="21" t="s">
        <v>183</v>
      </c>
      <c r="C45" s="21" t="s">
        <v>131</v>
      </c>
      <c r="D45" s="24">
        <v>1404947</v>
      </c>
      <c r="E45" s="22">
        <v>11476.309569999999</v>
      </c>
      <c r="F45" s="23">
        <v>0.83212753898923897</v>
      </c>
      <c r="G45" s="22"/>
    </row>
    <row r="46" spans="1:7" x14ac:dyDescent="0.2">
      <c r="A46" s="21" t="s">
        <v>221</v>
      </c>
      <c r="B46" s="21" t="s">
        <v>220</v>
      </c>
      <c r="C46" s="21" t="s">
        <v>100</v>
      </c>
      <c r="D46" s="24">
        <v>2800000</v>
      </c>
      <c r="E46" s="22">
        <v>11169.2</v>
      </c>
      <c r="F46" s="23">
        <v>0.80985955038842805</v>
      </c>
      <c r="G46" s="22"/>
    </row>
    <row r="47" spans="1:7" x14ac:dyDescent="0.2">
      <c r="A47" s="21" t="s">
        <v>167</v>
      </c>
      <c r="B47" s="21" t="s">
        <v>166</v>
      </c>
      <c r="C47" s="21" t="s">
        <v>168</v>
      </c>
      <c r="D47" s="24">
        <v>300000</v>
      </c>
      <c r="E47" s="22">
        <v>9594.15</v>
      </c>
      <c r="F47" s="23">
        <v>0.69565537418607704</v>
      </c>
      <c r="G47" s="22"/>
    </row>
    <row r="48" spans="1:7" x14ac:dyDescent="0.2">
      <c r="A48" s="21" t="s">
        <v>133</v>
      </c>
      <c r="B48" s="21" t="s">
        <v>132</v>
      </c>
      <c r="C48" s="21" t="s">
        <v>134</v>
      </c>
      <c r="D48" s="24">
        <v>1050000</v>
      </c>
      <c r="E48" s="22">
        <v>9026.3250000000007</v>
      </c>
      <c r="F48" s="23">
        <v>0.654483356566256</v>
      </c>
      <c r="G48" s="22"/>
    </row>
    <row r="49" spans="1:9" x14ac:dyDescent="0.2">
      <c r="A49" s="21" t="s">
        <v>296</v>
      </c>
      <c r="B49" s="21" t="s">
        <v>295</v>
      </c>
      <c r="C49" s="21" t="s">
        <v>111</v>
      </c>
      <c r="D49" s="24">
        <v>3500000</v>
      </c>
      <c r="E49" s="22">
        <v>7792.75</v>
      </c>
      <c r="F49" s="23">
        <v>0.56503894739904503</v>
      </c>
      <c r="G49" s="22"/>
    </row>
    <row r="50" spans="1:9" x14ac:dyDescent="0.2">
      <c r="A50" s="21" t="s">
        <v>292</v>
      </c>
      <c r="B50" s="21" t="s">
        <v>291</v>
      </c>
      <c r="C50" s="21" t="s">
        <v>76</v>
      </c>
      <c r="D50" s="24">
        <v>5100000</v>
      </c>
      <c r="E50" s="22">
        <v>7599</v>
      </c>
      <c r="F50" s="23">
        <v>0.55099046694496101</v>
      </c>
      <c r="G50" s="22"/>
    </row>
    <row r="51" spans="1:9" x14ac:dyDescent="0.2">
      <c r="A51" s="21" t="s">
        <v>186</v>
      </c>
      <c r="B51" s="21" t="s">
        <v>185</v>
      </c>
      <c r="C51" s="21" t="s">
        <v>145</v>
      </c>
      <c r="D51" s="24">
        <v>200000</v>
      </c>
      <c r="E51" s="22">
        <v>6270.8</v>
      </c>
      <c r="F51" s="23">
        <v>0.45468496119469198</v>
      </c>
      <c r="G51" s="22"/>
    </row>
    <row r="52" spans="1:9" x14ac:dyDescent="0.2">
      <c r="A52" s="21" t="s">
        <v>294</v>
      </c>
      <c r="B52" s="21" t="s">
        <v>293</v>
      </c>
      <c r="C52" s="21" t="s">
        <v>111</v>
      </c>
      <c r="D52" s="24">
        <v>1600000</v>
      </c>
      <c r="E52" s="22">
        <v>4896</v>
      </c>
      <c r="F52" s="23">
        <v>0.355000569306821</v>
      </c>
      <c r="G52" s="22"/>
    </row>
    <row r="53" spans="1:9" x14ac:dyDescent="0.2">
      <c r="A53" s="21" t="s">
        <v>549</v>
      </c>
      <c r="B53" s="21" t="s">
        <v>548</v>
      </c>
      <c r="C53" s="21" t="s">
        <v>134</v>
      </c>
      <c r="D53" s="24">
        <v>1298810</v>
      </c>
      <c r="E53" s="22">
        <v>2574.2414199999998</v>
      </c>
      <c r="F53" s="23">
        <v>0.18665383366691099</v>
      </c>
      <c r="G53" s="22"/>
    </row>
    <row r="54" spans="1:9" x14ac:dyDescent="0.2">
      <c r="A54" s="20" t="s">
        <v>25</v>
      </c>
      <c r="B54" s="20"/>
      <c r="C54" s="20"/>
      <c r="D54" s="20"/>
      <c r="E54" s="25">
        <f>SUM(E7:E53)</f>
        <v>1269959.6314600001</v>
      </c>
      <c r="F54" s="26">
        <f>SUM(F7:F53)</f>
        <v>92.082596438925648</v>
      </c>
      <c r="G54" s="22"/>
      <c r="H54" s="14"/>
      <c r="I54" s="14"/>
    </row>
    <row r="55" spans="1:9" x14ac:dyDescent="0.2">
      <c r="A55" s="21"/>
      <c r="B55" s="21"/>
      <c r="C55" s="21"/>
      <c r="D55" s="21"/>
      <c r="E55" s="22"/>
      <c r="F55" s="23"/>
      <c r="G55" s="22"/>
    </row>
    <row r="56" spans="1:9" x14ac:dyDescent="0.2">
      <c r="A56" s="20" t="s">
        <v>254</v>
      </c>
      <c r="B56" s="21"/>
      <c r="C56" s="21"/>
      <c r="D56" s="21"/>
      <c r="E56" s="22"/>
      <c r="F56" s="23"/>
      <c r="G56" s="22"/>
    </row>
    <row r="57" spans="1:9" x14ac:dyDescent="0.2">
      <c r="A57" s="21"/>
      <c r="B57" s="21" t="s">
        <v>255</v>
      </c>
      <c r="C57" s="21" t="s">
        <v>165</v>
      </c>
      <c r="D57" s="24">
        <v>73500</v>
      </c>
      <c r="E57" s="22">
        <v>7.3499999999999998E-3</v>
      </c>
      <c r="F57" s="23">
        <v>5.3293590367751902E-7</v>
      </c>
      <c r="G57" s="22"/>
    </row>
    <row r="58" spans="1:9" x14ac:dyDescent="0.2">
      <c r="A58" s="21"/>
      <c r="B58" s="21" t="s">
        <v>663</v>
      </c>
      <c r="C58" s="21" t="s">
        <v>168</v>
      </c>
      <c r="D58" s="24">
        <v>45000</v>
      </c>
      <c r="E58" s="22">
        <v>4.4999999999999997E-3</v>
      </c>
      <c r="F58" s="23">
        <v>3.2628728796582799E-7</v>
      </c>
      <c r="G58" s="22"/>
    </row>
    <row r="59" spans="1:9" x14ac:dyDescent="0.2">
      <c r="A59" s="20" t="s">
        <v>25</v>
      </c>
      <c r="B59" s="20"/>
      <c r="C59" s="20"/>
      <c r="D59" s="20"/>
      <c r="E59" s="25">
        <f>SUM(E56:E58)</f>
        <v>1.1849999999999999E-2</v>
      </c>
      <c r="F59" s="26">
        <f>SUM(F56:F58)</f>
        <v>8.5922319164334706E-7</v>
      </c>
      <c r="G59" s="22"/>
      <c r="H59" s="14"/>
      <c r="I59" s="14"/>
    </row>
    <row r="60" spans="1:9" x14ac:dyDescent="0.2">
      <c r="A60" s="21"/>
      <c r="B60" s="21"/>
      <c r="C60" s="21"/>
      <c r="D60" s="21"/>
      <c r="E60" s="22"/>
      <c r="F60" s="23"/>
      <c r="G60" s="22"/>
    </row>
    <row r="61" spans="1:9" x14ac:dyDescent="0.2">
      <c r="A61" s="20" t="s">
        <v>42</v>
      </c>
      <c r="B61" s="21"/>
      <c r="C61" s="21"/>
      <c r="D61" s="21"/>
      <c r="E61" s="22"/>
      <c r="F61" s="23"/>
      <c r="G61" s="22"/>
    </row>
    <row r="62" spans="1:9" x14ac:dyDescent="0.2">
      <c r="A62" s="20" t="s">
        <v>54</v>
      </c>
      <c r="B62" s="21"/>
      <c r="C62" s="21"/>
      <c r="D62" s="21"/>
      <c r="E62" s="22"/>
      <c r="F62" s="23"/>
      <c r="G62" s="22"/>
    </row>
    <row r="63" spans="1:9" x14ac:dyDescent="0.2">
      <c r="A63" s="21" t="s">
        <v>558</v>
      </c>
      <c r="B63" s="21" t="s">
        <v>845</v>
      </c>
      <c r="C63" s="21" t="s">
        <v>62</v>
      </c>
      <c r="D63" s="24">
        <v>3000000</v>
      </c>
      <c r="E63" s="22">
        <v>2977.68</v>
      </c>
      <c r="F63" s="23">
        <v>0.215906473695575</v>
      </c>
      <c r="G63" s="22">
        <v>6.8404000000000007</v>
      </c>
    </row>
    <row r="64" spans="1:9" x14ac:dyDescent="0.2">
      <c r="A64" s="20" t="s">
        <v>25</v>
      </c>
      <c r="B64" s="20"/>
      <c r="C64" s="20"/>
      <c r="D64" s="20"/>
      <c r="E64" s="25">
        <f>SUM(E62:E63)</f>
        <v>2977.68</v>
      </c>
      <c r="F64" s="26">
        <f>SUM(F62:F63)</f>
        <v>0.215906473695575</v>
      </c>
      <c r="G64" s="22"/>
      <c r="H64" s="14"/>
      <c r="I64" s="14"/>
    </row>
    <row r="65" spans="1:9" x14ac:dyDescent="0.2">
      <c r="A65" s="21"/>
      <c r="B65" s="21"/>
      <c r="C65" s="21"/>
      <c r="D65" s="21"/>
      <c r="E65" s="22"/>
      <c r="F65" s="23"/>
      <c r="G65" s="22"/>
    </row>
    <row r="66" spans="1:9" x14ac:dyDescent="0.2">
      <c r="A66" s="20" t="s">
        <v>26</v>
      </c>
      <c r="B66" s="20"/>
      <c r="C66" s="20"/>
      <c r="D66" s="20"/>
      <c r="E66" s="25">
        <f>E54+E59+E64</f>
        <v>1272937.3233099999</v>
      </c>
      <c r="F66" s="26">
        <f>F54+F59+F64</f>
        <v>92.298503771844409</v>
      </c>
      <c r="G66" s="22"/>
      <c r="H66" s="14"/>
      <c r="I66" s="14"/>
    </row>
    <row r="67" spans="1:9" x14ac:dyDescent="0.2">
      <c r="A67" s="20"/>
      <c r="B67" s="20"/>
      <c r="C67" s="20"/>
      <c r="D67" s="20"/>
      <c r="E67" s="25"/>
      <c r="F67" s="26"/>
      <c r="G67" s="22"/>
      <c r="H67" s="14"/>
      <c r="I67" s="14"/>
    </row>
    <row r="68" spans="1:9" x14ac:dyDescent="0.2">
      <c r="A68" s="20" t="s">
        <v>28</v>
      </c>
      <c r="B68" s="20"/>
      <c r="C68" s="20"/>
      <c r="D68" s="20"/>
      <c r="E68" s="25">
        <f>E70-(E54+E59+E64)</f>
        <v>106215.39454620006</v>
      </c>
      <c r="F68" s="26">
        <f>F70-(F54+F59+F64)</f>
        <v>7.701496228155591</v>
      </c>
      <c r="G68" s="22"/>
      <c r="H68" s="14"/>
      <c r="I68" s="14"/>
    </row>
    <row r="69" spans="1:9" x14ac:dyDescent="0.2">
      <c r="A69" s="20"/>
      <c r="B69" s="20"/>
      <c r="C69" s="20"/>
      <c r="D69" s="20"/>
      <c r="E69" s="25"/>
      <c r="F69" s="26"/>
      <c r="G69" s="22"/>
      <c r="H69" s="14"/>
      <c r="I69" s="14"/>
    </row>
    <row r="70" spans="1:9" x14ac:dyDescent="0.2">
      <c r="A70" s="27" t="s">
        <v>27</v>
      </c>
      <c r="B70" s="27"/>
      <c r="C70" s="27"/>
      <c r="D70" s="27"/>
      <c r="E70" s="28">
        <v>1379152.7178561999</v>
      </c>
      <c r="F70" s="29">
        <v>100</v>
      </c>
      <c r="G70" s="27"/>
      <c r="H70" s="14"/>
      <c r="I70" s="14"/>
    </row>
    <row r="72" spans="1:9" x14ac:dyDescent="0.2">
      <c r="A72" s="14" t="s">
        <v>30</v>
      </c>
    </row>
    <row r="73" spans="1:9" x14ac:dyDescent="0.2">
      <c r="A73" s="14" t="s">
        <v>41</v>
      </c>
    </row>
    <row r="75" spans="1:9" x14ac:dyDescent="0.2">
      <c r="A75" s="14" t="s">
        <v>31</v>
      </c>
    </row>
    <row r="76" spans="1:9" x14ac:dyDescent="0.2">
      <c r="A76" s="14" t="s">
        <v>32</v>
      </c>
    </row>
    <row r="77" spans="1:9" x14ac:dyDescent="0.2">
      <c r="A77" s="14" t="s">
        <v>33</v>
      </c>
      <c r="B77" s="14"/>
      <c r="C77" s="30" t="s">
        <v>35</v>
      </c>
      <c r="D77" s="14" t="s">
        <v>34</v>
      </c>
    </row>
    <row r="78" spans="1:9" x14ac:dyDescent="0.2">
      <c r="A78" s="7" t="s">
        <v>63</v>
      </c>
      <c r="C78" s="31">
        <v>1078.8756000000001</v>
      </c>
      <c r="D78" s="31">
        <v>1324.0610999999999</v>
      </c>
    </row>
    <row r="79" spans="1:9" x14ac:dyDescent="0.2">
      <c r="A79" s="7" t="s">
        <v>71</v>
      </c>
      <c r="C79" s="31">
        <v>49.763599999999997</v>
      </c>
      <c r="D79" s="31">
        <v>61.072899999999997</v>
      </c>
    </row>
    <row r="80" spans="1:9" x14ac:dyDescent="0.2">
      <c r="A80" s="7" t="s">
        <v>64</v>
      </c>
      <c r="C80" s="31">
        <v>1182.0886</v>
      </c>
      <c r="D80" s="31">
        <v>1456.5011</v>
      </c>
    </row>
    <row r="81" spans="1:4" x14ac:dyDescent="0.2">
      <c r="A81" s="7" t="s">
        <v>72</v>
      </c>
      <c r="C81" s="31">
        <v>55.9604</v>
      </c>
      <c r="D81" s="31">
        <v>68.948899999999995</v>
      </c>
    </row>
    <row r="83" spans="1:4" x14ac:dyDescent="0.2">
      <c r="A83" s="7" t="s">
        <v>36</v>
      </c>
    </row>
    <row r="85" spans="1:4" x14ac:dyDescent="0.2">
      <c r="A85" s="14" t="s">
        <v>37</v>
      </c>
      <c r="D85" s="30" t="s">
        <v>38</v>
      </c>
    </row>
    <row r="87" spans="1:4" x14ac:dyDescent="0.2">
      <c r="A87" s="14" t="s">
        <v>266</v>
      </c>
      <c r="D87" s="49">
        <v>8.0299999999999996E-2</v>
      </c>
    </row>
    <row r="89" spans="1:4" x14ac:dyDescent="0.2">
      <c r="A89" s="99" t="s">
        <v>844</v>
      </c>
      <c r="B89" s="99"/>
      <c r="C89" s="99"/>
      <c r="D89" s="30" t="s">
        <v>38</v>
      </c>
    </row>
    <row r="91" spans="1:4" x14ac:dyDescent="0.2">
      <c r="A91" s="14" t="s">
        <v>814</v>
      </c>
    </row>
    <row r="92" spans="1:4" x14ac:dyDescent="0.2">
      <c r="A92" s="14"/>
    </row>
    <row r="93" spans="1:4" x14ac:dyDescent="0.2">
      <c r="A93" s="54" t="s">
        <v>809</v>
      </c>
    </row>
    <row r="94" spans="1:4" x14ac:dyDescent="0.2">
      <c r="A94" s="55"/>
    </row>
    <row r="95" spans="1:4" x14ac:dyDescent="0.2">
      <c r="A95" s="56"/>
    </row>
    <row r="96" spans="1:4" x14ac:dyDescent="0.2">
      <c r="A96" s="56"/>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4" t="s">
        <v>823</v>
      </c>
    </row>
    <row r="108" spans="1:1" x14ac:dyDescent="0.2">
      <c r="A108" s="56"/>
    </row>
    <row r="109" spans="1:1" x14ac:dyDescent="0.2">
      <c r="A109" s="54" t="s">
        <v>810</v>
      </c>
    </row>
    <row r="110" spans="1:1" x14ac:dyDescent="0.2">
      <c r="A110" s="56"/>
    </row>
    <row r="111" spans="1:1" x14ac:dyDescent="0.2">
      <c r="A111" s="56"/>
    </row>
    <row r="112" spans="1:1" x14ac:dyDescent="0.2">
      <c r="A112" s="56"/>
    </row>
    <row r="113" spans="1:1" x14ac:dyDescent="0.2">
      <c r="A113" s="56"/>
    </row>
    <row r="114" spans="1:1" x14ac:dyDescent="0.2">
      <c r="A114" s="56"/>
    </row>
    <row r="115" spans="1:1" x14ac:dyDescent="0.2">
      <c r="A115" s="56"/>
    </row>
    <row r="116" spans="1:1" x14ac:dyDescent="0.2">
      <c r="A116" s="56"/>
    </row>
    <row r="117" spans="1:1" x14ac:dyDescent="0.2">
      <c r="A117" s="56"/>
    </row>
    <row r="118" spans="1:1" x14ac:dyDescent="0.2">
      <c r="A118" s="56"/>
    </row>
    <row r="119" spans="1:1" x14ac:dyDescent="0.2">
      <c r="A119" s="56"/>
    </row>
    <row r="120" spans="1:1" x14ac:dyDescent="0.2">
      <c r="A120" s="56"/>
    </row>
    <row r="121" spans="1:1" x14ac:dyDescent="0.2">
      <c r="A121" s="56"/>
    </row>
    <row r="123" spans="1:1" x14ac:dyDescent="0.2">
      <c r="A123" s="14" t="s">
        <v>824</v>
      </c>
    </row>
  </sheetData>
  <mergeCells count="2">
    <mergeCell ref="A1:G1"/>
    <mergeCell ref="A89:C89"/>
  </mergeCells>
  <conditionalFormatting sqref="F2:F3 F226:F65536">
    <cfRule type="cellIs" dxfId="40" priority="2" stopIfTrue="1" operator="between">
      <formula>0.009</formula>
      <formula>-0.009</formula>
    </cfRule>
  </conditionalFormatting>
  <conditionalFormatting sqref="F5:F124">
    <cfRule type="cellIs" dxfId="3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18</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75</v>
      </c>
      <c r="B7" s="21" t="s">
        <v>74</v>
      </c>
      <c r="C7" s="21" t="s">
        <v>76</v>
      </c>
      <c r="D7" s="24">
        <v>1400000</v>
      </c>
      <c r="E7" s="22">
        <v>23929.5</v>
      </c>
      <c r="F7" s="23">
        <v>7.6249508746365198</v>
      </c>
    </row>
    <row r="8" spans="1:6" x14ac:dyDescent="0.2">
      <c r="A8" s="21" t="s">
        <v>78</v>
      </c>
      <c r="B8" s="21" t="s">
        <v>77</v>
      </c>
      <c r="C8" s="21" t="s">
        <v>76</v>
      </c>
      <c r="D8" s="24">
        <v>1403323</v>
      </c>
      <c r="E8" s="22">
        <v>13985.517019999999</v>
      </c>
      <c r="F8" s="23">
        <v>4.4563772846859697</v>
      </c>
    </row>
    <row r="9" spans="1:6" x14ac:dyDescent="0.2">
      <c r="A9" s="21" t="s">
        <v>99</v>
      </c>
      <c r="B9" s="21" t="s">
        <v>98</v>
      </c>
      <c r="C9" s="21" t="s">
        <v>100</v>
      </c>
      <c r="D9" s="24">
        <v>465000</v>
      </c>
      <c r="E9" s="22">
        <v>12020.0175</v>
      </c>
      <c r="F9" s="23">
        <v>3.8300860005336999</v>
      </c>
    </row>
    <row r="10" spans="1:6" x14ac:dyDescent="0.2">
      <c r="A10" s="21" t="s">
        <v>609</v>
      </c>
      <c r="B10" s="21" t="s">
        <v>608</v>
      </c>
      <c r="C10" s="21" t="s">
        <v>308</v>
      </c>
      <c r="D10" s="24">
        <v>500000</v>
      </c>
      <c r="E10" s="22">
        <v>9666</v>
      </c>
      <c r="F10" s="23">
        <v>3.0799964543445002</v>
      </c>
    </row>
    <row r="11" spans="1:6" x14ac:dyDescent="0.2">
      <c r="A11" s="21" t="s">
        <v>665</v>
      </c>
      <c r="B11" s="21" t="s">
        <v>664</v>
      </c>
      <c r="C11" s="21" t="s">
        <v>165</v>
      </c>
      <c r="D11" s="24">
        <v>1700000</v>
      </c>
      <c r="E11" s="22">
        <v>9113.7000000000007</v>
      </c>
      <c r="F11" s="23">
        <v>2.90401031305188</v>
      </c>
    </row>
    <row r="12" spans="1:6" x14ac:dyDescent="0.2">
      <c r="A12" s="21" t="s">
        <v>630</v>
      </c>
      <c r="B12" s="21" t="s">
        <v>629</v>
      </c>
      <c r="C12" s="21" t="s">
        <v>599</v>
      </c>
      <c r="D12" s="24">
        <v>4814193</v>
      </c>
      <c r="E12" s="22">
        <v>8740.1673919999994</v>
      </c>
      <c r="F12" s="23">
        <v>2.7849870243883101</v>
      </c>
    </row>
    <row r="13" spans="1:6" x14ac:dyDescent="0.2">
      <c r="A13" s="21" t="s">
        <v>667</v>
      </c>
      <c r="B13" s="21" t="s">
        <v>666</v>
      </c>
      <c r="C13" s="21" t="s">
        <v>288</v>
      </c>
      <c r="D13" s="24">
        <v>725000</v>
      </c>
      <c r="E13" s="22">
        <v>8201.2000000000007</v>
      </c>
      <c r="F13" s="23">
        <v>2.6132492159497298</v>
      </c>
    </row>
    <row r="14" spans="1:6" x14ac:dyDescent="0.2">
      <c r="A14" s="21" t="s">
        <v>157</v>
      </c>
      <c r="B14" s="21" t="s">
        <v>156</v>
      </c>
      <c r="C14" s="21" t="s">
        <v>97</v>
      </c>
      <c r="D14" s="24">
        <v>156324</v>
      </c>
      <c r="E14" s="22">
        <v>8132.9124240000001</v>
      </c>
      <c r="F14" s="23">
        <v>2.5914899057949801</v>
      </c>
    </row>
    <row r="15" spans="1:6" x14ac:dyDescent="0.2">
      <c r="A15" s="21" t="s">
        <v>105</v>
      </c>
      <c r="B15" s="21" t="s">
        <v>104</v>
      </c>
      <c r="C15" s="21" t="s">
        <v>76</v>
      </c>
      <c r="D15" s="24">
        <v>1250000</v>
      </c>
      <c r="E15" s="22">
        <v>8025.625</v>
      </c>
      <c r="F15" s="23">
        <v>2.5573035944442899</v>
      </c>
    </row>
    <row r="16" spans="1:6" x14ac:dyDescent="0.2">
      <c r="A16" s="21" t="s">
        <v>113</v>
      </c>
      <c r="B16" s="21" t="s">
        <v>112</v>
      </c>
      <c r="C16" s="21" t="s">
        <v>76</v>
      </c>
      <c r="D16" s="24">
        <v>500000</v>
      </c>
      <c r="E16" s="22">
        <v>7994.75</v>
      </c>
      <c r="F16" s="23">
        <v>2.5474655134875501</v>
      </c>
    </row>
    <row r="17" spans="1:6" x14ac:dyDescent="0.2">
      <c r="A17" s="21" t="s">
        <v>88</v>
      </c>
      <c r="B17" s="21" t="s">
        <v>87</v>
      </c>
      <c r="C17" s="21" t="s">
        <v>84</v>
      </c>
      <c r="D17" s="24">
        <v>540000</v>
      </c>
      <c r="E17" s="22">
        <v>7916.94</v>
      </c>
      <c r="F17" s="23">
        <v>2.5226719562650599</v>
      </c>
    </row>
    <row r="18" spans="1:6" x14ac:dyDescent="0.2">
      <c r="A18" s="21" t="s">
        <v>607</v>
      </c>
      <c r="B18" s="21" t="s">
        <v>606</v>
      </c>
      <c r="C18" s="21" t="s">
        <v>308</v>
      </c>
      <c r="D18" s="24">
        <v>12500000</v>
      </c>
      <c r="E18" s="22">
        <v>7718.75</v>
      </c>
      <c r="F18" s="23">
        <v>2.4595202391859701</v>
      </c>
    </row>
    <row r="19" spans="1:6" x14ac:dyDescent="0.2">
      <c r="A19" s="21" t="s">
        <v>586</v>
      </c>
      <c r="B19" s="21" t="s">
        <v>585</v>
      </c>
      <c r="C19" s="21" t="s">
        <v>165</v>
      </c>
      <c r="D19" s="24">
        <v>2700000</v>
      </c>
      <c r="E19" s="22">
        <v>7470.9</v>
      </c>
      <c r="F19" s="23">
        <v>2.38054474557855</v>
      </c>
    </row>
    <row r="20" spans="1:6" x14ac:dyDescent="0.2">
      <c r="A20" s="21" t="s">
        <v>225</v>
      </c>
      <c r="B20" s="21" t="s">
        <v>224</v>
      </c>
      <c r="C20" s="21" t="s">
        <v>76</v>
      </c>
      <c r="D20" s="24">
        <v>375000</v>
      </c>
      <c r="E20" s="22">
        <v>7155.375</v>
      </c>
      <c r="F20" s="23">
        <v>2.2800051344408501</v>
      </c>
    </row>
    <row r="21" spans="1:6" x14ac:dyDescent="0.2">
      <c r="A21" s="21" t="s">
        <v>298</v>
      </c>
      <c r="B21" s="21" t="s">
        <v>297</v>
      </c>
      <c r="C21" s="21" t="s">
        <v>299</v>
      </c>
      <c r="D21" s="24">
        <v>1150000</v>
      </c>
      <c r="E21" s="22">
        <v>7070.7749999999996</v>
      </c>
      <c r="F21" s="23">
        <v>2.2530479960136298</v>
      </c>
    </row>
    <row r="22" spans="1:6" x14ac:dyDescent="0.2">
      <c r="A22" s="21" t="s">
        <v>560</v>
      </c>
      <c r="B22" s="21" t="s">
        <v>559</v>
      </c>
      <c r="C22" s="21" t="s">
        <v>76</v>
      </c>
      <c r="D22" s="24">
        <v>4500000</v>
      </c>
      <c r="E22" s="22">
        <v>7026.75</v>
      </c>
      <c r="F22" s="23">
        <v>2.2390197688356301</v>
      </c>
    </row>
    <row r="23" spans="1:6" x14ac:dyDescent="0.2">
      <c r="A23" s="21" t="s">
        <v>325</v>
      </c>
      <c r="B23" s="21" t="s">
        <v>324</v>
      </c>
      <c r="C23" s="21" t="s">
        <v>288</v>
      </c>
      <c r="D23" s="24">
        <v>270000</v>
      </c>
      <c r="E23" s="22">
        <v>6830.19</v>
      </c>
      <c r="F23" s="23">
        <v>2.1763874387025899</v>
      </c>
    </row>
    <row r="24" spans="1:6" x14ac:dyDescent="0.2">
      <c r="A24" s="21" t="s">
        <v>80</v>
      </c>
      <c r="B24" s="21" t="s">
        <v>79</v>
      </c>
      <c r="C24" s="21" t="s">
        <v>81</v>
      </c>
      <c r="D24" s="24">
        <v>190000</v>
      </c>
      <c r="E24" s="22">
        <v>6699.4</v>
      </c>
      <c r="F24" s="23">
        <v>2.1347122125217801</v>
      </c>
    </row>
    <row r="25" spans="1:6" x14ac:dyDescent="0.2">
      <c r="A25" s="21" t="s">
        <v>658</v>
      </c>
      <c r="B25" s="21" t="s">
        <v>657</v>
      </c>
      <c r="C25" s="21" t="s">
        <v>134</v>
      </c>
      <c r="D25" s="24">
        <v>225000</v>
      </c>
      <c r="E25" s="22">
        <v>6675.9750000000004</v>
      </c>
      <c r="F25" s="23">
        <v>2.1272480166865799</v>
      </c>
    </row>
    <row r="26" spans="1:6" x14ac:dyDescent="0.2">
      <c r="A26" s="21" t="s">
        <v>210</v>
      </c>
      <c r="B26" s="21" t="s">
        <v>209</v>
      </c>
      <c r="C26" s="21" t="s">
        <v>94</v>
      </c>
      <c r="D26" s="24">
        <v>375000</v>
      </c>
      <c r="E26" s="22">
        <v>6485.25</v>
      </c>
      <c r="F26" s="23">
        <v>2.0664749643635099</v>
      </c>
    </row>
    <row r="27" spans="1:6" x14ac:dyDescent="0.2">
      <c r="A27" s="21" t="s">
        <v>124</v>
      </c>
      <c r="B27" s="21" t="s">
        <v>123</v>
      </c>
      <c r="C27" s="21" t="s">
        <v>125</v>
      </c>
      <c r="D27" s="24">
        <v>5164148</v>
      </c>
      <c r="E27" s="22">
        <v>6388.0510759999997</v>
      </c>
      <c r="F27" s="23">
        <v>2.0355032758381499</v>
      </c>
    </row>
    <row r="28" spans="1:6" x14ac:dyDescent="0.2">
      <c r="A28" s="21" t="s">
        <v>93</v>
      </c>
      <c r="B28" s="21" t="s">
        <v>92</v>
      </c>
      <c r="C28" s="21" t="s">
        <v>94</v>
      </c>
      <c r="D28" s="24">
        <v>800000</v>
      </c>
      <c r="E28" s="22">
        <v>6239.6</v>
      </c>
      <c r="F28" s="23">
        <v>1.9882004838121199</v>
      </c>
    </row>
    <row r="29" spans="1:6" x14ac:dyDescent="0.2">
      <c r="A29" s="21" t="s">
        <v>164</v>
      </c>
      <c r="B29" s="21" t="s">
        <v>163</v>
      </c>
      <c r="C29" s="21" t="s">
        <v>165</v>
      </c>
      <c r="D29" s="24">
        <v>815593</v>
      </c>
      <c r="E29" s="22">
        <v>6195.6522249999998</v>
      </c>
      <c r="F29" s="23">
        <v>1.9741968637856</v>
      </c>
    </row>
    <row r="30" spans="1:6" x14ac:dyDescent="0.2">
      <c r="A30" s="21" t="s">
        <v>430</v>
      </c>
      <c r="B30" s="21" t="s">
        <v>429</v>
      </c>
      <c r="C30" s="21" t="s">
        <v>431</v>
      </c>
      <c r="D30" s="24">
        <v>245000</v>
      </c>
      <c r="E30" s="22">
        <v>6078.94</v>
      </c>
      <c r="F30" s="23">
        <v>1.93700741218425</v>
      </c>
    </row>
    <row r="31" spans="1:6" x14ac:dyDescent="0.2">
      <c r="A31" s="21" t="s">
        <v>155</v>
      </c>
      <c r="B31" s="21" t="s">
        <v>154</v>
      </c>
      <c r="C31" s="21" t="s">
        <v>94</v>
      </c>
      <c r="D31" s="24">
        <v>57500</v>
      </c>
      <c r="E31" s="22">
        <v>5923.8512499999997</v>
      </c>
      <c r="F31" s="23">
        <v>1.88758957646019</v>
      </c>
    </row>
    <row r="32" spans="1:6" x14ac:dyDescent="0.2">
      <c r="A32" s="21" t="s">
        <v>182</v>
      </c>
      <c r="B32" s="21" t="s">
        <v>181</v>
      </c>
      <c r="C32" s="21" t="s">
        <v>145</v>
      </c>
      <c r="D32" s="24">
        <v>600000</v>
      </c>
      <c r="E32" s="22">
        <v>5870.1</v>
      </c>
      <c r="F32" s="23">
        <v>1.87046215462938</v>
      </c>
    </row>
    <row r="33" spans="1:6" x14ac:dyDescent="0.2">
      <c r="A33" s="21" t="s">
        <v>669</v>
      </c>
      <c r="B33" s="21" t="s">
        <v>668</v>
      </c>
      <c r="C33" s="21" t="s">
        <v>522</v>
      </c>
      <c r="D33" s="24">
        <v>2100000</v>
      </c>
      <c r="E33" s="22">
        <v>5768.7</v>
      </c>
      <c r="F33" s="23">
        <v>1.8381518255925</v>
      </c>
    </row>
    <row r="34" spans="1:6" x14ac:dyDescent="0.2">
      <c r="A34" s="21" t="s">
        <v>671</v>
      </c>
      <c r="B34" s="21" t="s">
        <v>670</v>
      </c>
      <c r="C34" s="21" t="s">
        <v>175</v>
      </c>
      <c r="D34" s="24">
        <v>100000</v>
      </c>
      <c r="E34" s="22">
        <v>5704.1</v>
      </c>
      <c r="F34" s="23">
        <v>1.8175675331291601</v>
      </c>
    </row>
    <row r="35" spans="1:6" x14ac:dyDescent="0.2">
      <c r="A35" s="21" t="s">
        <v>387</v>
      </c>
      <c r="B35" s="21" t="s">
        <v>386</v>
      </c>
      <c r="C35" s="21" t="s">
        <v>125</v>
      </c>
      <c r="D35" s="24">
        <v>106834</v>
      </c>
      <c r="E35" s="22">
        <v>5491.4278510000004</v>
      </c>
      <c r="F35" s="23">
        <v>1.74980119080991</v>
      </c>
    </row>
    <row r="36" spans="1:6" x14ac:dyDescent="0.2">
      <c r="A36" s="21" t="s">
        <v>377</v>
      </c>
      <c r="B36" s="21" t="s">
        <v>376</v>
      </c>
      <c r="C36" s="21" t="s">
        <v>84</v>
      </c>
      <c r="D36" s="24">
        <v>85000</v>
      </c>
      <c r="E36" s="22">
        <v>5333.24</v>
      </c>
      <c r="F36" s="23">
        <v>1.6993958504208799</v>
      </c>
    </row>
    <row r="37" spans="1:6" x14ac:dyDescent="0.2">
      <c r="A37" s="21" t="s">
        <v>673</v>
      </c>
      <c r="B37" s="21" t="s">
        <v>672</v>
      </c>
      <c r="C37" s="21" t="s">
        <v>134</v>
      </c>
      <c r="D37" s="24">
        <v>1300000</v>
      </c>
      <c r="E37" s="22">
        <v>5060.25</v>
      </c>
      <c r="F37" s="23">
        <v>1.61240968943686</v>
      </c>
    </row>
    <row r="38" spans="1:6" x14ac:dyDescent="0.2">
      <c r="A38" s="21" t="s">
        <v>675</v>
      </c>
      <c r="B38" s="21" t="s">
        <v>674</v>
      </c>
      <c r="C38" s="21" t="s">
        <v>153</v>
      </c>
      <c r="D38" s="24">
        <v>600000</v>
      </c>
      <c r="E38" s="22">
        <v>4995</v>
      </c>
      <c r="F38" s="23">
        <v>1.5916182794797</v>
      </c>
    </row>
    <row r="39" spans="1:6" x14ac:dyDescent="0.2">
      <c r="A39" s="21" t="s">
        <v>118</v>
      </c>
      <c r="B39" s="21" t="s">
        <v>117</v>
      </c>
      <c r="C39" s="21" t="s">
        <v>119</v>
      </c>
      <c r="D39" s="24">
        <v>3475665</v>
      </c>
      <c r="E39" s="22">
        <v>4852.0283399999998</v>
      </c>
      <c r="F39" s="23">
        <v>1.54606146116067</v>
      </c>
    </row>
    <row r="40" spans="1:6" x14ac:dyDescent="0.2">
      <c r="A40" s="21" t="s">
        <v>611</v>
      </c>
      <c r="B40" s="21" t="s">
        <v>610</v>
      </c>
      <c r="C40" s="21" t="s">
        <v>97</v>
      </c>
      <c r="D40" s="24">
        <v>1100000</v>
      </c>
      <c r="E40" s="22">
        <v>4732.2</v>
      </c>
      <c r="F40" s="23">
        <v>1.5078790835142799</v>
      </c>
    </row>
    <row r="41" spans="1:6" x14ac:dyDescent="0.2">
      <c r="A41" s="21" t="s">
        <v>83</v>
      </c>
      <c r="B41" s="21" t="s">
        <v>82</v>
      </c>
      <c r="C41" s="21" t="s">
        <v>84</v>
      </c>
      <c r="D41" s="24">
        <v>300000</v>
      </c>
      <c r="E41" s="22">
        <v>4628.7</v>
      </c>
      <c r="F41" s="23">
        <v>1.47489960565119</v>
      </c>
    </row>
    <row r="42" spans="1:6" x14ac:dyDescent="0.2">
      <c r="A42" s="21" t="s">
        <v>677</v>
      </c>
      <c r="B42" s="21" t="s">
        <v>676</v>
      </c>
      <c r="C42" s="21" t="s">
        <v>153</v>
      </c>
      <c r="D42" s="24">
        <v>315000</v>
      </c>
      <c r="E42" s="22">
        <v>4512.6899999999996</v>
      </c>
      <c r="F42" s="23">
        <v>1.43793391263769</v>
      </c>
    </row>
    <row r="43" spans="1:6" x14ac:dyDescent="0.2">
      <c r="A43" s="21" t="s">
        <v>292</v>
      </c>
      <c r="B43" s="21" t="s">
        <v>291</v>
      </c>
      <c r="C43" s="21" t="s">
        <v>76</v>
      </c>
      <c r="D43" s="24">
        <v>3000000</v>
      </c>
      <c r="E43" s="22">
        <v>4470</v>
      </c>
      <c r="F43" s="23">
        <v>1.4243310729277801</v>
      </c>
    </row>
    <row r="44" spans="1:6" x14ac:dyDescent="0.2">
      <c r="A44" s="21" t="s">
        <v>679</v>
      </c>
      <c r="B44" s="21" t="s">
        <v>678</v>
      </c>
      <c r="C44" s="21" t="s">
        <v>680</v>
      </c>
      <c r="D44" s="24">
        <v>2100798</v>
      </c>
      <c r="E44" s="22">
        <v>4375.9622339999996</v>
      </c>
      <c r="F44" s="23">
        <v>1.3943666630525</v>
      </c>
    </row>
    <row r="45" spans="1:6" x14ac:dyDescent="0.2">
      <c r="A45" s="21" t="s">
        <v>682</v>
      </c>
      <c r="B45" s="21" t="s">
        <v>681</v>
      </c>
      <c r="C45" s="21" t="s">
        <v>94</v>
      </c>
      <c r="D45" s="24">
        <v>103841</v>
      </c>
      <c r="E45" s="22">
        <v>4302.6518349999997</v>
      </c>
      <c r="F45" s="23">
        <v>1.3710068690336099</v>
      </c>
    </row>
    <row r="46" spans="1:6" x14ac:dyDescent="0.2">
      <c r="A46" s="21" t="s">
        <v>684</v>
      </c>
      <c r="B46" s="21" t="s">
        <v>683</v>
      </c>
      <c r="C46" s="21" t="s">
        <v>165</v>
      </c>
      <c r="D46" s="24">
        <v>752270</v>
      </c>
      <c r="E46" s="22">
        <v>4277.7833549999996</v>
      </c>
      <c r="F46" s="23">
        <v>1.36308271941381</v>
      </c>
    </row>
    <row r="47" spans="1:6" x14ac:dyDescent="0.2">
      <c r="A47" s="21" t="s">
        <v>144</v>
      </c>
      <c r="B47" s="21" t="s">
        <v>143</v>
      </c>
      <c r="C47" s="21" t="s">
        <v>145</v>
      </c>
      <c r="D47" s="24">
        <v>1250000</v>
      </c>
      <c r="E47" s="22">
        <v>3886.25</v>
      </c>
      <c r="F47" s="23">
        <v>1.2383236313569499</v>
      </c>
    </row>
    <row r="48" spans="1:6" x14ac:dyDescent="0.2">
      <c r="A48" s="21" t="s">
        <v>686</v>
      </c>
      <c r="B48" s="21" t="s">
        <v>685</v>
      </c>
      <c r="C48" s="21" t="s">
        <v>160</v>
      </c>
      <c r="D48" s="24">
        <v>167328</v>
      </c>
      <c r="E48" s="22">
        <v>3807.046656</v>
      </c>
      <c r="F48" s="23">
        <v>1.2130860958001299</v>
      </c>
    </row>
    <row r="49" spans="1:9" x14ac:dyDescent="0.2">
      <c r="A49" s="21" t="s">
        <v>127</v>
      </c>
      <c r="B49" s="21" t="s">
        <v>126</v>
      </c>
      <c r="C49" s="21" t="s">
        <v>128</v>
      </c>
      <c r="D49" s="24">
        <v>525000</v>
      </c>
      <c r="E49" s="22">
        <v>2879.625</v>
      </c>
      <c r="F49" s="23">
        <v>0.91757032793728199</v>
      </c>
    </row>
    <row r="50" spans="1:9" x14ac:dyDescent="0.2">
      <c r="A50" s="21" t="s">
        <v>582</v>
      </c>
      <c r="B50" s="21" t="s">
        <v>581</v>
      </c>
      <c r="C50" s="21" t="s">
        <v>175</v>
      </c>
      <c r="D50" s="24">
        <v>337608</v>
      </c>
      <c r="E50" s="22">
        <v>2316.8348999999998</v>
      </c>
      <c r="F50" s="23">
        <v>0.73824159707237602</v>
      </c>
    </row>
    <row r="51" spans="1:9" x14ac:dyDescent="0.2">
      <c r="A51" s="21" t="s">
        <v>278</v>
      </c>
      <c r="B51" s="21" t="s">
        <v>277</v>
      </c>
      <c r="C51" s="21" t="s">
        <v>94</v>
      </c>
      <c r="D51" s="24">
        <v>100000</v>
      </c>
      <c r="E51" s="22">
        <v>519.29999999999995</v>
      </c>
      <c r="F51" s="23">
        <v>0.165470945452214</v>
      </c>
    </row>
    <row r="52" spans="1:9" x14ac:dyDescent="0.2">
      <c r="A52" s="20" t="s">
        <v>25</v>
      </c>
      <c r="B52" s="20"/>
      <c r="C52" s="20"/>
      <c r="D52" s="20"/>
      <c r="E52" s="25">
        <f>SUM(E7:E51)</f>
        <v>299469.67905800004</v>
      </c>
      <c r="F52" s="26">
        <f>SUM(F7:F51)</f>
        <v>95.423706774500772</v>
      </c>
      <c r="G52" s="14"/>
      <c r="H52" s="14"/>
      <c r="I52" s="14"/>
    </row>
    <row r="53" spans="1:9" x14ac:dyDescent="0.2">
      <c r="A53" s="21"/>
      <c r="B53" s="21"/>
      <c r="C53" s="21"/>
      <c r="D53" s="21"/>
      <c r="E53" s="22"/>
      <c r="F53" s="23"/>
    </row>
    <row r="54" spans="1:9" x14ac:dyDescent="0.2">
      <c r="A54" s="20" t="s">
        <v>314</v>
      </c>
      <c r="B54" s="21"/>
      <c r="C54" s="21"/>
      <c r="D54" s="21"/>
      <c r="E54" s="22"/>
      <c r="F54" s="23"/>
    </row>
    <row r="55" spans="1:9" x14ac:dyDescent="0.2">
      <c r="A55" s="21" t="s">
        <v>316</v>
      </c>
      <c r="B55" s="21" t="s">
        <v>315</v>
      </c>
      <c r="C55" s="21" t="s">
        <v>142</v>
      </c>
      <c r="D55" s="24">
        <v>105000</v>
      </c>
      <c r="E55" s="22">
        <v>6599.1335179999996</v>
      </c>
      <c r="F55" s="23">
        <v>2.1027630702654601</v>
      </c>
    </row>
    <row r="56" spans="1:9" x14ac:dyDescent="0.2">
      <c r="A56" s="21" t="s">
        <v>405</v>
      </c>
      <c r="B56" s="21" t="s">
        <v>404</v>
      </c>
      <c r="C56" s="21" t="s">
        <v>142</v>
      </c>
      <c r="D56" s="24">
        <v>200000</v>
      </c>
      <c r="E56" s="22">
        <v>3909.2292900000002</v>
      </c>
      <c r="F56" s="23">
        <v>1.24564580513342</v>
      </c>
    </row>
    <row r="57" spans="1:9" x14ac:dyDescent="0.2">
      <c r="A57" s="20" t="s">
        <v>25</v>
      </c>
      <c r="B57" s="20"/>
      <c r="C57" s="20"/>
      <c r="D57" s="20"/>
      <c r="E57" s="25">
        <f>SUM(E54:E56)</f>
        <v>10508.362808</v>
      </c>
      <c r="F57" s="26">
        <f>SUM(F54:F56)</f>
        <v>3.3484088753988801</v>
      </c>
      <c r="G57" s="14"/>
      <c r="H57" s="14"/>
      <c r="I57" s="14"/>
    </row>
    <row r="58" spans="1:9" x14ac:dyDescent="0.2">
      <c r="A58" s="21"/>
      <c r="B58" s="21"/>
      <c r="C58" s="21"/>
      <c r="D58" s="21"/>
      <c r="E58" s="22"/>
      <c r="F58" s="23"/>
    </row>
    <row r="59" spans="1:9" x14ac:dyDescent="0.2">
      <c r="A59" s="20" t="s">
        <v>26</v>
      </c>
      <c r="B59" s="20"/>
      <c r="C59" s="20"/>
      <c r="D59" s="20"/>
      <c r="E59" s="25">
        <f>E52+E57</f>
        <v>309978.04186600004</v>
      </c>
      <c r="F59" s="26">
        <f>F52+F57</f>
        <v>98.772115649899646</v>
      </c>
      <c r="G59" s="14"/>
      <c r="H59" s="14"/>
      <c r="I59" s="14"/>
    </row>
    <row r="60" spans="1:9" x14ac:dyDescent="0.2">
      <c r="A60" s="20"/>
      <c r="B60" s="20"/>
      <c r="C60" s="20"/>
      <c r="D60" s="20"/>
      <c r="E60" s="25"/>
      <c r="F60" s="26"/>
      <c r="G60" s="14"/>
      <c r="H60" s="14"/>
      <c r="I60" s="14"/>
    </row>
    <row r="61" spans="1:9" x14ac:dyDescent="0.2">
      <c r="A61" s="20" t="s">
        <v>28</v>
      </c>
      <c r="B61" s="20"/>
      <c r="C61" s="20"/>
      <c r="D61" s="20"/>
      <c r="E61" s="25">
        <f>E63-(E52+E57)</f>
        <v>3853.4882438999484</v>
      </c>
      <c r="F61" s="26">
        <f>F63-(F52+F57)</f>
        <v>1.2278843501003536</v>
      </c>
      <c r="G61" s="14"/>
      <c r="H61" s="14"/>
      <c r="I61" s="14"/>
    </row>
    <row r="62" spans="1:9" x14ac:dyDescent="0.2">
      <c r="A62" s="20"/>
      <c r="B62" s="20"/>
      <c r="C62" s="20"/>
      <c r="D62" s="20"/>
      <c r="E62" s="25"/>
      <c r="F62" s="26"/>
      <c r="G62" s="14"/>
      <c r="H62" s="14"/>
      <c r="I62" s="14"/>
    </row>
    <row r="63" spans="1:9" x14ac:dyDescent="0.2">
      <c r="A63" s="27" t="s">
        <v>27</v>
      </c>
      <c r="B63" s="27"/>
      <c r="C63" s="27"/>
      <c r="D63" s="27"/>
      <c r="E63" s="28">
        <v>313831.53010989999</v>
      </c>
      <c r="F63" s="29">
        <v>100</v>
      </c>
      <c r="G63" s="14"/>
      <c r="H63" s="14"/>
      <c r="I63" s="14"/>
    </row>
    <row r="65" spans="1:4" x14ac:dyDescent="0.2">
      <c r="A65" s="14" t="s">
        <v>31</v>
      </c>
    </row>
    <row r="66" spans="1:4" x14ac:dyDescent="0.2">
      <c r="A66" s="14" t="s">
        <v>32</v>
      </c>
    </row>
    <row r="67" spans="1:4" x14ac:dyDescent="0.2">
      <c r="A67" s="14" t="s">
        <v>33</v>
      </c>
      <c r="B67" s="14"/>
      <c r="C67" s="30" t="s">
        <v>35</v>
      </c>
      <c r="D67" s="14" t="s">
        <v>34</v>
      </c>
    </row>
    <row r="68" spans="1:4" x14ac:dyDescent="0.2">
      <c r="A68" s="7" t="s">
        <v>63</v>
      </c>
      <c r="C68" s="31">
        <v>130.6498</v>
      </c>
      <c r="D68" s="31">
        <v>153.35589999999999</v>
      </c>
    </row>
    <row r="69" spans="1:4" x14ac:dyDescent="0.2">
      <c r="A69" s="7" t="s">
        <v>71</v>
      </c>
      <c r="C69" s="31">
        <v>17.680099999999999</v>
      </c>
      <c r="D69" s="31">
        <v>20.752700000000001</v>
      </c>
    </row>
    <row r="70" spans="1:4" x14ac:dyDescent="0.2">
      <c r="A70" s="7" t="s">
        <v>64</v>
      </c>
      <c r="C70" s="31">
        <v>141.39570000000001</v>
      </c>
      <c r="D70" s="31">
        <v>166.63419999999999</v>
      </c>
    </row>
    <row r="71" spans="1:4" x14ac:dyDescent="0.2">
      <c r="A71" s="7" t="s">
        <v>72</v>
      </c>
      <c r="C71" s="31">
        <v>19.898</v>
      </c>
      <c r="D71" s="31">
        <v>23.4468</v>
      </c>
    </row>
    <row r="73" spans="1:4" x14ac:dyDescent="0.2">
      <c r="A73" s="7" t="s">
        <v>36</v>
      </c>
    </row>
    <row r="75" spans="1:4" x14ac:dyDescent="0.2">
      <c r="A75" s="14" t="s">
        <v>37</v>
      </c>
      <c r="D75" s="30" t="s">
        <v>38</v>
      </c>
    </row>
    <row r="77" spans="1:4" x14ac:dyDescent="0.2">
      <c r="A77" s="14" t="s">
        <v>266</v>
      </c>
      <c r="D77" s="49">
        <v>0.37619999999999998</v>
      </c>
    </row>
    <row r="79" spans="1:4" x14ac:dyDescent="0.2">
      <c r="A79" s="99" t="s">
        <v>844</v>
      </c>
      <c r="B79" s="99"/>
      <c r="C79" s="99"/>
      <c r="D79" s="30" t="s">
        <v>38</v>
      </c>
    </row>
    <row r="81" spans="1:1" x14ac:dyDescent="0.2">
      <c r="A81" s="14" t="s">
        <v>814</v>
      </c>
    </row>
    <row r="82" spans="1:1" x14ac:dyDescent="0.2">
      <c r="A82" s="53"/>
    </row>
    <row r="83" spans="1:1" x14ac:dyDescent="0.2">
      <c r="A83" s="54" t="s">
        <v>809</v>
      </c>
    </row>
    <row r="84" spans="1:1" x14ac:dyDescent="0.2">
      <c r="A84" s="55"/>
    </row>
    <row r="85" spans="1:1" x14ac:dyDescent="0.2">
      <c r="A85" s="56"/>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4" t="s">
        <v>825</v>
      </c>
    </row>
    <row r="98" spans="1:1" x14ac:dyDescent="0.2">
      <c r="A98" s="56"/>
    </row>
    <row r="99" spans="1:1" x14ac:dyDescent="0.2">
      <c r="A99" s="54" t="s">
        <v>810</v>
      </c>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sheetData>
  <mergeCells count="2">
    <mergeCell ref="A1:F1"/>
    <mergeCell ref="A79:C79"/>
  </mergeCells>
  <conditionalFormatting sqref="F2:F3 F214:F65536">
    <cfRule type="cellIs" dxfId="38" priority="2" stopIfTrue="1" operator="between">
      <formula>0.009</formula>
      <formula>-0.009</formula>
    </cfRule>
  </conditionalFormatting>
  <conditionalFormatting sqref="F5:F113">
    <cfRule type="cellIs" dxfId="37"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5"/>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19</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75</v>
      </c>
      <c r="B7" s="21" t="s">
        <v>74</v>
      </c>
      <c r="C7" s="21" t="s">
        <v>76</v>
      </c>
      <c r="D7" s="24">
        <v>4291000</v>
      </c>
      <c r="E7" s="22">
        <v>73343.917499999996</v>
      </c>
      <c r="F7" s="23">
        <v>9.8243270180958095</v>
      </c>
    </row>
    <row r="8" spans="1:6" x14ac:dyDescent="0.2">
      <c r="A8" s="21" t="s">
        <v>78</v>
      </c>
      <c r="B8" s="21" t="s">
        <v>77</v>
      </c>
      <c r="C8" s="21" t="s">
        <v>76</v>
      </c>
      <c r="D8" s="24">
        <v>6677392</v>
      </c>
      <c r="E8" s="22">
        <v>66546.88867</v>
      </c>
      <c r="F8" s="23">
        <v>8.9138734146685703</v>
      </c>
    </row>
    <row r="9" spans="1:6" x14ac:dyDescent="0.2">
      <c r="A9" s="21" t="s">
        <v>99</v>
      </c>
      <c r="B9" s="21" t="s">
        <v>98</v>
      </c>
      <c r="C9" s="21" t="s">
        <v>100</v>
      </c>
      <c r="D9" s="24">
        <v>2081100</v>
      </c>
      <c r="E9" s="22">
        <v>53795.39445</v>
      </c>
      <c r="F9" s="23">
        <v>7.2058265382982398</v>
      </c>
    </row>
    <row r="10" spans="1:6" x14ac:dyDescent="0.2">
      <c r="A10" s="21" t="s">
        <v>88</v>
      </c>
      <c r="B10" s="21" t="s">
        <v>87</v>
      </c>
      <c r="C10" s="21" t="s">
        <v>84</v>
      </c>
      <c r="D10" s="24">
        <v>2200000</v>
      </c>
      <c r="E10" s="22">
        <v>32254.2</v>
      </c>
      <c r="F10" s="23">
        <v>4.32041018953025</v>
      </c>
    </row>
    <row r="11" spans="1:6" x14ac:dyDescent="0.2">
      <c r="A11" s="21" t="s">
        <v>80</v>
      </c>
      <c r="B11" s="21" t="s">
        <v>79</v>
      </c>
      <c r="C11" s="21" t="s">
        <v>81</v>
      </c>
      <c r="D11" s="24">
        <v>801251</v>
      </c>
      <c r="E11" s="22">
        <v>28252.110260000001</v>
      </c>
      <c r="F11" s="23">
        <v>3.7843352196934399</v>
      </c>
    </row>
    <row r="12" spans="1:6" x14ac:dyDescent="0.2">
      <c r="A12" s="21" t="s">
        <v>225</v>
      </c>
      <c r="B12" s="21" t="s">
        <v>224</v>
      </c>
      <c r="C12" s="21" t="s">
        <v>76</v>
      </c>
      <c r="D12" s="24">
        <v>1425000</v>
      </c>
      <c r="E12" s="22">
        <v>27190.424999999999</v>
      </c>
      <c r="F12" s="23">
        <v>3.6421237924877401</v>
      </c>
    </row>
    <row r="13" spans="1:6" x14ac:dyDescent="0.2">
      <c r="A13" s="21" t="s">
        <v>86</v>
      </c>
      <c r="B13" s="21" t="s">
        <v>85</v>
      </c>
      <c r="C13" s="21" t="s">
        <v>76</v>
      </c>
      <c r="D13" s="24">
        <v>2226237</v>
      </c>
      <c r="E13" s="22">
        <v>24539.810450000001</v>
      </c>
      <c r="F13" s="23">
        <v>3.2870772524917999</v>
      </c>
    </row>
    <row r="14" spans="1:6" x14ac:dyDescent="0.2">
      <c r="A14" s="21" t="s">
        <v>667</v>
      </c>
      <c r="B14" s="21" t="s">
        <v>666</v>
      </c>
      <c r="C14" s="21" t="s">
        <v>288</v>
      </c>
      <c r="D14" s="24">
        <v>2000000</v>
      </c>
      <c r="E14" s="22">
        <v>22624</v>
      </c>
      <c r="F14" s="23">
        <v>3.0304568126920599</v>
      </c>
    </row>
    <row r="15" spans="1:6" x14ac:dyDescent="0.2">
      <c r="A15" s="21" t="s">
        <v>210</v>
      </c>
      <c r="B15" s="21" t="s">
        <v>209</v>
      </c>
      <c r="C15" s="21" t="s">
        <v>94</v>
      </c>
      <c r="D15" s="24">
        <v>1150000</v>
      </c>
      <c r="E15" s="22">
        <v>19888.099999999999</v>
      </c>
      <c r="F15" s="23">
        <v>2.6639863921720699</v>
      </c>
    </row>
    <row r="16" spans="1:6" x14ac:dyDescent="0.2">
      <c r="A16" s="21" t="s">
        <v>105</v>
      </c>
      <c r="B16" s="21" t="s">
        <v>104</v>
      </c>
      <c r="C16" s="21" t="s">
        <v>76</v>
      </c>
      <c r="D16" s="24">
        <v>3083521</v>
      </c>
      <c r="E16" s="22">
        <v>19797.746579999999</v>
      </c>
      <c r="F16" s="23">
        <v>2.65188366333593</v>
      </c>
    </row>
    <row r="17" spans="1:6" x14ac:dyDescent="0.2">
      <c r="A17" s="21" t="s">
        <v>113</v>
      </c>
      <c r="B17" s="21" t="s">
        <v>112</v>
      </c>
      <c r="C17" s="21" t="s">
        <v>76</v>
      </c>
      <c r="D17" s="24">
        <v>1200000</v>
      </c>
      <c r="E17" s="22">
        <v>19187.400000000001</v>
      </c>
      <c r="F17" s="23">
        <v>2.57012849398195</v>
      </c>
    </row>
    <row r="18" spans="1:6" x14ac:dyDescent="0.2">
      <c r="A18" s="21" t="s">
        <v>83</v>
      </c>
      <c r="B18" s="21" t="s">
        <v>82</v>
      </c>
      <c r="C18" s="21" t="s">
        <v>84</v>
      </c>
      <c r="D18" s="24">
        <v>1225000</v>
      </c>
      <c r="E18" s="22">
        <v>18900.525000000001</v>
      </c>
      <c r="F18" s="23">
        <v>2.5317019426143301</v>
      </c>
    </row>
    <row r="19" spans="1:6" x14ac:dyDescent="0.2">
      <c r="A19" s="21" t="s">
        <v>658</v>
      </c>
      <c r="B19" s="21" t="s">
        <v>657</v>
      </c>
      <c r="C19" s="21" t="s">
        <v>134</v>
      </c>
      <c r="D19" s="24">
        <v>636444</v>
      </c>
      <c r="E19" s="22">
        <v>18883.929919999999</v>
      </c>
      <c r="F19" s="23">
        <v>2.5294790521774901</v>
      </c>
    </row>
    <row r="20" spans="1:6" x14ac:dyDescent="0.2">
      <c r="A20" s="21" t="s">
        <v>93</v>
      </c>
      <c r="B20" s="21" t="s">
        <v>92</v>
      </c>
      <c r="C20" s="21" t="s">
        <v>94</v>
      </c>
      <c r="D20" s="24">
        <v>2400000</v>
      </c>
      <c r="E20" s="22">
        <v>18718.8</v>
      </c>
      <c r="F20" s="23">
        <v>2.5073601036695599</v>
      </c>
    </row>
    <row r="21" spans="1:6" x14ac:dyDescent="0.2">
      <c r="A21" s="21" t="s">
        <v>688</v>
      </c>
      <c r="B21" s="21" t="s">
        <v>687</v>
      </c>
      <c r="C21" s="21" t="s">
        <v>165</v>
      </c>
      <c r="D21" s="24">
        <v>250000</v>
      </c>
      <c r="E21" s="22">
        <v>18319.375</v>
      </c>
      <c r="F21" s="23">
        <v>2.4538576190333599</v>
      </c>
    </row>
    <row r="22" spans="1:6" x14ac:dyDescent="0.2">
      <c r="A22" s="21" t="s">
        <v>298</v>
      </c>
      <c r="B22" s="21" t="s">
        <v>297</v>
      </c>
      <c r="C22" s="21" t="s">
        <v>299</v>
      </c>
      <c r="D22" s="24">
        <v>2550000</v>
      </c>
      <c r="E22" s="22">
        <v>15678.674999999999</v>
      </c>
      <c r="F22" s="23">
        <v>2.10013912074499</v>
      </c>
    </row>
    <row r="23" spans="1:6" x14ac:dyDescent="0.2">
      <c r="A23" s="21" t="s">
        <v>96</v>
      </c>
      <c r="B23" s="21" t="s">
        <v>95</v>
      </c>
      <c r="C23" s="21" t="s">
        <v>97</v>
      </c>
      <c r="D23" s="24">
        <v>1200000</v>
      </c>
      <c r="E23" s="22">
        <v>15113.4</v>
      </c>
      <c r="F23" s="23">
        <v>2.0244212337756502</v>
      </c>
    </row>
    <row r="24" spans="1:6" x14ac:dyDescent="0.2">
      <c r="A24" s="21" t="s">
        <v>155</v>
      </c>
      <c r="B24" s="21" t="s">
        <v>154</v>
      </c>
      <c r="C24" s="21" t="s">
        <v>94</v>
      </c>
      <c r="D24" s="24">
        <v>144256</v>
      </c>
      <c r="E24" s="22">
        <v>14861.758019999999</v>
      </c>
      <c r="F24" s="23">
        <v>1.9907141018515699</v>
      </c>
    </row>
    <row r="25" spans="1:6" x14ac:dyDescent="0.2">
      <c r="A25" s="21" t="s">
        <v>682</v>
      </c>
      <c r="B25" s="21" t="s">
        <v>681</v>
      </c>
      <c r="C25" s="21" t="s">
        <v>94</v>
      </c>
      <c r="D25" s="24">
        <v>325000</v>
      </c>
      <c r="E25" s="22">
        <v>13466.375</v>
      </c>
      <c r="F25" s="23">
        <v>1.80380427249894</v>
      </c>
    </row>
    <row r="26" spans="1:6" x14ac:dyDescent="0.2">
      <c r="A26" s="21" t="s">
        <v>124</v>
      </c>
      <c r="B26" s="21" t="s">
        <v>123</v>
      </c>
      <c r="C26" s="21" t="s">
        <v>125</v>
      </c>
      <c r="D26" s="24">
        <v>10804980</v>
      </c>
      <c r="E26" s="22">
        <v>13365.760259999999</v>
      </c>
      <c r="F26" s="23">
        <v>1.79032705254269</v>
      </c>
    </row>
    <row r="27" spans="1:6" x14ac:dyDescent="0.2">
      <c r="A27" s="21" t="s">
        <v>118</v>
      </c>
      <c r="B27" s="21" t="s">
        <v>117</v>
      </c>
      <c r="C27" s="21" t="s">
        <v>119</v>
      </c>
      <c r="D27" s="24">
        <v>8360232</v>
      </c>
      <c r="E27" s="22">
        <v>11670.88387</v>
      </c>
      <c r="F27" s="23">
        <v>1.5633004567706601</v>
      </c>
    </row>
    <row r="28" spans="1:6" x14ac:dyDescent="0.2">
      <c r="A28" s="21" t="s">
        <v>609</v>
      </c>
      <c r="B28" s="21" t="s">
        <v>608</v>
      </c>
      <c r="C28" s="21" t="s">
        <v>308</v>
      </c>
      <c r="D28" s="24">
        <v>600000</v>
      </c>
      <c r="E28" s="22">
        <v>11599.2</v>
      </c>
      <c r="F28" s="23">
        <v>1.5536984910616101</v>
      </c>
    </row>
    <row r="29" spans="1:6" x14ac:dyDescent="0.2">
      <c r="A29" s="21" t="s">
        <v>321</v>
      </c>
      <c r="B29" s="21" t="s">
        <v>320</v>
      </c>
      <c r="C29" s="21" t="s">
        <v>84</v>
      </c>
      <c r="D29" s="24">
        <v>303999</v>
      </c>
      <c r="E29" s="22">
        <v>11531.898069999999</v>
      </c>
      <c r="F29" s="23">
        <v>1.54468348079482</v>
      </c>
    </row>
    <row r="30" spans="1:6" x14ac:dyDescent="0.2">
      <c r="A30" s="21" t="s">
        <v>677</v>
      </c>
      <c r="B30" s="21" t="s">
        <v>676</v>
      </c>
      <c r="C30" s="21" t="s">
        <v>153</v>
      </c>
      <c r="D30" s="24">
        <v>800000</v>
      </c>
      <c r="E30" s="22">
        <v>11460.8</v>
      </c>
      <c r="F30" s="23">
        <v>1.53515998227109</v>
      </c>
    </row>
    <row r="31" spans="1:6" x14ac:dyDescent="0.2">
      <c r="A31" s="21" t="s">
        <v>671</v>
      </c>
      <c r="B31" s="21" t="s">
        <v>670</v>
      </c>
      <c r="C31" s="21" t="s">
        <v>175</v>
      </c>
      <c r="D31" s="24">
        <v>200000</v>
      </c>
      <c r="E31" s="22">
        <v>11408.2</v>
      </c>
      <c r="F31" s="23">
        <v>1.52811427734059</v>
      </c>
    </row>
    <row r="32" spans="1:6" x14ac:dyDescent="0.2">
      <c r="A32" s="21" t="s">
        <v>127</v>
      </c>
      <c r="B32" s="21" t="s">
        <v>126</v>
      </c>
      <c r="C32" s="21" t="s">
        <v>128</v>
      </c>
      <c r="D32" s="24">
        <v>2000000</v>
      </c>
      <c r="E32" s="22">
        <v>10970</v>
      </c>
      <c r="F32" s="23">
        <v>1.4694179294215</v>
      </c>
    </row>
    <row r="33" spans="1:9" x14ac:dyDescent="0.2">
      <c r="A33" s="21" t="s">
        <v>607</v>
      </c>
      <c r="B33" s="21" t="s">
        <v>606</v>
      </c>
      <c r="C33" s="21" t="s">
        <v>308</v>
      </c>
      <c r="D33" s="24">
        <v>17500000</v>
      </c>
      <c r="E33" s="22">
        <v>10806.25</v>
      </c>
      <c r="F33" s="23">
        <v>1.44748381949052</v>
      </c>
    </row>
    <row r="34" spans="1:9" x14ac:dyDescent="0.2">
      <c r="A34" s="21" t="s">
        <v>216</v>
      </c>
      <c r="B34" s="21" t="s">
        <v>215</v>
      </c>
      <c r="C34" s="21" t="s">
        <v>217</v>
      </c>
      <c r="D34" s="24">
        <v>350000</v>
      </c>
      <c r="E34" s="22">
        <v>9323.8250000000007</v>
      </c>
      <c r="F34" s="23">
        <v>1.24891482459329</v>
      </c>
    </row>
    <row r="35" spans="1:9" x14ac:dyDescent="0.2">
      <c r="A35" s="21" t="s">
        <v>690</v>
      </c>
      <c r="B35" s="21" t="s">
        <v>689</v>
      </c>
      <c r="C35" s="21" t="s">
        <v>288</v>
      </c>
      <c r="D35" s="24">
        <v>1635383</v>
      </c>
      <c r="E35" s="22">
        <v>9112.3540759999996</v>
      </c>
      <c r="F35" s="23">
        <v>1.2205885559262899</v>
      </c>
    </row>
    <row r="36" spans="1:9" x14ac:dyDescent="0.2">
      <c r="A36" s="21" t="s">
        <v>656</v>
      </c>
      <c r="B36" s="21" t="s">
        <v>655</v>
      </c>
      <c r="C36" s="21" t="s">
        <v>153</v>
      </c>
      <c r="D36" s="24">
        <v>1400000</v>
      </c>
      <c r="E36" s="22">
        <v>9053.7999999999993</v>
      </c>
      <c r="F36" s="23">
        <v>1.21274530988116</v>
      </c>
    </row>
    <row r="37" spans="1:9" x14ac:dyDescent="0.2">
      <c r="A37" s="21" t="s">
        <v>692</v>
      </c>
      <c r="B37" s="21" t="s">
        <v>691</v>
      </c>
      <c r="C37" s="21" t="s">
        <v>97</v>
      </c>
      <c r="D37" s="24">
        <v>426199</v>
      </c>
      <c r="E37" s="22">
        <v>8449.3951749999997</v>
      </c>
      <c r="F37" s="23">
        <v>1.1317860312591099</v>
      </c>
    </row>
    <row r="38" spans="1:9" x14ac:dyDescent="0.2">
      <c r="A38" s="21" t="s">
        <v>673</v>
      </c>
      <c r="B38" s="21" t="s">
        <v>672</v>
      </c>
      <c r="C38" s="21" t="s">
        <v>134</v>
      </c>
      <c r="D38" s="24">
        <v>2100000</v>
      </c>
      <c r="E38" s="22">
        <v>8174.25</v>
      </c>
      <c r="F38" s="23">
        <v>1.0949306754397099</v>
      </c>
    </row>
    <row r="39" spans="1:9" x14ac:dyDescent="0.2">
      <c r="A39" s="21" t="s">
        <v>694</v>
      </c>
      <c r="B39" s="21" t="s">
        <v>693</v>
      </c>
      <c r="C39" s="21" t="s">
        <v>97</v>
      </c>
      <c r="D39" s="24">
        <v>350000</v>
      </c>
      <c r="E39" s="22">
        <v>8069.4250000000002</v>
      </c>
      <c r="F39" s="23">
        <v>1.0808894963648199</v>
      </c>
    </row>
    <row r="40" spans="1:9" x14ac:dyDescent="0.2">
      <c r="A40" s="21" t="s">
        <v>157</v>
      </c>
      <c r="B40" s="21" t="s">
        <v>156</v>
      </c>
      <c r="C40" s="21" t="s">
        <v>97</v>
      </c>
      <c r="D40" s="24">
        <v>153395</v>
      </c>
      <c r="E40" s="22">
        <v>7980.5282699999998</v>
      </c>
      <c r="F40" s="23">
        <v>1.0689818893521501</v>
      </c>
    </row>
    <row r="41" spans="1:9" x14ac:dyDescent="0.2">
      <c r="A41" s="21" t="s">
        <v>107</v>
      </c>
      <c r="B41" s="21" t="s">
        <v>106</v>
      </c>
      <c r="C41" s="21" t="s">
        <v>108</v>
      </c>
      <c r="D41" s="24">
        <v>747510</v>
      </c>
      <c r="E41" s="22">
        <v>7715.7982199999997</v>
      </c>
      <c r="F41" s="23">
        <v>1.0335216266423399</v>
      </c>
    </row>
    <row r="42" spans="1:9" x14ac:dyDescent="0.2">
      <c r="A42" s="21" t="s">
        <v>387</v>
      </c>
      <c r="B42" s="21" t="s">
        <v>386</v>
      </c>
      <c r="C42" s="21" t="s">
        <v>125</v>
      </c>
      <c r="D42" s="24">
        <v>150000</v>
      </c>
      <c r="E42" s="22">
        <v>7710.2250000000004</v>
      </c>
      <c r="F42" s="23">
        <v>1.0327751007177599</v>
      </c>
    </row>
    <row r="43" spans="1:9" x14ac:dyDescent="0.2">
      <c r="A43" s="21" t="s">
        <v>665</v>
      </c>
      <c r="B43" s="21" t="s">
        <v>664</v>
      </c>
      <c r="C43" s="21" t="s">
        <v>165</v>
      </c>
      <c r="D43" s="24">
        <v>1200000</v>
      </c>
      <c r="E43" s="22">
        <v>6433.2</v>
      </c>
      <c r="F43" s="23">
        <v>0.86171918172783701</v>
      </c>
    </row>
    <row r="44" spans="1:9" x14ac:dyDescent="0.2">
      <c r="A44" s="21" t="s">
        <v>586</v>
      </c>
      <c r="B44" s="21" t="s">
        <v>585</v>
      </c>
      <c r="C44" s="21" t="s">
        <v>165</v>
      </c>
      <c r="D44" s="24">
        <v>2000000</v>
      </c>
      <c r="E44" s="22">
        <v>5534</v>
      </c>
      <c r="F44" s="23">
        <v>0.74127245409467302</v>
      </c>
    </row>
    <row r="45" spans="1:9" x14ac:dyDescent="0.2">
      <c r="A45" s="21" t="s">
        <v>164</v>
      </c>
      <c r="B45" s="21" t="s">
        <v>163</v>
      </c>
      <c r="C45" s="21" t="s">
        <v>165</v>
      </c>
      <c r="D45" s="24">
        <v>280785</v>
      </c>
      <c r="E45" s="22">
        <v>2132.9832529999999</v>
      </c>
      <c r="F45" s="23">
        <v>0.28571046810519501</v>
      </c>
    </row>
    <row r="46" spans="1:9" x14ac:dyDescent="0.2">
      <c r="A46" s="20" t="s">
        <v>25</v>
      </c>
      <c r="B46" s="20"/>
      <c r="C46" s="20"/>
      <c r="D46" s="20"/>
      <c r="E46" s="25">
        <f>SUM(E7:E45)</f>
        <v>703865.60704399995</v>
      </c>
      <c r="F46" s="26">
        <f>SUM(F7:F45)</f>
        <v>94.281927337611535</v>
      </c>
      <c r="G46" s="14"/>
      <c r="H46" s="14"/>
      <c r="I46" s="14"/>
    </row>
    <row r="47" spans="1:9" x14ac:dyDescent="0.2">
      <c r="A47" s="21"/>
      <c r="B47" s="21"/>
      <c r="C47" s="21"/>
      <c r="D47" s="21"/>
      <c r="E47" s="22"/>
      <c r="F47" s="23"/>
    </row>
    <row r="48" spans="1:9" x14ac:dyDescent="0.2">
      <c r="A48" s="20" t="s">
        <v>314</v>
      </c>
      <c r="B48" s="21"/>
      <c r="C48" s="21"/>
      <c r="D48" s="21"/>
      <c r="E48" s="22"/>
      <c r="F48" s="23"/>
    </row>
    <row r="49" spans="1:9" x14ac:dyDescent="0.2">
      <c r="A49" s="21" t="s">
        <v>316</v>
      </c>
      <c r="B49" s="21" t="s">
        <v>315</v>
      </c>
      <c r="C49" s="21" t="s">
        <v>142</v>
      </c>
      <c r="D49" s="24">
        <v>300000</v>
      </c>
      <c r="E49" s="22">
        <v>18854.6672</v>
      </c>
      <c r="F49" s="23">
        <v>2.52555934703331</v>
      </c>
    </row>
    <row r="50" spans="1:9" x14ac:dyDescent="0.2">
      <c r="A50" s="21" t="s">
        <v>405</v>
      </c>
      <c r="B50" s="21" t="s">
        <v>404</v>
      </c>
      <c r="C50" s="21" t="s">
        <v>142</v>
      </c>
      <c r="D50" s="24">
        <v>350000</v>
      </c>
      <c r="E50" s="22">
        <v>6841.1512579999999</v>
      </c>
      <c r="F50" s="23">
        <v>0.91636374807562604</v>
      </c>
    </row>
    <row r="51" spans="1:9" x14ac:dyDescent="0.2">
      <c r="A51" s="20" t="s">
        <v>25</v>
      </c>
      <c r="B51" s="20"/>
      <c r="C51" s="20"/>
      <c r="D51" s="20"/>
      <c r="E51" s="25">
        <f>SUM(E48:E50)</f>
        <v>25695.818458000002</v>
      </c>
      <c r="F51" s="26">
        <f>SUM(F48:F50)</f>
        <v>3.4419230951089359</v>
      </c>
      <c r="G51" s="14"/>
      <c r="H51" s="14"/>
      <c r="I51" s="14"/>
    </row>
    <row r="52" spans="1:9" x14ac:dyDescent="0.2">
      <c r="A52" s="21"/>
      <c r="B52" s="21"/>
      <c r="C52" s="21"/>
      <c r="D52" s="21"/>
      <c r="E52" s="22"/>
      <c r="F52" s="23"/>
    </row>
    <row r="53" spans="1:9" x14ac:dyDescent="0.2">
      <c r="A53" s="20" t="s">
        <v>26</v>
      </c>
      <c r="B53" s="20"/>
      <c r="C53" s="20"/>
      <c r="D53" s="20"/>
      <c r="E53" s="25">
        <f>E46+E51</f>
        <v>729561.42550199991</v>
      </c>
      <c r="F53" s="26">
        <f>F46+F51</f>
        <v>97.723850432720468</v>
      </c>
      <c r="G53" s="14"/>
      <c r="H53" s="14"/>
      <c r="I53" s="14"/>
    </row>
    <row r="54" spans="1:9" x14ac:dyDescent="0.2">
      <c r="A54" s="20"/>
      <c r="B54" s="20"/>
      <c r="C54" s="20"/>
      <c r="D54" s="20"/>
      <c r="E54" s="25"/>
      <c r="F54" s="26"/>
      <c r="G54" s="14"/>
      <c r="H54" s="14"/>
      <c r="I54" s="14"/>
    </row>
    <row r="55" spans="1:9" x14ac:dyDescent="0.2">
      <c r="A55" s="20" t="s">
        <v>28</v>
      </c>
      <c r="B55" s="20"/>
      <c r="C55" s="20"/>
      <c r="D55" s="20"/>
      <c r="E55" s="25">
        <f>E57-(E46+E51)</f>
        <v>16992.688229200081</v>
      </c>
      <c r="F55" s="26">
        <f>F57-(F46+F51)</f>
        <v>2.276149567279532</v>
      </c>
      <c r="G55" s="14"/>
      <c r="H55" s="14"/>
      <c r="I55" s="14"/>
    </row>
    <row r="56" spans="1:9" x14ac:dyDescent="0.2">
      <c r="A56" s="20"/>
      <c r="B56" s="20"/>
      <c r="C56" s="20"/>
      <c r="D56" s="20"/>
      <c r="E56" s="25"/>
      <c r="F56" s="26"/>
      <c r="G56" s="14"/>
      <c r="H56" s="14"/>
      <c r="I56" s="14"/>
    </row>
    <row r="57" spans="1:9" x14ac:dyDescent="0.2">
      <c r="A57" s="27" t="s">
        <v>27</v>
      </c>
      <c r="B57" s="27"/>
      <c r="C57" s="27"/>
      <c r="D57" s="27"/>
      <c r="E57" s="28">
        <v>746554.11373119999</v>
      </c>
      <c r="F57" s="29">
        <v>100</v>
      </c>
      <c r="G57" s="14"/>
      <c r="H57" s="14"/>
      <c r="I57" s="14"/>
    </row>
    <row r="59" spans="1:9" x14ac:dyDescent="0.2">
      <c r="A59" s="14" t="s">
        <v>31</v>
      </c>
    </row>
    <row r="60" spans="1:9" x14ac:dyDescent="0.2">
      <c r="A60" s="14" t="s">
        <v>32</v>
      </c>
    </row>
    <row r="61" spans="1:9" x14ac:dyDescent="0.2">
      <c r="A61" s="14" t="s">
        <v>33</v>
      </c>
      <c r="B61" s="14"/>
      <c r="C61" s="30" t="s">
        <v>35</v>
      </c>
      <c r="D61" s="14" t="s">
        <v>34</v>
      </c>
    </row>
    <row r="62" spans="1:9" x14ac:dyDescent="0.2">
      <c r="A62" s="7" t="s">
        <v>63</v>
      </c>
      <c r="C62" s="31">
        <v>744.52369999999996</v>
      </c>
      <c r="D62" s="31">
        <v>844.65549999999996</v>
      </c>
    </row>
    <row r="63" spans="1:9" x14ac:dyDescent="0.2">
      <c r="A63" s="7" t="s">
        <v>71</v>
      </c>
      <c r="C63" s="31">
        <v>41.258099999999999</v>
      </c>
      <c r="D63" s="31">
        <v>46.806899999999999</v>
      </c>
    </row>
    <row r="64" spans="1:9" x14ac:dyDescent="0.2">
      <c r="A64" s="7" t="s">
        <v>64</v>
      </c>
      <c r="C64" s="31">
        <v>810.65940000000001</v>
      </c>
      <c r="D64" s="31">
        <v>923.94090000000006</v>
      </c>
    </row>
    <row r="65" spans="1:4" x14ac:dyDescent="0.2">
      <c r="A65" s="7" t="s">
        <v>72</v>
      </c>
      <c r="C65" s="31">
        <v>47.085799999999999</v>
      </c>
      <c r="D65" s="31">
        <v>53.6629</v>
      </c>
    </row>
    <row r="67" spans="1:4" x14ac:dyDescent="0.2">
      <c r="A67" s="7" t="s">
        <v>36</v>
      </c>
    </row>
    <row r="69" spans="1:4" x14ac:dyDescent="0.2">
      <c r="A69" s="14" t="s">
        <v>37</v>
      </c>
      <c r="D69" s="30" t="s">
        <v>38</v>
      </c>
    </row>
    <row r="71" spans="1:4" x14ac:dyDescent="0.2">
      <c r="A71" s="14" t="s">
        <v>266</v>
      </c>
      <c r="D71" s="49">
        <v>0.309</v>
      </c>
    </row>
    <row r="73" spans="1:4" x14ac:dyDescent="0.2">
      <c r="A73" s="99" t="s">
        <v>844</v>
      </c>
      <c r="B73" s="99"/>
      <c r="C73" s="99"/>
      <c r="D73" s="30" t="s">
        <v>38</v>
      </c>
    </row>
    <row r="75" spans="1:4" x14ac:dyDescent="0.2">
      <c r="A75" s="14" t="s">
        <v>814</v>
      </c>
    </row>
    <row r="76" spans="1:4" x14ac:dyDescent="0.2">
      <c r="A76" s="53"/>
    </row>
    <row r="77" spans="1:4" x14ac:dyDescent="0.2">
      <c r="A77" s="54" t="s">
        <v>809</v>
      </c>
    </row>
    <row r="78" spans="1:4" x14ac:dyDescent="0.2">
      <c r="A78" s="55"/>
    </row>
    <row r="79" spans="1:4" x14ac:dyDescent="0.2">
      <c r="A79" s="56"/>
    </row>
    <row r="80" spans="1:4" x14ac:dyDescent="0.2">
      <c r="A80" s="56"/>
    </row>
    <row r="81" spans="1:1" x14ac:dyDescent="0.2">
      <c r="A81" s="56"/>
    </row>
    <row r="82" spans="1:1" x14ac:dyDescent="0.2">
      <c r="A82" s="56"/>
    </row>
    <row r="83" spans="1:1" x14ac:dyDescent="0.2">
      <c r="A83" s="56"/>
    </row>
    <row r="84" spans="1:1" x14ac:dyDescent="0.2">
      <c r="A84" s="56"/>
    </row>
    <row r="85" spans="1:1" x14ac:dyDescent="0.2">
      <c r="A85" s="56"/>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4" t="s">
        <v>826</v>
      </c>
    </row>
    <row r="92" spans="1:1" x14ac:dyDescent="0.2">
      <c r="A92" s="56"/>
    </row>
    <row r="93" spans="1:1" x14ac:dyDescent="0.2">
      <c r="A93" s="54" t="s">
        <v>810</v>
      </c>
    </row>
    <row r="94" spans="1:1" x14ac:dyDescent="0.2">
      <c r="A94" s="56"/>
    </row>
    <row r="95" spans="1:1" x14ac:dyDescent="0.2">
      <c r="A95" s="56"/>
    </row>
    <row r="96" spans="1:1" x14ac:dyDescent="0.2">
      <c r="A96" s="56"/>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sheetData>
  <mergeCells count="2">
    <mergeCell ref="A1:F1"/>
    <mergeCell ref="A73:C73"/>
  </mergeCells>
  <conditionalFormatting sqref="F2:F3 F208:F65536">
    <cfRule type="cellIs" dxfId="36" priority="2" stopIfTrue="1" operator="between">
      <formula>0.009</formula>
      <formula>-0.009</formula>
    </cfRule>
  </conditionalFormatting>
  <conditionalFormatting sqref="F5:F107">
    <cfRule type="cellIs" dxfId="35"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2" t="s">
        <v>20</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80</v>
      </c>
      <c r="B7" s="21" t="s">
        <v>79</v>
      </c>
      <c r="C7" s="21" t="s">
        <v>81</v>
      </c>
      <c r="D7" s="24">
        <v>513211</v>
      </c>
      <c r="E7" s="22">
        <v>18095.81986</v>
      </c>
      <c r="F7" s="23">
        <v>9.6331187392519393</v>
      </c>
    </row>
    <row r="8" spans="1:6" x14ac:dyDescent="0.2">
      <c r="A8" s="21" t="s">
        <v>90</v>
      </c>
      <c r="B8" s="21" t="s">
        <v>89</v>
      </c>
      <c r="C8" s="21" t="s">
        <v>91</v>
      </c>
      <c r="D8" s="24">
        <v>4600000</v>
      </c>
      <c r="E8" s="22">
        <v>14312.9</v>
      </c>
      <c r="F8" s="23">
        <v>7.6193212725228303</v>
      </c>
    </row>
    <row r="9" spans="1:6" x14ac:dyDescent="0.2">
      <c r="A9" s="21" t="s">
        <v>149</v>
      </c>
      <c r="B9" s="21" t="s">
        <v>148</v>
      </c>
      <c r="C9" s="21" t="s">
        <v>150</v>
      </c>
      <c r="D9" s="24">
        <v>4800000</v>
      </c>
      <c r="E9" s="22">
        <v>9842.4</v>
      </c>
      <c r="F9" s="23">
        <v>5.2394977742231603</v>
      </c>
    </row>
    <row r="10" spans="1:6" x14ac:dyDescent="0.2">
      <c r="A10" s="21" t="s">
        <v>237</v>
      </c>
      <c r="B10" s="21" t="s">
        <v>236</v>
      </c>
      <c r="C10" s="21" t="s">
        <v>91</v>
      </c>
      <c r="D10" s="24">
        <v>4100000</v>
      </c>
      <c r="E10" s="22">
        <v>9725.2000000000007</v>
      </c>
      <c r="F10" s="23">
        <v>5.1771075910220103</v>
      </c>
    </row>
    <row r="11" spans="1:6" x14ac:dyDescent="0.2">
      <c r="A11" s="21" t="s">
        <v>78</v>
      </c>
      <c r="B11" s="21" t="s">
        <v>77</v>
      </c>
      <c r="C11" s="21" t="s">
        <v>76</v>
      </c>
      <c r="D11" s="24">
        <v>800000</v>
      </c>
      <c r="E11" s="22">
        <v>7972.8</v>
      </c>
      <c r="F11" s="23">
        <v>4.2442359439086399</v>
      </c>
    </row>
    <row r="12" spans="1:6" x14ac:dyDescent="0.2">
      <c r="A12" s="21" t="s">
        <v>652</v>
      </c>
      <c r="B12" s="21" t="s">
        <v>651</v>
      </c>
      <c r="C12" s="21" t="s">
        <v>103</v>
      </c>
      <c r="D12" s="24">
        <v>229407</v>
      </c>
      <c r="E12" s="22">
        <v>7454.4657619999998</v>
      </c>
      <c r="F12" s="23">
        <v>3.9683061822341901</v>
      </c>
    </row>
    <row r="13" spans="1:6" x14ac:dyDescent="0.2">
      <c r="A13" s="21" t="s">
        <v>102</v>
      </c>
      <c r="B13" s="21" t="s">
        <v>101</v>
      </c>
      <c r="C13" s="21" t="s">
        <v>103</v>
      </c>
      <c r="D13" s="24">
        <v>1119847</v>
      </c>
      <c r="E13" s="22">
        <v>7340.0371619999996</v>
      </c>
      <c r="F13" s="23">
        <v>3.9073913245767602</v>
      </c>
    </row>
    <row r="14" spans="1:6" x14ac:dyDescent="0.2">
      <c r="A14" s="21" t="s">
        <v>107</v>
      </c>
      <c r="B14" s="21" t="s">
        <v>106</v>
      </c>
      <c r="C14" s="21" t="s">
        <v>108</v>
      </c>
      <c r="D14" s="24">
        <v>710000</v>
      </c>
      <c r="E14" s="22">
        <v>7328.62</v>
      </c>
      <c r="F14" s="23">
        <v>3.90131351887013</v>
      </c>
    </row>
    <row r="15" spans="1:6" x14ac:dyDescent="0.2">
      <c r="A15" s="21" t="s">
        <v>435</v>
      </c>
      <c r="B15" s="21" t="s">
        <v>434</v>
      </c>
      <c r="C15" s="21" t="s">
        <v>436</v>
      </c>
      <c r="D15" s="24">
        <v>200000</v>
      </c>
      <c r="E15" s="22">
        <v>6399.7</v>
      </c>
      <c r="F15" s="23">
        <v>3.4068127596618698</v>
      </c>
    </row>
    <row r="16" spans="1:6" x14ac:dyDescent="0.2">
      <c r="A16" s="21" t="s">
        <v>99</v>
      </c>
      <c r="B16" s="21" t="s">
        <v>98</v>
      </c>
      <c r="C16" s="21" t="s">
        <v>100</v>
      </c>
      <c r="D16" s="24">
        <v>238000</v>
      </c>
      <c r="E16" s="22">
        <v>6152.1809999999996</v>
      </c>
      <c r="F16" s="23">
        <v>3.2750486320529602</v>
      </c>
    </row>
    <row r="17" spans="1:6" x14ac:dyDescent="0.2">
      <c r="A17" s="21" t="s">
        <v>471</v>
      </c>
      <c r="B17" s="21" t="s">
        <v>470</v>
      </c>
      <c r="C17" s="21" t="s">
        <v>81</v>
      </c>
      <c r="D17" s="24">
        <v>950000</v>
      </c>
      <c r="E17" s="22">
        <v>5340.9</v>
      </c>
      <c r="F17" s="23">
        <v>2.8431717530631202</v>
      </c>
    </row>
    <row r="18" spans="1:6" x14ac:dyDescent="0.2">
      <c r="A18" s="21" t="s">
        <v>159</v>
      </c>
      <c r="B18" s="21" t="s">
        <v>158</v>
      </c>
      <c r="C18" s="21" t="s">
        <v>160</v>
      </c>
      <c r="D18" s="24">
        <v>575000</v>
      </c>
      <c r="E18" s="22">
        <v>5171.55</v>
      </c>
      <c r="F18" s="23">
        <v>2.7530200676952599</v>
      </c>
    </row>
    <row r="19" spans="1:6" x14ac:dyDescent="0.2">
      <c r="A19" s="21" t="s">
        <v>448</v>
      </c>
      <c r="B19" s="21" t="s">
        <v>447</v>
      </c>
      <c r="C19" s="21" t="s">
        <v>428</v>
      </c>
      <c r="D19" s="24">
        <v>510000</v>
      </c>
      <c r="E19" s="22">
        <v>5027.07</v>
      </c>
      <c r="F19" s="23">
        <v>2.6761076643769801</v>
      </c>
    </row>
    <row r="20" spans="1:6" x14ac:dyDescent="0.2">
      <c r="A20" s="21" t="s">
        <v>118</v>
      </c>
      <c r="B20" s="21" t="s">
        <v>117</v>
      </c>
      <c r="C20" s="21" t="s">
        <v>119</v>
      </c>
      <c r="D20" s="24">
        <v>3500000</v>
      </c>
      <c r="E20" s="22">
        <v>4886</v>
      </c>
      <c r="F20" s="23">
        <v>2.60101053857335</v>
      </c>
    </row>
    <row r="21" spans="1:6" x14ac:dyDescent="0.2">
      <c r="A21" s="21" t="s">
        <v>133</v>
      </c>
      <c r="B21" s="21" t="s">
        <v>132</v>
      </c>
      <c r="C21" s="21" t="s">
        <v>134</v>
      </c>
      <c r="D21" s="24">
        <v>550000</v>
      </c>
      <c r="E21" s="22">
        <v>4728.0749999999998</v>
      </c>
      <c r="F21" s="23">
        <v>2.5169408313887001</v>
      </c>
    </row>
    <row r="22" spans="1:6" x14ac:dyDescent="0.2">
      <c r="A22" s="21" t="s">
        <v>513</v>
      </c>
      <c r="B22" s="21" t="s">
        <v>512</v>
      </c>
      <c r="C22" s="21" t="s">
        <v>103</v>
      </c>
      <c r="D22" s="24">
        <v>750000</v>
      </c>
      <c r="E22" s="22">
        <v>4518</v>
      </c>
      <c r="F22" s="23">
        <v>2.40510962203733</v>
      </c>
    </row>
    <row r="23" spans="1:6" x14ac:dyDescent="0.2">
      <c r="A23" s="21" t="s">
        <v>533</v>
      </c>
      <c r="B23" s="21" t="s">
        <v>532</v>
      </c>
      <c r="C23" s="21" t="s">
        <v>81</v>
      </c>
      <c r="D23" s="24">
        <v>2500000</v>
      </c>
      <c r="E23" s="22">
        <v>4168.75</v>
      </c>
      <c r="F23" s="23">
        <v>2.2191900701346001</v>
      </c>
    </row>
    <row r="24" spans="1:6" x14ac:dyDescent="0.2">
      <c r="A24" s="21" t="s">
        <v>86</v>
      </c>
      <c r="B24" s="21" t="s">
        <v>85</v>
      </c>
      <c r="C24" s="21" t="s">
        <v>76</v>
      </c>
      <c r="D24" s="24">
        <v>350000</v>
      </c>
      <c r="E24" s="22">
        <v>3858.05</v>
      </c>
      <c r="F24" s="23">
        <v>2.0537922039179102</v>
      </c>
    </row>
    <row r="25" spans="1:6" x14ac:dyDescent="0.2">
      <c r="A25" s="21" t="s">
        <v>658</v>
      </c>
      <c r="B25" s="21" t="s">
        <v>657</v>
      </c>
      <c r="C25" s="21" t="s">
        <v>134</v>
      </c>
      <c r="D25" s="24">
        <v>115000</v>
      </c>
      <c r="E25" s="22">
        <v>3412.165</v>
      </c>
      <c r="F25" s="23">
        <v>1.81643002954383</v>
      </c>
    </row>
    <row r="26" spans="1:6" x14ac:dyDescent="0.2">
      <c r="A26" s="21" t="s">
        <v>477</v>
      </c>
      <c r="B26" s="21" t="s">
        <v>476</v>
      </c>
      <c r="C26" s="21" t="s">
        <v>134</v>
      </c>
      <c r="D26" s="24">
        <v>3200000</v>
      </c>
      <c r="E26" s="22">
        <v>3321.6</v>
      </c>
      <c r="F26" s="23">
        <v>1.76821870751642</v>
      </c>
    </row>
    <row r="27" spans="1:6" x14ac:dyDescent="0.2">
      <c r="A27" s="21" t="s">
        <v>319</v>
      </c>
      <c r="B27" s="21" t="s">
        <v>318</v>
      </c>
      <c r="C27" s="21" t="s">
        <v>91</v>
      </c>
      <c r="D27" s="24">
        <v>5000000</v>
      </c>
      <c r="E27" s="22">
        <v>3230</v>
      </c>
      <c r="F27" s="23">
        <v>1.71945641416126</v>
      </c>
    </row>
    <row r="28" spans="1:6" x14ac:dyDescent="0.2">
      <c r="A28" s="21" t="s">
        <v>105</v>
      </c>
      <c r="B28" s="21" t="s">
        <v>104</v>
      </c>
      <c r="C28" s="21" t="s">
        <v>76</v>
      </c>
      <c r="D28" s="24">
        <v>500000</v>
      </c>
      <c r="E28" s="22">
        <v>3210.25</v>
      </c>
      <c r="F28" s="23">
        <v>1.7089427100808601</v>
      </c>
    </row>
    <row r="29" spans="1:6" x14ac:dyDescent="0.2">
      <c r="A29" s="21" t="s">
        <v>115</v>
      </c>
      <c r="B29" s="21" t="s">
        <v>114</v>
      </c>
      <c r="C29" s="21" t="s">
        <v>116</v>
      </c>
      <c r="D29" s="24">
        <v>1700000</v>
      </c>
      <c r="E29" s="22">
        <v>3131.4</v>
      </c>
      <c r="F29" s="23">
        <v>1.66696774467634</v>
      </c>
    </row>
    <row r="30" spans="1:6" x14ac:dyDescent="0.2">
      <c r="A30" s="21" t="s">
        <v>630</v>
      </c>
      <c r="B30" s="21" t="s">
        <v>629</v>
      </c>
      <c r="C30" s="21" t="s">
        <v>599</v>
      </c>
      <c r="D30" s="24">
        <v>1625000</v>
      </c>
      <c r="E30" s="22">
        <v>2950.1875</v>
      </c>
      <c r="F30" s="23">
        <v>1.57050118261715</v>
      </c>
    </row>
    <row r="31" spans="1:6" x14ac:dyDescent="0.2">
      <c r="A31" s="21" t="s">
        <v>463</v>
      </c>
      <c r="B31" s="21" t="s">
        <v>462</v>
      </c>
      <c r="C31" s="21" t="s">
        <v>81</v>
      </c>
      <c r="D31" s="24">
        <v>365000</v>
      </c>
      <c r="E31" s="22">
        <v>2919.4524999999999</v>
      </c>
      <c r="F31" s="23">
        <v>1.5541397297102599</v>
      </c>
    </row>
    <row r="32" spans="1:6" x14ac:dyDescent="0.2">
      <c r="A32" s="21" t="s">
        <v>564</v>
      </c>
      <c r="B32" s="21" t="s">
        <v>563</v>
      </c>
      <c r="C32" s="21" t="s">
        <v>165</v>
      </c>
      <c r="D32" s="24">
        <v>700000</v>
      </c>
      <c r="E32" s="22">
        <v>2889.95</v>
      </c>
      <c r="F32" s="23">
        <v>1.53843438517193</v>
      </c>
    </row>
    <row r="33" spans="1:9" x14ac:dyDescent="0.2">
      <c r="A33" s="21" t="s">
        <v>570</v>
      </c>
      <c r="B33" s="21" t="s">
        <v>569</v>
      </c>
      <c r="C33" s="21" t="s">
        <v>103</v>
      </c>
      <c r="D33" s="24">
        <v>135000</v>
      </c>
      <c r="E33" s="22">
        <v>2651.3325</v>
      </c>
      <c r="F33" s="23">
        <v>1.4114088771514599</v>
      </c>
    </row>
    <row r="34" spans="1:9" x14ac:dyDescent="0.2">
      <c r="A34" s="21" t="s">
        <v>186</v>
      </c>
      <c r="B34" s="21" t="s">
        <v>185</v>
      </c>
      <c r="C34" s="21" t="s">
        <v>145</v>
      </c>
      <c r="D34" s="24">
        <v>83606</v>
      </c>
      <c r="E34" s="22">
        <v>2621.3825240000001</v>
      </c>
      <c r="F34" s="23">
        <v>1.3954653234867</v>
      </c>
    </row>
    <row r="35" spans="1:9" x14ac:dyDescent="0.2">
      <c r="A35" s="21" t="s">
        <v>155</v>
      </c>
      <c r="B35" s="21" t="s">
        <v>154</v>
      </c>
      <c r="C35" s="21" t="s">
        <v>94</v>
      </c>
      <c r="D35" s="24">
        <v>25000</v>
      </c>
      <c r="E35" s="22">
        <v>2575.5875000000001</v>
      </c>
      <c r="F35" s="23">
        <v>1.37108682573021</v>
      </c>
    </row>
    <row r="36" spans="1:9" x14ac:dyDescent="0.2">
      <c r="A36" s="21" t="s">
        <v>643</v>
      </c>
      <c r="B36" s="21" t="s">
        <v>642</v>
      </c>
      <c r="C36" s="21" t="s">
        <v>145</v>
      </c>
      <c r="D36" s="24">
        <v>328012</v>
      </c>
      <c r="E36" s="22">
        <v>2352.5020639999998</v>
      </c>
      <c r="F36" s="23">
        <v>1.2523296480719499</v>
      </c>
    </row>
    <row r="37" spans="1:9" x14ac:dyDescent="0.2">
      <c r="A37" s="21" t="s">
        <v>144</v>
      </c>
      <c r="B37" s="21" t="s">
        <v>143</v>
      </c>
      <c r="C37" s="21" t="s">
        <v>145</v>
      </c>
      <c r="D37" s="24">
        <v>725000</v>
      </c>
      <c r="E37" s="22">
        <v>2254.0250000000001</v>
      </c>
      <c r="F37" s="23">
        <v>1.1999064222693001</v>
      </c>
    </row>
    <row r="38" spans="1:9" x14ac:dyDescent="0.2">
      <c r="A38" s="21" t="s">
        <v>172</v>
      </c>
      <c r="B38" s="21" t="s">
        <v>171</v>
      </c>
      <c r="C38" s="21" t="s">
        <v>116</v>
      </c>
      <c r="D38" s="24">
        <v>80000</v>
      </c>
      <c r="E38" s="22">
        <v>2243.1999999999998</v>
      </c>
      <c r="F38" s="23">
        <v>1.19414384775435</v>
      </c>
    </row>
    <row r="39" spans="1:9" x14ac:dyDescent="0.2">
      <c r="A39" s="21" t="s">
        <v>696</v>
      </c>
      <c r="B39" s="21" t="s">
        <v>695</v>
      </c>
      <c r="C39" s="21" t="s">
        <v>308</v>
      </c>
      <c r="D39" s="24">
        <v>450000</v>
      </c>
      <c r="E39" s="22">
        <v>1511.325</v>
      </c>
      <c r="F39" s="23">
        <v>0.80453791490163196</v>
      </c>
    </row>
    <row r="40" spans="1:9" x14ac:dyDescent="0.2">
      <c r="A40" s="21" t="s">
        <v>537</v>
      </c>
      <c r="B40" s="21" t="s">
        <v>536</v>
      </c>
      <c r="C40" s="21" t="s">
        <v>103</v>
      </c>
      <c r="D40" s="24">
        <v>154604</v>
      </c>
      <c r="E40" s="22">
        <v>1496.0256059999999</v>
      </c>
      <c r="F40" s="23">
        <v>0.79639344395857203</v>
      </c>
    </row>
    <row r="41" spans="1:9" x14ac:dyDescent="0.2">
      <c r="A41" s="21" t="s">
        <v>686</v>
      </c>
      <c r="B41" s="21" t="s">
        <v>685</v>
      </c>
      <c r="C41" s="21" t="s">
        <v>160</v>
      </c>
      <c r="D41" s="24">
        <v>55446</v>
      </c>
      <c r="E41" s="22">
        <v>1261.507392</v>
      </c>
      <c r="F41" s="23">
        <v>0.67155014758088105</v>
      </c>
    </row>
    <row r="42" spans="1:9" x14ac:dyDescent="0.2">
      <c r="A42" s="21" t="s">
        <v>698</v>
      </c>
      <c r="B42" s="21" t="s">
        <v>697</v>
      </c>
      <c r="C42" s="21" t="s">
        <v>81</v>
      </c>
      <c r="D42" s="24">
        <v>350000</v>
      </c>
      <c r="E42" s="22">
        <v>999.77499999999998</v>
      </c>
      <c r="F42" s="23">
        <v>0.53221967073315002</v>
      </c>
    </row>
    <row r="43" spans="1:9" x14ac:dyDescent="0.2">
      <c r="A43" s="21" t="s">
        <v>489</v>
      </c>
      <c r="B43" s="21" t="s">
        <v>488</v>
      </c>
      <c r="C43" s="21" t="s">
        <v>361</v>
      </c>
      <c r="D43" s="24">
        <v>96658</v>
      </c>
      <c r="E43" s="22">
        <v>537.41848000000005</v>
      </c>
      <c r="F43" s="23">
        <v>0.286089056509225</v>
      </c>
    </row>
    <row r="44" spans="1:9" x14ac:dyDescent="0.2">
      <c r="A44" s="20" t="s">
        <v>25</v>
      </c>
      <c r="B44" s="20"/>
      <c r="C44" s="20"/>
      <c r="D44" s="20"/>
      <c r="E44" s="25">
        <f>SUM(E7:E43)</f>
        <v>177891.60485</v>
      </c>
      <c r="F44" s="26">
        <f>SUM(F7:F43)</f>
        <v>94.698718571137221</v>
      </c>
      <c r="G44" s="14"/>
      <c r="H44" s="14"/>
      <c r="I44" s="14"/>
    </row>
    <row r="45" spans="1:9" x14ac:dyDescent="0.2">
      <c r="A45" s="21"/>
      <c r="B45" s="21"/>
      <c r="C45" s="21"/>
      <c r="D45" s="21"/>
      <c r="E45" s="22"/>
      <c r="F45" s="23"/>
    </row>
    <row r="46" spans="1:9" x14ac:dyDescent="0.2">
      <c r="A46" s="20" t="s">
        <v>26</v>
      </c>
      <c r="B46" s="20"/>
      <c r="C46" s="20"/>
      <c r="D46" s="20"/>
      <c r="E46" s="25">
        <f>E44</f>
        <v>177891.60485</v>
      </c>
      <c r="F46" s="26">
        <f>F44</f>
        <v>94.698718571137221</v>
      </c>
      <c r="G46" s="14"/>
      <c r="H46" s="14"/>
      <c r="I46" s="14"/>
    </row>
    <row r="47" spans="1:9" x14ac:dyDescent="0.2">
      <c r="A47" s="20"/>
      <c r="B47" s="20"/>
      <c r="C47" s="20"/>
      <c r="D47" s="20"/>
      <c r="E47" s="25"/>
      <c r="F47" s="26"/>
      <c r="G47" s="14"/>
      <c r="H47" s="14"/>
      <c r="I47" s="14"/>
    </row>
    <row r="48" spans="1:9" x14ac:dyDescent="0.2">
      <c r="A48" s="20" t="s">
        <v>28</v>
      </c>
      <c r="B48" s="20"/>
      <c r="C48" s="20"/>
      <c r="D48" s="20"/>
      <c r="E48" s="25">
        <f>E50-(E44)</f>
        <v>9958.4606357000011</v>
      </c>
      <c r="F48" s="26">
        <f>F50-(F44)</f>
        <v>5.3012814288627794</v>
      </c>
      <c r="G48" s="14"/>
      <c r="H48" s="14"/>
      <c r="I48" s="14"/>
    </row>
    <row r="49" spans="1:9" x14ac:dyDescent="0.2">
      <c r="A49" s="20"/>
      <c r="B49" s="20"/>
      <c r="C49" s="20"/>
      <c r="D49" s="20"/>
      <c r="E49" s="25"/>
      <c r="F49" s="26"/>
      <c r="G49" s="14"/>
      <c r="H49" s="14"/>
      <c r="I49" s="14"/>
    </row>
    <row r="50" spans="1:9" x14ac:dyDescent="0.2">
      <c r="A50" s="27" t="s">
        <v>27</v>
      </c>
      <c r="B50" s="27"/>
      <c r="C50" s="27"/>
      <c r="D50" s="27"/>
      <c r="E50" s="28">
        <v>187850.0654857</v>
      </c>
      <c r="F50" s="29">
        <v>100</v>
      </c>
      <c r="G50" s="14"/>
      <c r="H50" s="14"/>
      <c r="I50" s="14"/>
    </row>
    <row r="52" spans="1:9" x14ac:dyDescent="0.2">
      <c r="A52" s="14" t="s">
        <v>31</v>
      </c>
    </row>
    <row r="53" spans="1:9" x14ac:dyDescent="0.2">
      <c r="A53" s="14" t="s">
        <v>32</v>
      </c>
    </row>
    <row r="54" spans="1:9" x14ac:dyDescent="0.2">
      <c r="A54" s="14" t="s">
        <v>33</v>
      </c>
      <c r="B54" s="14"/>
      <c r="C54" s="30" t="s">
        <v>35</v>
      </c>
      <c r="D54" s="14" t="s">
        <v>34</v>
      </c>
    </row>
    <row r="55" spans="1:9" x14ac:dyDescent="0.2">
      <c r="A55" s="7" t="s">
        <v>63</v>
      </c>
      <c r="C55" s="31">
        <v>80.684100000000001</v>
      </c>
      <c r="D55" s="31">
        <v>108.15</v>
      </c>
    </row>
    <row r="56" spans="1:9" x14ac:dyDescent="0.2">
      <c r="A56" s="7" t="s">
        <v>71</v>
      </c>
      <c r="C56" s="31">
        <v>29.922000000000001</v>
      </c>
      <c r="D56" s="31">
        <v>36.932099999999998</v>
      </c>
    </row>
    <row r="57" spans="1:9" x14ac:dyDescent="0.2">
      <c r="A57" s="7" t="s">
        <v>64</v>
      </c>
      <c r="C57" s="31">
        <v>90.818399999999997</v>
      </c>
      <c r="D57" s="31">
        <v>122.3865</v>
      </c>
    </row>
    <row r="58" spans="1:9" x14ac:dyDescent="0.2">
      <c r="A58" s="7" t="s">
        <v>72</v>
      </c>
      <c r="C58" s="31">
        <v>35.480400000000003</v>
      </c>
      <c r="D58" s="31">
        <v>43.928699999999999</v>
      </c>
    </row>
    <row r="60" spans="1:9" x14ac:dyDescent="0.2">
      <c r="A60" s="14" t="s">
        <v>37</v>
      </c>
    </row>
    <row r="61" spans="1:9" x14ac:dyDescent="0.2">
      <c r="A61" s="94" t="s">
        <v>57</v>
      </c>
      <c r="B61" s="95"/>
      <c r="C61" s="34" t="s">
        <v>58</v>
      </c>
    </row>
    <row r="62" spans="1:9" x14ac:dyDescent="0.2">
      <c r="A62" s="90" t="s">
        <v>71</v>
      </c>
      <c r="B62" s="91"/>
      <c r="C62" s="35">
        <v>3.15</v>
      </c>
    </row>
    <row r="63" spans="1:9" x14ac:dyDescent="0.2">
      <c r="A63" s="90" t="s">
        <v>72</v>
      </c>
      <c r="B63" s="91"/>
      <c r="C63" s="35">
        <v>3.85</v>
      </c>
    </row>
    <row r="64" spans="1:9" x14ac:dyDescent="0.2">
      <c r="A64" s="7" t="s">
        <v>59</v>
      </c>
    </row>
    <row r="65" spans="1:4" x14ac:dyDescent="0.2">
      <c r="A65" s="7" t="s">
        <v>36</v>
      </c>
    </row>
    <row r="67" spans="1:4" x14ac:dyDescent="0.2">
      <c r="A67" s="14" t="s">
        <v>266</v>
      </c>
      <c r="D67" s="49">
        <v>0.16619999999999999</v>
      </c>
    </row>
    <row r="69" spans="1:4" x14ac:dyDescent="0.2">
      <c r="A69" s="99" t="s">
        <v>844</v>
      </c>
      <c r="B69" s="99"/>
      <c r="C69" s="99"/>
      <c r="D69" s="30" t="s">
        <v>38</v>
      </c>
    </row>
    <row r="71" spans="1:4" x14ac:dyDescent="0.2">
      <c r="A71" s="14" t="s">
        <v>814</v>
      </c>
    </row>
    <row r="72" spans="1:4" x14ac:dyDescent="0.2">
      <c r="A72" s="53"/>
    </row>
    <row r="73" spans="1:4" x14ac:dyDescent="0.2">
      <c r="A73" s="54" t="s">
        <v>809</v>
      </c>
    </row>
    <row r="74" spans="1:4" x14ac:dyDescent="0.2">
      <c r="A74" s="55"/>
    </row>
    <row r="75" spans="1:4" x14ac:dyDescent="0.2">
      <c r="A75" s="56"/>
    </row>
    <row r="76" spans="1:4" x14ac:dyDescent="0.2">
      <c r="A76" s="56"/>
    </row>
    <row r="77" spans="1:4" x14ac:dyDescent="0.2">
      <c r="A77" s="56"/>
    </row>
    <row r="78" spans="1:4" x14ac:dyDescent="0.2">
      <c r="A78" s="56"/>
    </row>
    <row r="79" spans="1:4" x14ac:dyDescent="0.2">
      <c r="A79" s="56"/>
    </row>
    <row r="80" spans="1:4" x14ac:dyDescent="0.2">
      <c r="A80" s="56"/>
    </row>
    <row r="81" spans="1:1" x14ac:dyDescent="0.2">
      <c r="A81" s="56"/>
    </row>
    <row r="82" spans="1:1" x14ac:dyDescent="0.2">
      <c r="A82" s="56"/>
    </row>
    <row r="83" spans="1:1" x14ac:dyDescent="0.2">
      <c r="A83" s="56"/>
    </row>
    <row r="84" spans="1:1" x14ac:dyDescent="0.2">
      <c r="A84" s="56"/>
    </row>
    <row r="85" spans="1:1" x14ac:dyDescent="0.2">
      <c r="A85" s="56"/>
    </row>
    <row r="86" spans="1:1" x14ac:dyDescent="0.2">
      <c r="A86" s="56"/>
    </row>
    <row r="87" spans="1:1" x14ac:dyDescent="0.2">
      <c r="A87" s="54" t="s">
        <v>827</v>
      </c>
    </row>
    <row r="88" spans="1:1" x14ac:dyDescent="0.2">
      <c r="A88" s="56"/>
    </row>
    <row r="89" spans="1:1" x14ac:dyDescent="0.2">
      <c r="A89" s="54" t="s">
        <v>810</v>
      </c>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6"/>
    </row>
    <row r="98" spans="1:1" x14ac:dyDescent="0.2">
      <c r="A98" s="56"/>
    </row>
    <row r="99" spans="1:1" x14ac:dyDescent="0.2">
      <c r="A99" s="56"/>
    </row>
    <row r="100" spans="1:1" x14ac:dyDescent="0.2">
      <c r="A100" s="56"/>
    </row>
    <row r="101" spans="1:1" x14ac:dyDescent="0.2">
      <c r="A101" s="56"/>
    </row>
  </sheetData>
  <mergeCells count="5">
    <mergeCell ref="A1:F1"/>
    <mergeCell ref="A61:B61"/>
    <mergeCell ref="A62:B62"/>
    <mergeCell ref="A63:B63"/>
    <mergeCell ref="A69:C69"/>
  </mergeCells>
  <conditionalFormatting sqref="F2:F3 F204:F65536">
    <cfRule type="cellIs" dxfId="34" priority="2" stopIfTrue="1" operator="between">
      <formula>0.009</formula>
      <formula>-0.009</formula>
    </cfRule>
  </conditionalFormatting>
  <conditionalFormatting sqref="F5:F103">
    <cfRule type="cellIs" dxfId="33"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2"/>
  <sheetViews>
    <sheetView workbookViewId="0">
      <selection sqref="A1:F1"/>
    </sheetView>
  </sheetViews>
  <sheetFormatPr defaultColWidth="9.140625" defaultRowHeight="11.25" x14ac:dyDescent="0.2"/>
  <cols>
    <col min="1" max="1" width="38.7109375" style="7" bestFit="1" customWidth="1"/>
    <col min="2" max="2" width="33.85546875" style="7" bestFit="1" customWidth="1"/>
    <col min="3" max="3" width="25.5703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92" t="s">
        <v>21</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78</v>
      </c>
      <c r="B7" s="21" t="s">
        <v>77</v>
      </c>
      <c r="C7" s="21" t="s">
        <v>76</v>
      </c>
      <c r="D7" s="24">
        <v>47656</v>
      </c>
      <c r="E7" s="22">
        <v>474.93969600000003</v>
      </c>
      <c r="F7" s="23">
        <v>1.90375690800397</v>
      </c>
    </row>
    <row r="8" spans="1:6" x14ac:dyDescent="0.2">
      <c r="A8" s="21" t="s">
        <v>124</v>
      </c>
      <c r="B8" s="21" t="s">
        <v>123</v>
      </c>
      <c r="C8" s="21" t="s">
        <v>125</v>
      </c>
      <c r="D8" s="24">
        <v>351259</v>
      </c>
      <c r="E8" s="22">
        <v>434.507383</v>
      </c>
      <c r="F8" s="23">
        <v>1.74168728984274</v>
      </c>
    </row>
    <row r="9" spans="1:6" x14ac:dyDescent="0.2">
      <c r="A9" s="21" t="s">
        <v>700</v>
      </c>
      <c r="B9" s="21" t="s">
        <v>699</v>
      </c>
      <c r="C9" s="21" t="s">
        <v>128</v>
      </c>
      <c r="D9" s="24">
        <v>35918</v>
      </c>
      <c r="E9" s="22">
        <v>390.35682400000002</v>
      </c>
      <c r="F9" s="23">
        <v>1.56471338684752</v>
      </c>
    </row>
    <row r="10" spans="1:6" x14ac:dyDescent="0.2">
      <c r="A10" s="21" t="s">
        <v>121</v>
      </c>
      <c r="B10" s="21" t="s">
        <v>120</v>
      </c>
      <c r="C10" s="21" t="s">
        <v>122</v>
      </c>
      <c r="D10" s="24">
        <v>33949</v>
      </c>
      <c r="E10" s="22">
        <v>379.46494749999999</v>
      </c>
      <c r="F10" s="23">
        <v>1.5210541911588</v>
      </c>
    </row>
    <row r="11" spans="1:6" x14ac:dyDescent="0.2">
      <c r="A11" s="21" t="s">
        <v>574</v>
      </c>
      <c r="B11" s="21" t="s">
        <v>573</v>
      </c>
      <c r="C11" s="21" t="s">
        <v>428</v>
      </c>
      <c r="D11" s="24">
        <v>26159</v>
      </c>
      <c r="E11" s="22">
        <v>377.56592649999999</v>
      </c>
      <c r="F11" s="23">
        <v>1.51344212087358</v>
      </c>
    </row>
    <row r="12" spans="1:6" x14ac:dyDescent="0.2">
      <c r="A12" s="21" t="s">
        <v>99</v>
      </c>
      <c r="B12" s="21" t="s">
        <v>98</v>
      </c>
      <c r="C12" s="21" t="s">
        <v>100</v>
      </c>
      <c r="D12" s="24">
        <v>13531</v>
      </c>
      <c r="E12" s="22">
        <v>349.76958450000001</v>
      </c>
      <c r="F12" s="23">
        <v>1.40202275848838</v>
      </c>
    </row>
    <row r="13" spans="1:6" x14ac:dyDescent="0.2">
      <c r="A13" s="21" t="s">
        <v>80</v>
      </c>
      <c r="B13" s="21" t="s">
        <v>79</v>
      </c>
      <c r="C13" s="21" t="s">
        <v>81</v>
      </c>
      <c r="D13" s="24">
        <v>9761</v>
      </c>
      <c r="E13" s="22">
        <v>344.17286000000001</v>
      </c>
      <c r="F13" s="23">
        <v>1.3795887462994501</v>
      </c>
    </row>
    <row r="14" spans="1:6" x14ac:dyDescent="0.2">
      <c r="A14" s="21" t="s">
        <v>584</v>
      </c>
      <c r="B14" s="21" t="s">
        <v>583</v>
      </c>
      <c r="C14" s="21" t="s">
        <v>131</v>
      </c>
      <c r="D14" s="24">
        <v>72489</v>
      </c>
      <c r="E14" s="22">
        <v>317.75553150000002</v>
      </c>
      <c r="F14" s="23">
        <v>1.2736970466869499</v>
      </c>
    </row>
    <row r="15" spans="1:6" x14ac:dyDescent="0.2">
      <c r="A15" s="21" t="s">
        <v>152</v>
      </c>
      <c r="B15" s="21" t="s">
        <v>151</v>
      </c>
      <c r="C15" s="21" t="s">
        <v>153</v>
      </c>
      <c r="D15" s="24">
        <v>55635</v>
      </c>
      <c r="E15" s="22">
        <v>297.56379750000002</v>
      </c>
      <c r="F15" s="23">
        <v>1.19276013319914</v>
      </c>
    </row>
    <row r="16" spans="1:6" x14ac:dyDescent="0.2">
      <c r="A16" s="21" t="s">
        <v>93</v>
      </c>
      <c r="B16" s="21" t="s">
        <v>92</v>
      </c>
      <c r="C16" s="21" t="s">
        <v>94</v>
      </c>
      <c r="D16" s="24">
        <v>30097</v>
      </c>
      <c r="E16" s="22">
        <v>234.74155150000001</v>
      </c>
      <c r="F16" s="23">
        <v>0.94094230073304796</v>
      </c>
    </row>
    <row r="17" spans="1:9" x14ac:dyDescent="0.2">
      <c r="A17" s="21" t="s">
        <v>456</v>
      </c>
      <c r="B17" s="21" t="s">
        <v>455</v>
      </c>
      <c r="C17" s="21" t="s">
        <v>308</v>
      </c>
      <c r="D17" s="24">
        <v>6159</v>
      </c>
      <c r="E17" s="22">
        <v>218.1302235</v>
      </c>
      <c r="F17" s="23">
        <v>0.87435715171842499</v>
      </c>
    </row>
    <row r="18" spans="1:9" x14ac:dyDescent="0.2">
      <c r="A18" s="20" t="s">
        <v>25</v>
      </c>
      <c r="B18" s="20"/>
      <c r="C18" s="20"/>
      <c r="D18" s="20"/>
      <c r="E18" s="25">
        <f>SUM(E7:E17)</f>
        <v>3818.9683254999995</v>
      </c>
      <c r="F18" s="26">
        <f>SUM(F7:F17)</f>
        <v>15.308022033852005</v>
      </c>
      <c r="G18" s="14"/>
      <c r="H18" s="14"/>
      <c r="I18" s="14"/>
    </row>
    <row r="19" spans="1:9" x14ac:dyDescent="0.2">
      <c r="A19" s="21"/>
      <c r="B19" s="21"/>
      <c r="C19" s="21"/>
      <c r="D19" s="21"/>
      <c r="E19" s="22"/>
      <c r="F19" s="23"/>
    </row>
    <row r="20" spans="1:9" x14ac:dyDescent="0.2">
      <c r="A20" s="20" t="s">
        <v>314</v>
      </c>
      <c r="B20" s="21"/>
      <c r="C20" s="21"/>
      <c r="D20" s="21"/>
      <c r="E20" s="22"/>
      <c r="F20" s="23"/>
    </row>
    <row r="21" spans="1:9" x14ac:dyDescent="0.2">
      <c r="A21" s="21" t="s">
        <v>702</v>
      </c>
      <c r="B21" s="21" t="s">
        <v>701</v>
      </c>
      <c r="C21" s="21" t="s">
        <v>339</v>
      </c>
      <c r="D21" s="24">
        <v>166000</v>
      </c>
      <c r="E21" s="22">
        <v>2666.886501</v>
      </c>
      <c r="F21" s="23">
        <v>10.689996313008301</v>
      </c>
    </row>
    <row r="22" spans="1:9" x14ac:dyDescent="0.2">
      <c r="A22" s="21" t="s">
        <v>704</v>
      </c>
      <c r="B22" s="21" t="s">
        <v>703</v>
      </c>
      <c r="C22" s="21" t="s">
        <v>339</v>
      </c>
      <c r="D22" s="24">
        <v>52763</v>
      </c>
      <c r="E22" s="22">
        <v>2651.3822030000001</v>
      </c>
      <c r="F22" s="23">
        <v>10.6278486031625</v>
      </c>
    </row>
    <row r="23" spans="1:9" x14ac:dyDescent="0.2">
      <c r="A23" s="21" t="s">
        <v>419</v>
      </c>
      <c r="B23" s="21" t="s">
        <v>418</v>
      </c>
      <c r="C23" s="21" t="s">
        <v>84</v>
      </c>
      <c r="D23" s="24">
        <v>45900</v>
      </c>
      <c r="E23" s="22">
        <v>1435.604036</v>
      </c>
      <c r="F23" s="23">
        <v>5.7545013055581196</v>
      </c>
    </row>
    <row r="24" spans="1:9" x14ac:dyDescent="0.2">
      <c r="A24" s="21" t="s">
        <v>706</v>
      </c>
      <c r="B24" s="21" t="s">
        <v>705</v>
      </c>
      <c r="C24" s="21" t="s">
        <v>153</v>
      </c>
      <c r="D24" s="24">
        <v>180400</v>
      </c>
      <c r="E24" s="22">
        <v>1307.76767</v>
      </c>
      <c r="F24" s="23">
        <v>5.24207969305382</v>
      </c>
    </row>
    <row r="25" spans="1:9" x14ac:dyDescent="0.2">
      <c r="A25" s="21" t="s">
        <v>417</v>
      </c>
      <c r="B25" s="21" t="s">
        <v>416</v>
      </c>
      <c r="C25" s="21" t="s">
        <v>125</v>
      </c>
      <c r="D25" s="24">
        <v>97504</v>
      </c>
      <c r="E25" s="22">
        <v>785.25400820000004</v>
      </c>
      <c r="F25" s="23">
        <v>3.1476264360276902</v>
      </c>
    </row>
    <row r="26" spans="1:9" x14ac:dyDescent="0.2">
      <c r="A26" s="21" t="s">
        <v>350</v>
      </c>
      <c r="B26" s="21" t="s">
        <v>349</v>
      </c>
      <c r="C26" s="21" t="s">
        <v>94</v>
      </c>
      <c r="D26" s="24">
        <v>5095</v>
      </c>
      <c r="E26" s="22">
        <v>663.71525740000004</v>
      </c>
      <c r="F26" s="23">
        <v>2.6604482987307101</v>
      </c>
    </row>
    <row r="27" spans="1:9" x14ac:dyDescent="0.2">
      <c r="A27" s="21" t="s">
        <v>708</v>
      </c>
      <c r="B27" s="21" t="s">
        <v>707</v>
      </c>
      <c r="C27" s="21" t="s">
        <v>76</v>
      </c>
      <c r="D27" s="24">
        <v>1243300</v>
      </c>
      <c r="E27" s="22">
        <v>631.60536320000006</v>
      </c>
      <c r="F27" s="23">
        <v>2.5317384153215898</v>
      </c>
    </row>
    <row r="28" spans="1:9" x14ac:dyDescent="0.2">
      <c r="A28" s="21" t="s">
        <v>710</v>
      </c>
      <c r="B28" s="21" t="s">
        <v>709</v>
      </c>
      <c r="C28" s="21" t="s">
        <v>122</v>
      </c>
      <c r="D28" s="24">
        <v>375500</v>
      </c>
      <c r="E28" s="22">
        <v>584.82138880000002</v>
      </c>
      <c r="F28" s="23">
        <v>2.3442086821828299</v>
      </c>
    </row>
    <row r="29" spans="1:9" x14ac:dyDescent="0.2">
      <c r="A29" s="21" t="s">
        <v>712</v>
      </c>
      <c r="B29" s="21" t="s">
        <v>711</v>
      </c>
      <c r="C29" s="21" t="s">
        <v>125</v>
      </c>
      <c r="D29" s="24">
        <v>55500</v>
      </c>
      <c r="E29" s="22">
        <v>550.14262380000002</v>
      </c>
      <c r="F29" s="23">
        <v>2.2052016903777201</v>
      </c>
    </row>
    <row r="30" spans="1:9" x14ac:dyDescent="0.2">
      <c r="A30" s="21" t="s">
        <v>714</v>
      </c>
      <c r="B30" s="21" t="s">
        <v>713</v>
      </c>
      <c r="C30" s="21" t="s">
        <v>339</v>
      </c>
      <c r="D30" s="24">
        <v>5933</v>
      </c>
      <c r="E30" s="22">
        <v>537.40782730000001</v>
      </c>
      <c r="F30" s="23">
        <v>2.1541553006716398</v>
      </c>
    </row>
    <row r="31" spans="1:9" x14ac:dyDescent="0.2">
      <c r="A31" s="21" t="s">
        <v>716</v>
      </c>
      <c r="B31" s="21" t="s">
        <v>715</v>
      </c>
      <c r="C31" s="21" t="s">
        <v>125</v>
      </c>
      <c r="D31" s="24">
        <v>3363900</v>
      </c>
      <c r="E31" s="22">
        <v>532.663231</v>
      </c>
      <c r="F31" s="23">
        <v>2.1351369746443898</v>
      </c>
    </row>
    <row r="32" spans="1:9" x14ac:dyDescent="0.2">
      <c r="A32" s="21" t="s">
        <v>718</v>
      </c>
      <c r="B32" s="21" t="s">
        <v>717</v>
      </c>
      <c r="C32" s="21" t="s">
        <v>76</v>
      </c>
      <c r="D32" s="24">
        <v>25000</v>
      </c>
      <c r="E32" s="22">
        <v>526.16829529999995</v>
      </c>
      <c r="F32" s="23">
        <v>2.1091025563591699</v>
      </c>
    </row>
    <row r="33" spans="1:6" x14ac:dyDescent="0.2">
      <c r="A33" s="21" t="s">
        <v>720</v>
      </c>
      <c r="B33" s="21" t="s">
        <v>719</v>
      </c>
      <c r="C33" s="21" t="s">
        <v>165</v>
      </c>
      <c r="D33" s="24">
        <v>35785</v>
      </c>
      <c r="E33" s="22">
        <v>468.56333330000001</v>
      </c>
      <c r="F33" s="23">
        <v>1.87819777988665</v>
      </c>
    </row>
    <row r="34" spans="1:6" x14ac:dyDescent="0.2">
      <c r="A34" s="21" t="s">
        <v>722</v>
      </c>
      <c r="B34" s="21" t="s">
        <v>721</v>
      </c>
      <c r="C34" s="21" t="s">
        <v>145</v>
      </c>
      <c r="D34" s="24">
        <v>69500</v>
      </c>
      <c r="E34" s="22">
        <v>444.31809049999998</v>
      </c>
      <c r="F34" s="23">
        <v>1.78101270806496</v>
      </c>
    </row>
    <row r="35" spans="1:6" x14ac:dyDescent="0.2">
      <c r="A35" s="21" t="s">
        <v>338</v>
      </c>
      <c r="B35" s="21" t="s">
        <v>337</v>
      </c>
      <c r="C35" s="21" t="s">
        <v>339</v>
      </c>
      <c r="D35" s="24">
        <v>16000</v>
      </c>
      <c r="E35" s="22">
        <v>439.97477370000001</v>
      </c>
      <c r="F35" s="23">
        <v>1.7636028780775099</v>
      </c>
    </row>
    <row r="36" spans="1:6" x14ac:dyDescent="0.2">
      <c r="A36" s="21" t="s">
        <v>724</v>
      </c>
      <c r="B36" s="21" t="s">
        <v>723</v>
      </c>
      <c r="C36" s="21" t="s">
        <v>339</v>
      </c>
      <c r="D36" s="24">
        <v>1402</v>
      </c>
      <c r="E36" s="22">
        <v>423.60708149999999</v>
      </c>
      <c r="F36" s="23">
        <v>1.69799432323093</v>
      </c>
    </row>
    <row r="37" spans="1:6" x14ac:dyDescent="0.2">
      <c r="A37" s="21" t="s">
        <v>726</v>
      </c>
      <c r="B37" s="21" t="s">
        <v>725</v>
      </c>
      <c r="C37" s="21" t="s">
        <v>431</v>
      </c>
      <c r="D37" s="24">
        <v>1239</v>
      </c>
      <c r="E37" s="22">
        <v>395.77198709999999</v>
      </c>
      <c r="F37" s="23">
        <v>1.58641962502137</v>
      </c>
    </row>
    <row r="38" spans="1:6" x14ac:dyDescent="0.2">
      <c r="A38" s="21" t="s">
        <v>728</v>
      </c>
      <c r="B38" s="21" t="s">
        <v>727</v>
      </c>
      <c r="C38" s="21" t="s">
        <v>131</v>
      </c>
      <c r="D38" s="24">
        <v>544387</v>
      </c>
      <c r="E38" s="22">
        <v>388.80188440000001</v>
      </c>
      <c r="F38" s="23">
        <v>1.55848053869867</v>
      </c>
    </row>
    <row r="39" spans="1:6" x14ac:dyDescent="0.2">
      <c r="A39" s="21" t="s">
        <v>730</v>
      </c>
      <c r="B39" s="21" t="s">
        <v>729</v>
      </c>
      <c r="C39" s="21" t="s">
        <v>165</v>
      </c>
      <c r="D39" s="24">
        <v>13000</v>
      </c>
      <c r="E39" s="22">
        <v>371.14539819999999</v>
      </c>
      <c r="F39" s="23">
        <v>1.48770595856265</v>
      </c>
    </row>
    <row r="40" spans="1:6" x14ac:dyDescent="0.2">
      <c r="A40" s="21" t="s">
        <v>732</v>
      </c>
      <c r="B40" s="21" t="s">
        <v>731</v>
      </c>
      <c r="C40" s="21" t="s">
        <v>125</v>
      </c>
      <c r="D40" s="24">
        <v>30612</v>
      </c>
      <c r="E40" s="22">
        <v>366.86827770000002</v>
      </c>
      <c r="F40" s="23">
        <v>1.47056147102704</v>
      </c>
    </row>
    <row r="41" spans="1:6" x14ac:dyDescent="0.2">
      <c r="A41" s="21" t="s">
        <v>734</v>
      </c>
      <c r="B41" s="21" t="s">
        <v>733</v>
      </c>
      <c r="C41" s="21" t="s">
        <v>735</v>
      </c>
      <c r="D41" s="24">
        <v>163000</v>
      </c>
      <c r="E41" s="22">
        <v>364.64715790000002</v>
      </c>
      <c r="F41" s="23">
        <v>1.4616582940587499</v>
      </c>
    </row>
    <row r="42" spans="1:6" x14ac:dyDescent="0.2">
      <c r="A42" s="21" t="s">
        <v>737</v>
      </c>
      <c r="B42" s="21" t="s">
        <v>736</v>
      </c>
      <c r="C42" s="21" t="s">
        <v>342</v>
      </c>
      <c r="D42" s="24">
        <v>10227</v>
      </c>
      <c r="E42" s="22">
        <v>361.07666230000001</v>
      </c>
      <c r="F42" s="23">
        <v>1.44734625461301</v>
      </c>
    </row>
    <row r="43" spans="1:6" x14ac:dyDescent="0.2">
      <c r="A43" s="21" t="s">
        <v>739</v>
      </c>
      <c r="B43" s="21" t="s">
        <v>738</v>
      </c>
      <c r="C43" s="21" t="s">
        <v>125</v>
      </c>
      <c r="D43" s="24">
        <v>38890</v>
      </c>
      <c r="E43" s="22">
        <v>339.30306189999999</v>
      </c>
      <c r="F43" s="23">
        <v>1.3600685591019199</v>
      </c>
    </row>
    <row r="44" spans="1:6" x14ac:dyDescent="0.2">
      <c r="A44" s="21" t="s">
        <v>741</v>
      </c>
      <c r="B44" s="21" t="s">
        <v>740</v>
      </c>
      <c r="C44" s="21" t="s">
        <v>175</v>
      </c>
      <c r="D44" s="24">
        <v>497100</v>
      </c>
      <c r="E44" s="22">
        <v>333.96838009999999</v>
      </c>
      <c r="F44" s="23">
        <v>1.3386849236334799</v>
      </c>
    </row>
    <row r="45" spans="1:6" x14ac:dyDescent="0.2">
      <c r="A45" s="21" t="s">
        <v>743</v>
      </c>
      <c r="B45" s="21" t="s">
        <v>742</v>
      </c>
      <c r="C45" s="21" t="s">
        <v>160</v>
      </c>
      <c r="D45" s="24">
        <v>925401</v>
      </c>
      <c r="E45" s="22">
        <v>320.07515189999998</v>
      </c>
      <c r="F45" s="23">
        <v>1.2829950552502201</v>
      </c>
    </row>
    <row r="46" spans="1:6" x14ac:dyDescent="0.2">
      <c r="A46" s="21" t="s">
        <v>745</v>
      </c>
      <c r="B46" s="21" t="s">
        <v>744</v>
      </c>
      <c r="C46" s="21" t="s">
        <v>76</v>
      </c>
      <c r="D46" s="24">
        <v>108500</v>
      </c>
      <c r="E46" s="22">
        <v>314.38699750000001</v>
      </c>
      <c r="F46" s="23">
        <v>1.2601945537886801</v>
      </c>
    </row>
    <row r="47" spans="1:6" x14ac:dyDescent="0.2">
      <c r="A47" s="21" t="s">
        <v>747</v>
      </c>
      <c r="B47" s="21" t="s">
        <v>746</v>
      </c>
      <c r="C47" s="21" t="s">
        <v>428</v>
      </c>
      <c r="D47" s="24">
        <v>102000</v>
      </c>
      <c r="E47" s="22">
        <v>304.24548140000002</v>
      </c>
      <c r="F47" s="23">
        <v>1.2195431163628001</v>
      </c>
    </row>
    <row r="48" spans="1:6" x14ac:dyDescent="0.2">
      <c r="A48" s="21" t="s">
        <v>749</v>
      </c>
      <c r="B48" s="21" t="s">
        <v>748</v>
      </c>
      <c r="C48" s="21" t="s">
        <v>153</v>
      </c>
      <c r="D48" s="24">
        <v>77310</v>
      </c>
      <c r="E48" s="22">
        <v>291.13272490000003</v>
      </c>
      <c r="F48" s="23">
        <v>1.1669817049244799</v>
      </c>
    </row>
    <row r="49" spans="1:9" x14ac:dyDescent="0.2">
      <c r="A49" s="21" t="s">
        <v>751</v>
      </c>
      <c r="B49" s="21" t="s">
        <v>750</v>
      </c>
      <c r="C49" s="21" t="s">
        <v>527</v>
      </c>
      <c r="D49" s="24">
        <v>36300</v>
      </c>
      <c r="E49" s="22">
        <v>268.21878659999999</v>
      </c>
      <c r="F49" s="23">
        <v>1.0751330582529199</v>
      </c>
    </row>
    <row r="50" spans="1:9" x14ac:dyDescent="0.2">
      <c r="A50" s="21" t="s">
        <v>753</v>
      </c>
      <c r="B50" s="21" t="s">
        <v>752</v>
      </c>
      <c r="C50" s="21" t="s">
        <v>76</v>
      </c>
      <c r="D50" s="24">
        <v>823800</v>
      </c>
      <c r="E50" s="22">
        <v>254.88207879999999</v>
      </c>
      <c r="F50" s="23">
        <v>1.02167395635405</v>
      </c>
    </row>
    <row r="51" spans="1:9" x14ac:dyDescent="0.2">
      <c r="A51" s="21" t="s">
        <v>755</v>
      </c>
      <c r="B51" s="21" t="s">
        <v>754</v>
      </c>
      <c r="C51" s="21" t="s">
        <v>97</v>
      </c>
      <c r="D51" s="24">
        <v>74000</v>
      </c>
      <c r="E51" s="22">
        <v>233.3400919</v>
      </c>
      <c r="F51" s="23">
        <v>0.93532466460522201</v>
      </c>
    </row>
    <row r="52" spans="1:9" x14ac:dyDescent="0.2">
      <c r="A52" s="21" t="s">
        <v>757</v>
      </c>
      <c r="B52" s="21" t="s">
        <v>756</v>
      </c>
      <c r="C52" s="21" t="s">
        <v>103</v>
      </c>
      <c r="D52" s="24">
        <v>162000</v>
      </c>
      <c r="E52" s="22">
        <v>225.03938890000001</v>
      </c>
      <c r="F52" s="23">
        <v>0.90205197586046104</v>
      </c>
    </row>
    <row r="53" spans="1:9" x14ac:dyDescent="0.2">
      <c r="A53" s="21" t="s">
        <v>759</v>
      </c>
      <c r="B53" s="21" t="s">
        <v>758</v>
      </c>
      <c r="C53" s="21" t="s">
        <v>134</v>
      </c>
      <c r="D53" s="24">
        <v>45500</v>
      </c>
      <c r="E53" s="22">
        <v>215.11502859999999</v>
      </c>
      <c r="F53" s="23">
        <v>0.86227098968943905</v>
      </c>
    </row>
    <row r="54" spans="1:9" x14ac:dyDescent="0.2">
      <c r="A54" s="21" t="s">
        <v>761</v>
      </c>
      <c r="B54" s="21" t="s">
        <v>760</v>
      </c>
      <c r="C54" s="21" t="s">
        <v>97</v>
      </c>
      <c r="D54" s="24">
        <v>167</v>
      </c>
      <c r="E54" s="22">
        <v>0.56928849999999998</v>
      </c>
      <c r="F54" s="23">
        <v>2.2819463684547801E-3</v>
      </c>
    </row>
    <row r="55" spans="1:9" x14ac:dyDescent="0.2">
      <c r="A55" s="20" t="s">
        <v>25</v>
      </c>
      <c r="B55" s="20"/>
      <c r="C55" s="20"/>
      <c r="D55" s="20"/>
      <c r="E55" s="25">
        <f>SUM(E20:E54)</f>
        <v>19998.469512600004</v>
      </c>
      <c r="F55" s="26">
        <f>SUM(F20:F54)</f>
        <v>80.162228604532132</v>
      </c>
      <c r="G55" s="14"/>
      <c r="H55" s="14"/>
      <c r="I55" s="14"/>
    </row>
    <row r="56" spans="1:9" x14ac:dyDescent="0.2">
      <c r="A56" s="21"/>
      <c r="B56" s="21"/>
      <c r="C56" s="21"/>
      <c r="D56" s="21"/>
      <c r="E56" s="22"/>
      <c r="F56" s="23"/>
    </row>
    <row r="57" spans="1:9" x14ac:dyDescent="0.2">
      <c r="A57" s="20" t="s">
        <v>26</v>
      </c>
      <c r="B57" s="20"/>
      <c r="C57" s="20"/>
      <c r="D57" s="20"/>
      <c r="E57" s="25">
        <f>E18+E55</f>
        <v>23817.437838100002</v>
      </c>
      <c r="F57" s="26">
        <f>F18+F55</f>
        <v>95.47025063838413</v>
      </c>
      <c r="G57" s="14"/>
      <c r="H57" s="14"/>
      <c r="I57" s="14"/>
    </row>
    <row r="58" spans="1:9" x14ac:dyDescent="0.2">
      <c r="A58" s="20"/>
      <c r="B58" s="20"/>
      <c r="C58" s="20"/>
      <c r="D58" s="20"/>
      <c r="E58" s="25"/>
      <c r="F58" s="26"/>
      <c r="G58" s="14"/>
      <c r="H58" s="14"/>
      <c r="I58" s="14"/>
    </row>
    <row r="59" spans="1:9" x14ac:dyDescent="0.2">
      <c r="A59" s="20" t="s">
        <v>28</v>
      </c>
      <c r="B59" s="20"/>
      <c r="C59" s="20"/>
      <c r="D59" s="20"/>
      <c r="E59" s="25">
        <f>E61-(E18+E55)</f>
        <v>1130.0590824999963</v>
      </c>
      <c r="F59" s="26">
        <f>F61-(F18+F55)</f>
        <v>4.5297493616158704</v>
      </c>
      <c r="G59" s="14"/>
      <c r="H59" s="14"/>
      <c r="I59" s="14"/>
    </row>
    <row r="60" spans="1:9" x14ac:dyDescent="0.2">
      <c r="A60" s="20"/>
      <c r="B60" s="20"/>
      <c r="C60" s="20"/>
      <c r="D60" s="20"/>
      <c r="E60" s="25"/>
      <c r="F60" s="26"/>
      <c r="G60" s="14"/>
      <c r="H60" s="14"/>
      <c r="I60" s="14"/>
    </row>
    <row r="61" spans="1:9" x14ac:dyDescent="0.2">
      <c r="A61" s="27" t="s">
        <v>27</v>
      </c>
      <c r="B61" s="27"/>
      <c r="C61" s="27"/>
      <c r="D61" s="27"/>
      <c r="E61" s="28">
        <v>24947.496920599999</v>
      </c>
      <c r="F61" s="29">
        <v>100</v>
      </c>
      <c r="G61" s="14"/>
      <c r="H61" s="14"/>
      <c r="I61" s="14"/>
    </row>
    <row r="62" spans="1:9" x14ac:dyDescent="0.2">
      <c r="F62" s="15" t="s">
        <v>29</v>
      </c>
    </row>
    <row r="63" spans="1:9" x14ac:dyDescent="0.2">
      <c r="A63" s="14" t="s">
        <v>31</v>
      </c>
    </row>
    <row r="64" spans="1:9" x14ac:dyDescent="0.2">
      <c r="A64" s="14" t="s">
        <v>32</v>
      </c>
    </row>
    <row r="65" spans="1:4" x14ac:dyDescent="0.2">
      <c r="A65" s="14" t="s">
        <v>33</v>
      </c>
      <c r="B65" s="14"/>
      <c r="C65" s="30" t="s">
        <v>35</v>
      </c>
      <c r="D65" s="14" t="s">
        <v>34</v>
      </c>
    </row>
    <row r="66" spans="1:4" x14ac:dyDescent="0.2">
      <c r="A66" s="7" t="s">
        <v>63</v>
      </c>
      <c r="C66" s="31">
        <v>25.415400000000002</v>
      </c>
      <c r="D66" s="31">
        <v>25.119800000000001</v>
      </c>
    </row>
    <row r="67" spans="1:4" x14ac:dyDescent="0.2">
      <c r="A67" s="7" t="s">
        <v>71</v>
      </c>
      <c r="C67" s="31">
        <v>12.3545</v>
      </c>
      <c r="D67" s="31">
        <v>11.856999999999999</v>
      </c>
    </row>
    <row r="68" spans="1:4" x14ac:dyDescent="0.2">
      <c r="A68" s="7" t="s">
        <v>64</v>
      </c>
      <c r="C68" s="31">
        <v>27.2835</v>
      </c>
      <c r="D68" s="31">
        <v>27.106200000000001</v>
      </c>
    </row>
    <row r="69" spans="1:4" x14ac:dyDescent="0.2">
      <c r="A69" s="7" t="s">
        <v>72</v>
      </c>
      <c r="C69" s="31">
        <v>13.1585</v>
      </c>
      <c r="D69" s="31">
        <v>12.414899999999999</v>
      </c>
    </row>
    <row r="71" spans="1:4" x14ac:dyDescent="0.2">
      <c r="A71" s="14" t="s">
        <v>37</v>
      </c>
    </row>
    <row r="72" spans="1:4" x14ac:dyDescent="0.2">
      <c r="A72" s="94" t="s">
        <v>57</v>
      </c>
      <c r="B72" s="95"/>
      <c r="C72" s="34" t="s">
        <v>58</v>
      </c>
    </row>
    <row r="73" spans="1:4" x14ac:dyDescent="0.2">
      <c r="A73" s="90" t="s">
        <v>71</v>
      </c>
      <c r="B73" s="91"/>
      <c r="C73" s="35">
        <v>0.35</v>
      </c>
    </row>
    <row r="74" spans="1:4" x14ac:dyDescent="0.2">
      <c r="A74" s="90" t="s">
        <v>72</v>
      </c>
      <c r="B74" s="91"/>
      <c r="C74" s="35">
        <v>0.65</v>
      </c>
    </row>
    <row r="75" spans="1:4" x14ac:dyDescent="0.2">
      <c r="A75" s="7" t="s">
        <v>59</v>
      </c>
    </row>
    <row r="76" spans="1:4" x14ac:dyDescent="0.2">
      <c r="A76" s="7" t="s">
        <v>36</v>
      </c>
    </row>
    <row r="78" spans="1:4" x14ac:dyDescent="0.2">
      <c r="A78" s="14" t="s">
        <v>266</v>
      </c>
      <c r="D78" s="49">
        <v>0.53910000000000002</v>
      </c>
    </row>
    <row r="80" spans="1:4" x14ac:dyDescent="0.2">
      <c r="A80" s="99" t="s">
        <v>844</v>
      </c>
      <c r="B80" s="99"/>
      <c r="C80" s="99"/>
      <c r="D80" s="30" t="s">
        <v>38</v>
      </c>
    </row>
    <row r="82" spans="1:1" x14ac:dyDescent="0.2">
      <c r="A82" s="14" t="s">
        <v>814</v>
      </c>
    </row>
    <row r="83" spans="1:1" x14ac:dyDescent="0.2">
      <c r="A83" s="53"/>
    </row>
    <row r="84" spans="1:1" x14ac:dyDescent="0.2">
      <c r="A84" s="54" t="s">
        <v>809</v>
      </c>
    </row>
    <row r="85" spans="1:1" x14ac:dyDescent="0.2">
      <c r="A85" s="55"/>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6"/>
    </row>
    <row r="98" spans="1:1" x14ac:dyDescent="0.2">
      <c r="A98" s="54" t="s">
        <v>828</v>
      </c>
    </row>
    <row r="99" spans="1:1" x14ac:dyDescent="0.2">
      <c r="A99" s="56"/>
    </row>
    <row r="100" spans="1:1" x14ac:dyDescent="0.2">
      <c r="A100" s="54" t="s">
        <v>810</v>
      </c>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row r="112" spans="1:1" x14ac:dyDescent="0.2">
      <c r="A112" s="56"/>
    </row>
  </sheetData>
  <mergeCells count="5">
    <mergeCell ref="A1:F1"/>
    <mergeCell ref="A72:B72"/>
    <mergeCell ref="A73:B73"/>
    <mergeCell ref="A74:B74"/>
    <mergeCell ref="A80:C80"/>
  </mergeCells>
  <conditionalFormatting sqref="F2:F3 F215:F65536">
    <cfRule type="cellIs" dxfId="32" priority="2" stopIfTrue="1" operator="between">
      <formula>0.009</formula>
      <formula>-0.009</formula>
    </cfRule>
  </conditionalFormatting>
  <conditionalFormatting sqref="F5:F114">
    <cfRule type="cellIs" dxfId="31"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customHeight="1" x14ac:dyDescent="0.2">
      <c r="A1" s="92" t="s">
        <v>849</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75</v>
      </c>
      <c r="B7" s="21" t="s">
        <v>74</v>
      </c>
      <c r="C7" s="21" t="s">
        <v>76</v>
      </c>
      <c r="D7" s="24">
        <v>490094</v>
      </c>
      <c r="E7" s="22">
        <v>8376.9316949999993</v>
      </c>
      <c r="F7" s="23">
        <v>13.4428553026586</v>
      </c>
    </row>
    <row r="8" spans="1:6" x14ac:dyDescent="0.2">
      <c r="A8" s="21" t="s">
        <v>99</v>
      </c>
      <c r="B8" s="21" t="s">
        <v>98</v>
      </c>
      <c r="C8" s="21" t="s">
        <v>100</v>
      </c>
      <c r="D8" s="24">
        <v>220196</v>
      </c>
      <c r="E8" s="22">
        <v>5691.956502</v>
      </c>
      <c r="F8" s="23">
        <v>9.1341496422948794</v>
      </c>
    </row>
    <row r="9" spans="1:6" x14ac:dyDescent="0.2">
      <c r="A9" s="21" t="s">
        <v>78</v>
      </c>
      <c r="B9" s="21" t="s">
        <v>77</v>
      </c>
      <c r="C9" s="21" t="s">
        <v>76</v>
      </c>
      <c r="D9" s="24">
        <v>457350</v>
      </c>
      <c r="E9" s="22">
        <v>4557.9501</v>
      </c>
      <c r="F9" s="23">
        <v>7.3143563660200499</v>
      </c>
    </row>
    <row r="10" spans="1:6" x14ac:dyDescent="0.2">
      <c r="A10" s="21" t="s">
        <v>83</v>
      </c>
      <c r="B10" s="21" t="s">
        <v>82</v>
      </c>
      <c r="C10" s="21" t="s">
        <v>84</v>
      </c>
      <c r="D10" s="24">
        <v>230417</v>
      </c>
      <c r="E10" s="22">
        <v>3555.103893</v>
      </c>
      <c r="F10" s="23">
        <v>5.7050420081666102</v>
      </c>
    </row>
    <row r="11" spans="1:6" x14ac:dyDescent="0.2">
      <c r="A11" s="21" t="s">
        <v>80</v>
      </c>
      <c r="B11" s="21" t="s">
        <v>79</v>
      </c>
      <c r="C11" s="21" t="s">
        <v>81</v>
      </c>
      <c r="D11" s="24">
        <v>78948</v>
      </c>
      <c r="E11" s="22">
        <v>2783.7064799999998</v>
      </c>
      <c r="F11" s="23">
        <v>4.4671443886845701</v>
      </c>
    </row>
    <row r="12" spans="1:6" x14ac:dyDescent="0.2">
      <c r="A12" s="21" t="s">
        <v>283</v>
      </c>
      <c r="B12" s="21" t="s">
        <v>282</v>
      </c>
      <c r="C12" s="21" t="s">
        <v>217</v>
      </c>
      <c r="D12" s="24">
        <v>578260</v>
      </c>
      <c r="E12" s="22">
        <v>2672.1394599999999</v>
      </c>
      <c r="F12" s="23">
        <v>4.2881075574180603</v>
      </c>
    </row>
    <row r="13" spans="1:6" x14ac:dyDescent="0.2">
      <c r="A13" s="21" t="s">
        <v>321</v>
      </c>
      <c r="B13" s="21" t="s">
        <v>320</v>
      </c>
      <c r="C13" s="21" t="s">
        <v>84</v>
      </c>
      <c r="D13" s="24">
        <v>66277</v>
      </c>
      <c r="E13" s="22">
        <v>2514.1517180000001</v>
      </c>
      <c r="F13" s="23">
        <v>4.0345772156859603</v>
      </c>
    </row>
    <row r="14" spans="1:6" x14ac:dyDescent="0.2">
      <c r="A14" s="21" t="s">
        <v>86</v>
      </c>
      <c r="B14" s="21" t="s">
        <v>85</v>
      </c>
      <c r="C14" s="21" t="s">
        <v>76</v>
      </c>
      <c r="D14" s="24">
        <v>180540</v>
      </c>
      <c r="E14" s="22">
        <v>1990.0924199999999</v>
      </c>
      <c r="F14" s="23">
        <v>3.1935946734465701</v>
      </c>
    </row>
    <row r="15" spans="1:6" x14ac:dyDescent="0.2">
      <c r="A15" s="21" t="s">
        <v>225</v>
      </c>
      <c r="B15" s="21" t="s">
        <v>224</v>
      </c>
      <c r="C15" s="21" t="s">
        <v>76</v>
      </c>
      <c r="D15" s="24">
        <v>96049</v>
      </c>
      <c r="E15" s="22">
        <v>1832.710969</v>
      </c>
      <c r="F15" s="23">
        <v>2.9410372753268899</v>
      </c>
    </row>
    <row r="16" spans="1:6" x14ac:dyDescent="0.2">
      <c r="A16" s="21" t="s">
        <v>107</v>
      </c>
      <c r="B16" s="21" t="s">
        <v>106</v>
      </c>
      <c r="C16" s="21" t="s">
        <v>108</v>
      </c>
      <c r="D16" s="24">
        <v>164733</v>
      </c>
      <c r="E16" s="22">
        <v>1700.374026</v>
      </c>
      <c r="F16" s="23">
        <v>2.72866997418165</v>
      </c>
    </row>
    <row r="17" spans="1:6" x14ac:dyDescent="0.2">
      <c r="A17" s="21" t="s">
        <v>105</v>
      </c>
      <c r="B17" s="21" t="s">
        <v>104</v>
      </c>
      <c r="C17" s="21" t="s">
        <v>76</v>
      </c>
      <c r="D17" s="24">
        <v>250625</v>
      </c>
      <c r="E17" s="22">
        <v>1609.1378130000001</v>
      </c>
      <c r="F17" s="23">
        <v>2.5822589427471199</v>
      </c>
    </row>
    <row r="18" spans="1:6" x14ac:dyDescent="0.2">
      <c r="A18" s="21" t="s">
        <v>216</v>
      </c>
      <c r="B18" s="21" t="s">
        <v>215</v>
      </c>
      <c r="C18" s="21" t="s">
        <v>217</v>
      </c>
      <c r="D18" s="24">
        <v>57920</v>
      </c>
      <c r="E18" s="22">
        <v>1542.95984</v>
      </c>
      <c r="F18" s="23">
        <v>2.4760600446716801</v>
      </c>
    </row>
    <row r="19" spans="1:6" x14ac:dyDescent="0.2">
      <c r="A19" s="21" t="s">
        <v>688</v>
      </c>
      <c r="B19" s="21" t="s">
        <v>687</v>
      </c>
      <c r="C19" s="21" t="s">
        <v>165</v>
      </c>
      <c r="D19" s="24">
        <v>17411</v>
      </c>
      <c r="E19" s="22">
        <v>1275.8345529999999</v>
      </c>
      <c r="F19" s="23">
        <v>2.04739156418669</v>
      </c>
    </row>
    <row r="20" spans="1:6" x14ac:dyDescent="0.2">
      <c r="A20" s="21" t="s">
        <v>88</v>
      </c>
      <c r="B20" s="21" t="s">
        <v>87</v>
      </c>
      <c r="C20" s="21" t="s">
        <v>84</v>
      </c>
      <c r="D20" s="24">
        <v>69117</v>
      </c>
      <c r="E20" s="22">
        <v>1013.324337</v>
      </c>
      <c r="F20" s="23">
        <v>1.6261291046558399</v>
      </c>
    </row>
    <row r="21" spans="1:6" x14ac:dyDescent="0.2">
      <c r="A21" s="21" t="s">
        <v>210</v>
      </c>
      <c r="B21" s="21" t="s">
        <v>209</v>
      </c>
      <c r="C21" s="21" t="s">
        <v>94</v>
      </c>
      <c r="D21" s="24">
        <v>58473</v>
      </c>
      <c r="E21" s="22">
        <v>1011.232062</v>
      </c>
      <c r="F21" s="23">
        <v>1.62277153280228</v>
      </c>
    </row>
    <row r="22" spans="1:6" x14ac:dyDescent="0.2">
      <c r="A22" s="21" t="s">
        <v>219</v>
      </c>
      <c r="B22" s="21" t="s">
        <v>218</v>
      </c>
      <c r="C22" s="21" t="s">
        <v>145</v>
      </c>
      <c r="D22" s="24">
        <v>29442</v>
      </c>
      <c r="E22" s="22">
        <v>1001.734608</v>
      </c>
      <c r="F22" s="23">
        <v>1.6075305227864201</v>
      </c>
    </row>
    <row r="23" spans="1:6" x14ac:dyDescent="0.2">
      <c r="A23" s="21" t="s">
        <v>235</v>
      </c>
      <c r="B23" s="21" t="s">
        <v>234</v>
      </c>
      <c r="C23" s="21" t="s">
        <v>145</v>
      </c>
      <c r="D23" s="24">
        <v>27250</v>
      </c>
      <c r="E23" s="22">
        <v>1001.560125</v>
      </c>
      <c r="F23" s="23">
        <v>1.6072505217302799</v>
      </c>
    </row>
    <row r="24" spans="1:6" x14ac:dyDescent="0.2">
      <c r="A24" s="21" t="s">
        <v>90</v>
      </c>
      <c r="B24" s="21" t="s">
        <v>89</v>
      </c>
      <c r="C24" s="21" t="s">
        <v>91</v>
      </c>
      <c r="D24" s="24">
        <v>310302</v>
      </c>
      <c r="E24" s="22">
        <v>965.50467300000003</v>
      </c>
      <c r="F24" s="23">
        <v>1.5493906463301701</v>
      </c>
    </row>
    <row r="25" spans="1:6" x14ac:dyDescent="0.2">
      <c r="A25" s="21" t="s">
        <v>93</v>
      </c>
      <c r="B25" s="21" t="s">
        <v>92</v>
      </c>
      <c r="C25" s="21" t="s">
        <v>94</v>
      </c>
      <c r="D25" s="24">
        <v>114996</v>
      </c>
      <c r="E25" s="22">
        <v>896.91130199999998</v>
      </c>
      <c r="F25" s="23">
        <v>1.43931564576344</v>
      </c>
    </row>
    <row r="26" spans="1:6" x14ac:dyDescent="0.2">
      <c r="A26" s="21" t="s">
        <v>155</v>
      </c>
      <c r="B26" s="21" t="s">
        <v>154</v>
      </c>
      <c r="C26" s="21" t="s">
        <v>94</v>
      </c>
      <c r="D26" s="24">
        <v>8680</v>
      </c>
      <c r="E26" s="22">
        <v>894.24397999999997</v>
      </c>
      <c r="F26" s="23">
        <v>1.4350352690101</v>
      </c>
    </row>
    <row r="27" spans="1:6" x14ac:dyDescent="0.2">
      <c r="A27" s="21" t="s">
        <v>96</v>
      </c>
      <c r="B27" s="21" t="s">
        <v>95</v>
      </c>
      <c r="C27" s="21" t="s">
        <v>97</v>
      </c>
      <c r="D27" s="24">
        <v>70513</v>
      </c>
      <c r="E27" s="22">
        <v>888.07597850000002</v>
      </c>
      <c r="F27" s="23">
        <v>1.42513718762541</v>
      </c>
    </row>
    <row r="28" spans="1:6" x14ac:dyDescent="0.2">
      <c r="A28" s="21" t="s">
        <v>180</v>
      </c>
      <c r="B28" s="21" t="s">
        <v>179</v>
      </c>
      <c r="C28" s="21" t="s">
        <v>160</v>
      </c>
      <c r="D28" s="24">
        <v>7541</v>
      </c>
      <c r="E28" s="22">
        <v>792.03500050000002</v>
      </c>
      <c r="F28" s="23">
        <v>1.27101572437528</v>
      </c>
    </row>
    <row r="29" spans="1:6" x14ac:dyDescent="0.2">
      <c r="A29" s="21" t="s">
        <v>118</v>
      </c>
      <c r="B29" s="21" t="s">
        <v>117</v>
      </c>
      <c r="C29" s="21" t="s">
        <v>119</v>
      </c>
      <c r="D29" s="24">
        <v>530056</v>
      </c>
      <c r="E29" s="22">
        <v>739.95817599999998</v>
      </c>
      <c r="F29" s="23">
        <v>1.1874456008665399</v>
      </c>
    </row>
    <row r="30" spans="1:6" x14ac:dyDescent="0.2">
      <c r="A30" s="21" t="s">
        <v>237</v>
      </c>
      <c r="B30" s="21" t="s">
        <v>236</v>
      </c>
      <c r="C30" s="21" t="s">
        <v>91</v>
      </c>
      <c r="D30" s="24">
        <v>297628</v>
      </c>
      <c r="E30" s="22">
        <v>705.97361599999999</v>
      </c>
      <c r="F30" s="23">
        <v>1.1329089830166801</v>
      </c>
    </row>
    <row r="31" spans="1:6" x14ac:dyDescent="0.2">
      <c r="A31" s="21" t="s">
        <v>113</v>
      </c>
      <c r="B31" s="21" t="s">
        <v>112</v>
      </c>
      <c r="C31" s="21" t="s">
        <v>76</v>
      </c>
      <c r="D31" s="24">
        <v>42622</v>
      </c>
      <c r="E31" s="22">
        <v>681.50446899999997</v>
      </c>
      <c r="F31" s="23">
        <v>1.0936421948325601</v>
      </c>
    </row>
    <row r="32" spans="1:6" x14ac:dyDescent="0.2">
      <c r="A32" s="21" t="s">
        <v>763</v>
      </c>
      <c r="B32" s="21" t="s">
        <v>762</v>
      </c>
      <c r="C32" s="21" t="s">
        <v>342</v>
      </c>
      <c r="D32" s="24">
        <v>2329</v>
      </c>
      <c r="E32" s="22">
        <v>619.05518700000005</v>
      </c>
      <c r="F32" s="23">
        <v>0.99342690213988605</v>
      </c>
    </row>
    <row r="33" spans="1:6" x14ac:dyDescent="0.2">
      <c r="A33" s="21" t="s">
        <v>765</v>
      </c>
      <c r="B33" s="21" t="s">
        <v>764</v>
      </c>
      <c r="C33" s="21" t="s">
        <v>766</v>
      </c>
      <c r="D33" s="24">
        <v>21590</v>
      </c>
      <c r="E33" s="22">
        <v>615.08830499999999</v>
      </c>
      <c r="F33" s="23">
        <v>0.98706106048445597</v>
      </c>
    </row>
    <row r="34" spans="1:6" x14ac:dyDescent="0.2">
      <c r="A34" s="21" t="s">
        <v>768</v>
      </c>
      <c r="B34" s="21" t="s">
        <v>767</v>
      </c>
      <c r="C34" s="21" t="s">
        <v>165</v>
      </c>
      <c r="D34" s="24">
        <v>35427</v>
      </c>
      <c r="E34" s="22">
        <v>597.22836600000005</v>
      </c>
      <c r="F34" s="23">
        <v>0.958400378455186</v>
      </c>
    </row>
    <row r="35" spans="1:6" x14ac:dyDescent="0.2">
      <c r="A35" s="21" t="s">
        <v>298</v>
      </c>
      <c r="B35" s="21" t="s">
        <v>297</v>
      </c>
      <c r="C35" s="21" t="s">
        <v>299</v>
      </c>
      <c r="D35" s="24">
        <v>95394</v>
      </c>
      <c r="E35" s="22">
        <v>586.53000899999995</v>
      </c>
      <c r="F35" s="23">
        <v>0.941232223053725</v>
      </c>
    </row>
    <row r="36" spans="1:6" x14ac:dyDescent="0.2">
      <c r="A36" s="21" t="s">
        <v>280</v>
      </c>
      <c r="B36" s="21" t="s">
        <v>279</v>
      </c>
      <c r="C36" s="21" t="s">
        <v>281</v>
      </c>
      <c r="D36" s="24">
        <v>148916</v>
      </c>
      <c r="E36" s="22">
        <v>559.92416000000003</v>
      </c>
      <c r="F36" s="23">
        <v>0.89853656892479605</v>
      </c>
    </row>
    <row r="37" spans="1:6" x14ac:dyDescent="0.2">
      <c r="A37" s="21" t="s">
        <v>770</v>
      </c>
      <c r="B37" s="21" t="s">
        <v>769</v>
      </c>
      <c r="C37" s="21" t="s">
        <v>680</v>
      </c>
      <c r="D37" s="24">
        <v>52197</v>
      </c>
      <c r="E37" s="22">
        <v>534.67996949999997</v>
      </c>
      <c r="F37" s="23">
        <v>0.85802603207431605</v>
      </c>
    </row>
    <row r="38" spans="1:6" x14ac:dyDescent="0.2">
      <c r="A38" s="21" t="s">
        <v>772</v>
      </c>
      <c r="B38" s="21" t="s">
        <v>771</v>
      </c>
      <c r="C38" s="21" t="s">
        <v>119</v>
      </c>
      <c r="D38" s="24">
        <v>60689</v>
      </c>
      <c r="E38" s="22">
        <v>534.21492249999994</v>
      </c>
      <c r="F38" s="23">
        <v>0.85727974933529505</v>
      </c>
    </row>
    <row r="39" spans="1:6" x14ac:dyDescent="0.2">
      <c r="A39" s="21" t="s">
        <v>149</v>
      </c>
      <c r="B39" s="21" t="s">
        <v>148</v>
      </c>
      <c r="C39" s="21" t="s">
        <v>150</v>
      </c>
      <c r="D39" s="24">
        <v>254694</v>
      </c>
      <c r="E39" s="22">
        <v>522.250047</v>
      </c>
      <c r="F39" s="23">
        <v>0.83807915227696805</v>
      </c>
    </row>
    <row r="40" spans="1:6" x14ac:dyDescent="0.2">
      <c r="A40" s="21" t="s">
        <v>147</v>
      </c>
      <c r="B40" s="21" t="s">
        <v>146</v>
      </c>
      <c r="C40" s="21" t="s">
        <v>84</v>
      </c>
      <c r="D40" s="24">
        <v>40773</v>
      </c>
      <c r="E40" s="22">
        <v>518.89758449999999</v>
      </c>
      <c r="F40" s="23">
        <v>0.83269929841926105</v>
      </c>
    </row>
    <row r="41" spans="1:6" x14ac:dyDescent="0.2">
      <c r="A41" s="21" t="s">
        <v>285</v>
      </c>
      <c r="B41" s="21" t="s">
        <v>284</v>
      </c>
      <c r="C41" s="21" t="s">
        <v>160</v>
      </c>
      <c r="D41" s="24">
        <v>24081</v>
      </c>
      <c r="E41" s="22">
        <v>514.081188</v>
      </c>
      <c r="F41" s="23">
        <v>0.82497020098990304</v>
      </c>
    </row>
    <row r="42" spans="1:6" x14ac:dyDescent="0.2">
      <c r="A42" s="21" t="s">
        <v>212</v>
      </c>
      <c r="B42" s="21" t="s">
        <v>211</v>
      </c>
      <c r="C42" s="21" t="s">
        <v>94</v>
      </c>
      <c r="D42" s="24">
        <v>7391</v>
      </c>
      <c r="E42" s="22">
        <v>502.3847475</v>
      </c>
      <c r="F42" s="23">
        <v>0.80620037416995904</v>
      </c>
    </row>
    <row r="43" spans="1:6" x14ac:dyDescent="0.2">
      <c r="A43" s="21" t="s">
        <v>214</v>
      </c>
      <c r="B43" s="21" t="s">
        <v>213</v>
      </c>
      <c r="C43" s="21" t="s">
        <v>97</v>
      </c>
      <c r="D43" s="24">
        <v>7951</v>
      </c>
      <c r="E43" s="22">
        <v>460.99102900000003</v>
      </c>
      <c r="F43" s="23">
        <v>0.739773932067462</v>
      </c>
    </row>
    <row r="44" spans="1:6" x14ac:dyDescent="0.2">
      <c r="A44" s="21" t="s">
        <v>656</v>
      </c>
      <c r="B44" s="21" t="s">
        <v>655</v>
      </c>
      <c r="C44" s="21" t="s">
        <v>153</v>
      </c>
      <c r="D44" s="24">
        <v>70205</v>
      </c>
      <c r="E44" s="22">
        <v>454.01573500000001</v>
      </c>
      <c r="F44" s="23">
        <v>0.72858035053313197</v>
      </c>
    </row>
    <row r="45" spans="1:6" x14ac:dyDescent="0.2">
      <c r="A45" s="21" t="s">
        <v>774</v>
      </c>
      <c r="B45" s="21" t="s">
        <v>773</v>
      </c>
      <c r="C45" s="21" t="s">
        <v>84</v>
      </c>
      <c r="D45" s="24">
        <v>92076</v>
      </c>
      <c r="E45" s="22">
        <v>433.95418799999999</v>
      </c>
      <c r="F45" s="23">
        <v>0.69638664485573498</v>
      </c>
    </row>
    <row r="46" spans="1:6" x14ac:dyDescent="0.2">
      <c r="A46" s="21" t="s">
        <v>700</v>
      </c>
      <c r="B46" s="21" t="s">
        <v>699</v>
      </c>
      <c r="C46" s="21" t="s">
        <v>128</v>
      </c>
      <c r="D46" s="24">
        <v>39436</v>
      </c>
      <c r="E46" s="22">
        <v>428.59044799999998</v>
      </c>
      <c r="F46" s="23">
        <v>0.687779199632788</v>
      </c>
    </row>
    <row r="47" spans="1:6" x14ac:dyDescent="0.2">
      <c r="A47" s="21" t="s">
        <v>650</v>
      </c>
      <c r="B47" s="21" t="s">
        <v>649</v>
      </c>
      <c r="C47" s="21" t="s">
        <v>97</v>
      </c>
      <c r="D47" s="24">
        <v>34270</v>
      </c>
      <c r="E47" s="22">
        <v>427.10701</v>
      </c>
      <c r="F47" s="23">
        <v>0.68539865707728798</v>
      </c>
    </row>
    <row r="48" spans="1:6" x14ac:dyDescent="0.2">
      <c r="A48" s="21" t="s">
        <v>677</v>
      </c>
      <c r="B48" s="21" t="s">
        <v>676</v>
      </c>
      <c r="C48" s="21" t="s">
        <v>153</v>
      </c>
      <c r="D48" s="24">
        <v>29419</v>
      </c>
      <c r="E48" s="22">
        <v>421.456594</v>
      </c>
      <c r="F48" s="23">
        <v>0.67633116942746396</v>
      </c>
    </row>
    <row r="49" spans="1:9" x14ac:dyDescent="0.2">
      <c r="A49" s="21" t="s">
        <v>776</v>
      </c>
      <c r="B49" s="21" t="s">
        <v>775</v>
      </c>
      <c r="C49" s="21" t="s">
        <v>342</v>
      </c>
      <c r="D49" s="24">
        <v>7708</v>
      </c>
      <c r="E49" s="22">
        <v>411.48772600000001</v>
      </c>
      <c r="F49" s="23">
        <v>0.66033365924897103</v>
      </c>
    </row>
    <row r="50" spans="1:9" x14ac:dyDescent="0.2">
      <c r="A50" s="21" t="s">
        <v>778</v>
      </c>
      <c r="B50" s="21" t="s">
        <v>777</v>
      </c>
      <c r="C50" s="21" t="s">
        <v>84</v>
      </c>
      <c r="D50" s="24">
        <v>5990</v>
      </c>
      <c r="E50" s="22">
        <v>377.06750499999998</v>
      </c>
      <c r="F50" s="23">
        <v>0.60509791575297101</v>
      </c>
    </row>
    <row r="51" spans="1:9" x14ac:dyDescent="0.2">
      <c r="A51" s="21" t="s">
        <v>671</v>
      </c>
      <c r="B51" s="21" t="s">
        <v>670</v>
      </c>
      <c r="C51" s="21" t="s">
        <v>175</v>
      </c>
      <c r="D51" s="24">
        <v>6573</v>
      </c>
      <c r="E51" s="22">
        <v>374.93049300000001</v>
      </c>
      <c r="F51" s="23">
        <v>0.60166855233662697</v>
      </c>
    </row>
    <row r="52" spans="1:9" x14ac:dyDescent="0.2">
      <c r="A52" s="21" t="s">
        <v>682</v>
      </c>
      <c r="B52" s="21" t="s">
        <v>681</v>
      </c>
      <c r="C52" s="21" t="s">
        <v>94</v>
      </c>
      <c r="D52" s="24">
        <v>8939</v>
      </c>
      <c r="E52" s="22">
        <v>370.38746500000002</v>
      </c>
      <c r="F52" s="23">
        <v>0.59437814216456197</v>
      </c>
    </row>
    <row r="53" spans="1:9" x14ac:dyDescent="0.2">
      <c r="A53" s="21" t="s">
        <v>780</v>
      </c>
      <c r="B53" s="21" t="s">
        <v>779</v>
      </c>
      <c r="C53" s="21" t="s">
        <v>94</v>
      </c>
      <c r="D53" s="24">
        <v>8484</v>
      </c>
      <c r="E53" s="22">
        <v>351.19942200000003</v>
      </c>
      <c r="F53" s="23">
        <v>0.56358618933723303</v>
      </c>
    </row>
    <row r="54" spans="1:9" x14ac:dyDescent="0.2">
      <c r="A54" s="21" t="s">
        <v>782</v>
      </c>
      <c r="B54" s="21" t="s">
        <v>781</v>
      </c>
      <c r="C54" s="21" t="s">
        <v>97</v>
      </c>
      <c r="D54" s="24">
        <v>8321</v>
      </c>
      <c r="E54" s="22">
        <v>324.84351900000001</v>
      </c>
      <c r="F54" s="23">
        <v>0.52129163528095801</v>
      </c>
    </row>
    <row r="55" spans="1:9" x14ac:dyDescent="0.2">
      <c r="A55" s="21" t="s">
        <v>239</v>
      </c>
      <c r="B55" s="21" t="s">
        <v>238</v>
      </c>
      <c r="C55" s="21" t="s">
        <v>100</v>
      </c>
      <c r="D55" s="24">
        <v>62334</v>
      </c>
      <c r="E55" s="22">
        <v>280.90817099999998</v>
      </c>
      <c r="F55" s="23">
        <v>0.45078652107685402</v>
      </c>
    </row>
    <row r="56" spans="1:9" x14ac:dyDescent="0.2">
      <c r="A56" s="21" t="s">
        <v>784</v>
      </c>
      <c r="B56" s="21" t="s">
        <v>783</v>
      </c>
      <c r="C56" s="21" t="s">
        <v>330</v>
      </c>
      <c r="D56" s="24">
        <v>32843</v>
      </c>
      <c r="E56" s="22">
        <v>192.87051750000001</v>
      </c>
      <c r="F56" s="23">
        <v>0.30950836813542698</v>
      </c>
    </row>
    <row r="57" spans="1:9" x14ac:dyDescent="0.2">
      <c r="A57" s="20" t="s">
        <v>25</v>
      </c>
      <c r="B57" s="20"/>
      <c r="C57" s="20"/>
      <c r="D57" s="20"/>
      <c r="E57" s="25">
        <f>SUM(E7:E56)</f>
        <v>62109.252104500018</v>
      </c>
      <c r="F57" s="26">
        <f>SUM(F7:F56)</f>
        <v>99.669630766535548</v>
      </c>
      <c r="G57" s="14"/>
      <c r="H57" s="14"/>
      <c r="I57" s="14"/>
    </row>
    <row r="58" spans="1:9" x14ac:dyDescent="0.2">
      <c r="A58" s="21"/>
      <c r="B58" s="21"/>
      <c r="C58" s="21"/>
      <c r="D58" s="21"/>
      <c r="E58" s="22"/>
      <c r="F58" s="23"/>
    </row>
    <row r="59" spans="1:9" x14ac:dyDescent="0.2">
      <c r="A59" s="20" t="s">
        <v>26</v>
      </c>
      <c r="B59" s="20"/>
      <c r="C59" s="20"/>
      <c r="D59" s="20"/>
      <c r="E59" s="25">
        <f>E57</f>
        <v>62109.252104500018</v>
      </c>
      <c r="F59" s="26">
        <f>F57</f>
        <v>99.669630766535548</v>
      </c>
      <c r="G59" s="14"/>
      <c r="H59" s="14"/>
      <c r="I59" s="14"/>
    </row>
    <row r="60" spans="1:9" x14ac:dyDescent="0.2">
      <c r="A60" s="20"/>
      <c r="B60" s="20"/>
      <c r="C60" s="20"/>
      <c r="D60" s="20"/>
      <c r="E60" s="25"/>
      <c r="F60" s="26"/>
      <c r="G60" s="14"/>
      <c r="H60" s="14"/>
      <c r="I60" s="14"/>
    </row>
    <row r="61" spans="1:9" x14ac:dyDescent="0.2">
      <c r="A61" s="20" t="s">
        <v>28</v>
      </c>
      <c r="B61" s="20"/>
      <c r="C61" s="20"/>
      <c r="D61" s="20"/>
      <c r="E61" s="25">
        <f>E63-(E57)</f>
        <v>205.86999119997927</v>
      </c>
      <c r="F61" s="26">
        <f>F63-(F57)</f>
        <v>0.33036923346445235</v>
      </c>
      <c r="G61" s="14"/>
      <c r="H61" s="14"/>
      <c r="I61" s="14"/>
    </row>
    <row r="62" spans="1:9" x14ac:dyDescent="0.2">
      <c r="A62" s="20"/>
      <c r="B62" s="20"/>
      <c r="C62" s="20"/>
      <c r="D62" s="20"/>
      <c r="E62" s="25"/>
      <c r="F62" s="26"/>
      <c r="G62" s="14"/>
      <c r="H62" s="14"/>
      <c r="I62" s="14"/>
    </row>
    <row r="63" spans="1:9" x14ac:dyDescent="0.2">
      <c r="A63" s="27" t="s">
        <v>27</v>
      </c>
      <c r="B63" s="27"/>
      <c r="C63" s="27"/>
      <c r="D63" s="27"/>
      <c r="E63" s="28">
        <v>62315.122095699997</v>
      </c>
      <c r="F63" s="29">
        <v>100</v>
      </c>
      <c r="G63" s="14"/>
      <c r="H63" s="14"/>
      <c r="I63" s="14"/>
    </row>
    <row r="65" spans="1:4" x14ac:dyDescent="0.2">
      <c r="A65" s="14" t="s">
        <v>31</v>
      </c>
    </row>
    <row r="66" spans="1:4" x14ac:dyDescent="0.2">
      <c r="A66" s="14" t="s">
        <v>32</v>
      </c>
    </row>
    <row r="67" spans="1:4" x14ac:dyDescent="0.2">
      <c r="A67" s="14" t="s">
        <v>33</v>
      </c>
      <c r="B67" s="14"/>
      <c r="C67" s="30" t="s">
        <v>35</v>
      </c>
      <c r="D67" s="14" t="s">
        <v>34</v>
      </c>
    </row>
    <row r="68" spans="1:4" x14ac:dyDescent="0.2">
      <c r="A68" s="7" t="s">
        <v>63</v>
      </c>
      <c r="C68" s="31">
        <v>152.93209999999999</v>
      </c>
      <c r="D68" s="31">
        <v>173.1661</v>
      </c>
    </row>
    <row r="69" spans="1:4" x14ac:dyDescent="0.2">
      <c r="A69" s="7" t="s">
        <v>71</v>
      </c>
      <c r="C69" s="31">
        <v>152.93209999999999</v>
      </c>
      <c r="D69" s="31">
        <v>173.1661</v>
      </c>
    </row>
    <row r="70" spans="1:4" x14ac:dyDescent="0.2">
      <c r="A70" s="7" t="s">
        <v>64</v>
      </c>
      <c r="C70" s="31">
        <v>159.42339999999999</v>
      </c>
      <c r="D70" s="31">
        <v>180.85830000000001</v>
      </c>
    </row>
    <row r="71" spans="1:4" x14ac:dyDescent="0.2">
      <c r="A71" s="7" t="s">
        <v>72</v>
      </c>
      <c r="C71" s="31">
        <v>159.42339999999999</v>
      </c>
      <c r="D71" s="31">
        <v>180.85830000000001</v>
      </c>
    </row>
    <row r="73" spans="1:4" x14ac:dyDescent="0.2">
      <c r="A73" s="7" t="s">
        <v>36</v>
      </c>
    </row>
    <row r="75" spans="1:4" x14ac:dyDescent="0.2">
      <c r="A75" s="14" t="s">
        <v>37</v>
      </c>
      <c r="D75" s="30" t="s">
        <v>38</v>
      </c>
    </row>
    <row r="77" spans="1:4" x14ac:dyDescent="0.2">
      <c r="A77" s="14" t="s">
        <v>266</v>
      </c>
      <c r="D77" s="49">
        <v>7.6200000000000004E-2</v>
      </c>
    </row>
    <row r="79" spans="1:4" x14ac:dyDescent="0.2">
      <c r="A79" s="99" t="s">
        <v>844</v>
      </c>
      <c r="B79" s="99"/>
      <c r="C79" s="99"/>
      <c r="D79" s="30" t="s">
        <v>38</v>
      </c>
    </row>
    <row r="81" spans="1:1" x14ac:dyDescent="0.2">
      <c r="A81" s="14" t="s">
        <v>814</v>
      </c>
    </row>
    <row r="82" spans="1:1" x14ac:dyDescent="0.2">
      <c r="A82" s="14"/>
    </row>
    <row r="83" spans="1:1" x14ac:dyDescent="0.2">
      <c r="A83" s="54" t="s">
        <v>809</v>
      </c>
    </row>
    <row r="84" spans="1:1" x14ac:dyDescent="0.2">
      <c r="A84" s="55"/>
    </row>
    <row r="85" spans="1:1" x14ac:dyDescent="0.2">
      <c r="A85" s="56"/>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4" t="s">
        <v>829</v>
      </c>
    </row>
    <row r="98" spans="1:1" x14ac:dyDescent="0.2">
      <c r="A98" s="56"/>
    </row>
    <row r="99" spans="1:1" x14ac:dyDescent="0.2">
      <c r="A99" s="54" t="s">
        <v>810</v>
      </c>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row r="114" spans="1:1" x14ac:dyDescent="0.2">
      <c r="A114" s="14" t="s">
        <v>830</v>
      </c>
    </row>
  </sheetData>
  <mergeCells count="2">
    <mergeCell ref="A1:F1"/>
    <mergeCell ref="A79:C79"/>
  </mergeCells>
  <conditionalFormatting sqref="F2:F3 F217:F65536">
    <cfRule type="cellIs" dxfId="30" priority="2" stopIfTrue="1" operator="between">
      <formula>0.009</formula>
      <formula>-0.009</formula>
    </cfRule>
  </conditionalFormatting>
  <conditionalFormatting sqref="F5:F116">
    <cfRule type="cellIs" dxfId="29"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19"/>
  <sheetViews>
    <sheetView workbookViewId="0">
      <selection sqref="A1:F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92" t="s">
        <v>850</v>
      </c>
      <c r="B1" s="93"/>
      <c r="C1" s="93"/>
      <c r="D1" s="93"/>
      <c r="E1" s="93"/>
      <c r="F1" s="93"/>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317</v>
      </c>
      <c r="D4" s="13" t="s">
        <v>1</v>
      </c>
      <c r="E4" s="50" t="s">
        <v>6</v>
      </c>
      <c r="F4" s="12" t="s">
        <v>3</v>
      </c>
    </row>
    <row r="5" spans="1:6" x14ac:dyDescent="0.2">
      <c r="A5" s="16" t="s">
        <v>73</v>
      </c>
      <c r="B5" s="17"/>
      <c r="C5" s="17"/>
      <c r="D5" s="17"/>
      <c r="E5" s="18"/>
      <c r="F5" s="19"/>
    </row>
    <row r="6" spans="1:6" x14ac:dyDescent="0.2">
      <c r="A6" s="20" t="s">
        <v>40</v>
      </c>
      <c r="B6" s="21"/>
      <c r="C6" s="21"/>
      <c r="D6" s="21"/>
      <c r="E6" s="22"/>
      <c r="F6" s="23"/>
    </row>
    <row r="7" spans="1:6" x14ac:dyDescent="0.2">
      <c r="A7" s="21" t="s">
        <v>78</v>
      </c>
      <c r="B7" s="21" t="s">
        <v>77</v>
      </c>
      <c r="C7" s="21" t="s">
        <v>76</v>
      </c>
      <c r="D7" s="24">
        <v>4600000</v>
      </c>
      <c r="E7" s="22">
        <v>45843.6</v>
      </c>
      <c r="F7" s="23">
        <v>7.6890211159544899</v>
      </c>
    </row>
    <row r="8" spans="1:6" x14ac:dyDescent="0.2">
      <c r="A8" s="21" t="s">
        <v>75</v>
      </c>
      <c r="B8" s="21" t="s">
        <v>74</v>
      </c>
      <c r="C8" s="21" t="s">
        <v>76</v>
      </c>
      <c r="D8" s="24">
        <v>2600000</v>
      </c>
      <c r="E8" s="22">
        <v>44440.5</v>
      </c>
      <c r="F8" s="23">
        <v>7.4536891278951796</v>
      </c>
    </row>
    <row r="9" spans="1:6" x14ac:dyDescent="0.2">
      <c r="A9" s="21" t="s">
        <v>80</v>
      </c>
      <c r="B9" s="21" t="s">
        <v>79</v>
      </c>
      <c r="C9" s="21" t="s">
        <v>81</v>
      </c>
      <c r="D9" s="24">
        <v>1000000</v>
      </c>
      <c r="E9" s="22">
        <v>35260</v>
      </c>
      <c r="F9" s="23">
        <v>5.9139091290508397</v>
      </c>
    </row>
    <row r="10" spans="1:6" x14ac:dyDescent="0.2">
      <c r="A10" s="21" t="s">
        <v>83</v>
      </c>
      <c r="B10" s="21" t="s">
        <v>82</v>
      </c>
      <c r="C10" s="21" t="s">
        <v>84</v>
      </c>
      <c r="D10" s="24">
        <v>1900000</v>
      </c>
      <c r="E10" s="22">
        <v>29315.1</v>
      </c>
      <c r="F10" s="23">
        <v>4.9168133156278602</v>
      </c>
    </row>
    <row r="11" spans="1:6" x14ac:dyDescent="0.2">
      <c r="A11" s="21" t="s">
        <v>86</v>
      </c>
      <c r="B11" s="21" t="s">
        <v>85</v>
      </c>
      <c r="C11" s="21" t="s">
        <v>76</v>
      </c>
      <c r="D11" s="24">
        <v>2600000</v>
      </c>
      <c r="E11" s="22">
        <v>28659.8</v>
      </c>
      <c r="F11" s="23">
        <v>4.8069045052969797</v>
      </c>
    </row>
    <row r="12" spans="1:6" x14ac:dyDescent="0.2">
      <c r="A12" s="21" t="s">
        <v>107</v>
      </c>
      <c r="B12" s="21" t="s">
        <v>106</v>
      </c>
      <c r="C12" s="21" t="s">
        <v>108</v>
      </c>
      <c r="D12" s="24">
        <v>2700000</v>
      </c>
      <c r="E12" s="22">
        <v>27869.4</v>
      </c>
      <c r="F12" s="23">
        <v>4.6743363324211398</v>
      </c>
    </row>
    <row r="13" spans="1:6" x14ac:dyDescent="0.2">
      <c r="A13" s="21" t="s">
        <v>105</v>
      </c>
      <c r="B13" s="21" t="s">
        <v>104</v>
      </c>
      <c r="C13" s="21" t="s">
        <v>76</v>
      </c>
      <c r="D13" s="24">
        <v>3000000</v>
      </c>
      <c r="E13" s="22">
        <v>19261.5</v>
      </c>
      <c r="F13" s="23">
        <v>3.23059446083984</v>
      </c>
    </row>
    <row r="14" spans="1:6" x14ac:dyDescent="0.2">
      <c r="A14" s="21" t="s">
        <v>88</v>
      </c>
      <c r="B14" s="21" t="s">
        <v>87</v>
      </c>
      <c r="C14" s="21" t="s">
        <v>84</v>
      </c>
      <c r="D14" s="24">
        <v>1300000</v>
      </c>
      <c r="E14" s="22">
        <v>19059.3</v>
      </c>
      <c r="F14" s="23">
        <v>3.1966808923232799</v>
      </c>
    </row>
    <row r="15" spans="1:6" x14ac:dyDescent="0.2">
      <c r="A15" s="21" t="s">
        <v>121</v>
      </c>
      <c r="B15" s="21" t="s">
        <v>120</v>
      </c>
      <c r="C15" s="21" t="s">
        <v>122</v>
      </c>
      <c r="D15" s="24">
        <v>1650000</v>
      </c>
      <c r="E15" s="22">
        <v>18442.875</v>
      </c>
      <c r="F15" s="23">
        <v>3.09329230937163</v>
      </c>
    </row>
    <row r="16" spans="1:6" x14ac:dyDescent="0.2">
      <c r="A16" s="21" t="s">
        <v>285</v>
      </c>
      <c r="B16" s="21" t="s">
        <v>284</v>
      </c>
      <c r="C16" s="21" t="s">
        <v>160</v>
      </c>
      <c r="D16" s="24">
        <v>800000</v>
      </c>
      <c r="E16" s="22">
        <v>17078.400000000001</v>
      </c>
      <c r="F16" s="23">
        <v>2.8644386179688599</v>
      </c>
    </row>
    <row r="17" spans="1:6" x14ac:dyDescent="0.2">
      <c r="A17" s="21" t="s">
        <v>90</v>
      </c>
      <c r="B17" s="21" t="s">
        <v>89</v>
      </c>
      <c r="C17" s="21" t="s">
        <v>91</v>
      </c>
      <c r="D17" s="24">
        <v>5300000</v>
      </c>
      <c r="E17" s="22">
        <v>16490.95</v>
      </c>
      <c r="F17" s="23">
        <v>2.7659098057776799</v>
      </c>
    </row>
    <row r="18" spans="1:6" x14ac:dyDescent="0.2">
      <c r="A18" s="21" t="s">
        <v>115</v>
      </c>
      <c r="B18" s="21" t="s">
        <v>114</v>
      </c>
      <c r="C18" s="21" t="s">
        <v>116</v>
      </c>
      <c r="D18" s="24">
        <v>8000000</v>
      </c>
      <c r="E18" s="22">
        <v>14736</v>
      </c>
      <c r="F18" s="23">
        <v>2.4715645185959501</v>
      </c>
    </row>
    <row r="19" spans="1:6" x14ac:dyDescent="0.2">
      <c r="A19" s="21" t="s">
        <v>110</v>
      </c>
      <c r="B19" s="21" t="s">
        <v>109</v>
      </c>
      <c r="C19" s="21" t="s">
        <v>111</v>
      </c>
      <c r="D19" s="24">
        <v>8200000</v>
      </c>
      <c r="E19" s="22">
        <v>13292.2</v>
      </c>
      <c r="F19" s="23">
        <v>2.2294062088817199</v>
      </c>
    </row>
    <row r="20" spans="1:6" x14ac:dyDescent="0.2">
      <c r="A20" s="21" t="s">
        <v>99</v>
      </c>
      <c r="B20" s="21" t="s">
        <v>98</v>
      </c>
      <c r="C20" s="21" t="s">
        <v>100</v>
      </c>
      <c r="D20" s="24">
        <v>500000</v>
      </c>
      <c r="E20" s="22">
        <v>12924.75</v>
      </c>
      <c r="F20" s="23">
        <v>2.1677764326630702</v>
      </c>
    </row>
    <row r="21" spans="1:6" x14ac:dyDescent="0.2">
      <c r="A21" s="21" t="s">
        <v>102</v>
      </c>
      <c r="B21" s="21" t="s">
        <v>101</v>
      </c>
      <c r="C21" s="21" t="s">
        <v>103</v>
      </c>
      <c r="D21" s="24">
        <v>1800000</v>
      </c>
      <c r="E21" s="22">
        <v>11798.1</v>
      </c>
      <c r="F21" s="23">
        <v>1.97881143776105</v>
      </c>
    </row>
    <row r="22" spans="1:6" x14ac:dyDescent="0.2">
      <c r="A22" s="21" t="s">
        <v>136</v>
      </c>
      <c r="B22" s="21" t="s">
        <v>135</v>
      </c>
      <c r="C22" s="21" t="s">
        <v>137</v>
      </c>
      <c r="D22" s="24">
        <v>2450000</v>
      </c>
      <c r="E22" s="22">
        <v>11733.05</v>
      </c>
      <c r="F22" s="23">
        <v>1.9679010637155401</v>
      </c>
    </row>
    <row r="23" spans="1:6" x14ac:dyDescent="0.2">
      <c r="A23" s="21" t="s">
        <v>433</v>
      </c>
      <c r="B23" s="21" t="s">
        <v>432</v>
      </c>
      <c r="C23" s="21" t="s">
        <v>145</v>
      </c>
      <c r="D23" s="24">
        <v>3000000</v>
      </c>
      <c r="E23" s="22">
        <v>10623</v>
      </c>
      <c r="F23" s="23">
        <v>1.78172026880054</v>
      </c>
    </row>
    <row r="24" spans="1:6" x14ac:dyDescent="0.2">
      <c r="A24" s="21" t="s">
        <v>93</v>
      </c>
      <c r="B24" s="21" t="s">
        <v>92</v>
      </c>
      <c r="C24" s="21" t="s">
        <v>94</v>
      </c>
      <c r="D24" s="24">
        <v>1350000</v>
      </c>
      <c r="E24" s="22">
        <v>10529.325000000001</v>
      </c>
      <c r="F24" s="23">
        <v>1.7660088270063301</v>
      </c>
    </row>
    <row r="25" spans="1:6" x14ac:dyDescent="0.2">
      <c r="A25" s="21" t="s">
        <v>278</v>
      </c>
      <c r="B25" s="21" t="s">
        <v>277</v>
      </c>
      <c r="C25" s="21" t="s">
        <v>94</v>
      </c>
      <c r="D25" s="24">
        <v>2000000</v>
      </c>
      <c r="E25" s="22">
        <v>10386</v>
      </c>
      <c r="F25" s="23">
        <v>1.74196994368469</v>
      </c>
    </row>
    <row r="26" spans="1:6" x14ac:dyDescent="0.2">
      <c r="A26" s="21" t="s">
        <v>127</v>
      </c>
      <c r="B26" s="21" t="s">
        <v>126</v>
      </c>
      <c r="C26" s="21" t="s">
        <v>128</v>
      </c>
      <c r="D26" s="24">
        <v>1800000</v>
      </c>
      <c r="E26" s="22">
        <v>9873</v>
      </c>
      <c r="F26" s="23">
        <v>1.65592810071239</v>
      </c>
    </row>
    <row r="27" spans="1:6" x14ac:dyDescent="0.2">
      <c r="A27" s="21" t="s">
        <v>596</v>
      </c>
      <c r="B27" s="21" t="s">
        <v>595</v>
      </c>
      <c r="C27" s="21" t="s">
        <v>122</v>
      </c>
      <c r="D27" s="24">
        <v>530000</v>
      </c>
      <c r="E27" s="22">
        <v>9461.2950000000001</v>
      </c>
      <c r="F27" s="23">
        <v>1.5868757479620801</v>
      </c>
    </row>
    <row r="28" spans="1:6" x14ac:dyDescent="0.2">
      <c r="A28" s="21" t="s">
        <v>147</v>
      </c>
      <c r="B28" s="21" t="s">
        <v>146</v>
      </c>
      <c r="C28" s="21" t="s">
        <v>84</v>
      </c>
      <c r="D28" s="24">
        <v>740000</v>
      </c>
      <c r="E28" s="22">
        <v>9417.61</v>
      </c>
      <c r="F28" s="23">
        <v>1.5795487734781799</v>
      </c>
    </row>
    <row r="29" spans="1:6" x14ac:dyDescent="0.2">
      <c r="A29" s="21" t="s">
        <v>124</v>
      </c>
      <c r="B29" s="21" t="s">
        <v>123</v>
      </c>
      <c r="C29" s="21" t="s">
        <v>125</v>
      </c>
      <c r="D29" s="24">
        <v>7500000</v>
      </c>
      <c r="E29" s="22">
        <v>9277.5</v>
      </c>
      <c r="F29" s="23">
        <v>1.5560491192504</v>
      </c>
    </row>
    <row r="30" spans="1:6" x14ac:dyDescent="0.2">
      <c r="A30" s="21" t="s">
        <v>660</v>
      </c>
      <c r="B30" s="21" t="s">
        <v>659</v>
      </c>
      <c r="C30" s="21" t="s">
        <v>125</v>
      </c>
      <c r="D30" s="24">
        <v>3900000</v>
      </c>
      <c r="E30" s="22">
        <v>8724.2999999999993</v>
      </c>
      <c r="F30" s="23">
        <v>1.4632648160685799</v>
      </c>
    </row>
    <row r="31" spans="1:6" x14ac:dyDescent="0.2">
      <c r="A31" s="21" t="s">
        <v>241</v>
      </c>
      <c r="B31" s="21" t="s">
        <v>240</v>
      </c>
      <c r="C31" s="21" t="s">
        <v>100</v>
      </c>
      <c r="D31" s="24">
        <v>6000000</v>
      </c>
      <c r="E31" s="22">
        <v>7791</v>
      </c>
      <c r="F31" s="23">
        <v>1.30672904209969</v>
      </c>
    </row>
    <row r="32" spans="1:6" x14ac:dyDescent="0.2">
      <c r="A32" s="21" t="s">
        <v>139</v>
      </c>
      <c r="B32" s="21" t="s">
        <v>138</v>
      </c>
      <c r="C32" s="21" t="s">
        <v>131</v>
      </c>
      <c r="D32" s="24">
        <v>1330000</v>
      </c>
      <c r="E32" s="22">
        <v>7515.165</v>
      </c>
      <c r="F32" s="23">
        <v>1.26046519852023</v>
      </c>
    </row>
    <row r="33" spans="1:6" x14ac:dyDescent="0.2">
      <c r="A33" s="21" t="s">
        <v>152</v>
      </c>
      <c r="B33" s="21" t="s">
        <v>151</v>
      </c>
      <c r="C33" s="21" t="s">
        <v>153</v>
      </c>
      <c r="D33" s="24">
        <v>1350000</v>
      </c>
      <c r="E33" s="22">
        <v>7220.4750000000004</v>
      </c>
      <c r="F33" s="23">
        <v>1.2110389398350401</v>
      </c>
    </row>
    <row r="34" spans="1:6" x14ac:dyDescent="0.2">
      <c r="A34" s="21" t="s">
        <v>113</v>
      </c>
      <c r="B34" s="21" t="s">
        <v>112</v>
      </c>
      <c r="C34" s="21" t="s">
        <v>76</v>
      </c>
      <c r="D34" s="24">
        <v>450000</v>
      </c>
      <c r="E34" s="22">
        <v>7195.2749999999996</v>
      </c>
      <c r="F34" s="23">
        <v>1.20681232298727</v>
      </c>
    </row>
    <row r="35" spans="1:6" x14ac:dyDescent="0.2">
      <c r="A35" s="21" t="s">
        <v>231</v>
      </c>
      <c r="B35" s="21" t="s">
        <v>230</v>
      </c>
      <c r="C35" s="21" t="s">
        <v>97</v>
      </c>
      <c r="D35" s="24">
        <v>520000</v>
      </c>
      <c r="E35" s="22">
        <v>6879.34</v>
      </c>
      <c r="F35" s="23">
        <v>1.15382279148737</v>
      </c>
    </row>
    <row r="36" spans="1:6" x14ac:dyDescent="0.2">
      <c r="A36" s="21" t="s">
        <v>159</v>
      </c>
      <c r="B36" s="21" t="s">
        <v>158</v>
      </c>
      <c r="C36" s="21" t="s">
        <v>160</v>
      </c>
      <c r="D36" s="24">
        <v>750000</v>
      </c>
      <c r="E36" s="22">
        <v>6745.5</v>
      </c>
      <c r="F36" s="23">
        <v>1.1313747597848101</v>
      </c>
    </row>
    <row r="37" spans="1:6" x14ac:dyDescent="0.2">
      <c r="A37" s="21" t="s">
        <v>245</v>
      </c>
      <c r="B37" s="21" t="s">
        <v>244</v>
      </c>
      <c r="C37" s="21" t="s">
        <v>160</v>
      </c>
      <c r="D37" s="24">
        <v>300000</v>
      </c>
      <c r="E37" s="22">
        <v>6633.75</v>
      </c>
      <c r="F37" s="23">
        <v>1.1126317267396799</v>
      </c>
    </row>
    <row r="38" spans="1:6" x14ac:dyDescent="0.2">
      <c r="A38" s="21" t="s">
        <v>182</v>
      </c>
      <c r="B38" s="21" t="s">
        <v>181</v>
      </c>
      <c r="C38" s="21" t="s">
        <v>145</v>
      </c>
      <c r="D38" s="24">
        <v>675000</v>
      </c>
      <c r="E38" s="22">
        <v>6603.8625000000002</v>
      </c>
      <c r="F38" s="23">
        <v>1.1076189088413599</v>
      </c>
    </row>
    <row r="39" spans="1:6" x14ac:dyDescent="0.2">
      <c r="A39" s="21" t="s">
        <v>172</v>
      </c>
      <c r="B39" s="21" t="s">
        <v>171</v>
      </c>
      <c r="C39" s="21" t="s">
        <v>116</v>
      </c>
      <c r="D39" s="24">
        <v>230000</v>
      </c>
      <c r="E39" s="22">
        <v>6449.2</v>
      </c>
      <c r="F39" s="23">
        <v>1.08167846724545</v>
      </c>
    </row>
    <row r="40" spans="1:6" x14ac:dyDescent="0.2">
      <c r="A40" s="21" t="s">
        <v>225</v>
      </c>
      <c r="B40" s="21" t="s">
        <v>224</v>
      </c>
      <c r="C40" s="21" t="s">
        <v>76</v>
      </c>
      <c r="D40" s="24">
        <v>325000</v>
      </c>
      <c r="E40" s="22">
        <v>6201.3249999999998</v>
      </c>
      <c r="F40" s="23">
        <v>1.0401041556923201</v>
      </c>
    </row>
    <row r="41" spans="1:6" x14ac:dyDescent="0.2">
      <c r="A41" s="21" t="s">
        <v>626</v>
      </c>
      <c r="B41" s="21" t="s">
        <v>625</v>
      </c>
      <c r="C41" s="21" t="s">
        <v>131</v>
      </c>
      <c r="D41" s="24">
        <v>3000000</v>
      </c>
      <c r="E41" s="22">
        <v>5812.5</v>
      </c>
      <c r="F41" s="23">
        <v>0.97488930268315399</v>
      </c>
    </row>
    <row r="42" spans="1:6" x14ac:dyDescent="0.2">
      <c r="A42" s="21" t="s">
        <v>662</v>
      </c>
      <c r="B42" s="21" t="s">
        <v>661</v>
      </c>
      <c r="C42" s="21" t="s">
        <v>145</v>
      </c>
      <c r="D42" s="24">
        <v>1650000</v>
      </c>
      <c r="E42" s="22">
        <v>5498.625</v>
      </c>
      <c r="F42" s="23">
        <v>0.92224528033826403</v>
      </c>
    </row>
    <row r="43" spans="1:6" x14ac:dyDescent="0.2">
      <c r="A43" s="21" t="s">
        <v>164</v>
      </c>
      <c r="B43" s="21" t="s">
        <v>163</v>
      </c>
      <c r="C43" s="21" t="s">
        <v>165</v>
      </c>
      <c r="D43" s="24">
        <v>700000</v>
      </c>
      <c r="E43" s="22">
        <v>5317.55</v>
      </c>
      <c r="F43" s="23">
        <v>0.89187485788951504</v>
      </c>
    </row>
    <row r="44" spans="1:6" x14ac:dyDescent="0.2">
      <c r="A44" s="21" t="s">
        <v>157</v>
      </c>
      <c r="B44" s="21" t="s">
        <v>156</v>
      </c>
      <c r="C44" s="21" t="s">
        <v>97</v>
      </c>
      <c r="D44" s="24">
        <v>101031</v>
      </c>
      <c r="E44" s="22">
        <v>5256.2388060000003</v>
      </c>
      <c r="F44" s="23">
        <v>0.88159156719440401</v>
      </c>
    </row>
    <row r="45" spans="1:6" x14ac:dyDescent="0.2">
      <c r="A45" s="21" t="s">
        <v>221</v>
      </c>
      <c r="B45" s="21" t="s">
        <v>220</v>
      </c>
      <c r="C45" s="21" t="s">
        <v>100</v>
      </c>
      <c r="D45" s="24">
        <v>1250000</v>
      </c>
      <c r="E45" s="22">
        <v>4986.25</v>
      </c>
      <c r="F45" s="23">
        <v>0.83630826417270998</v>
      </c>
    </row>
    <row r="46" spans="1:6" x14ac:dyDescent="0.2">
      <c r="A46" s="21" t="s">
        <v>184</v>
      </c>
      <c r="B46" s="21" t="s">
        <v>183</v>
      </c>
      <c r="C46" s="21" t="s">
        <v>131</v>
      </c>
      <c r="D46" s="24">
        <v>602474</v>
      </c>
      <c r="E46" s="22">
        <v>4921.3088690000004</v>
      </c>
      <c r="F46" s="23">
        <v>0.82541614995059498</v>
      </c>
    </row>
    <row r="47" spans="1:6" x14ac:dyDescent="0.2">
      <c r="A47" s="21" t="s">
        <v>167</v>
      </c>
      <c r="B47" s="21" t="s">
        <v>166</v>
      </c>
      <c r="C47" s="21" t="s">
        <v>168</v>
      </c>
      <c r="D47" s="24">
        <v>140000</v>
      </c>
      <c r="E47" s="22">
        <v>4477.2700000000004</v>
      </c>
      <c r="F47" s="23">
        <v>0.75094066722136898</v>
      </c>
    </row>
    <row r="48" spans="1:6" x14ac:dyDescent="0.2">
      <c r="A48" s="21" t="s">
        <v>133</v>
      </c>
      <c r="B48" s="21" t="s">
        <v>132</v>
      </c>
      <c r="C48" s="21" t="s">
        <v>134</v>
      </c>
      <c r="D48" s="24">
        <v>450000</v>
      </c>
      <c r="E48" s="22">
        <v>3868.4250000000002</v>
      </c>
      <c r="F48" s="23">
        <v>0.64882342378186297</v>
      </c>
    </row>
    <row r="49" spans="1:9" x14ac:dyDescent="0.2">
      <c r="A49" s="21" t="s">
        <v>292</v>
      </c>
      <c r="B49" s="21" t="s">
        <v>291</v>
      </c>
      <c r="C49" s="21" t="s">
        <v>76</v>
      </c>
      <c r="D49" s="24">
        <v>2450000</v>
      </c>
      <c r="E49" s="22">
        <v>3650.5</v>
      </c>
      <c r="F49" s="23">
        <v>0.61227241280771705</v>
      </c>
    </row>
    <row r="50" spans="1:9" x14ac:dyDescent="0.2">
      <c r="A50" s="21" t="s">
        <v>296</v>
      </c>
      <c r="B50" s="21" t="s">
        <v>295</v>
      </c>
      <c r="C50" s="21" t="s">
        <v>111</v>
      </c>
      <c r="D50" s="24">
        <v>1500000</v>
      </c>
      <c r="E50" s="22">
        <v>3339.75</v>
      </c>
      <c r="F50" s="23">
        <v>0.56015252449652697</v>
      </c>
    </row>
    <row r="51" spans="1:9" x14ac:dyDescent="0.2">
      <c r="A51" s="21" t="s">
        <v>186</v>
      </c>
      <c r="B51" s="21" t="s">
        <v>185</v>
      </c>
      <c r="C51" s="21" t="s">
        <v>145</v>
      </c>
      <c r="D51" s="24">
        <v>90000</v>
      </c>
      <c r="E51" s="22">
        <v>2821.86</v>
      </c>
      <c r="F51" s="23">
        <v>0.47329051658829902</v>
      </c>
    </row>
    <row r="52" spans="1:9" x14ac:dyDescent="0.2">
      <c r="A52" s="21" t="s">
        <v>294</v>
      </c>
      <c r="B52" s="21" t="s">
        <v>293</v>
      </c>
      <c r="C52" s="21" t="s">
        <v>111</v>
      </c>
      <c r="D52" s="24">
        <v>600000</v>
      </c>
      <c r="E52" s="22">
        <v>1836</v>
      </c>
      <c r="F52" s="23">
        <v>0.30793922747978902</v>
      </c>
    </row>
    <row r="53" spans="1:9" x14ac:dyDescent="0.2">
      <c r="A53" s="21" t="s">
        <v>549</v>
      </c>
      <c r="B53" s="21" t="s">
        <v>548</v>
      </c>
      <c r="C53" s="21" t="s">
        <v>134</v>
      </c>
      <c r="D53" s="24">
        <v>649405</v>
      </c>
      <c r="E53" s="22">
        <v>1287.1207099999999</v>
      </c>
      <c r="F53" s="23">
        <v>0.21587960626941</v>
      </c>
    </row>
    <row r="54" spans="1:9" x14ac:dyDescent="0.2">
      <c r="A54" s="20" t="s">
        <v>25</v>
      </c>
      <c r="B54" s="20"/>
      <c r="C54" s="20"/>
      <c r="D54" s="20"/>
      <c r="E54" s="25">
        <f>SUM(E7:E53)</f>
        <v>566805.84588500019</v>
      </c>
      <c r="F54" s="26">
        <f>SUM(F7:F53)</f>
        <v>95.066314985215129</v>
      </c>
      <c r="G54" s="14"/>
      <c r="H54" s="14"/>
      <c r="I54" s="14"/>
    </row>
    <row r="55" spans="1:9" x14ac:dyDescent="0.2">
      <c r="A55" s="21"/>
      <c r="B55" s="21"/>
      <c r="C55" s="21"/>
      <c r="D55" s="21"/>
      <c r="E55" s="22"/>
      <c r="F55" s="23"/>
    </row>
    <row r="56" spans="1:9" x14ac:dyDescent="0.2">
      <c r="A56" s="20" t="s">
        <v>254</v>
      </c>
      <c r="B56" s="21"/>
      <c r="C56" s="21"/>
      <c r="D56" s="21"/>
      <c r="E56" s="22"/>
      <c r="F56" s="23"/>
    </row>
    <row r="57" spans="1:9" x14ac:dyDescent="0.2">
      <c r="A57" s="21" t="s">
        <v>257</v>
      </c>
      <c r="B57" s="21" t="s">
        <v>256</v>
      </c>
      <c r="C57" s="21" t="s">
        <v>142</v>
      </c>
      <c r="D57" s="24">
        <v>3000</v>
      </c>
      <c r="E57" s="22">
        <v>2.9999999999999997E-4</v>
      </c>
      <c r="F57" s="23">
        <v>5.0316867235259603E-8</v>
      </c>
    </row>
    <row r="58" spans="1:9" x14ac:dyDescent="0.2">
      <c r="A58" s="21"/>
      <c r="B58" s="21" t="s">
        <v>255</v>
      </c>
      <c r="C58" s="21" t="s">
        <v>165</v>
      </c>
      <c r="D58" s="24">
        <v>2900</v>
      </c>
      <c r="E58" s="22">
        <v>2.9E-4</v>
      </c>
      <c r="F58" s="23">
        <v>4.8639638327417602E-8</v>
      </c>
    </row>
    <row r="59" spans="1:9" x14ac:dyDescent="0.2">
      <c r="A59" s="20" t="s">
        <v>25</v>
      </c>
      <c r="B59" s="20"/>
      <c r="C59" s="20"/>
      <c r="D59" s="20"/>
      <c r="E59" s="25">
        <f>SUM(E56:E58)</f>
        <v>5.9000000000000003E-4</v>
      </c>
      <c r="F59" s="26">
        <f>SUM(F56:F58)</f>
        <v>9.8956505562677206E-8</v>
      </c>
      <c r="G59" s="14"/>
      <c r="H59" s="14"/>
      <c r="I59" s="14"/>
    </row>
    <row r="60" spans="1:9" x14ac:dyDescent="0.2">
      <c r="A60" s="21"/>
      <c r="B60" s="21"/>
      <c r="C60" s="21"/>
      <c r="D60" s="21"/>
      <c r="E60" s="22"/>
      <c r="F60" s="23"/>
    </row>
    <row r="61" spans="1:9" x14ac:dyDescent="0.2">
      <c r="A61" s="20" t="s">
        <v>26</v>
      </c>
      <c r="B61" s="20"/>
      <c r="C61" s="20"/>
      <c r="D61" s="20"/>
      <c r="E61" s="25">
        <f>E54+E59</f>
        <v>566805.84647500014</v>
      </c>
      <c r="F61" s="26">
        <f>F54+F59</f>
        <v>95.066315084171634</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E65-(E54+E59)</f>
        <v>29415.692114299862</v>
      </c>
      <c r="F63" s="26">
        <f>F65-(F54+F59)</f>
        <v>4.9336849158283655</v>
      </c>
      <c r="G63" s="14"/>
      <c r="H63" s="14"/>
      <c r="I63" s="14"/>
    </row>
    <row r="64" spans="1:9" x14ac:dyDescent="0.2">
      <c r="A64" s="20"/>
      <c r="B64" s="20"/>
      <c r="C64" s="20"/>
      <c r="D64" s="20"/>
      <c r="E64" s="25"/>
      <c r="F64" s="26"/>
      <c r="G64" s="14"/>
      <c r="H64" s="14"/>
      <c r="I64" s="14"/>
    </row>
    <row r="65" spans="1:9" x14ac:dyDescent="0.2">
      <c r="A65" s="27" t="s">
        <v>27</v>
      </c>
      <c r="B65" s="27"/>
      <c r="C65" s="27"/>
      <c r="D65" s="27"/>
      <c r="E65" s="28">
        <v>596221.53858930001</v>
      </c>
      <c r="F65" s="29">
        <v>100</v>
      </c>
      <c r="G65" s="14"/>
      <c r="H65" s="14"/>
      <c r="I65" s="14"/>
    </row>
    <row r="66" spans="1:9" x14ac:dyDescent="0.2">
      <c r="F66" s="15" t="s">
        <v>29</v>
      </c>
    </row>
    <row r="67" spans="1:9" x14ac:dyDescent="0.2">
      <c r="A67" s="14" t="s">
        <v>30</v>
      </c>
    </row>
    <row r="68" spans="1:9" x14ac:dyDescent="0.2">
      <c r="A68" s="14" t="s">
        <v>41</v>
      </c>
    </row>
    <row r="70" spans="1:9" x14ac:dyDescent="0.2">
      <c r="A70" s="14" t="s">
        <v>31</v>
      </c>
    </row>
    <row r="71" spans="1:9" x14ac:dyDescent="0.2">
      <c r="A71" s="14" t="s">
        <v>32</v>
      </c>
    </row>
    <row r="72" spans="1:9" x14ac:dyDescent="0.2">
      <c r="A72" s="14" t="s">
        <v>33</v>
      </c>
      <c r="B72" s="14"/>
      <c r="C72" s="30" t="s">
        <v>35</v>
      </c>
      <c r="D72" s="14" t="s">
        <v>34</v>
      </c>
    </row>
    <row r="73" spans="1:9" x14ac:dyDescent="0.2">
      <c r="A73" s="7" t="s">
        <v>63</v>
      </c>
      <c r="C73" s="31">
        <v>972.50369999999998</v>
      </c>
      <c r="D73" s="31">
        <v>1196.6791000000001</v>
      </c>
    </row>
    <row r="74" spans="1:9" x14ac:dyDescent="0.2">
      <c r="A74" s="7" t="s">
        <v>71</v>
      </c>
      <c r="C74" s="31">
        <v>50.309399999999997</v>
      </c>
      <c r="D74" s="31">
        <v>61.906500000000001</v>
      </c>
    </row>
    <row r="75" spans="1:9" x14ac:dyDescent="0.2">
      <c r="A75" s="7" t="s">
        <v>64</v>
      </c>
      <c r="C75" s="31">
        <v>1066.6447000000001</v>
      </c>
      <c r="D75" s="31">
        <v>1318.1151</v>
      </c>
    </row>
    <row r="76" spans="1:9" x14ac:dyDescent="0.2">
      <c r="A76" s="7" t="s">
        <v>72</v>
      </c>
      <c r="C76" s="31">
        <v>57.586100000000002</v>
      </c>
      <c r="D76" s="31">
        <v>71.158100000000005</v>
      </c>
    </row>
    <row r="78" spans="1:9" x14ac:dyDescent="0.2">
      <c r="A78" s="7" t="s">
        <v>36</v>
      </c>
    </row>
    <row r="80" spans="1:9" x14ac:dyDescent="0.2">
      <c r="A80" s="14" t="s">
        <v>37</v>
      </c>
      <c r="D80" s="30" t="s">
        <v>38</v>
      </c>
    </row>
    <row r="82" spans="1:4" x14ac:dyDescent="0.2">
      <c r="A82" s="14" t="s">
        <v>266</v>
      </c>
      <c r="D82" s="49">
        <v>5.7099999999999998E-2</v>
      </c>
    </row>
    <row r="84" spans="1:4" x14ac:dyDescent="0.2">
      <c r="A84" s="99" t="s">
        <v>844</v>
      </c>
      <c r="B84" s="99"/>
      <c r="C84" s="99"/>
      <c r="D84" s="30" t="s">
        <v>38</v>
      </c>
    </row>
    <row r="86" spans="1:4" x14ac:dyDescent="0.2">
      <c r="A86" s="14" t="s">
        <v>814</v>
      </c>
    </row>
    <row r="87" spans="1:4" x14ac:dyDescent="0.2">
      <c r="A87" s="53"/>
    </row>
    <row r="88" spans="1:4" x14ac:dyDescent="0.2">
      <c r="A88" s="54" t="s">
        <v>809</v>
      </c>
    </row>
    <row r="89" spans="1:4" x14ac:dyDescent="0.2">
      <c r="A89" s="55"/>
    </row>
    <row r="90" spans="1:4" x14ac:dyDescent="0.2">
      <c r="A90" s="56"/>
    </row>
    <row r="91" spans="1:4" x14ac:dyDescent="0.2">
      <c r="A91" s="56"/>
    </row>
    <row r="92" spans="1:4" x14ac:dyDescent="0.2">
      <c r="A92" s="56"/>
    </row>
    <row r="93" spans="1:4" x14ac:dyDescent="0.2">
      <c r="A93" s="56"/>
    </row>
    <row r="94" spans="1:4" x14ac:dyDescent="0.2">
      <c r="A94" s="56"/>
    </row>
    <row r="95" spans="1:4" x14ac:dyDescent="0.2">
      <c r="A95" s="56"/>
    </row>
    <row r="96" spans="1:4" x14ac:dyDescent="0.2">
      <c r="A96" s="56"/>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4" t="s">
        <v>823</v>
      </c>
    </row>
    <row r="103" spans="1:1" x14ac:dyDescent="0.2">
      <c r="A103" s="56"/>
    </row>
    <row r="104" spans="1:1" x14ac:dyDescent="0.2">
      <c r="A104" s="54" t="s">
        <v>810</v>
      </c>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row r="112" spans="1:1" x14ac:dyDescent="0.2">
      <c r="A112" s="56"/>
    </row>
    <row r="113" spans="1:1" x14ac:dyDescent="0.2">
      <c r="A113" s="56"/>
    </row>
    <row r="114" spans="1:1" x14ac:dyDescent="0.2">
      <c r="A114" s="56"/>
    </row>
    <row r="115" spans="1:1" x14ac:dyDescent="0.2">
      <c r="A115" s="56"/>
    </row>
    <row r="116" spans="1:1" x14ac:dyDescent="0.2">
      <c r="A116" s="56"/>
    </row>
    <row r="119" spans="1:1" x14ac:dyDescent="0.2">
      <c r="A119" s="14" t="s">
        <v>851</v>
      </c>
    </row>
  </sheetData>
  <mergeCells count="2">
    <mergeCell ref="A1:F1"/>
    <mergeCell ref="A84:C84"/>
  </mergeCells>
  <conditionalFormatting sqref="F2:F3 F219:F65536">
    <cfRule type="cellIs" dxfId="28" priority="2" stopIfTrue="1" operator="between">
      <formula>0.009</formula>
      <formula>-0.009</formula>
    </cfRule>
  </conditionalFormatting>
  <conditionalFormatting sqref="F5:F118">
    <cfRule type="cellIs" dxfId="2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1"/>
  <sheetViews>
    <sheetView workbookViewId="0">
      <selection sqref="A1:E1"/>
    </sheetView>
  </sheetViews>
  <sheetFormatPr defaultColWidth="9.140625" defaultRowHeight="11.25" x14ac:dyDescent="0.2"/>
  <cols>
    <col min="1" max="1" width="36.85546875" style="7" bestFit="1" customWidth="1"/>
    <col min="2" max="2" width="33.5703125" style="7" bestFit="1" customWidth="1"/>
    <col min="3" max="3" width="18.85546875" style="7" bestFit="1" customWidth="1"/>
    <col min="4" max="4" width="15.28515625" style="7" bestFit="1" customWidth="1"/>
    <col min="5" max="5" width="13.5703125" style="10" customWidth="1"/>
    <col min="6" max="16384" width="9.140625" style="7"/>
  </cols>
  <sheetData>
    <row r="1" spans="1:8" s="1" customFormat="1" ht="15" x14ac:dyDescent="0.2">
      <c r="A1" s="92" t="s">
        <v>22</v>
      </c>
      <c r="B1" s="93"/>
      <c r="C1" s="93"/>
      <c r="D1" s="93"/>
      <c r="E1" s="9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364</v>
      </c>
      <c r="B5" s="17"/>
      <c r="C5" s="17"/>
      <c r="D5" s="18"/>
      <c r="E5" s="19"/>
    </row>
    <row r="6" spans="1:8" x14ac:dyDescent="0.2">
      <c r="A6" s="21" t="s">
        <v>786</v>
      </c>
      <c r="B6" s="21" t="s">
        <v>785</v>
      </c>
      <c r="C6" s="24">
        <v>5129022.7750000004</v>
      </c>
      <c r="D6" s="22">
        <v>326279.84617999999</v>
      </c>
      <c r="E6" s="23">
        <v>99.150015215643606</v>
      </c>
    </row>
    <row r="7" spans="1:8" x14ac:dyDescent="0.2">
      <c r="A7" s="20" t="s">
        <v>25</v>
      </c>
      <c r="B7" s="20"/>
      <c r="C7" s="20"/>
      <c r="D7" s="25">
        <f>SUM(D6:D6)</f>
        <v>326279.84617999999</v>
      </c>
      <c r="E7" s="26">
        <f>SUM(E6:E6)</f>
        <v>99.150015215643606</v>
      </c>
      <c r="F7" s="14"/>
      <c r="G7" s="14"/>
      <c r="H7" s="14"/>
    </row>
    <row r="8" spans="1:8" x14ac:dyDescent="0.2">
      <c r="A8" s="21"/>
      <c r="B8" s="21"/>
      <c r="C8" s="21"/>
      <c r="D8" s="22"/>
      <c r="E8" s="23"/>
    </row>
    <row r="9" spans="1:8" x14ac:dyDescent="0.2">
      <c r="A9" s="20" t="s">
        <v>26</v>
      </c>
      <c r="B9" s="20"/>
      <c r="C9" s="20"/>
      <c r="D9" s="25">
        <f>D7</f>
        <v>326279.84617999999</v>
      </c>
      <c r="E9" s="26">
        <f>E7</f>
        <v>99.150015215643606</v>
      </c>
      <c r="F9" s="14"/>
      <c r="G9" s="14"/>
      <c r="H9" s="14"/>
    </row>
    <row r="10" spans="1:8" x14ac:dyDescent="0.2">
      <c r="A10" s="20"/>
      <c r="B10" s="20"/>
      <c r="C10" s="20"/>
      <c r="D10" s="25"/>
      <c r="E10" s="26"/>
      <c r="F10" s="14"/>
      <c r="G10" s="14"/>
      <c r="H10" s="14"/>
    </row>
    <row r="11" spans="1:8" x14ac:dyDescent="0.2">
      <c r="A11" s="20" t="s">
        <v>28</v>
      </c>
      <c r="B11" s="20"/>
      <c r="C11" s="20"/>
      <c r="D11" s="25">
        <f>D13-(D7)</f>
        <v>2797.1040054000332</v>
      </c>
      <c r="E11" s="26">
        <f>E13-(E7)</f>
        <v>0.84998478435639413</v>
      </c>
      <c r="F11" s="14"/>
      <c r="G11" s="14"/>
      <c r="H11" s="14"/>
    </row>
    <row r="12" spans="1:8" x14ac:dyDescent="0.2">
      <c r="A12" s="20"/>
      <c r="B12" s="20"/>
      <c r="C12" s="20"/>
      <c r="D12" s="25"/>
      <c r="E12" s="26"/>
      <c r="F12" s="14"/>
      <c r="G12" s="14"/>
      <c r="H12" s="14"/>
    </row>
    <row r="13" spans="1:8" x14ac:dyDescent="0.2">
      <c r="A13" s="27" t="s">
        <v>27</v>
      </c>
      <c r="B13" s="27"/>
      <c r="C13" s="27"/>
      <c r="D13" s="28">
        <v>329076.95018540003</v>
      </c>
      <c r="E13" s="29">
        <v>100</v>
      </c>
      <c r="F13" s="14"/>
      <c r="G13" s="14"/>
      <c r="H13" s="14"/>
    </row>
    <row r="15" spans="1:8" x14ac:dyDescent="0.2">
      <c r="A15" s="14" t="s">
        <v>31</v>
      </c>
    </row>
    <row r="16" spans="1:8" x14ac:dyDescent="0.2">
      <c r="A16" s="14" t="s">
        <v>32</v>
      </c>
    </row>
    <row r="17" spans="1:4" x14ac:dyDescent="0.2">
      <c r="A17" s="14" t="s">
        <v>33</v>
      </c>
      <c r="B17" s="14"/>
      <c r="C17" s="30" t="s">
        <v>35</v>
      </c>
      <c r="D17" s="14" t="s">
        <v>34</v>
      </c>
    </row>
    <row r="18" spans="1:4" x14ac:dyDescent="0.2">
      <c r="A18" s="7" t="s">
        <v>63</v>
      </c>
      <c r="C18" s="31">
        <v>50.8675</v>
      </c>
      <c r="D18" s="31">
        <v>56.925699999999999</v>
      </c>
    </row>
    <row r="19" spans="1:4" x14ac:dyDescent="0.2">
      <c r="A19" s="7" t="s">
        <v>71</v>
      </c>
      <c r="C19" s="31">
        <v>50.8675</v>
      </c>
      <c r="D19" s="31">
        <v>56.925699999999999</v>
      </c>
    </row>
    <row r="20" spans="1:4" x14ac:dyDescent="0.2">
      <c r="A20" s="7" t="s">
        <v>64</v>
      </c>
      <c r="C20" s="31">
        <v>56.368499999999997</v>
      </c>
      <c r="D20" s="31">
        <v>63.389499999999998</v>
      </c>
    </row>
    <row r="21" spans="1:4" x14ac:dyDescent="0.2">
      <c r="A21" s="7" t="s">
        <v>72</v>
      </c>
      <c r="C21" s="31">
        <v>56.368499999999997</v>
      </c>
      <c r="D21" s="31">
        <v>63.389499999999998</v>
      </c>
    </row>
    <row r="23" spans="1:4" x14ac:dyDescent="0.2">
      <c r="A23" s="7" t="s">
        <v>36</v>
      </c>
    </row>
    <row r="25" spans="1:4" x14ac:dyDescent="0.2">
      <c r="A25" s="14" t="s">
        <v>37</v>
      </c>
      <c r="D25" s="30" t="s">
        <v>38</v>
      </c>
    </row>
    <row r="27" spans="1:4" x14ac:dyDescent="0.2">
      <c r="A27" s="14" t="s">
        <v>266</v>
      </c>
      <c r="D27" s="49">
        <v>0</v>
      </c>
    </row>
    <row r="29" spans="1:4" x14ac:dyDescent="0.2">
      <c r="A29" s="99" t="s">
        <v>844</v>
      </c>
      <c r="B29" s="99"/>
      <c r="C29" s="99"/>
      <c r="D29" s="30" t="s">
        <v>38</v>
      </c>
    </row>
    <row r="31" spans="1:4" x14ac:dyDescent="0.2">
      <c r="A31" s="14" t="s">
        <v>814</v>
      </c>
    </row>
    <row r="32" spans="1:4" x14ac:dyDescent="0.2">
      <c r="A32" s="53"/>
    </row>
    <row r="33" spans="1:1" x14ac:dyDescent="0.2">
      <c r="A33" s="54" t="s">
        <v>809</v>
      </c>
    </row>
    <row r="34" spans="1:1" x14ac:dyDescent="0.2">
      <c r="A34" s="55"/>
    </row>
    <row r="35" spans="1:1" x14ac:dyDescent="0.2">
      <c r="A35" s="56"/>
    </row>
    <row r="36" spans="1:1" x14ac:dyDescent="0.2">
      <c r="A36" s="56"/>
    </row>
    <row r="37" spans="1:1" x14ac:dyDescent="0.2">
      <c r="A37" s="56"/>
    </row>
    <row r="38" spans="1:1" x14ac:dyDescent="0.2">
      <c r="A38" s="56"/>
    </row>
    <row r="39" spans="1:1" x14ac:dyDescent="0.2">
      <c r="A39" s="56"/>
    </row>
    <row r="40" spans="1:1" x14ac:dyDescent="0.2">
      <c r="A40" s="56"/>
    </row>
    <row r="41" spans="1:1" x14ac:dyDescent="0.2">
      <c r="A41" s="56"/>
    </row>
    <row r="42" spans="1:1" x14ac:dyDescent="0.2">
      <c r="A42" s="56"/>
    </row>
    <row r="43" spans="1:1" x14ac:dyDescent="0.2">
      <c r="A43" s="56"/>
    </row>
    <row r="44" spans="1:1" x14ac:dyDescent="0.2">
      <c r="A44" s="56"/>
    </row>
    <row r="45" spans="1:1" x14ac:dyDescent="0.2">
      <c r="A45" s="56"/>
    </row>
    <row r="46" spans="1:1" x14ac:dyDescent="0.2">
      <c r="A46" s="56"/>
    </row>
    <row r="47" spans="1:1" x14ac:dyDescent="0.2">
      <c r="A47" s="54" t="s">
        <v>831</v>
      </c>
    </row>
    <row r="48" spans="1:1" x14ac:dyDescent="0.2">
      <c r="A48" s="56"/>
    </row>
    <row r="49" spans="1:1" x14ac:dyDescent="0.2">
      <c r="A49" s="54" t="s">
        <v>810</v>
      </c>
    </row>
    <row r="50" spans="1:1" x14ac:dyDescent="0.2">
      <c r="A50" s="56"/>
    </row>
    <row r="51" spans="1:1" x14ac:dyDescent="0.2">
      <c r="A51" s="56"/>
    </row>
    <row r="52" spans="1:1" x14ac:dyDescent="0.2">
      <c r="A52" s="56"/>
    </row>
    <row r="53" spans="1:1" x14ac:dyDescent="0.2">
      <c r="A53" s="56"/>
    </row>
    <row r="54" spans="1:1" x14ac:dyDescent="0.2">
      <c r="A54" s="56"/>
    </row>
    <row r="55" spans="1:1" x14ac:dyDescent="0.2">
      <c r="A55" s="56"/>
    </row>
    <row r="56" spans="1:1" x14ac:dyDescent="0.2">
      <c r="A56" s="56"/>
    </row>
    <row r="57" spans="1:1" x14ac:dyDescent="0.2">
      <c r="A57" s="56"/>
    </row>
    <row r="58" spans="1:1" x14ac:dyDescent="0.2">
      <c r="A58" s="56"/>
    </row>
    <row r="59" spans="1:1" x14ac:dyDescent="0.2">
      <c r="A59" s="56"/>
    </row>
    <row r="60" spans="1:1" x14ac:dyDescent="0.2">
      <c r="A60" s="56"/>
    </row>
    <row r="61" spans="1:1" x14ac:dyDescent="0.2">
      <c r="A61" s="56"/>
    </row>
  </sheetData>
  <mergeCells count="2">
    <mergeCell ref="A1:E1"/>
    <mergeCell ref="A29:C29"/>
  </mergeCells>
  <conditionalFormatting sqref="E5:E13">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1"/>
  <sheetViews>
    <sheetView workbookViewId="0">
      <selection sqref="A1:E1"/>
    </sheetView>
  </sheetViews>
  <sheetFormatPr defaultColWidth="9.140625" defaultRowHeight="11.25" x14ac:dyDescent="0.2"/>
  <cols>
    <col min="1" max="1" width="36.85546875" style="7" bestFit="1" customWidth="1"/>
    <col min="2" max="2" width="60.42578125" style="7" customWidth="1"/>
    <col min="3" max="3" width="18.85546875" style="7" bestFit="1" customWidth="1"/>
    <col min="4" max="4" width="15.28515625" style="7" bestFit="1" customWidth="1"/>
    <col min="5" max="5" width="13.5703125" style="10" customWidth="1"/>
    <col min="6" max="16384" width="9.140625" style="7"/>
  </cols>
  <sheetData>
    <row r="1" spans="1:8" s="1" customFormat="1" ht="15" customHeight="1" x14ac:dyDescent="0.2">
      <c r="A1" s="92" t="s">
        <v>23</v>
      </c>
      <c r="B1" s="93"/>
      <c r="C1" s="93"/>
      <c r="D1" s="93"/>
      <c r="E1" s="9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364</v>
      </c>
      <c r="B5" s="17"/>
      <c r="C5" s="17"/>
      <c r="D5" s="18"/>
      <c r="E5" s="19"/>
    </row>
    <row r="6" spans="1:8" x14ac:dyDescent="0.2">
      <c r="A6" s="21" t="s">
        <v>788</v>
      </c>
      <c r="B6" s="21" t="s">
        <v>787</v>
      </c>
      <c r="C6" s="24">
        <v>60373.466999999997</v>
      </c>
      <c r="D6" s="22">
        <v>1687.4107280000001</v>
      </c>
      <c r="E6" s="23">
        <v>98.691463434383905</v>
      </c>
    </row>
    <row r="7" spans="1:8" x14ac:dyDescent="0.2">
      <c r="A7" s="20" t="s">
        <v>25</v>
      </c>
      <c r="B7" s="20"/>
      <c r="C7" s="20"/>
      <c r="D7" s="25">
        <f>SUM(D6:D6)</f>
        <v>1687.4107280000001</v>
      </c>
      <c r="E7" s="26">
        <f>SUM(E6:E6)</f>
        <v>98.691463434383905</v>
      </c>
      <c r="F7" s="14"/>
      <c r="G7" s="14"/>
      <c r="H7" s="14"/>
    </row>
    <row r="8" spans="1:8" x14ac:dyDescent="0.2">
      <c r="A8" s="21"/>
      <c r="B8" s="21"/>
      <c r="C8" s="21"/>
      <c r="D8" s="22"/>
      <c r="E8" s="23"/>
    </row>
    <row r="9" spans="1:8" x14ac:dyDescent="0.2">
      <c r="A9" s="20" t="s">
        <v>26</v>
      </c>
      <c r="B9" s="20"/>
      <c r="C9" s="20"/>
      <c r="D9" s="25">
        <f>D7</f>
        <v>1687.4107280000001</v>
      </c>
      <c r="E9" s="26">
        <f>E7</f>
        <v>98.691463434383905</v>
      </c>
      <c r="F9" s="14"/>
      <c r="G9" s="14"/>
      <c r="H9" s="14"/>
    </row>
    <row r="10" spans="1:8" x14ac:dyDescent="0.2">
      <c r="A10" s="20"/>
      <c r="B10" s="20"/>
      <c r="C10" s="20"/>
      <c r="D10" s="25"/>
      <c r="E10" s="26"/>
      <c r="F10" s="14"/>
      <c r="G10" s="14"/>
      <c r="H10" s="14"/>
    </row>
    <row r="11" spans="1:8" x14ac:dyDescent="0.2">
      <c r="A11" s="20" t="s">
        <v>28</v>
      </c>
      <c r="B11" s="20"/>
      <c r="C11" s="20"/>
      <c r="D11" s="25">
        <f>D13-(D7)</f>
        <v>22.373147199999948</v>
      </c>
      <c r="E11" s="26">
        <f>E13-(E7)</f>
        <v>1.3085365656160945</v>
      </c>
      <c r="F11" s="14"/>
      <c r="G11" s="14"/>
      <c r="H11" s="14"/>
    </row>
    <row r="12" spans="1:8" x14ac:dyDescent="0.2">
      <c r="A12" s="20"/>
      <c r="B12" s="20"/>
      <c r="C12" s="20"/>
      <c r="D12" s="25"/>
      <c r="E12" s="26"/>
      <c r="F12" s="14"/>
      <c r="G12" s="14"/>
      <c r="H12" s="14"/>
    </row>
    <row r="13" spans="1:8" x14ac:dyDescent="0.2">
      <c r="A13" s="27" t="s">
        <v>27</v>
      </c>
      <c r="B13" s="27"/>
      <c r="C13" s="27"/>
      <c r="D13" s="28">
        <v>1709.7838752</v>
      </c>
      <c r="E13" s="29">
        <v>100</v>
      </c>
      <c r="F13" s="14"/>
      <c r="G13" s="14"/>
      <c r="H13" s="14"/>
    </row>
    <row r="15" spans="1:8" x14ac:dyDescent="0.2">
      <c r="A15" s="14" t="s">
        <v>31</v>
      </c>
    </row>
    <row r="16" spans="1:8" x14ac:dyDescent="0.2">
      <c r="A16" s="14" t="s">
        <v>32</v>
      </c>
    </row>
    <row r="17" spans="1:4" x14ac:dyDescent="0.2">
      <c r="A17" s="14" t="s">
        <v>33</v>
      </c>
      <c r="B17" s="14"/>
      <c r="C17" s="30" t="s">
        <v>35</v>
      </c>
      <c r="D17" s="14" t="s">
        <v>34</v>
      </c>
    </row>
    <row r="18" spans="1:4" x14ac:dyDescent="0.2">
      <c r="A18" s="7" t="s">
        <v>63</v>
      </c>
      <c r="C18" s="31">
        <v>9.7001000000000008</v>
      </c>
      <c r="D18" s="31">
        <v>10.1065</v>
      </c>
    </row>
    <row r="19" spans="1:4" x14ac:dyDescent="0.2">
      <c r="A19" s="7" t="s">
        <v>71</v>
      </c>
      <c r="C19" s="31">
        <v>9.7001000000000008</v>
      </c>
      <c r="D19" s="31">
        <v>10.1065</v>
      </c>
    </row>
    <row r="20" spans="1:4" x14ac:dyDescent="0.2">
      <c r="A20" s="7" t="s">
        <v>64</v>
      </c>
      <c r="C20" s="31">
        <v>10.74</v>
      </c>
      <c r="D20" s="31">
        <v>11.2394</v>
      </c>
    </row>
    <row r="21" spans="1:4" x14ac:dyDescent="0.2">
      <c r="A21" s="7" t="s">
        <v>72</v>
      </c>
      <c r="C21" s="31">
        <v>10.74</v>
      </c>
      <c r="D21" s="31">
        <v>11.2394</v>
      </c>
    </row>
    <row r="23" spans="1:4" x14ac:dyDescent="0.2">
      <c r="A23" s="7" t="s">
        <v>36</v>
      </c>
    </row>
    <row r="25" spans="1:4" x14ac:dyDescent="0.2">
      <c r="A25" s="14" t="s">
        <v>37</v>
      </c>
      <c r="D25" s="30" t="s">
        <v>38</v>
      </c>
    </row>
    <row r="27" spans="1:4" x14ac:dyDescent="0.2">
      <c r="A27" s="14" t="s">
        <v>266</v>
      </c>
      <c r="D27" s="49">
        <v>0</v>
      </c>
    </row>
    <row r="29" spans="1:4" x14ac:dyDescent="0.2">
      <c r="A29" s="99" t="s">
        <v>844</v>
      </c>
      <c r="B29" s="99"/>
      <c r="C29" s="99"/>
      <c r="D29" s="30" t="s">
        <v>38</v>
      </c>
    </row>
    <row r="31" spans="1:4" x14ac:dyDescent="0.2">
      <c r="A31" s="14" t="s">
        <v>814</v>
      </c>
    </row>
    <row r="32" spans="1:4" x14ac:dyDescent="0.2">
      <c r="A32" s="53"/>
    </row>
    <row r="33" spans="1:1" x14ac:dyDescent="0.2">
      <c r="A33" s="54" t="s">
        <v>809</v>
      </c>
    </row>
    <row r="34" spans="1:1" x14ac:dyDescent="0.2">
      <c r="A34" s="55"/>
    </row>
    <row r="35" spans="1:1" x14ac:dyDescent="0.2">
      <c r="A35" s="56"/>
    </row>
    <row r="36" spans="1:1" x14ac:dyDescent="0.2">
      <c r="A36" s="56"/>
    </row>
    <row r="37" spans="1:1" x14ac:dyDescent="0.2">
      <c r="A37" s="56"/>
    </row>
    <row r="38" spans="1:1" x14ac:dyDescent="0.2">
      <c r="A38" s="56"/>
    </row>
    <row r="39" spans="1:1" x14ac:dyDescent="0.2">
      <c r="A39" s="56"/>
    </row>
    <row r="40" spans="1:1" x14ac:dyDescent="0.2">
      <c r="A40" s="56"/>
    </row>
    <row r="41" spans="1:1" x14ac:dyDescent="0.2">
      <c r="A41" s="56"/>
    </row>
    <row r="42" spans="1:1" x14ac:dyDescent="0.2">
      <c r="A42" s="56"/>
    </row>
    <row r="43" spans="1:1" x14ac:dyDescent="0.2">
      <c r="A43" s="56"/>
    </row>
    <row r="44" spans="1:1" x14ac:dyDescent="0.2">
      <c r="A44" s="56"/>
    </row>
    <row r="45" spans="1:1" x14ac:dyDescent="0.2">
      <c r="A45" s="56"/>
    </row>
    <row r="46" spans="1:1" x14ac:dyDescent="0.2">
      <c r="A46" s="56"/>
    </row>
    <row r="47" spans="1:1" x14ac:dyDescent="0.2">
      <c r="A47" s="54" t="s">
        <v>832</v>
      </c>
    </row>
    <row r="48" spans="1:1" x14ac:dyDescent="0.2">
      <c r="A48" s="56"/>
    </row>
    <row r="49" spans="1:1" x14ac:dyDescent="0.2">
      <c r="A49" s="54" t="s">
        <v>810</v>
      </c>
    </row>
    <row r="50" spans="1:1" x14ac:dyDescent="0.2">
      <c r="A50" s="56"/>
    </row>
    <row r="51" spans="1:1" x14ac:dyDescent="0.2">
      <c r="A51" s="56"/>
    </row>
    <row r="52" spans="1:1" x14ac:dyDescent="0.2">
      <c r="A52" s="56"/>
    </row>
    <row r="53" spans="1:1" x14ac:dyDescent="0.2">
      <c r="A53" s="56"/>
    </row>
    <row r="54" spans="1:1" x14ac:dyDescent="0.2">
      <c r="A54" s="56"/>
    </row>
    <row r="55" spans="1:1" x14ac:dyDescent="0.2">
      <c r="A55" s="56"/>
    </row>
    <row r="56" spans="1:1" x14ac:dyDescent="0.2">
      <c r="A56" s="56"/>
    </row>
    <row r="57" spans="1:1" x14ac:dyDescent="0.2">
      <c r="A57" s="56"/>
    </row>
    <row r="58" spans="1:1" x14ac:dyDescent="0.2">
      <c r="A58" s="56"/>
    </row>
    <row r="59" spans="1:1" x14ac:dyDescent="0.2">
      <c r="A59" s="56"/>
    </row>
    <row r="60" spans="1:1" x14ac:dyDescent="0.2">
      <c r="A60" s="56"/>
    </row>
    <row r="61" spans="1:1" x14ac:dyDescent="0.2">
      <c r="A61" s="56"/>
    </row>
  </sheetData>
  <mergeCells count="2">
    <mergeCell ref="A1:E1"/>
    <mergeCell ref="A29:C29"/>
  </mergeCells>
  <conditionalFormatting sqref="E5:E13">
    <cfRule type="cellIs" dxfId="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2"/>
  <sheetViews>
    <sheetView workbookViewId="0">
      <selection sqref="A1:E1"/>
    </sheetView>
  </sheetViews>
  <sheetFormatPr defaultColWidth="9.140625" defaultRowHeight="11.25" x14ac:dyDescent="0.2"/>
  <cols>
    <col min="1" max="1" width="36.85546875" style="7" bestFit="1" customWidth="1"/>
    <col min="2" max="2" width="67.7109375" style="7" customWidth="1"/>
    <col min="3" max="4" width="15.28515625" style="7" bestFit="1" customWidth="1"/>
    <col min="5" max="5" width="13.5703125" style="10" customWidth="1"/>
    <col min="6" max="16384" width="9.140625" style="7"/>
  </cols>
  <sheetData>
    <row r="1" spans="1:8" s="1" customFormat="1" ht="15" customHeight="1" x14ac:dyDescent="0.2">
      <c r="A1" s="92" t="s">
        <v>856</v>
      </c>
      <c r="B1" s="93"/>
      <c r="C1" s="93"/>
      <c r="D1" s="93"/>
      <c r="E1" s="9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55</v>
      </c>
      <c r="B5" s="17"/>
      <c r="C5" s="17"/>
      <c r="D5" s="18"/>
      <c r="E5" s="19"/>
    </row>
    <row r="6" spans="1:8" x14ac:dyDescent="0.2">
      <c r="A6" s="21" t="s">
        <v>790</v>
      </c>
      <c r="B6" s="67" t="s">
        <v>789</v>
      </c>
      <c r="C6" s="24">
        <v>228317.78200000001</v>
      </c>
      <c r="D6" s="22">
        <v>2109.5213699999999</v>
      </c>
      <c r="E6" s="23">
        <v>41.752967943389599</v>
      </c>
    </row>
    <row r="7" spans="1:8" x14ac:dyDescent="0.2">
      <c r="A7" s="21" t="s">
        <v>792</v>
      </c>
      <c r="B7" s="67" t="s">
        <v>791</v>
      </c>
      <c r="C7" s="24">
        <v>2579120</v>
      </c>
      <c r="D7" s="22">
        <v>1383.955792</v>
      </c>
      <c r="E7" s="23">
        <v>27.392119672361702</v>
      </c>
    </row>
    <row r="8" spans="1:8" x14ac:dyDescent="0.2">
      <c r="A8" s="21" t="s">
        <v>793</v>
      </c>
      <c r="B8" s="67" t="s">
        <v>852</v>
      </c>
      <c r="C8" s="24">
        <v>2507935.2609999999</v>
      </c>
      <c r="D8" s="22">
        <v>753.92045059999998</v>
      </c>
      <c r="E8" s="23">
        <v>14.9220656654299</v>
      </c>
    </row>
    <row r="9" spans="1:8" x14ac:dyDescent="0.2">
      <c r="A9" s="21" t="s">
        <v>794</v>
      </c>
      <c r="B9" s="67" t="s">
        <v>853</v>
      </c>
      <c r="C9" s="24">
        <v>1289085.727</v>
      </c>
      <c r="D9" s="22">
        <v>743.80504269999994</v>
      </c>
      <c r="E9" s="23">
        <v>14.7218551779756</v>
      </c>
    </row>
    <row r="10" spans="1:8" ht="22.5" x14ac:dyDescent="0.2">
      <c r="A10" s="21" t="s">
        <v>796</v>
      </c>
      <c r="B10" s="67" t="s">
        <v>795</v>
      </c>
      <c r="C10" s="24">
        <v>48.798999999999999</v>
      </c>
      <c r="D10" s="22">
        <v>1.2611296000000001</v>
      </c>
      <c r="E10" s="23">
        <v>2.4961066766182899E-2</v>
      </c>
    </row>
    <row r="11" spans="1:8" x14ac:dyDescent="0.2">
      <c r="A11" s="21" t="s">
        <v>798</v>
      </c>
      <c r="B11" s="67" t="s">
        <v>797</v>
      </c>
      <c r="C11" s="24">
        <v>13.571999999999999</v>
      </c>
      <c r="D11" s="22">
        <v>0.48308030000000002</v>
      </c>
      <c r="E11" s="23">
        <v>9.5614278038733506E-3</v>
      </c>
    </row>
    <row r="12" spans="1:8" ht="22.5" x14ac:dyDescent="0.2">
      <c r="A12" s="21" t="s">
        <v>800</v>
      </c>
      <c r="B12" s="67" t="s">
        <v>799</v>
      </c>
      <c r="C12" s="24">
        <v>23973.544999999998</v>
      </c>
      <c r="D12" s="22">
        <v>0</v>
      </c>
      <c r="E12" s="22">
        <v>0</v>
      </c>
    </row>
    <row r="13" spans="1:8" x14ac:dyDescent="0.2">
      <c r="A13" s="20" t="s">
        <v>25</v>
      </c>
      <c r="B13" s="20"/>
      <c r="C13" s="20"/>
      <c r="D13" s="25">
        <f>SUM(D6:D12)</f>
        <v>4992.9468651999996</v>
      </c>
      <c r="E13" s="26">
        <f>SUM(E6:E12)</f>
        <v>98.823530953726845</v>
      </c>
      <c r="F13" s="14"/>
      <c r="G13" s="14"/>
      <c r="H13" s="14"/>
    </row>
    <row r="14" spans="1:8" x14ac:dyDescent="0.2">
      <c r="A14" s="21"/>
      <c r="B14" s="21"/>
      <c r="C14" s="21"/>
      <c r="D14" s="22"/>
      <c r="E14" s="23"/>
    </row>
    <row r="15" spans="1:8" x14ac:dyDescent="0.2">
      <c r="A15" s="20" t="s">
        <v>26</v>
      </c>
      <c r="B15" s="20"/>
      <c r="C15" s="20"/>
      <c r="D15" s="25">
        <f>D13</f>
        <v>4992.9468651999996</v>
      </c>
      <c r="E15" s="26">
        <f>E13</f>
        <v>98.823530953726845</v>
      </c>
      <c r="F15" s="14"/>
      <c r="G15" s="14"/>
      <c r="H15" s="14"/>
    </row>
    <row r="16" spans="1:8" x14ac:dyDescent="0.2">
      <c r="A16" s="20"/>
      <c r="B16" s="20"/>
      <c r="C16" s="20"/>
      <c r="D16" s="25"/>
      <c r="E16" s="26"/>
      <c r="F16" s="14"/>
      <c r="G16" s="14"/>
      <c r="H16" s="14"/>
    </row>
    <row r="17" spans="1:8" x14ac:dyDescent="0.2">
      <c r="A17" s="20" t="s">
        <v>28</v>
      </c>
      <c r="B17" s="20"/>
      <c r="C17" s="20"/>
      <c r="D17" s="25">
        <f>D19-(D13)</f>
        <v>59.439764800000376</v>
      </c>
      <c r="E17" s="26">
        <f>E19-(E13)</f>
        <v>1.1764690462731551</v>
      </c>
      <c r="F17" s="14"/>
      <c r="G17" s="14"/>
      <c r="H17" s="14"/>
    </row>
    <row r="18" spans="1:8" x14ac:dyDescent="0.2">
      <c r="A18" s="20"/>
      <c r="B18" s="20"/>
      <c r="C18" s="20"/>
      <c r="D18" s="25"/>
      <c r="E18" s="26"/>
      <c r="F18" s="14"/>
      <c r="G18" s="14"/>
      <c r="H18" s="14"/>
    </row>
    <row r="19" spans="1:8" x14ac:dyDescent="0.2">
      <c r="A19" s="27" t="s">
        <v>27</v>
      </c>
      <c r="B19" s="27"/>
      <c r="C19" s="27"/>
      <c r="D19" s="28">
        <v>5052.38663</v>
      </c>
      <c r="E19" s="29">
        <v>100</v>
      </c>
      <c r="F19" s="14"/>
      <c r="G19" s="14"/>
      <c r="H19" s="14"/>
    </row>
    <row r="21" spans="1:8" x14ac:dyDescent="0.2">
      <c r="A21" s="14" t="s">
        <v>41</v>
      </c>
    </row>
    <row r="22" spans="1:8" ht="18" customHeight="1" x14ac:dyDescent="0.25">
      <c r="A22" s="96" t="s">
        <v>854</v>
      </c>
      <c r="B22" s="97"/>
      <c r="C22" s="97"/>
      <c r="D22" s="97"/>
      <c r="E22" s="97"/>
    </row>
    <row r="24" spans="1:8" x14ac:dyDescent="0.2">
      <c r="A24" s="14" t="s">
        <v>31</v>
      </c>
    </row>
    <row r="25" spans="1:8" x14ac:dyDescent="0.2">
      <c r="A25" s="14" t="s">
        <v>32</v>
      </c>
    </row>
    <row r="26" spans="1:8" x14ac:dyDescent="0.2">
      <c r="A26" s="14" t="s">
        <v>33</v>
      </c>
      <c r="B26" s="14"/>
      <c r="C26" s="30" t="s">
        <v>35</v>
      </c>
      <c r="D26" s="14" t="s">
        <v>34</v>
      </c>
    </row>
    <row r="27" spans="1:8" x14ac:dyDescent="0.2">
      <c r="A27" s="7" t="s">
        <v>63</v>
      </c>
      <c r="C27" s="31">
        <v>15.3948</v>
      </c>
      <c r="D27" s="31">
        <v>16.933800000000002</v>
      </c>
    </row>
    <row r="28" spans="1:8" x14ac:dyDescent="0.2">
      <c r="A28" s="7" t="s">
        <v>71</v>
      </c>
      <c r="C28" s="31">
        <v>15.3948</v>
      </c>
      <c r="D28" s="31">
        <v>16.933800000000002</v>
      </c>
    </row>
    <row r="29" spans="1:8" x14ac:dyDescent="0.2">
      <c r="A29" s="7" t="s">
        <v>64</v>
      </c>
      <c r="C29" s="31">
        <v>17.029699999999998</v>
      </c>
      <c r="D29" s="31">
        <v>18.8202</v>
      </c>
    </row>
    <row r="30" spans="1:8" x14ac:dyDescent="0.2">
      <c r="A30" s="7" t="s">
        <v>72</v>
      </c>
      <c r="C30" s="31">
        <v>17.029699999999998</v>
      </c>
      <c r="D30" s="31">
        <v>18.8202</v>
      </c>
    </row>
    <row r="32" spans="1:8" x14ac:dyDescent="0.2">
      <c r="A32" s="7" t="s">
        <v>36</v>
      </c>
    </row>
    <row r="34" spans="1:4" x14ac:dyDescent="0.2">
      <c r="A34" s="14" t="s">
        <v>37</v>
      </c>
      <c r="D34" s="30" t="s">
        <v>38</v>
      </c>
    </row>
    <row r="36" spans="1:4" x14ac:dyDescent="0.2">
      <c r="A36" s="14" t="s">
        <v>266</v>
      </c>
      <c r="D36" s="49">
        <v>0.26019999999999999</v>
      </c>
    </row>
    <row r="38" spans="1:4" x14ac:dyDescent="0.2">
      <c r="A38" s="14" t="s">
        <v>844</v>
      </c>
      <c r="D38" s="30" t="s">
        <v>38</v>
      </c>
    </row>
    <row r="40" spans="1:4" x14ac:dyDescent="0.2">
      <c r="A40" s="14" t="s">
        <v>814</v>
      </c>
    </row>
    <row r="41" spans="1:4" x14ac:dyDescent="0.2">
      <c r="A41" s="14"/>
    </row>
    <row r="42" spans="1:4" x14ac:dyDescent="0.2">
      <c r="A42" s="54" t="s">
        <v>809</v>
      </c>
    </row>
    <row r="43" spans="1:4" x14ac:dyDescent="0.2">
      <c r="A43" s="55"/>
    </row>
    <row r="44" spans="1:4" x14ac:dyDescent="0.2">
      <c r="A44" s="56"/>
    </row>
    <row r="45" spans="1:4" x14ac:dyDescent="0.2">
      <c r="A45" s="56"/>
    </row>
    <row r="46" spans="1:4" x14ac:dyDescent="0.2">
      <c r="A46" s="56"/>
    </row>
    <row r="47" spans="1:4" x14ac:dyDescent="0.2">
      <c r="A47" s="56"/>
    </row>
    <row r="48" spans="1:4" x14ac:dyDescent="0.2">
      <c r="A48" s="56"/>
    </row>
    <row r="49" spans="1:5" x14ac:dyDescent="0.2">
      <c r="A49" s="56"/>
    </row>
    <row r="50" spans="1:5" x14ac:dyDescent="0.2">
      <c r="A50" s="56"/>
    </row>
    <row r="51" spans="1:5" x14ac:dyDescent="0.2">
      <c r="A51" s="56"/>
    </row>
    <row r="52" spans="1:5" x14ac:dyDescent="0.2">
      <c r="A52" s="56"/>
    </row>
    <row r="53" spans="1:5" x14ac:dyDescent="0.2">
      <c r="A53" s="56"/>
    </row>
    <row r="54" spans="1:5" x14ac:dyDescent="0.2">
      <c r="A54" s="56"/>
    </row>
    <row r="55" spans="1:5" x14ac:dyDescent="0.2">
      <c r="A55" s="56"/>
    </row>
    <row r="56" spans="1:5" x14ac:dyDescent="0.2">
      <c r="A56" s="100" t="s">
        <v>833</v>
      </c>
      <c r="B56" s="100"/>
      <c r="C56" s="100"/>
      <c r="D56" s="100"/>
      <c r="E56" s="100"/>
    </row>
    <row r="57" spans="1:5" x14ac:dyDescent="0.2">
      <c r="A57" s="56"/>
    </row>
    <row r="58" spans="1:5" x14ac:dyDescent="0.2">
      <c r="A58" s="54" t="s">
        <v>810</v>
      </c>
    </row>
    <row r="59" spans="1:5" x14ac:dyDescent="0.2">
      <c r="A59" s="56"/>
    </row>
    <row r="60" spans="1:5" x14ac:dyDescent="0.2">
      <c r="A60" s="56"/>
    </row>
    <row r="61" spans="1:5" x14ac:dyDescent="0.2">
      <c r="A61" s="56"/>
    </row>
    <row r="62" spans="1:5" x14ac:dyDescent="0.2">
      <c r="A62" s="56"/>
    </row>
    <row r="63" spans="1:5" x14ac:dyDescent="0.2">
      <c r="A63" s="56"/>
    </row>
    <row r="64" spans="1:5" x14ac:dyDescent="0.2">
      <c r="A64" s="56"/>
    </row>
    <row r="65" spans="1:1" x14ac:dyDescent="0.2">
      <c r="A65" s="56"/>
    </row>
    <row r="66" spans="1:1" x14ac:dyDescent="0.2">
      <c r="A66" s="56"/>
    </row>
    <row r="67" spans="1:1" x14ac:dyDescent="0.2">
      <c r="A67" s="56"/>
    </row>
    <row r="68" spans="1:1" x14ac:dyDescent="0.2">
      <c r="A68" s="56"/>
    </row>
    <row r="69" spans="1:1" x14ac:dyDescent="0.2">
      <c r="A69" s="56"/>
    </row>
    <row r="70" spans="1:1" x14ac:dyDescent="0.2">
      <c r="A70" s="56"/>
    </row>
    <row r="72" spans="1:1" x14ac:dyDescent="0.2">
      <c r="A72" s="14" t="s">
        <v>834</v>
      </c>
    </row>
  </sheetData>
  <mergeCells count="3">
    <mergeCell ref="A1:E1"/>
    <mergeCell ref="A56:E56"/>
    <mergeCell ref="A22:E22"/>
  </mergeCells>
  <conditionalFormatting sqref="E5:E11 E13:E19">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8"/>
  <sheetViews>
    <sheetView workbookViewId="0">
      <selection sqref="A1:G1"/>
    </sheetView>
  </sheetViews>
  <sheetFormatPr defaultColWidth="9.140625" defaultRowHeight="11.25" x14ac:dyDescent="0.2"/>
  <cols>
    <col min="1" max="1" width="36.85546875" style="7" bestFit="1" customWidth="1"/>
    <col min="2" max="2" width="49" style="7" bestFit="1" customWidth="1"/>
    <col min="3" max="3" width="24.710937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7" s="1" customFormat="1" ht="15" x14ac:dyDescent="0.2">
      <c r="A1" s="92" t="s">
        <v>963</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858</v>
      </c>
      <c r="D4" s="13" t="s">
        <v>1</v>
      </c>
      <c r="E4" s="50" t="s">
        <v>6</v>
      </c>
      <c r="F4" s="12" t="s">
        <v>3</v>
      </c>
      <c r="G4" s="12" t="s">
        <v>5</v>
      </c>
    </row>
    <row r="5" spans="1:7" x14ac:dyDescent="0.2">
      <c r="A5" s="16" t="s">
        <v>42</v>
      </c>
      <c r="B5" s="17"/>
      <c r="C5" s="17"/>
      <c r="D5" s="17"/>
      <c r="E5" s="18"/>
      <c r="F5" s="19"/>
      <c r="G5" s="18"/>
    </row>
    <row r="6" spans="1:7" x14ac:dyDescent="0.2">
      <c r="A6" s="20" t="s">
        <v>43</v>
      </c>
      <c r="B6" s="21"/>
      <c r="C6" s="21"/>
      <c r="D6" s="21"/>
      <c r="E6" s="22"/>
      <c r="F6" s="23"/>
      <c r="G6" s="22"/>
    </row>
    <row r="7" spans="1:7" x14ac:dyDescent="0.2">
      <c r="A7" s="21" t="s">
        <v>45</v>
      </c>
      <c r="B7" s="21" t="s">
        <v>44</v>
      </c>
      <c r="C7" s="21" t="s">
        <v>46</v>
      </c>
      <c r="D7" s="24">
        <v>2000</v>
      </c>
      <c r="E7" s="22">
        <v>9851.0400000000009</v>
      </c>
      <c r="F7" s="23">
        <v>7.1097155982665896</v>
      </c>
      <c r="G7" s="22">
        <v>7.2622</v>
      </c>
    </row>
    <row r="8" spans="1:7" x14ac:dyDescent="0.2">
      <c r="A8" s="21" t="s">
        <v>888</v>
      </c>
      <c r="B8" s="21" t="s">
        <v>889</v>
      </c>
      <c r="C8" s="21" t="s">
        <v>47</v>
      </c>
      <c r="D8" s="24">
        <v>1000</v>
      </c>
      <c r="E8" s="22">
        <v>4961.96</v>
      </c>
      <c r="F8" s="23">
        <v>3.5811573610476501</v>
      </c>
      <c r="G8" s="22">
        <v>7.3642000000000003</v>
      </c>
    </row>
    <row r="9" spans="1:7" x14ac:dyDescent="0.2">
      <c r="A9" s="21" t="s">
        <v>964</v>
      </c>
      <c r="B9" s="21" t="s">
        <v>965</v>
      </c>
      <c r="C9" s="21" t="s">
        <v>47</v>
      </c>
      <c r="D9" s="24">
        <v>1000</v>
      </c>
      <c r="E9" s="22">
        <v>4946.08</v>
      </c>
      <c r="F9" s="23">
        <v>3.56969641035611</v>
      </c>
      <c r="G9" s="22">
        <v>7.3689999999999998</v>
      </c>
    </row>
    <row r="10" spans="1:7" x14ac:dyDescent="0.2">
      <c r="A10" s="21" t="s">
        <v>966</v>
      </c>
      <c r="B10" s="21" t="s">
        <v>967</v>
      </c>
      <c r="C10" s="21" t="s">
        <v>47</v>
      </c>
      <c r="D10" s="24">
        <v>1000</v>
      </c>
      <c r="E10" s="22">
        <v>4939.9399999999996</v>
      </c>
      <c r="F10" s="23">
        <v>3.5652650352146602</v>
      </c>
      <c r="G10" s="22">
        <v>7.2751999999999999</v>
      </c>
    </row>
    <row r="11" spans="1:7" x14ac:dyDescent="0.2">
      <c r="A11" s="21" t="s">
        <v>892</v>
      </c>
      <c r="B11" s="21" t="s">
        <v>893</v>
      </c>
      <c r="C11" s="21" t="s">
        <v>47</v>
      </c>
      <c r="D11" s="24">
        <v>1000</v>
      </c>
      <c r="E11" s="22">
        <v>4934.1549999999997</v>
      </c>
      <c r="F11" s="23">
        <v>3.5610898715024102</v>
      </c>
      <c r="G11" s="22">
        <v>7.38</v>
      </c>
    </row>
    <row r="12" spans="1:7" x14ac:dyDescent="0.2">
      <c r="A12" s="21" t="s">
        <v>968</v>
      </c>
      <c r="B12" s="21" t="s">
        <v>969</v>
      </c>
      <c r="C12" s="21" t="s">
        <v>46</v>
      </c>
      <c r="D12" s="24">
        <v>1000</v>
      </c>
      <c r="E12" s="22">
        <v>4926.665</v>
      </c>
      <c r="F12" s="23">
        <v>3.5556841712077198</v>
      </c>
      <c r="G12" s="22">
        <v>7.3422999999999998</v>
      </c>
    </row>
    <row r="13" spans="1:7" x14ac:dyDescent="0.2">
      <c r="A13" s="21" t="s">
        <v>970</v>
      </c>
      <c r="B13" s="21" t="s">
        <v>971</v>
      </c>
      <c r="C13" s="21" t="s">
        <v>48</v>
      </c>
      <c r="D13" s="24">
        <v>1000</v>
      </c>
      <c r="E13" s="22">
        <v>4919.7550000000001</v>
      </c>
      <c r="F13" s="23">
        <v>3.5506970698677498</v>
      </c>
      <c r="G13" s="22">
        <v>7.3498999999999999</v>
      </c>
    </row>
    <row r="14" spans="1:7" x14ac:dyDescent="0.2">
      <c r="A14" s="21" t="s">
        <v>972</v>
      </c>
      <c r="B14" s="21" t="s">
        <v>973</v>
      </c>
      <c r="C14" s="21" t="s">
        <v>902</v>
      </c>
      <c r="D14" s="24">
        <v>1000</v>
      </c>
      <c r="E14" s="22">
        <v>4914.43</v>
      </c>
      <c r="F14" s="23">
        <v>3.5468538984299398</v>
      </c>
      <c r="G14" s="22">
        <v>7.3049999999999997</v>
      </c>
    </row>
    <row r="15" spans="1:7" x14ac:dyDescent="0.2">
      <c r="A15" s="21" t="s">
        <v>974</v>
      </c>
      <c r="B15" s="21" t="s">
        <v>975</v>
      </c>
      <c r="C15" s="21" t="s">
        <v>902</v>
      </c>
      <c r="D15" s="24">
        <v>1000</v>
      </c>
      <c r="E15" s="22">
        <v>4694.4449999999997</v>
      </c>
      <c r="F15" s="23">
        <v>3.38808581040221</v>
      </c>
      <c r="G15" s="22">
        <v>7.8150000000000004</v>
      </c>
    </row>
    <row r="16" spans="1:7" x14ac:dyDescent="0.2">
      <c r="A16" s="21" t="s">
        <v>976</v>
      </c>
      <c r="B16" s="21" t="s">
        <v>977</v>
      </c>
      <c r="C16" s="21" t="s">
        <v>47</v>
      </c>
      <c r="D16" s="24">
        <v>1000</v>
      </c>
      <c r="E16" s="22">
        <v>4664.1750000000002</v>
      </c>
      <c r="F16" s="23">
        <v>3.3662392752993702</v>
      </c>
      <c r="G16" s="22">
        <v>7.8449</v>
      </c>
    </row>
    <row r="17" spans="1:9" x14ac:dyDescent="0.2">
      <c r="A17" s="21" t="s">
        <v>978</v>
      </c>
      <c r="B17" s="21" t="s">
        <v>979</v>
      </c>
      <c r="C17" s="21" t="s">
        <v>48</v>
      </c>
      <c r="D17" s="24">
        <v>1000</v>
      </c>
      <c r="E17" s="22">
        <v>4646.26</v>
      </c>
      <c r="F17" s="23">
        <v>3.3533096196545902</v>
      </c>
      <c r="G17" s="22">
        <v>7.85</v>
      </c>
    </row>
    <row r="18" spans="1:9" x14ac:dyDescent="0.2">
      <c r="A18" s="21" t="s">
        <v>980</v>
      </c>
      <c r="B18" s="21" t="s">
        <v>981</v>
      </c>
      <c r="C18" s="21" t="s">
        <v>46</v>
      </c>
      <c r="D18" s="24">
        <v>500</v>
      </c>
      <c r="E18" s="22">
        <v>2480.9899999999998</v>
      </c>
      <c r="F18" s="23">
        <v>1.79058589774718</v>
      </c>
      <c r="G18" s="22">
        <v>7.3597999999999999</v>
      </c>
    </row>
    <row r="19" spans="1:9" x14ac:dyDescent="0.2">
      <c r="A19" s="21" t="s">
        <v>982</v>
      </c>
      <c r="B19" s="21" t="s">
        <v>983</v>
      </c>
      <c r="C19" s="21" t="s">
        <v>47</v>
      </c>
      <c r="D19" s="24">
        <v>500</v>
      </c>
      <c r="E19" s="22">
        <v>2477.7750000000001</v>
      </c>
      <c r="F19" s="23">
        <v>1.78826556043778</v>
      </c>
      <c r="G19" s="22">
        <v>7.2755000000000001</v>
      </c>
    </row>
    <row r="20" spans="1:9" x14ac:dyDescent="0.2">
      <c r="A20" s="21" t="s">
        <v>984</v>
      </c>
      <c r="B20" s="21" t="s">
        <v>985</v>
      </c>
      <c r="C20" s="21" t="s">
        <v>47</v>
      </c>
      <c r="D20" s="24">
        <v>500</v>
      </c>
      <c r="E20" s="22">
        <v>2477.0100000000002</v>
      </c>
      <c r="F20" s="23">
        <v>1.78771344285094</v>
      </c>
      <c r="G20" s="22">
        <v>7.3650000000000002</v>
      </c>
    </row>
    <row r="21" spans="1:9" x14ac:dyDescent="0.2">
      <c r="A21" s="21" t="s">
        <v>866</v>
      </c>
      <c r="B21" s="21" t="s">
        <v>867</v>
      </c>
      <c r="C21" s="21" t="s">
        <v>47</v>
      </c>
      <c r="D21" s="24">
        <v>500</v>
      </c>
      <c r="E21" s="22">
        <v>2473.0549999999998</v>
      </c>
      <c r="F21" s="23">
        <v>1.7848590310130901</v>
      </c>
      <c r="G21" s="22">
        <v>7.3647999999999998</v>
      </c>
    </row>
    <row r="22" spans="1:9" x14ac:dyDescent="0.2">
      <c r="A22" s="21" t="s">
        <v>986</v>
      </c>
      <c r="B22" s="21" t="s">
        <v>987</v>
      </c>
      <c r="C22" s="21" t="s">
        <v>47</v>
      </c>
      <c r="D22" s="24">
        <v>500</v>
      </c>
      <c r="E22" s="22">
        <v>2470.59</v>
      </c>
      <c r="F22" s="23">
        <v>1.78307998545549</v>
      </c>
      <c r="G22" s="22">
        <v>7.3647</v>
      </c>
    </row>
    <row r="23" spans="1:9" x14ac:dyDescent="0.2">
      <c r="A23" s="21" t="s">
        <v>50</v>
      </c>
      <c r="B23" s="21" t="s">
        <v>49</v>
      </c>
      <c r="C23" s="21" t="s">
        <v>47</v>
      </c>
      <c r="D23" s="24">
        <v>500</v>
      </c>
      <c r="E23" s="22">
        <v>2470.0949999999998</v>
      </c>
      <c r="F23" s="23">
        <v>1.7827227328993001</v>
      </c>
      <c r="G23" s="22">
        <v>7.3650000000000002</v>
      </c>
    </row>
    <row r="24" spans="1:9" x14ac:dyDescent="0.2">
      <c r="A24" s="21" t="s">
        <v>890</v>
      </c>
      <c r="B24" s="21" t="s">
        <v>891</v>
      </c>
      <c r="C24" s="21" t="s">
        <v>46</v>
      </c>
      <c r="D24" s="24">
        <v>500</v>
      </c>
      <c r="E24" s="22">
        <v>2467.165</v>
      </c>
      <c r="F24" s="23">
        <v>1.78060808645558</v>
      </c>
      <c r="G24" s="22">
        <v>7.3601999999999999</v>
      </c>
    </row>
    <row r="25" spans="1:9" x14ac:dyDescent="0.2">
      <c r="A25" s="21" t="s">
        <v>988</v>
      </c>
      <c r="B25" s="21" t="s">
        <v>989</v>
      </c>
      <c r="C25" s="21" t="s">
        <v>47</v>
      </c>
      <c r="D25" s="24">
        <v>500</v>
      </c>
      <c r="E25" s="22">
        <v>2466.2975000000001</v>
      </c>
      <c r="F25" s="23">
        <v>1.7799819923293301</v>
      </c>
      <c r="G25" s="22">
        <v>7.335</v>
      </c>
    </row>
    <row r="26" spans="1:9" x14ac:dyDescent="0.2">
      <c r="A26" s="21" t="s">
        <v>990</v>
      </c>
      <c r="B26" s="21" t="s">
        <v>991</v>
      </c>
      <c r="C26" s="21" t="s">
        <v>47</v>
      </c>
      <c r="D26" s="24">
        <v>500</v>
      </c>
      <c r="E26" s="22">
        <v>2430.11</v>
      </c>
      <c r="F26" s="23">
        <v>1.7538646653047401</v>
      </c>
      <c r="G26" s="22">
        <v>7.6624999999999996</v>
      </c>
    </row>
    <row r="27" spans="1:9" x14ac:dyDescent="0.2">
      <c r="A27" s="21" t="s">
        <v>992</v>
      </c>
      <c r="B27" s="21" t="s">
        <v>993</v>
      </c>
      <c r="C27" s="21" t="s">
        <v>48</v>
      </c>
      <c r="D27" s="24">
        <v>500</v>
      </c>
      <c r="E27" s="22">
        <v>2327.6999999999998</v>
      </c>
      <c r="F27" s="23">
        <v>1.6799530809016201</v>
      </c>
      <c r="G27" s="22">
        <v>7.9</v>
      </c>
    </row>
    <row r="28" spans="1:9" x14ac:dyDescent="0.2">
      <c r="A28" s="20" t="s">
        <v>25</v>
      </c>
      <c r="B28" s="20"/>
      <c r="C28" s="20"/>
      <c r="D28" s="20"/>
      <c r="E28" s="25">
        <f>SUM(E6:E27)</f>
        <v>82939.692499999976</v>
      </c>
      <c r="F28" s="26">
        <f>SUM(F6:F27)</f>
        <v>59.859428596644044</v>
      </c>
      <c r="G28" s="25"/>
      <c r="H28" s="14"/>
      <c r="I28" s="14"/>
    </row>
    <row r="29" spans="1:9" x14ac:dyDescent="0.2">
      <c r="A29" s="21"/>
      <c r="B29" s="21"/>
      <c r="C29" s="21"/>
      <c r="D29" s="21"/>
      <c r="E29" s="22"/>
      <c r="F29" s="23"/>
      <c r="G29" s="22"/>
    </row>
    <row r="30" spans="1:9" x14ac:dyDescent="0.2">
      <c r="A30" s="20" t="s">
        <v>51</v>
      </c>
      <c r="B30" s="21"/>
      <c r="C30" s="21"/>
      <c r="D30" s="21"/>
      <c r="E30" s="22"/>
      <c r="F30" s="23"/>
      <c r="G30" s="22"/>
    </row>
    <row r="31" spans="1:9" x14ac:dyDescent="0.2">
      <c r="A31" s="21" t="s">
        <v>994</v>
      </c>
      <c r="B31" s="21" t="s">
        <v>995</v>
      </c>
      <c r="C31" s="21" t="s">
        <v>48</v>
      </c>
      <c r="D31" s="24">
        <v>1000</v>
      </c>
      <c r="E31" s="22">
        <v>4952.8050000000003</v>
      </c>
      <c r="F31" s="23">
        <v>3.5745499930639602</v>
      </c>
      <c r="G31" s="22">
        <v>7.4001000000000001</v>
      </c>
    </row>
    <row r="32" spans="1:9" x14ac:dyDescent="0.2">
      <c r="A32" s="21" t="s">
        <v>996</v>
      </c>
      <c r="B32" s="21" t="s">
        <v>997</v>
      </c>
      <c r="C32" s="21" t="s">
        <v>46</v>
      </c>
      <c r="D32" s="24">
        <v>1000</v>
      </c>
      <c r="E32" s="22">
        <v>4936.1000000000004</v>
      </c>
      <c r="F32" s="23">
        <v>3.5624936214454199</v>
      </c>
      <c r="G32" s="22">
        <v>7.8750999999999998</v>
      </c>
    </row>
    <row r="33" spans="1:9" x14ac:dyDescent="0.2">
      <c r="A33" s="21" t="s">
        <v>998</v>
      </c>
      <c r="B33" s="21" t="s">
        <v>999</v>
      </c>
      <c r="C33" s="21" t="s">
        <v>47</v>
      </c>
      <c r="D33" s="24">
        <v>1000</v>
      </c>
      <c r="E33" s="22">
        <v>4928.22</v>
      </c>
      <c r="F33" s="23">
        <v>3.5568064494397902</v>
      </c>
      <c r="G33" s="22">
        <v>7.9349999999999996</v>
      </c>
    </row>
    <row r="34" spans="1:9" x14ac:dyDescent="0.2">
      <c r="A34" s="21" t="s">
        <v>1000</v>
      </c>
      <c r="B34" s="21" t="s">
        <v>1001</v>
      </c>
      <c r="C34" s="21" t="s">
        <v>902</v>
      </c>
      <c r="D34" s="24">
        <v>1000</v>
      </c>
      <c r="E34" s="22">
        <v>4926.9849999999997</v>
      </c>
      <c r="F34" s="23">
        <v>3.5559151223551502</v>
      </c>
      <c r="G34" s="22">
        <v>7.9547999999999996</v>
      </c>
    </row>
    <row r="35" spans="1:9" x14ac:dyDescent="0.2">
      <c r="A35" s="21" t="s">
        <v>1002</v>
      </c>
      <c r="B35" s="21" t="s">
        <v>1003</v>
      </c>
      <c r="C35" s="21" t="s">
        <v>902</v>
      </c>
      <c r="D35" s="24">
        <v>1000</v>
      </c>
      <c r="E35" s="22">
        <v>4918.7849999999999</v>
      </c>
      <c r="F35" s="23">
        <v>3.5499969992020901</v>
      </c>
      <c r="G35" s="22">
        <v>7.93</v>
      </c>
    </row>
    <row r="36" spans="1:9" x14ac:dyDescent="0.2">
      <c r="A36" s="21" t="s">
        <v>53</v>
      </c>
      <c r="B36" s="21" t="s">
        <v>52</v>
      </c>
      <c r="C36" s="21" t="s">
        <v>47</v>
      </c>
      <c r="D36" s="24">
        <v>1000</v>
      </c>
      <c r="E36" s="22">
        <v>4914.375</v>
      </c>
      <c r="F36" s="23">
        <v>3.5468142037014698</v>
      </c>
      <c r="G36" s="22">
        <v>8.0500000000000007</v>
      </c>
    </row>
    <row r="37" spans="1:9" x14ac:dyDescent="0.2">
      <c r="A37" s="21" t="s">
        <v>1004</v>
      </c>
      <c r="B37" s="21" t="s">
        <v>1005</v>
      </c>
      <c r="C37" s="21" t="s">
        <v>47</v>
      </c>
      <c r="D37" s="24">
        <v>1000</v>
      </c>
      <c r="E37" s="22">
        <v>4644.8950000000004</v>
      </c>
      <c r="F37" s="23">
        <v>3.3523244686662999</v>
      </c>
      <c r="G37" s="22">
        <v>7.9050000000000002</v>
      </c>
    </row>
    <row r="38" spans="1:9" x14ac:dyDescent="0.2">
      <c r="A38" s="21" t="s">
        <v>1006</v>
      </c>
      <c r="B38" s="21" t="s">
        <v>1007</v>
      </c>
      <c r="C38" s="21" t="s">
        <v>48</v>
      </c>
      <c r="D38" s="24">
        <v>800</v>
      </c>
      <c r="E38" s="22">
        <v>3952.5279999999998</v>
      </c>
      <c r="F38" s="23">
        <v>2.8526277402371201</v>
      </c>
      <c r="G38" s="22">
        <v>7.4302999999999999</v>
      </c>
    </row>
    <row r="39" spans="1:9" x14ac:dyDescent="0.2">
      <c r="A39" s="21" t="s">
        <v>1008</v>
      </c>
      <c r="B39" s="21" t="s">
        <v>1009</v>
      </c>
      <c r="C39" s="21" t="s">
        <v>47</v>
      </c>
      <c r="D39" s="24">
        <v>600</v>
      </c>
      <c r="E39" s="22">
        <v>2907.9479999999999</v>
      </c>
      <c r="F39" s="23">
        <v>2.09873102277</v>
      </c>
      <c r="G39" s="22">
        <v>8.08</v>
      </c>
    </row>
    <row r="40" spans="1:9" x14ac:dyDescent="0.2">
      <c r="A40" s="21" t="s">
        <v>1010</v>
      </c>
      <c r="B40" s="21" t="s">
        <v>1011</v>
      </c>
      <c r="C40" s="21" t="s">
        <v>48</v>
      </c>
      <c r="D40" s="24">
        <v>500</v>
      </c>
      <c r="E40" s="22">
        <v>2489.6</v>
      </c>
      <c r="F40" s="23">
        <v>1.7967999270579</v>
      </c>
      <c r="G40" s="22">
        <v>8.0250000000000004</v>
      </c>
    </row>
    <row r="41" spans="1:9" x14ac:dyDescent="0.2">
      <c r="A41" s="21" t="s">
        <v>1012</v>
      </c>
      <c r="B41" s="21" t="s">
        <v>1013</v>
      </c>
      <c r="C41" s="21" t="s">
        <v>48</v>
      </c>
      <c r="D41" s="24">
        <v>500</v>
      </c>
      <c r="E41" s="22">
        <v>2464.6025</v>
      </c>
      <c r="F41" s="23">
        <v>1.77875867297025</v>
      </c>
      <c r="G41" s="22">
        <v>8.0649999999999995</v>
      </c>
    </row>
    <row r="42" spans="1:9" x14ac:dyDescent="0.2">
      <c r="A42" s="20" t="s">
        <v>25</v>
      </c>
      <c r="B42" s="20"/>
      <c r="C42" s="20"/>
      <c r="D42" s="20"/>
      <c r="E42" s="25">
        <f>SUM(E30:E41)</f>
        <v>46036.843499999995</v>
      </c>
      <c r="F42" s="26">
        <f>SUM(F30:F41)</f>
        <v>33.225818220909453</v>
      </c>
      <c r="G42" s="25"/>
      <c r="H42" s="14"/>
      <c r="I42" s="14"/>
    </row>
    <row r="43" spans="1:9" x14ac:dyDescent="0.2">
      <c r="A43" s="21"/>
      <c r="B43" s="21"/>
      <c r="C43" s="21"/>
      <c r="D43" s="21"/>
      <c r="E43" s="22"/>
      <c r="F43" s="23"/>
      <c r="G43" s="22"/>
    </row>
    <row r="44" spans="1:9" x14ac:dyDescent="0.2">
      <c r="A44" s="20" t="s">
        <v>54</v>
      </c>
      <c r="B44" s="21"/>
      <c r="C44" s="21"/>
      <c r="D44" s="21"/>
      <c r="E44" s="22"/>
      <c r="F44" s="23"/>
      <c r="G44" s="22"/>
    </row>
    <row r="45" spans="1:9" x14ac:dyDescent="0.2">
      <c r="A45" s="21" t="s">
        <v>1014</v>
      </c>
      <c r="B45" s="21" t="s">
        <v>1015</v>
      </c>
      <c r="C45" s="21" t="s">
        <v>62</v>
      </c>
      <c r="D45" s="24">
        <v>7500000</v>
      </c>
      <c r="E45" s="22">
        <v>7314.6075000000001</v>
      </c>
      <c r="F45" s="23">
        <v>5.2791156099201499</v>
      </c>
      <c r="G45" s="22">
        <v>7.0621</v>
      </c>
    </row>
    <row r="46" spans="1:9" x14ac:dyDescent="0.2">
      <c r="A46" s="21" t="s">
        <v>1016</v>
      </c>
      <c r="B46" s="21" t="s">
        <v>1017</v>
      </c>
      <c r="C46" s="21" t="s">
        <v>62</v>
      </c>
      <c r="D46" s="24">
        <v>5000000</v>
      </c>
      <c r="E46" s="22">
        <v>4689.18</v>
      </c>
      <c r="F46" s="23">
        <v>3.3842859423045399</v>
      </c>
      <c r="G46" s="22">
        <v>7.0949999999999998</v>
      </c>
    </row>
    <row r="47" spans="1:9" x14ac:dyDescent="0.2">
      <c r="A47" s="20" t="s">
        <v>25</v>
      </c>
      <c r="B47" s="20"/>
      <c r="C47" s="20"/>
      <c r="D47" s="20"/>
      <c r="E47" s="25">
        <f>SUM(E44:E46)</f>
        <v>12003.7875</v>
      </c>
      <c r="F47" s="26">
        <f>SUM(F44:F46)</f>
        <v>8.6634015522246894</v>
      </c>
      <c r="G47" s="25"/>
      <c r="H47" s="14"/>
      <c r="I47" s="14"/>
    </row>
    <row r="48" spans="1:9" x14ac:dyDescent="0.2">
      <c r="A48" s="21"/>
      <c r="B48" s="21"/>
      <c r="C48" s="21"/>
      <c r="D48" s="21"/>
      <c r="E48" s="22"/>
      <c r="F48" s="23"/>
      <c r="G48" s="22"/>
    </row>
    <row r="49" spans="1:9" x14ac:dyDescent="0.2">
      <c r="A49" s="20" t="s">
        <v>921</v>
      </c>
      <c r="B49" s="21"/>
      <c r="C49" s="21"/>
      <c r="D49" s="21"/>
      <c r="E49" s="22"/>
      <c r="F49" s="23"/>
      <c r="G49" s="22"/>
    </row>
    <row r="50" spans="1:9" x14ac:dyDescent="0.2">
      <c r="A50" s="21" t="s">
        <v>922</v>
      </c>
      <c r="B50" s="21" t="s">
        <v>923</v>
      </c>
      <c r="C50" s="21" t="s">
        <v>924</v>
      </c>
      <c r="D50" s="24">
        <v>2563.172</v>
      </c>
      <c r="E50" s="22">
        <v>258.41055030000001</v>
      </c>
      <c r="F50" s="23">
        <v>0.186500665942333</v>
      </c>
      <c r="G50" s="22">
        <v>7.18</v>
      </c>
    </row>
    <row r="51" spans="1:9" x14ac:dyDescent="0.2">
      <c r="A51" s="20" t="s">
        <v>25</v>
      </c>
      <c r="B51" s="20"/>
      <c r="C51" s="20"/>
      <c r="D51" s="20"/>
      <c r="E51" s="25">
        <f>SUM(E50:E50)</f>
        <v>258.41055030000001</v>
      </c>
      <c r="F51" s="26">
        <f>SUM(F50:F50)</f>
        <v>0.186500665942333</v>
      </c>
      <c r="G51" s="25"/>
      <c r="H51" s="14"/>
      <c r="I51" s="14"/>
    </row>
    <row r="52" spans="1:9" x14ac:dyDescent="0.2">
      <c r="A52" s="21"/>
      <c r="B52" s="21"/>
      <c r="C52" s="21"/>
      <c r="D52" s="21"/>
      <c r="E52" s="22"/>
      <c r="F52" s="23"/>
      <c r="G52" s="22"/>
    </row>
    <row r="53" spans="1:9" x14ac:dyDescent="0.2">
      <c r="A53" s="20" t="s">
        <v>26</v>
      </c>
      <c r="B53" s="20"/>
      <c r="C53" s="20"/>
      <c r="D53" s="20"/>
      <c r="E53" s="25">
        <f>E28+E42+E47+E51</f>
        <v>141238.73405029997</v>
      </c>
      <c r="F53" s="26">
        <f>F28+F42+F47+F51</f>
        <v>101.93514903572051</v>
      </c>
      <c r="G53" s="25"/>
      <c r="H53" s="14"/>
      <c r="I53" s="14"/>
    </row>
    <row r="54" spans="1:9" x14ac:dyDescent="0.2">
      <c r="A54" s="20"/>
      <c r="B54" s="20"/>
      <c r="C54" s="20"/>
      <c r="D54" s="20"/>
      <c r="E54" s="25"/>
      <c r="F54" s="26"/>
      <c r="G54" s="25"/>
      <c r="H54" s="14"/>
      <c r="I54" s="14"/>
    </row>
    <row r="55" spans="1:9" x14ac:dyDescent="0.2">
      <c r="A55" s="20" t="s">
        <v>28</v>
      </c>
      <c r="B55" s="20"/>
      <c r="C55" s="20"/>
      <c r="D55" s="20"/>
      <c r="E55" s="25">
        <f>E57-(E28+E42+E47+E51)</f>
        <v>-2681.2929846999759</v>
      </c>
      <c r="F55" s="26">
        <f>F57-(F28+F42+F47+F51)</f>
        <v>-1.9351490357205137</v>
      </c>
      <c r="G55" s="25"/>
      <c r="H55" s="14"/>
      <c r="I55" s="14"/>
    </row>
    <row r="56" spans="1:9" x14ac:dyDescent="0.2">
      <c r="A56" s="20"/>
      <c r="B56" s="20"/>
      <c r="C56" s="20"/>
      <c r="D56" s="20"/>
      <c r="E56" s="25"/>
      <c r="F56" s="26"/>
      <c r="G56" s="25"/>
      <c r="H56" s="14"/>
      <c r="I56" s="14"/>
    </row>
    <row r="57" spans="1:9" x14ac:dyDescent="0.2">
      <c r="A57" s="27" t="s">
        <v>27</v>
      </c>
      <c r="B57" s="27"/>
      <c r="C57" s="27"/>
      <c r="D57" s="27"/>
      <c r="E57" s="28">
        <v>138557.4410656</v>
      </c>
      <c r="F57" s="29">
        <v>100</v>
      </c>
      <c r="G57" s="28"/>
      <c r="H57" s="14"/>
      <c r="I57" s="14"/>
    </row>
    <row r="59" spans="1:9" x14ac:dyDescent="0.2">
      <c r="A59" s="14" t="s">
        <v>56</v>
      </c>
    </row>
    <row r="60" spans="1:9" x14ac:dyDescent="0.2">
      <c r="A60" s="14" t="s">
        <v>30</v>
      </c>
    </row>
    <row r="61" spans="1:9" x14ac:dyDescent="0.2">
      <c r="A61" s="14" t="s">
        <v>925</v>
      </c>
    </row>
    <row r="62" spans="1:9" x14ac:dyDescent="0.2">
      <c r="A62" s="14"/>
    </row>
    <row r="63" spans="1:9" x14ac:dyDescent="0.2">
      <c r="A63" s="14" t="s">
        <v>31</v>
      </c>
    </row>
    <row r="64" spans="1:9" x14ac:dyDescent="0.2">
      <c r="A64" s="14" t="s">
        <v>32</v>
      </c>
    </row>
    <row r="65" spans="1:4" x14ac:dyDescent="0.2">
      <c r="A65" s="14" t="s">
        <v>33</v>
      </c>
      <c r="B65" s="14"/>
      <c r="C65" s="30" t="s">
        <v>35</v>
      </c>
      <c r="D65" s="14" t="s">
        <v>34</v>
      </c>
    </row>
    <row r="66" spans="1:4" x14ac:dyDescent="0.2">
      <c r="A66" s="7" t="s">
        <v>1018</v>
      </c>
      <c r="C66" s="31">
        <v>43.300699999999999</v>
      </c>
      <c r="D66" s="31">
        <v>44.786900000000003</v>
      </c>
    </row>
    <row r="67" spans="1:4" x14ac:dyDescent="0.2">
      <c r="A67" s="7" t="s">
        <v>1019</v>
      </c>
      <c r="C67" s="31">
        <v>10.045500000000001</v>
      </c>
      <c r="D67" s="31">
        <v>10.045500000000001</v>
      </c>
    </row>
    <row r="68" spans="1:4" x14ac:dyDescent="0.2">
      <c r="A68" s="7" t="s">
        <v>1020</v>
      </c>
      <c r="C68" s="70" t="s">
        <v>1021</v>
      </c>
      <c r="D68" s="31">
        <v>10.008100000000001</v>
      </c>
    </row>
    <row r="69" spans="1:4" x14ac:dyDescent="0.2">
      <c r="A69" s="7" t="s">
        <v>1022</v>
      </c>
      <c r="C69" s="31">
        <v>10.2974</v>
      </c>
      <c r="D69" s="31">
        <v>10.331099999999999</v>
      </c>
    </row>
    <row r="70" spans="1:4" x14ac:dyDescent="0.2">
      <c r="A70" s="7" t="s">
        <v>1023</v>
      </c>
      <c r="C70" s="31">
        <v>10.552</v>
      </c>
      <c r="D70" s="31">
        <v>10.667</v>
      </c>
    </row>
    <row r="71" spans="1:4" x14ac:dyDescent="0.2">
      <c r="A71" s="7" t="s">
        <v>1024</v>
      </c>
      <c r="C71" s="31">
        <v>44.604399999999998</v>
      </c>
      <c r="D71" s="31">
        <v>46.1708</v>
      </c>
    </row>
    <row r="72" spans="1:4" x14ac:dyDescent="0.2">
      <c r="A72" s="7" t="s">
        <v>1025</v>
      </c>
      <c r="C72" s="31">
        <v>10.056900000000001</v>
      </c>
      <c r="D72" s="31">
        <v>10.056900000000001</v>
      </c>
    </row>
    <row r="73" spans="1:4" x14ac:dyDescent="0.2">
      <c r="A73" s="7" t="s">
        <v>1026</v>
      </c>
      <c r="C73" s="70" t="s">
        <v>1021</v>
      </c>
      <c r="D73" s="31">
        <v>10.007999999999999</v>
      </c>
    </row>
    <row r="74" spans="1:4" x14ac:dyDescent="0.2">
      <c r="A74" s="7" t="s">
        <v>1027</v>
      </c>
      <c r="C74" s="31">
        <v>10.721500000000001</v>
      </c>
      <c r="D74" s="31">
        <v>10.762700000000001</v>
      </c>
    </row>
    <row r="75" spans="1:4" x14ac:dyDescent="0.2">
      <c r="A75" s="7" t="s">
        <v>1028</v>
      </c>
      <c r="C75" s="31">
        <v>11.033099999999999</v>
      </c>
      <c r="D75" s="31">
        <v>11.1729</v>
      </c>
    </row>
    <row r="76" spans="1:4" x14ac:dyDescent="0.2">
      <c r="C76" s="31"/>
      <c r="D76" s="31"/>
    </row>
    <row r="77" spans="1:4" x14ac:dyDescent="0.2">
      <c r="A77" s="7" t="s">
        <v>1029</v>
      </c>
      <c r="C77" s="31"/>
      <c r="D77" s="31"/>
    </row>
    <row r="79" spans="1:4" x14ac:dyDescent="0.2">
      <c r="A79" s="14" t="s">
        <v>941</v>
      </c>
    </row>
    <row r="80" spans="1:4" x14ac:dyDescent="0.2">
      <c r="A80" s="94" t="s">
        <v>57</v>
      </c>
      <c r="B80" s="95"/>
      <c r="C80" s="34" t="s">
        <v>58</v>
      </c>
    </row>
    <row r="81" spans="1:5" x14ac:dyDescent="0.2">
      <c r="A81" s="90" t="s">
        <v>1019</v>
      </c>
      <c r="B81" s="91"/>
      <c r="C81" s="35">
        <v>0.33907250999999999</v>
      </c>
    </row>
    <row r="82" spans="1:5" x14ac:dyDescent="0.2">
      <c r="A82" s="90" t="s">
        <v>1030</v>
      </c>
      <c r="B82" s="91"/>
      <c r="C82" s="35">
        <v>9.0039530000000007E-2</v>
      </c>
    </row>
    <row r="83" spans="1:5" x14ac:dyDescent="0.2">
      <c r="A83" s="90" t="s">
        <v>1022</v>
      </c>
      <c r="B83" s="91"/>
      <c r="C83" s="35">
        <v>0.315</v>
      </c>
    </row>
    <row r="84" spans="1:5" x14ac:dyDescent="0.2">
      <c r="A84" s="90" t="s">
        <v>1023</v>
      </c>
      <c r="B84" s="91"/>
      <c r="C84" s="35">
        <v>0.245</v>
      </c>
    </row>
    <row r="85" spans="1:5" x14ac:dyDescent="0.2">
      <c r="A85" s="90" t="s">
        <v>1025</v>
      </c>
      <c r="B85" s="91"/>
      <c r="C85" s="35">
        <v>0.34700760000000003</v>
      </c>
    </row>
    <row r="86" spans="1:5" x14ac:dyDescent="0.2">
      <c r="A86" s="90" t="s">
        <v>1031</v>
      </c>
      <c r="B86" s="91"/>
      <c r="C86" s="35">
        <v>9.2223879999999994E-2</v>
      </c>
    </row>
    <row r="87" spans="1:5" x14ac:dyDescent="0.2">
      <c r="A87" s="90" t="s">
        <v>1027</v>
      </c>
      <c r="B87" s="91"/>
      <c r="C87" s="35">
        <v>0.33</v>
      </c>
    </row>
    <row r="88" spans="1:5" x14ac:dyDescent="0.2">
      <c r="A88" s="90" t="s">
        <v>1028</v>
      </c>
      <c r="B88" s="91"/>
      <c r="C88" s="35">
        <v>0.245</v>
      </c>
    </row>
    <row r="89" spans="1:5" x14ac:dyDescent="0.2">
      <c r="A89" s="7" t="s">
        <v>59</v>
      </c>
    </row>
    <row r="90" spans="1:5" x14ac:dyDescent="0.2">
      <c r="A90" s="7" t="s">
        <v>36</v>
      </c>
    </row>
    <row r="92" spans="1:5" x14ac:dyDescent="0.2">
      <c r="A92" s="14" t="s">
        <v>942</v>
      </c>
      <c r="D92" s="32">
        <v>0.33612380944612302</v>
      </c>
      <c r="E92" s="10" t="s">
        <v>39</v>
      </c>
    </row>
    <row r="94" spans="1:5" x14ac:dyDescent="0.2">
      <c r="A94" s="14" t="s">
        <v>844</v>
      </c>
      <c r="D94" s="30" t="s">
        <v>38</v>
      </c>
    </row>
    <row r="96" spans="1:5" x14ac:dyDescent="0.2">
      <c r="A96" s="14" t="s">
        <v>943</v>
      </c>
    </row>
    <row r="97" spans="1:1" ht="15" x14ac:dyDescent="0.25">
      <c r="A97" s="71"/>
    </row>
    <row r="98" spans="1:1" x14ac:dyDescent="0.2">
      <c r="A98" s="54" t="s">
        <v>809</v>
      </c>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6"/>
    </row>
    <row r="111" spans="1:1" x14ac:dyDescent="0.2">
      <c r="A111" s="56"/>
    </row>
    <row r="112" spans="1:1" x14ac:dyDescent="0.2">
      <c r="A112" s="54"/>
    </row>
    <row r="113" spans="1:1" x14ac:dyDescent="0.2">
      <c r="A113" s="56"/>
    </row>
    <row r="114" spans="1:1" x14ac:dyDescent="0.2">
      <c r="A114" s="54" t="s">
        <v>1032</v>
      </c>
    </row>
    <row r="115" spans="1:1" x14ac:dyDescent="0.2">
      <c r="A115" s="56"/>
    </row>
    <row r="116" spans="1:1" x14ac:dyDescent="0.2">
      <c r="A116" s="54" t="s">
        <v>1033</v>
      </c>
    </row>
    <row r="117" spans="1:1" x14ac:dyDescent="0.2">
      <c r="A117" s="56"/>
    </row>
    <row r="118" spans="1:1" x14ac:dyDescent="0.2">
      <c r="A118" s="56"/>
    </row>
    <row r="119" spans="1:1" x14ac:dyDescent="0.2">
      <c r="A119" s="56"/>
    </row>
    <row r="120" spans="1:1" x14ac:dyDescent="0.2">
      <c r="A120" s="56"/>
    </row>
    <row r="121" spans="1:1" x14ac:dyDescent="0.2">
      <c r="A121" s="56"/>
    </row>
    <row r="122" spans="1:1" x14ac:dyDescent="0.2">
      <c r="A122" s="56"/>
    </row>
    <row r="123" spans="1:1" x14ac:dyDescent="0.2">
      <c r="A123" s="56"/>
    </row>
    <row r="124" spans="1:1" x14ac:dyDescent="0.2">
      <c r="A124" s="56"/>
    </row>
    <row r="125" spans="1:1" x14ac:dyDescent="0.2">
      <c r="A125" s="56"/>
    </row>
    <row r="126" spans="1:1" x14ac:dyDescent="0.2">
      <c r="A126" s="56"/>
    </row>
    <row r="127" spans="1:1" x14ac:dyDescent="0.2">
      <c r="A127" s="56"/>
    </row>
    <row r="128" spans="1:1" x14ac:dyDescent="0.2">
      <c r="A128" s="56"/>
    </row>
    <row r="129" spans="1:1" x14ac:dyDescent="0.2">
      <c r="A129" s="56"/>
    </row>
    <row r="130" spans="1:1" x14ac:dyDescent="0.2">
      <c r="A130" s="14" t="s">
        <v>1034</v>
      </c>
    </row>
    <row r="132" spans="1:1" x14ac:dyDescent="0.2">
      <c r="A132" s="54" t="s">
        <v>1035</v>
      </c>
    </row>
    <row r="146" spans="1:1" x14ac:dyDescent="0.2">
      <c r="A146" s="56"/>
    </row>
    <row r="147" spans="1:1" x14ac:dyDescent="0.2">
      <c r="A147" s="56"/>
    </row>
    <row r="148" spans="1:1" x14ac:dyDescent="0.2">
      <c r="A148" s="14" t="s">
        <v>1036</v>
      </c>
    </row>
  </sheetData>
  <mergeCells count="10">
    <mergeCell ref="A85:B85"/>
    <mergeCell ref="A86:B86"/>
    <mergeCell ref="A87:B87"/>
    <mergeCell ref="A88:B88"/>
    <mergeCell ref="A1:G1"/>
    <mergeCell ref="A80:B80"/>
    <mergeCell ref="A81:B81"/>
    <mergeCell ref="A82:B82"/>
    <mergeCell ref="A83:B83"/>
    <mergeCell ref="A84:B84"/>
  </mergeCells>
  <conditionalFormatting sqref="F2:F3 F5:F65539">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workbookViewId="0">
      <selection sqref="A1:E1"/>
    </sheetView>
  </sheetViews>
  <sheetFormatPr defaultColWidth="9.140625" defaultRowHeight="11.25" x14ac:dyDescent="0.2"/>
  <cols>
    <col min="1" max="1" width="36.85546875" style="7" bestFit="1" customWidth="1"/>
    <col min="2" max="2" width="62" style="7" customWidth="1"/>
    <col min="3" max="3" width="24.7109375" style="7" bestFit="1" customWidth="1"/>
    <col min="4" max="4" width="15.28515625" style="7" bestFit="1" customWidth="1"/>
    <col min="5" max="5" width="13.5703125" style="10" customWidth="1"/>
    <col min="6" max="16384" width="9.140625" style="7"/>
  </cols>
  <sheetData>
    <row r="1" spans="1:8" s="1" customFormat="1" ht="15" customHeight="1" x14ac:dyDescent="0.2">
      <c r="A1" s="92" t="s">
        <v>855</v>
      </c>
      <c r="B1" s="93"/>
      <c r="C1" s="93"/>
      <c r="D1" s="93"/>
      <c r="E1" s="93"/>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55</v>
      </c>
      <c r="B5" s="17"/>
      <c r="C5" s="17"/>
      <c r="D5" s="18"/>
      <c r="E5" s="19"/>
    </row>
    <row r="6" spans="1:8" ht="22.5" x14ac:dyDescent="0.2">
      <c r="A6" s="21" t="s">
        <v>802</v>
      </c>
      <c r="B6" s="67" t="s">
        <v>801</v>
      </c>
      <c r="C6" s="24">
        <v>4320272</v>
      </c>
      <c r="D6" s="22">
        <v>62924.809200000003</v>
      </c>
      <c r="E6" s="23">
        <v>49.090091547315701</v>
      </c>
    </row>
    <row r="7" spans="1:8" x14ac:dyDescent="0.2">
      <c r="A7" s="21" t="s">
        <v>794</v>
      </c>
      <c r="B7" s="67" t="s">
        <v>853</v>
      </c>
      <c r="C7" s="24">
        <v>53829583.162</v>
      </c>
      <c r="D7" s="22">
        <v>31059.777139999998</v>
      </c>
      <c r="E7" s="23">
        <v>24.230940429165798</v>
      </c>
    </row>
    <row r="8" spans="1:8" x14ac:dyDescent="0.2">
      <c r="A8" s="21" t="s">
        <v>793</v>
      </c>
      <c r="B8" s="67" t="s">
        <v>852</v>
      </c>
      <c r="C8" s="24">
        <v>103299130.76899999</v>
      </c>
      <c r="D8" s="22">
        <v>31053.1649</v>
      </c>
      <c r="E8" s="23">
        <v>24.225781963513501</v>
      </c>
    </row>
    <row r="9" spans="1:8" ht="22.5" x14ac:dyDescent="0.2">
      <c r="A9" s="21" t="s">
        <v>796</v>
      </c>
      <c r="B9" s="67" t="s">
        <v>795</v>
      </c>
      <c r="C9" s="24">
        <v>1210.933</v>
      </c>
      <c r="D9" s="22">
        <v>31.294564099999999</v>
      </c>
      <c r="E9" s="23">
        <v>2.4414106870304798E-2</v>
      </c>
    </row>
    <row r="10" spans="1:8" ht="22.5" x14ac:dyDescent="0.2">
      <c r="A10" s="21" t="s">
        <v>804</v>
      </c>
      <c r="B10" s="67" t="s">
        <v>803</v>
      </c>
      <c r="C10" s="24">
        <v>1483902.88</v>
      </c>
      <c r="D10" s="22">
        <v>0</v>
      </c>
      <c r="E10" s="22">
        <v>0</v>
      </c>
    </row>
    <row r="11" spans="1:8" ht="22.5" x14ac:dyDescent="0.2">
      <c r="A11" s="21" t="s">
        <v>800</v>
      </c>
      <c r="B11" s="67" t="s">
        <v>799</v>
      </c>
      <c r="C11" s="24">
        <v>1370528.45</v>
      </c>
      <c r="D11" s="22">
        <v>0</v>
      </c>
      <c r="E11" s="22">
        <v>0</v>
      </c>
    </row>
    <row r="12" spans="1:8" x14ac:dyDescent="0.2">
      <c r="A12" s="20" t="s">
        <v>25</v>
      </c>
      <c r="B12" s="20"/>
      <c r="C12" s="20"/>
      <c r="D12" s="25">
        <f>SUM(D6:D11)</f>
        <v>125069.04580410001</v>
      </c>
      <c r="E12" s="26">
        <f>SUM(E6:E11)</f>
        <v>97.571228046865301</v>
      </c>
      <c r="F12" s="14"/>
      <c r="G12" s="14"/>
      <c r="H12" s="14"/>
    </row>
    <row r="13" spans="1:8" x14ac:dyDescent="0.2">
      <c r="A13" s="21"/>
      <c r="B13" s="21"/>
      <c r="C13" s="21"/>
      <c r="D13" s="22"/>
      <c r="E13" s="23"/>
    </row>
    <row r="14" spans="1:8" x14ac:dyDescent="0.2">
      <c r="A14" s="20" t="s">
        <v>26</v>
      </c>
      <c r="B14" s="20"/>
      <c r="C14" s="20"/>
      <c r="D14" s="25">
        <f>D12</f>
        <v>125069.04580410001</v>
      </c>
      <c r="E14" s="26">
        <f>E12</f>
        <v>97.571228046865301</v>
      </c>
      <c r="F14" s="14"/>
      <c r="G14" s="14"/>
      <c r="H14" s="14"/>
    </row>
    <row r="15" spans="1:8" x14ac:dyDescent="0.2">
      <c r="A15" s="20"/>
      <c r="B15" s="20"/>
      <c r="C15" s="20"/>
      <c r="D15" s="25"/>
      <c r="E15" s="26"/>
      <c r="F15" s="14"/>
      <c r="G15" s="14"/>
      <c r="H15" s="14"/>
    </row>
    <row r="16" spans="1:8" x14ac:dyDescent="0.2">
      <c r="A16" s="20" t="s">
        <v>28</v>
      </c>
      <c r="B16" s="20"/>
      <c r="C16" s="20"/>
      <c r="D16" s="25">
        <f>D18-(D12)</f>
        <v>3113.2557899999956</v>
      </c>
      <c r="E16" s="26">
        <f>E18-(E12)</f>
        <v>2.4287719531346994</v>
      </c>
      <c r="F16" s="14"/>
      <c r="G16" s="14"/>
      <c r="H16" s="14"/>
    </row>
    <row r="17" spans="1:8" x14ac:dyDescent="0.2">
      <c r="A17" s="20"/>
      <c r="B17" s="20"/>
      <c r="C17" s="20"/>
      <c r="D17" s="25"/>
      <c r="E17" s="26"/>
      <c r="F17" s="14"/>
      <c r="G17" s="14"/>
      <c r="H17" s="14"/>
    </row>
    <row r="18" spans="1:8" x14ac:dyDescent="0.2">
      <c r="A18" s="27" t="s">
        <v>27</v>
      </c>
      <c r="B18" s="27"/>
      <c r="C18" s="27"/>
      <c r="D18" s="28">
        <v>128182.3015941</v>
      </c>
      <c r="E18" s="29">
        <v>100</v>
      </c>
      <c r="F18" s="14"/>
      <c r="G18" s="14"/>
      <c r="H18" s="14"/>
    </row>
    <row r="20" spans="1:8" x14ac:dyDescent="0.2">
      <c r="A20" s="14" t="s">
        <v>41</v>
      </c>
    </row>
    <row r="21" spans="1:8" ht="15" x14ac:dyDescent="0.25">
      <c r="A21" s="96" t="s">
        <v>854</v>
      </c>
      <c r="B21" s="97"/>
      <c r="C21" s="97"/>
      <c r="D21" s="97"/>
      <c r="E21" s="97"/>
    </row>
    <row r="23" spans="1:8" x14ac:dyDescent="0.2">
      <c r="A23" s="14" t="s">
        <v>31</v>
      </c>
    </row>
    <row r="24" spans="1:8" x14ac:dyDescent="0.2">
      <c r="A24" s="14" t="s">
        <v>32</v>
      </c>
    </row>
    <row r="25" spans="1:8" x14ac:dyDescent="0.2">
      <c r="A25" s="14" t="s">
        <v>33</v>
      </c>
      <c r="B25" s="14"/>
      <c r="C25" s="30" t="s">
        <v>35</v>
      </c>
      <c r="D25" s="14" t="s">
        <v>34</v>
      </c>
    </row>
    <row r="26" spans="1:8" x14ac:dyDescent="0.2">
      <c r="A26" s="7" t="s">
        <v>63</v>
      </c>
      <c r="C26" s="31">
        <v>122.1203</v>
      </c>
      <c r="D26" s="31">
        <v>141.1653</v>
      </c>
    </row>
    <row r="27" spans="1:8" x14ac:dyDescent="0.2">
      <c r="A27" s="7" t="s">
        <v>71</v>
      </c>
      <c r="C27" s="31">
        <v>37.744799999999998</v>
      </c>
      <c r="D27" s="31">
        <v>42.029499999999999</v>
      </c>
    </row>
    <row r="28" spans="1:8" x14ac:dyDescent="0.2">
      <c r="A28" s="7" t="s">
        <v>64</v>
      </c>
      <c r="C28" s="31">
        <v>135.4862</v>
      </c>
      <c r="D28" s="31">
        <v>157.33240000000001</v>
      </c>
    </row>
    <row r="29" spans="1:8" x14ac:dyDescent="0.2">
      <c r="A29" s="7" t="s">
        <v>72</v>
      </c>
      <c r="C29" s="31">
        <v>43.946800000000003</v>
      </c>
      <c r="D29" s="31">
        <v>49.090499999999999</v>
      </c>
    </row>
    <row r="31" spans="1:8" x14ac:dyDescent="0.2">
      <c r="A31" s="14" t="s">
        <v>37</v>
      </c>
    </row>
    <row r="32" spans="1:8" x14ac:dyDescent="0.2">
      <c r="A32" s="94" t="s">
        <v>57</v>
      </c>
      <c r="B32" s="95"/>
      <c r="C32" s="34" t="s">
        <v>58</v>
      </c>
    </row>
    <row r="33" spans="1:4" x14ac:dyDescent="0.2">
      <c r="A33" s="90" t="s">
        <v>71</v>
      </c>
      <c r="B33" s="91"/>
      <c r="C33" s="35">
        <v>1.45</v>
      </c>
    </row>
    <row r="34" spans="1:4" x14ac:dyDescent="0.2">
      <c r="A34" s="90" t="s">
        <v>72</v>
      </c>
      <c r="B34" s="91"/>
      <c r="C34" s="35">
        <v>1.75</v>
      </c>
    </row>
    <row r="35" spans="1:4" x14ac:dyDescent="0.2">
      <c r="A35" s="7" t="s">
        <v>59</v>
      </c>
    </row>
    <row r="36" spans="1:4" x14ac:dyDescent="0.2">
      <c r="A36" s="7" t="s">
        <v>36</v>
      </c>
    </row>
    <row r="38" spans="1:4" x14ac:dyDescent="0.2">
      <c r="A38" s="14" t="s">
        <v>266</v>
      </c>
      <c r="D38" s="49">
        <v>0.12859999999999999</v>
      </c>
    </row>
    <row r="40" spans="1:4" x14ac:dyDescent="0.2">
      <c r="A40" s="99" t="s">
        <v>844</v>
      </c>
      <c r="B40" s="99"/>
      <c r="C40" s="99"/>
      <c r="D40" s="30" t="s">
        <v>38</v>
      </c>
    </row>
    <row r="42" spans="1:4" x14ac:dyDescent="0.2">
      <c r="A42" s="14" t="s">
        <v>814</v>
      </c>
    </row>
    <row r="43" spans="1:4" x14ac:dyDescent="0.2">
      <c r="A43" s="53"/>
    </row>
    <row r="44" spans="1:4" x14ac:dyDescent="0.2">
      <c r="A44" s="54" t="s">
        <v>809</v>
      </c>
    </row>
    <row r="45" spans="1:4" x14ac:dyDescent="0.2">
      <c r="A45" s="55"/>
    </row>
    <row r="46" spans="1:4" x14ac:dyDescent="0.2">
      <c r="A46" s="56"/>
    </row>
    <row r="47" spans="1:4" x14ac:dyDescent="0.2">
      <c r="A47" s="56"/>
    </row>
    <row r="48" spans="1:4" x14ac:dyDescent="0.2">
      <c r="A48" s="56"/>
    </row>
    <row r="49" spans="1:1" x14ac:dyDescent="0.2">
      <c r="A49" s="56"/>
    </row>
    <row r="50" spans="1:1" x14ac:dyDescent="0.2">
      <c r="A50" s="56"/>
    </row>
    <row r="51" spans="1:1" x14ac:dyDescent="0.2">
      <c r="A51" s="56"/>
    </row>
    <row r="52" spans="1:1" x14ac:dyDescent="0.2">
      <c r="A52" s="56"/>
    </row>
    <row r="53" spans="1:1" x14ac:dyDescent="0.2">
      <c r="A53" s="56"/>
    </row>
    <row r="54" spans="1:1" x14ac:dyDescent="0.2">
      <c r="A54" s="56"/>
    </row>
    <row r="55" spans="1:1" x14ac:dyDescent="0.2">
      <c r="A55" s="56"/>
    </row>
    <row r="56" spans="1:1" x14ac:dyDescent="0.2">
      <c r="A56" s="56"/>
    </row>
    <row r="57" spans="1:1" x14ac:dyDescent="0.2">
      <c r="A57" s="56"/>
    </row>
    <row r="58" spans="1:1" x14ac:dyDescent="0.2">
      <c r="A58" s="54" t="s">
        <v>835</v>
      </c>
    </row>
    <row r="59" spans="1:1" x14ac:dyDescent="0.2">
      <c r="A59" s="56"/>
    </row>
    <row r="60" spans="1:1" x14ac:dyDescent="0.2">
      <c r="A60" s="54" t="s">
        <v>810</v>
      </c>
    </row>
    <row r="61" spans="1:1" x14ac:dyDescent="0.2">
      <c r="A61" s="56"/>
    </row>
    <row r="62" spans="1:1" x14ac:dyDescent="0.2">
      <c r="A62" s="56"/>
    </row>
    <row r="63" spans="1:1" x14ac:dyDescent="0.2">
      <c r="A63" s="56"/>
    </row>
    <row r="64" spans="1:1" x14ac:dyDescent="0.2">
      <c r="A64" s="56"/>
    </row>
    <row r="65" spans="1:5" x14ac:dyDescent="0.2">
      <c r="A65" s="56"/>
    </row>
    <row r="66" spans="1:5" x14ac:dyDescent="0.2">
      <c r="A66" s="56"/>
    </row>
    <row r="67" spans="1:5" x14ac:dyDescent="0.2">
      <c r="A67" s="56"/>
    </row>
    <row r="68" spans="1:5" x14ac:dyDescent="0.2">
      <c r="A68" s="56"/>
    </row>
    <row r="69" spans="1:5" x14ac:dyDescent="0.2">
      <c r="A69" s="56"/>
    </row>
    <row r="70" spans="1:5" x14ac:dyDescent="0.2">
      <c r="A70" s="56"/>
    </row>
    <row r="71" spans="1:5" x14ac:dyDescent="0.2">
      <c r="A71" s="56"/>
    </row>
    <row r="72" spans="1:5" x14ac:dyDescent="0.2">
      <c r="A72" s="56"/>
    </row>
    <row r="73" spans="1:5" x14ac:dyDescent="0.2">
      <c r="A73" s="56"/>
    </row>
    <row r="74" spans="1:5" x14ac:dyDescent="0.2">
      <c r="A74" s="101" t="s">
        <v>836</v>
      </c>
      <c r="B74" s="101"/>
      <c r="C74" s="101"/>
      <c r="D74" s="101"/>
      <c r="E74" s="101"/>
    </row>
    <row r="76" spans="1:5" x14ac:dyDescent="0.2">
      <c r="A76" s="99"/>
      <c r="B76" s="99"/>
      <c r="C76" s="99"/>
      <c r="D76" s="99"/>
      <c r="E76" s="99"/>
    </row>
  </sheetData>
  <mergeCells count="8">
    <mergeCell ref="A76:E76"/>
    <mergeCell ref="A21:E21"/>
    <mergeCell ref="A40:C40"/>
    <mergeCell ref="A1:E1"/>
    <mergeCell ref="A32:B32"/>
    <mergeCell ref="A33:B33"/>
    <mergeCell ref="A34:B34"/>
    <mergeCell ref="A74:E74"/>
  </mergeCells>
  <conditionalFormatting sqref="E5:E9 E12:E18">
    <cfRule type="cellIs" dxfId="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8" width="9.28515625" style="7"/>
    <col min="9" max="13" width="9.28515625" style="7" customWidth="1"/>
    <col min="14" max="16384" width="9.28515625" style="7"/>
  </cols>
  <sheetData>
    <row r="1" spans="1:9" s="1" customFormat="1" ht="15" customHeight="1" x14ac:dyDescent="0.2">
      <c r="A1" s="92" t="s">
        <v>1151</v>
      </c>
      <c r="B1" s="93"/>
      <c r="C1" s="93"/>
      <c r="D1" s="93"/>
      <c r="E1" s="93"/>
      <c r="F1" s="93"/>
      <c r="G1" s="93"/>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1152</v>
      </c>
      <c r="D4" s="13" t="s">
        <v>1</v>
      </c>
      <c r="E4" s="50" t="s">
        <v>6</v>
      </c>
      <c r="F4" s="12" t="s">
        <v>3</v>
      </c>
      <c r="G4" s="12" t="s">
        <v>5</v>
      </c>
    </row>
    <row r="5" spans="1:9" x14ac:dyDescent="0.2">
      <c r="A5" s="16" t="s">
        <v>24</v>
      </c>
      <c r="B5" s="17"/>
      <c r="C5" s="17"/>
      <c r="D5" s="17"/>
      <c r="E5" s="18"/>
      <c r="F5" s="19"/>
      <c r="G5" s="18"/>
    </row>
    <row r="6" spans="1:9" x14ac:dyDescent="0.2">
      <c r="A6" s="20" t="s">
        <v>1153</v>
      </c>
      <c r="B6" s="21"/>
      <c r="C6" s="21"/>
      <c r="D6" s="21"/>
      <c r="E6" s="22"/>
      <c r="F6" s="23"/>
      <c r="G6" s="22"/>
    </row>
    <row r="7" spans="1:9" x14ac:dyDescent="0.2">
      <c r="A7" s="21" t="s">
        <v>1154</v>
      </c>
      <c r="B7" s="21" t="s">
        <v>1155</v>
      </c>
      <c r="C7" s="21" t="s">
        <v>1156</v>
      </c>
      <c r="D7" s="24">
        <v>250</v>
      </c>
      <c r="E7" s="22">
        <v>0</v>
      </c>
      <c r="F7" s="22">
        <v>0</v>
      </c>
      <c r="G7" s="22">
        <v>0</v>
      </c>
    </row>
    <row r="8" spans="1:9" x14ac:dyDescent="0.2">
      <c r="A8" s="21" t="s">
        <v>1157</v>
      </c>
      <c r="B8" s="21" t="s">
        <v>1158</v>
      </c>
      <c r="C8" s="21" t="s">
        <v>1156</v>
      </c>
      <c r="D8" s="24">
        <v>250</v>
      </c>
      <c r="E8" s="22">
        <v>0</v>
      </c>
      <c r="F8" s="22">
        <v>0</v>
      </c>
      <c r="G8" s="22">
        <v>0</v>
      </c>
    </row>
    <row r="9" spans="1:9" x14ac:dyDescent="0.2">
      <c r="A9" s="20" t="s">
        <v>25</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26</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28</v>
      </c>
      <c r="B13" s="20"/>
      <c r="C13" s="20"/>
      <c r="D13" s="20"/>
      <c r="E13" s="25">
        <f>E15-(E9)</f>
        <v>0</v>
      </c>
      <c r="F13" s="25">
        <f>F15-(F9)</f>
        <v>0</v>
      </c>
      <c r="G13" s="25"/>
      <c r="H13" s="14"/>
      <c r="I13" s="14"/>
    </row>
    <row r="14" spans="1:9" x14ac:dyDescent="0.2">
      <c r="A14" s="20"/>
      <c r="B14" s="20"/>
      <c r="C14" s="20"/>
      <c r="D14" s="20"/>
      <c r="E14" s="25"/>
      <c r="F14" s="26"/>
      <c r="G14" s="25"/>
      <c r="H14" s="14"/>
      <c r="I14" s="14"/>
    </row>
    <row r="15" spans="1:9" x14ac:dyDescent="0.2">
      <c r="A15" s="27" t="s">
        <v>27</v>
      </c>
      <c r="B15" s="27"/>
      <c r="C15" s="27"/>
      <c r="D15" s="27"/>
      <c r="E15" s="28">
        <v>0</v>
      </c>
      <c r="F15" s="28">
        <v>0</v>
      </c>
      <c r="G15" s="28"/>
      <c r="H15" s="14"/>
      <c r="I15" s="14"/>
    </row>
    <row r="17" spans="1:7" x14ac:dyDescent="0.2">
      <c r="A17" s="14" t="s">
        <v>30</v>
      </c>
    </row>
    <row r="18" spans="1:7" x14ac:dyDescent="0.2">
      <c r="A18" s="14" t="s">
        <v>1159</v>
      </c>
    </row>
    <row r="19" spans="1:7" ht="30.75" customHeight="1" x14ac:dyDescent="0.2">
      <c r="A19" s="102" t="s">
        <v>1160</v>
      </c>
      <c r="B19" s="103"/>
      <c r="C19" s="103"/>
      <c r="D19" s="103"/>
      <c r="E19" s="103"/>
      <c r="F19" s="103"/>
      <c r="G19" s="103"/>
    </row>
    <row r="21" spans="1:7" x14ac:dyDescent="0.2">
      <c r="A21" s="14" t="s">
        <v>31</v>
      </c>
    </row>
    <row r="22" spans="1:7" x14ac:dyDescent="0.2">
      <c r="A22" s="14" t="s">
        <v>32</v>
      </c>
    </row>
    <row r="23" spans="1:7" x14ac:dyDescent="0.2">
      <c r="A23" s="14" t="s">
        <v>33</v>
      </c>
      <c r="B23" s="14"/>
      <c r="C23" s="14" t="s">
        <v>1161</v>
      </c>
      <c r="D23" s="14" t="s">
        <v>34</v>
      </c>
      <c r="E23" s="30"/>
    </row>
    <row r="24" spans="1:7" x14ac:dyDescent="0.2">
      <c r="A24" s="7" t="s">
        <v>63</v>
      </c>
      <c r="C24" s="31">
        <v>94.787999999999997</v>
      </c>
      <c r="D24" s="74" t="s">
        <v>1021</v>
      </c>
      <c r="E24" s="74"/>
    </row>
    <row r="25" spans="1:7" x14ac:dyDescent="0.2">
      <c r="A25" s="7" t="s">
        <v>71</v>
      </c>
      <c r="C25" s="31">
        <v>15.6675</v>
      </c>
      <c r="D25" s="74" t="s">
        <v>1021</v>
      </c>
      <c r="E25" s="74"/>
    </row>
    <row r="26" spans="1:7" x14ac:dyDescent="0.2">
      <c r="A26" s="7" t="s">
        <v>64</v>
      </c>
      <c r="C26" s="31">
        <v>84.032899999999998</v>
      </c>
      <c r="D26" s="74" t="s">
        <v>1021</v>
      </c>
      <c r="E26" s="74"/>
    </row>
    <row r="27" spans="1:7" x14ac:dyDescent="0.2">
      <c r="A27" s="7" t="s">
        <v>72</v>
      </c>
      <c r="C27" s="31">
        <v>14.163500000000001</v>
      </c>
      <c r="D27" s="74" t="s">
        <v>1021</v>
      </c>
      <c r="E27" s="74"/>
    </row>
    <row r="29" spans="1:7" x14ac:dyDescent="0.2">
      <c r="A29" s="7" t="s">
        <v>36</v>
      </c>
    </row>
    <row r="30" spans="1:7" x14ac:dyDescent="0.2">
      <c r="A30" s="7" t="s">
        <v>1162</v>
      </c>
    </row>
    <row r="32" spans="1:7" x14ac:dyDescent="0.2">
      <c r="A32" s="14" t="s">
        <v>941</v>
      </c>
      <c r="D32" s="30" t="s">
        <v>38</v>
      </c>
    </row>
    <row r="34" spans="1:7" x14ac:dyDescent="0.2">
      <c r="A34" s="14" t="s">
        <v>942</v>
      </c>
      <c r="D34" s="75" t="s">
        <v>1021</v>
      </c>
    </row>
    <row r="35" spans="1:7" x14ac:dyDescent="0.2">
      <c r="A35" s="7" t="s">
        <v>1163</v>
      </c>
      <c r="D35" s="32"/>
    </row>
    <row r="36" spans="1:7" x14ac:dyDescent="0.2">
      <c r="D36" s="32"/>
    </row>
    <row r="37" spans="1:7" x14ac:dyDescent="0.2">
      <c r="A37" s="14" t="s">
        <v>844</v>
      </c>
      <c r="D37" s="30" t="s">
        <v>38</v>
      </c>
    </row>
    <row r="39" spans="1:7" ht="25.5" customHeight="1" x14ac:dyDescent="0.25">
      <c r="A39" s="104" t="s">
        <v>1164</v>
      </c>
      <c r="B39" s="105"/>
      <c r="C39" s="105"/>
      <c r="D39" s="105"/>
      <c r="E39" s="105"/>
      <c r="F39" s="105"/>
      <c r="G39" s="105"/>
    </row>
    <row r="41" spans="1:7" ht="45.75" customHeight="1" x14ac:dyDescent="0.25">
      <c r="A41" s="104" t="s">
        <v>1227</v>
      </c>
      <c r="B41" s="105"/>
      <c r="C41" s="105"/>
      <c r="D41" s="105"/>
      <c r="E41" s="105"/>
      <c r="F41" s="105"/>
      <c r="G41" s="105"/>
    </row>
    <row r="43" spans="1:7" ht="35.25" customHeight="1" x14ac:dyDescent="0.25">
      <c r="A43" s="104" t="s">
        <v>1165</v>
      </c>
      <c r="B43" s="105"/>
      <c r="C43" s="105"/>
      <c r="D43" s="105"/>
      <c r="E43" s="105"/>
      <c r="F43" s="105"/>
      <c r="G43" s="105"/>
    </row>
    <row r="44" spans="1:7" x14ac:dyDescent="0.2">
      <c r="A44" s="53" t="s">
        <v>1166</v>
      </c>
    </row>
    <row r="46" spans="1:7" ht="27" customHeight="1" x14ac:dyDescent="0.25">
      <c r="A46" s="104" t="s">
        <v>1167</v>
      </c>
      <c r="B46" s="105"/>
      <c r="C46" s="105"/>
      <c r="D46" s="105"/>
      <c r="E46" s="105"/>
      <c r="F46" s="105"/>
      <c r="G46" s="105"/>
    </row>
    <row r="48" spans="1:7" ht="22.5" customHeight="1" x14ac:dyDescent="0.25">
      <c r="A48" s="104" t="s">
        <v>1168</v>
      </c>
      <c r="B48" s="105"/>
      <c r="C48" s="105"/>
      <c r="D48" s="105"/>
      <c r="E48" s="105"/>
      <c r="F48" s="105"/>
      <c r="G48" s="105"/>
    </row>
    <row r="50" spans="1:9" x14ac:dyDescent="0.2">
      <c r="A50" s="14" t="s">
        <v>1169</v>
      </c>
    </row>
    <row r="51" spans="1:9" ht="46.5" customHeight="1" x14ac:dyDescent="0.25">
      <c r="A51" s="106" t="s">
        <v>1170</v>
      </c>
      <c r="B51" s="97"/>
      <c r="C51" s="97"/>
      <c r="D51" s="97"/>
      <c r="E51" s="97"/>
      <c r="F51" s="97"/>
      <c r="G51" s="97"/>
    </row>
    <row r="52" spans="1:9" x14ac:dyDescent="0.2">
      <c r="A52" s="55"/>
    </row>
    <row r="53" spans="1:9" ht="24.75" customHeight="1" x14ac:dyDescent="0.2">
      <c r="A53" s="96" t="s">
        <v>1171</v>
      </c>
      <c r="B53" s="96"/>
      <c r="C53" s="96"/>
      <c r="D53" s="96"/>
      <c r="E53" s="96"/>
      <c r="F53" s="96"/>
      <c r="G53" s="96"/>
    </row>
    <row r="55" spans="1:9" s="1" customFormat="1" ht="15" x14ac:dyDescent="0.2">
      <c r="A55" s="92" t="s">
        <v>1172</v>
      </c>
      <c r="B55" s="93"/>
      <c r="C55" s="93"/>
      <c r="D55" s="93"/>
      <c r="E55" s="93"/>
      <c r="F55" s="93"/>
      <c r="G55" s="93"/>
    </row>
    <row r="56" spans="1:9" x14ac:dyDescent="0.2">
      <c r="A56" s="8" t="s">
        <v>7</v>
      </c>
    </row>
    <row r="57" spans="1:9" s="1" customFormat="1" ht="33.75" x14ac:dyDescent="0.2">
      <c r="A57" s="6" t="s">
        <v>2</v>
      </c>
      <c r="B57" s="6" t="s">
        <v>0</v>
      </c>
      <c r="C57" s="13" t="s">
        <v>858</v>
      </c>
      <c r="D57" s="13" t="s">
        <v>1</v>
      </c>
      <c r="E57" s="50" t="s">
        <v>6</v>
      </c>
      <c r="F57" s="12" t="s">
        <v>3</v>
      </c>
      <c r="G57" s="12" t="s">
        <v>5</v>
      </c>
    </row>
    <row r="58" spans="1:9" x14ac:dyDescent="0.2">
      <c r="A58" s="16" t="s">
        <v>24</v>
      </c>
      <c r="B58" s="17"/>
      <c r="C58" s="17"/>
      <c r="D58" s="17"/>
      <c r="E58" s="18"/>
      <c r="F58" s="19"/>
      <c r="G58" s="18"/>
    </row>
    <row r="59" spans="1:9" x14ac:dyDescent="0.2">
      <c r="A59" s="20" t="s">
        <v>40</v>
      </c>
      <c r="B59" s="21"/>
      <c r="C59" s="21"/>
      <c r="D59" s="21"/>
      <c r="E59" s="22"/>
      <c r="F59" s="23"/>
      <c r="G59" s="22"/>
    </row>
    <row r="60" spans="1:9" ht="22.5" x14ac:dyDescent="0.2">
      <c r="A60" s="21" t="s">
        <v>1173</v>
      </c>
      <c r="B60" s="21" t="s">
        <v>1174</v>
      </c>
      <c r="C60" s="67" t="s">
        <v>1175</v>
      </c>
      <c r="D60" s="24">
        <v>682</v>
      </c>
      <c r="E60" s="22">
        <v>0</v>
      </c>
      <c r="F60" s="23">
        <v>100</v>
      </c>
      <c r="G60" s="22">
        <v>0</v>
      </c>
    </row>
    <row r="61" spans="1:9" x14ac:dyDescent="0.2">
      <c r="A61" s="20" t="s">
        <v>25</v>
      </c>
      <c r="B61" s="20"/>
      <c r="C61" s="20"/>
      <c r="D61" s="20"/>
      <c r="E61" s="25">
        <v>0</v>
      </c>
      <c r="F61" s="26">
        <v>100</v>
      </c>
      <c r="G61" s="25"/>
      <c r="H61" s="14"/>
      <c r="I61" s="14"/>
    </row>
    <row r="62" spans="1:9" x14ac:dyDescent="0.2">
      <c r="A62" s="21"/>
      <c r="B62" s="21"/>
      <c r="C62" s="21"/>
      <c r="D62" s="21"/>
      <c r="E62" s="22"/>
      <c r="F62" s="23"/>
      <c r="G62" s="22"/>
    </row>
    <row r="63" spans="1:9" x14ac:dyDescent="0.2">
      <c r="A63" s="20" t="s">
        <v>26</v>
      </c>
      <c r="B63" s="20"/>
      <c r="C63" s="20"/>
      <c r="D63" s="20"/>
      <c r="E63" s="25">
        <v>0</v>
      </c>
      <c r="F63" s="26">
        <v>100</v>
      </c>
      <c r="G63" s="25"/>
      <c r="H63" s="14"/>
      <c r="I63" s="14"/>
    </row>
    <row r="64" spans="1:9" x14ac:dyDescent="0.2">
      <c r="A64" s="20"/>
      <c r="B64" s="20"/>
      <c r="C64" s="20"/>
      <c r="D64" s="20"/>
      <c r="E64" s="25"/>
      <c r="F64" s="26"/>
      <c r="G64" s="25"/>
      <c r="H64" s="14"/>
      <c r="I64" s="14"/>
    </row>
    <row r="65" spans="1:9" x14ac:dyDescent="0.2">
      <c r="A65" s="20" t="s">
        <v>28</v>
      </c>
      <c r="B65" s="20"/>
      <c r="C65" s="20"/>
      <c r="D65" s="20"/>
      <c r="E65" s="76">
        <v>0</v>
      </c>
      <c r="F65" s="76">
        <v>0</v>
      </c>
      <c r="G65" s="25"/>
      <c r="H65" s="14"/>
      <c r="I65" s="14"/>
    </row>
    <row r="66" spans="1:9" x14ac:dyDescent="0.2">
      <c r="A66" s="20"/>
      <c r="B66" s="20"/>
      <c r="C66" s="20"/>
      <c r="D66" s="20"/>
      <c r="E66" s="25"/>
      <c r="F66" s="26"/>
      <c r="G66" s="25"/>
      <c r="H66" s="14"/>
      <c r="I66" s="14"/>
    </row>
    <row r="67" spans="1:9" x14ac:dyDescent="0.2">
      <c r="A67" s="27" t="s">
        <v>27</v>
      </c>
      <c r="B67" s="27"/>
      <c r="C67" s="27"/>
      <c r="D67" s="27"/>
      <c r="E67" s="28">
        <v>0</v>
      </c>
      <c r="F67" s="29">
        <v>100</v>
      </c>
      <c r="G67" s="28"/>
      <c r="H67" s="14"/>
      <c r="I67" s="14"/>
    </row>
    <row r="69" spans="1:9" x14ac:dyDescent="0.2">
      <c r="A69" s="14" t="s">
        <v>30</v>
      </c>
    </row>
    <row r="70" spans="1:9" x14ac:dyDescent="0.2">
      <c r="A70" s="14" t="s">
        <v>1229</v>
      </c>
    </row>
    <row r="71" spans="1:9" ht="25.5" customHeight="1" x14ac:dyDescent="0.2">
      <c r="A71" s="107" t="s">
        <v>1176</v>
      </c>
      <c r="B71" s="107"/>
      <c r="C71" s="107"/>
      <c r="D71" s="107"/>
      <c r="E71" s="107"/>
      <c r="F71" s="107"/>
      <c r="G71" s="107"/>
    </row>
    <row r="73" spans="1:9" x14ac:dyDescent="0.2">
      <c r="A73" s="14" t="s">
        <v>31</v>
      </c>
    </row>
    <row r="74" spans="1:9" x14ac:dyDescent="0.2">
      <c r="A74" s="14" t="s">
        <v>32</v>
      </c>
    </row>
    <row r="75" spans="1:9" x14ac:dyDescent="0.2">
      <c r="A75" s="14" t="s">
        <v>33</v>
      </c>
      <c r="B75" s="14"/>
      <c r="C75" s="30" t="s">
        <v>35</v>
      </c>
      <c r="D75" s="14" t="s">
        <v>34</v>
      </c>
    </row>
    <row r="76" spans="1:9" x14ac:dyDescent="0.2">
      <c r="A76" s="7" t="s">
        <v>63</v>
      </c>
      <c r="C76" s="31">
        <v>0</v>
      </c>
      <c r="D76" s="31">
        <v>0</v>
      </c>
    </row>
    <row r="77" spans="1:9" x14ac:dyDescent="0.2">
      <c r="A77" s="7" t="s">
        <v>71</v>
      </c>
      <c r="C77" s="31">
        <v>0</v>
      </c>
      <c r="D77" s="31">
        <v>0</v>
      </c>
    </row>
    <row r="78" spans="1:9" x14ac:dyDescent="0.2">
      <c r="A78" s="7" t="s">
        <v>64</v>
      </c>
      <c r="C78" s="31">
        <v>0</v>
      </c>
      <c r="D78" s="31">
        <v>0</v>
      </c>
    </row>
    <row r="79" spans="1:9" x14ac:dyDescent="0.2">
      <c r="A79" s="7" t="s">
        <v>72</v>
      </c>
      <c r="C79" s="31">
        <v>0</v>
      </c>
      <c r="D79" s="31">
        <v>0</v>
      </c>
    </row>
    <row r="81" spans="1:9" x14ac:dyDescent="0.2">
      <c r="A81" s="7" t="s">
        <v>36</v>
      </c>
    </row>
    <row r="83" spans="1:9" s="10" customFormat="1" ht="15.75" customHeight="1" x14ac:dyDescent="0.25">
      <c r="A83" s="96" t="s">
        <v>1224</v>
      </c>
      <c r="B83" s="97"/>
      <c r="C83" s="97"/>
      <c r="D83" s="30" t="s">
        <v>38</v>
      </c>
      <c r="F83" s="11"/>
      <c r="H83" s="7"/>
      <c r="I83" s="7"/>
    </row>
  </sheetData>
  <mergeCells count="12">
    <mergeCell ref="A83:C83"/>
    <mergeCell ref="A1:G1"/>
    <mergeCell ref="A19:G19"/>
    <mergeCell ref="A39:G39"/>
    <mergeCell ref="A41:G41"/>
    <mergeCell ref="A43:G43"/>
    <mergeCell ref="A46:G46"/>
    <mergeCell ref="A48:G48"/>
    <mergeCell ref="A51:G51"/>
    <mergeCell ref="A53:G53"/>
    <mergeCell ref="A55:G55"/>
    <mergeCell ref="A71:G71"/>
  </mergeCells>
  <conditionalFormatting sqref="F2:F3 F5:F6 F10 F12 F14 F16:F18 F20:F38 F40 F42 F44:F45 F47 F49:F50 F52 F54 F56 F72:F65495">
    <cfRule type="cellIs" dxfId="22" priority="3" stopIfTrue="1" operator="between">
      <formula>0.009</formula>
      <formula>-0.009</formula>
    </cfRule>
  </conditionalFormatting>
  <conditionalFormatting sqref="F58:F64">
    <cfRule type="cellIs" dxfId="21" priority="2" stopIfTrue="1" operator="between">
      <formula>0.009</formula>
      <formula>-0.009</formula>
    </cfRule>
  </conditionalFormatting>
  <conditionalFormatting sqref="F66:F70">
    <cfRule type="cellIs" dxfId="20" priority="1" stopIfTrue="1" operator="between">
      <formula>0.009</formula>
      <formula>-0.009</formula>
    </cfRule>
  </conditionalFormatting>
  <hyperlinks>
    <hyperlink ref="A44"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92" t="s">
        <v>1177</v>
      </c>
      <c r="B1" s="93"/>
      <c r="C1" s="93"/>
      <c r="D1" s="93"/>
      <c r="E1" s="93"/>
      <c r="F1" s="93"/>
      <c r="G1" s="93"/>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858</v>
      </c>
      <c r="D4" s="13" t="s">
        <v>1</v>
      </c>
      <c r="E4" s="50" t="s">
        <v>6</v>
      </c>
      <c r="F4" s="12" t="s">
        <v>3</v>
      </c>
      <c r="G4" s="12" t="s">
        <v>5</v>
      </c>
    </row>
    <row r="5" spans="1:9" x14ac:dyDescent="0.2">
      <c r="A5" s="20" t="s">
        <v>28</v>
      </c>
      <c r="B5" s="20"/>
      <c r="C5" s="20"/>
      <c r="D5" s="20"/>
      <c r="E5" s="25">
        <v>0</v>
      </c>
      <c r="F5" s="77">
        <v>100</v>
      </c>
      <c r="G5" s="25"/>
      <c r="H5" s="14"/>
      <c r="I5" s="14"/>
    </row>
    <row r="6" spans="1:9" x14ac:dyDescent="0.2">
      <c r="A6" s="20"/>
      <c r="B6" s="20"/>
      <c r="C6" s="20"/>
      <c r="D6" s="20"/>
      <c r="E6" s="25"/>
      <c r="F6" s="26"/>
      <c r="G6" s="25"/>
      <c r="H6" s="14"/>
      <c r="I6" s="14"/>
    </row>
    <row r="7" spans="1:9" x14ac:dyDescent="0.2">
      <c r="A7" s="27" t="s">
        <v>27</v>
      </c>
      <c r="B7" s="27"/>
      <c r="C7" s="27"/>
      <c r="D7" s="27"/>
      <c r="E7" s="28">
        <v>0</v>
      </c>
      <c r="F7" s="28">
        <v>100</v>
      </c>
      <c r="G7" s="28"/>
      <c r="H7" s="14"/>
      <c r="I7" s="14"/>
    </row>
    <row r="9" spans="1:9" x14ac:dyDescent="0.2">
      <c r="A9" s="14" t="s">
        <v>31</v>
      </c>
    </row>
    <row r="10" spans="1:9" x14ac:dyDescent="0.2">
      <c r="A10" s="14" t="s">
        <v>32</v>
      </c>
    </row>
    <row r="11" spans="1:9" s="11" customFormat="1" x14ac:dyDescent="0.2">
      <c r="A11" s="14" t="s">
        <v>33</v>
      </c>
      <c r="B11" s="14"/>
      <c r="C11" s="14" t="s">
        <v>1161</v>
      </c>
      <c r="D11" s="14" t="s">
        <v>34</v>
      </c>
      <c r="E11" s="30"/>
      <c r="G11" s="10"/>
      <c r="H11" s="7"/>
      <c r="I11" s="7"/>
    </row>
    <row r="12" spans="1:9" s="11" customFormat="1" x14ac:dyDescent="0.2">
      <c r="A12" s="7" t="s">
        <v>63</v>
      </c>
      <c r="B12" s="7"/>
      <c r="C12" s="78">
        <v>32.607100000000003</v>
      </c>
      <c r="D12" s="74" t="s">
        <v>1021</v>
      </c>
      <c r="E12" s="74"/>
      <c r="G12" s="10"/>
      <c r="H12" s="7"/>
      <c r="I12" s="7"/>
    </row>
    <row r="13" spans="1:9" s="11" customFormat="1" x14ac:dyDescent="0.2">
      <c r="A13" s="7" t="s">
        <v>67</v>
      </c>
      <c r="B13" s="7"/>
      <c r="C13" s="78">
        <v>15.0351</v>
      </c>
      <c r="D13" s="74" t="s">
        <v>1021</v>
      </c>
      <c r="E13" s="74"/>
      <c r="G13" s="10"/>
      <c r="H13" s="7"/>
      <c r="I13" s="7"/>
    </row>
    <row r="14" spans="1:9" s="11" customFormat="1" x14ac:dyDescent="0.2">
      <c r="A14" s="7" t="s">
        <v>68</v>
      </c>
      <c r="B14" s="7"/>
      <c r="C14" s="78">
        <v>14.7667</v>
      </c>
      <c r="D14" s="74" t="s">
        <v>1021</v>
      </c>
      <c r="E14" s="74"/>
      <c r="G14" s="10"/>
      <c r="H14" s="7"/>
      <c r="I14" s="7"/>
    </row>
    <row r="15" spans="1:9" s="11" customFormat="1" x14ac:dyDescent="0.2">
      <c r="A15" s="7" t="s">
        <v>64</v>
      </c>
      <c r="B15" s="7"/>
      <c r="C15" s="78">
        <v>28.6858</v>
      </c>
      <c r="D15" s="74" t="s">
        <v>1021</v>
      </c>
      <c r="E15" s="74"/>
      <c r="G15" s="10"/>
      <c r="H15" s="7"/>
      <c r="I15" s="7"/>
    </row>
    <row r="16" spans="1:9" s="11" customFormat="1" x14ac:dyDescent="0.2">
      <c r="A16" s="7" t="s">
        <v>69</v>
      </c>
      <c r="B16" s="7"/>
      <c r="C16" s="78">
        <v>13.3317</v>
      </c>
      <c r="D16" s="74" t="s">
        <v>1021</v>
      </c>
      <c r="E16" s="74"/>
      <c r="G16" s="10"/>
      <c r="H16" s="7"/>
      <c r="I16" s="7"/>
    </row>
    <row r="17" spans="1:9" s="11" customFormat="1" x14ac:dyDescent="0.2">
      <c r="A17" s="7" t="s">
        <v>70</v>
      </c>
      <c r="B17" s="7"/>
      <c r="C17" s="78">
        <v>13.100899999999999</v>
      </c>
      <c r="D17" s="74" t="s">
        <v>1021</v>
      </c>
      <c r="E17" s="74"/>
      <c r="G17" s="10"/>
      <c r="H17" s="7"/>
      <c r="I17" s="7"/>
    </row>
    <row r="19" spans="1:9" s="11" customFormat="1" x14ac:dyDescent="0.2">
      <c r="A19" s="7" t="s">
        <v>36</v>
      </c>
      <c r="B19" s="7"/>
      <c r="C19" s="7"/>
      <c r="D19" s="7"/>
      <c r="E19" s="10"/>
      <c r="G19" s="10"/>
      <c r="H19" s="7"/>
      <c r="I19" s="7"/>
    </row>
    <row r="20" spans="1:9" x14ac:dyDescent="0.2">
      <c r="A20" s="7" t="s">
        <v>1162</v>
      </c>
    </row>
    <row r="22" spans="1:9" s="11" customFormat="1" x14ac:dyDescent="0.2">
      <c r="A22" s="14" t="s">
        <v>941</v>
      </c>
      <c r="B22" s="7"/>
      <c r="C22" s="7"/>
      <c r="D22" s="30" t="s">
        <v>38</v>
      </c>
      <c r="E22" s="10"/>
      <c r="G22" s="10"/>
      <c r="H22" s="7"/>
      <c r="I22" s="7"/>
    </row>
    <row r="24" spans="1:9" s="11" customFormat="1" x14ac:dyDescent="0.2">
      <c r="A24" s="14" t="s">
        <v>942</v>
      </c>
      <c r="B24" s="7"/>
      <c r="C24" s="7"/>
      <c r="D24" s="75" t="s">
        <v>1021</v>
      </c>
      <c r="E24" s="10"/>
      <c r="G24" s="10"/>
      <c r="H24" s="7"/>
      <c r="I24" s="7"/>
    </row>
    <row r="25" spans="1:9" s="11" customFormat="1" x14ac:dyDescent="0.2">
      <c r="A25" s="7" t="s">
        <v>1178</v>
      </c>
      <c r="B25" s="7"/>
      <c r="C25" s="7"/>
      <c r="D25" s="32"/>
      <c r="E25" s="10"/>
      <c r="G25" s="10"/>
      <c r="H25" s="7"/>
      <c r="I25" s="7"/>
    </row>
    <row r="27" spans="1:9" s="11" customFormat="1" x14ac:dyDescent="0.2">
      <c r="A27" s="14" t="s">
        <v>844</v>
      </c>
      <c r="B27" s="7"/>
      <c r="C27" s="7"/>
      <c r="D27" s="30" t="s">
        <v>38</v>
      </c>
      <c r="E27" s="10"/>
      <c r="G27" s="10"/>
      <c r="H27" s="7"/>
      <c r="I27" s="7"/>
    </row>
    <row r="29" spans="1:9" ht="24.75" customHeight="1" x14ac:dyDescent="0.25">
      <c r="A29" s="104" t="s">
        <v>1179</v>
      </c>
      <c r="B29" s="105"/>
      <c r="C29" s="105"/>
      <c r="D29" s="105"/>
      <c r="E29" s="105"/>
      <c r="F29" s="105"/>
      <c r="G29" s="105"/>
    </row>
    <row r="31" spans="1:9" ht="39" customHeight="1" x14ac:dyDescent="0.25">
      <c r="A31" s="104" t="s">
        <v>1180</v>
      </c>
      <c r="B31" s="105"/>
      <c r="C31" s="105"/>
      <c r="D31" s="105"/>
      <c r="E31" s="105"/>
      <c r="F31" s="105"/>
      <c r="G31" s="105"/>
    </row>
    <row r="32" spans="1:9" x14ac:dyDescent="0.2">
      <c r="A32" s="53" t="s">
        <v>1166</v>
      </c>
    </row>
    <row r="34" spans="1:7" ht="24.75" customHeight="1" x14ac:dyDescent="0.25">
      <c r="A34" s="104" t="s">
        <v>1181</v>
      </c>
      <c r="B34" s="105"/>
      <c r="C34" s="105"/>
      <c r="D34" s="105"/>
      <c r="E34" s="105"/>
      <c r="F34" s="105"/>
      <c r="G34" s="105"/>
    </row>
    <row r="36" spans="1:7" ht="23.25" customHeight="1" x14ac:dyDescent="0.25">
      <c r="A36" s="104" t="s">
        <v>1182</v>
      </c>
      <c r="B36" s="105"/>
      <c r="C36" s="105"/>
      <c r="D36" s="105"/>
      <c r="E36" s="105"/>
      <c r="F36" s="105"/>
      <c r="G36" s="105"/>
    </row>
    <row r="38" spans="1:7" x14ac:dyDescent="0.2">
      <c r="A38" s="14" t="s">
        <v>1183</v>
      </c>
    </row>
    <row r="39" spans="1:7" x14ac:dyDescent="0.2">
      <c r="A39" s="14"/>
    </row>
    <row r="40" spans="1:7" ht="47.25" customHeight="1" x14ac:dyDescent="0.2">
      <c r="A40" s="106" t="s">
        <v>1184</v>
      </c>
      <c r="B40" s="106"/>
      <c r="C40" s="106"/>
      <c r="D40" s="106"/>
      <c r="E40" s="106"/>
      <c r="F40" s="106"/>
      <c r="G40" s="106"/>
    </row>
    <row r="41" spans="1:7" x14ac:dyDescent="0.2">
      <c r="A41" s="14"/>
    </row>
    <row r="42" spans="1:7" ht="27" customHeight="1" x14ac:dyDescent="0.2">
      <c r="A42" s="96" t="s">
        <v>1171</v>
      </c>
      <c r="B42" s="96"/>
      <c r="C42" s="96"/>
      <c r="D42" s="96"/>
      <c r="E42" s="96"/>
      <c r="F42" s="96"/>
      <c r="G42" s="96"/>
    </row>
  </sheetData>
  <mergeCells count="7">
    <mergeCell ref="A42:G42"/>
    <mergeCell ref="A1:G1"/>
    <mergeCell ref="A29:G29"/>
    <mergeCell ref="A31:G31"/>
    <mergeCell ref="A34:G34"/>
    <mergeCell ref="A36:G36"/>
    <mergeCell ref="A40:G40"/>
  </mergeCells>
  <conditionalFormatting sqref="F2:F3 F6 F8:F28 F30 F32:F33 F35 F37:F39 F41 F43:F65495">
    <cfRule type="cellIs" dxfId="19" priority="1" stopIfTrue="1" operator="between">
      <formula>0.009</formula>
      <formula>-0.009</formula>
    </cfRule>
  </conditionalFormatting>
  <hyperlinks>
    <hyperlink ref="A32"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2"/>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4" width="15.28515625" style="7" bestFit="1" customWidth="1"/>
    <col min="5" max="5" width="23" style="10" customWidth="1"/>
    <col min="6" max="6" width="14.7109375" style="11" bestFit="1" customWidth="1"/>
    <col min="7" max="7" width="8.5703125" style="10" customWidth="1"/>
    <col min="8" max="16384" width="9.140625" style="7"/>
  </cols>
  <sheetData>
    <row r="1" spans="1:9" s="1" customFormat="1" ht="15" x14ac:dyDescent="0.2">
      <c r="A1" s="92" t="s">
        <v>1185</v>
      </c>
      <c r="B1" s="93"/>
      <c r="C1" s="93"/>
      <c r="D1" s="93"/>
      <c r="E1" s="93"/>
      <c r="F1" s="93"/>
      <c r="G1" s="93"/>
    </row>
    <row r="2" spans="1:9" s="1" customFormat="1" ht="12" x14ac:dyDescent="0.2">
      <c r="A2" s="33"/>
      <c r="E2" s="5"/>
      <c r="F2" s="9"/>
      <c r="G2" s="10"/>
    </row>
    <row r="3" spans="1:9" s="1" customFormat="1" ht="12" x14ac:dyDescent="0.2">
      <c r="A3" s="8" t="s">
        <v>7</v>
      </c>
      <c r="B3" s="2"/>
      <c r="C3" s="3"/>
      <c r="D3" s="3"/>
      <c r="E3" s="4"/>
      <c r="F3" s="9"/>
      <c r="G3" s="10"/>
    </row>
    <row r="4" spans="1:9" s="1" customFormat="1" ht="33.75" x14ac:dyDescent="0.2">
      <c r="A4" s="6" t="s">
        <v>2</v>
      </c>
      <c r="B4" s="6" t="s">
        <v>0</v>
      </c>
      <c r="C4" s="13" t="s">
        <v>1152</v>
      </c>
      <c r="D4" s="13" t="s">
        <v>1</v>
      </c>
      <c r="E4" s="50" t="s">
        <v>6</v>
      </c>
      <c r="F4" s="12" t="s">
        <v>3</v>
      </c>
      <c r="G4" s="12" t="s">
        <v>5</v>
      </c>
    </row>
    <row r="5" spans="1:9" x14ac:dyDescent="0.2">
      <c r="A5" s="16" t="s">
        <v>24</v>
      </c>
      <c r="B5" s="17"/>
      <c r="C5" s="17"/>
      <c r="D5" s="17"/>
      <c r="E5" s="18"/>
      <c r="F5" s="19"/>
      <c r="G5" s="18"/>
    </row>
    <row r="6" spans="1:9" x14ac:dyDescent="0.2">
      <c r="A6" s="20" t="s">
        <v>1153</v>
      </c>
      <c r="B6" s="21"/>
      <c r="C6" s="21"/>
      <c r="D6" s="21"/>
      <c r="E6" s="22"/>
      <c r="F6" s="23"/>
      <c r="G6" s="22"/>
    </row>
    <row r="7" spans="1:9" x14ac:dyDescent="0.2">
      <c r="A7" s="21" t="s">
        <v>1157</v>
      </c>
      <c r="B7" s="21" t="s">
        <v>1158</v>
      </c>
      <c r="C7" s="21" t="s">
        <v>1186</v>
      </c>
      <c r="D7" s="24">
        <v>1000</v>
      </c>
      <c r="E7" s="22">
        <v>0</v>
      </c>
      <c r="F7" s="22">
        <v>0</v>
      </c>
      <c r="G7" s="22"/>
    </row>
    <row r="8" spans="1:9" x14ac:dyDescent="0.2">
      <c r="A8" s="20" t="s">
        <v>25</v>
      </c>
      <c r="B8" s="20"/>
      <c r="C8" s="20"/>
      <c r="D8" s="20"/>
      <c r="E8" s="25">
        <f>SUM(E6:E7)</f>
        <v>0</v>
      </c>
      <c r="F8" s="25">
        <f>SUM(F6:F7)</f>
        <v>0</v>
      </c>
      <c r="G8" s="25"/>
      <c r="H8" s="14"/>
      <c r="I8" s="14"/>
    </row>
    <row r="9" spans="1:9" x14ac:dyDescent="0.2">
      <c r="A9" s="21"/>
      <c r="B9" s="21"/>
      <c r="C9" s="21"/>
      <c r="D9" s="21"/>
      <c r="E9" s="22"/>
      <c r="F9" s="22"/>
      <c r="G9" s="22"/>
    </row>
    <row r="10" spans="1:9" x14ac:dyDescent="0.2">
      <c r="A10" s="20" t="s">
        <v>26</v>
      </c>
      <c r="B10" s="20"/>
      <c r="C10" s="20"/>
      <c r="D10" s="20"/>
      <c r="E10" s="25">
        <f>E8</f>
        <v>0</v>
      </c>
      <c r="F10" s="25">
        <f>F8</f>
        <v>0</v>
      </c>
      <c r="G10" s="25"/>
      <c r="H10" s="14"/>
      <c r="I10" s="14"/>
    </row>
    <row r="11" spans="1:9" x14ac:dyDescent="0.2">
      <c r="A11" s="20"/>
      <c r="B11" s="20"/>
      <c r="C11" s="20"/>
      <c r="D11" s="20"/>
      <c r="E11" s="25"/>
      <c r="F11" s="26"/>
      <c r="G11" s="25"/>
      <c r="H11" s="14"/>
      <c r="I11" s="14"/>
    </row>
    <row r="12" spans="1:9" x14ac:dyDescent="0.2">
      <c r="A12" s="20" t="s">
        <v>28</v>
      </c>
      <c r="B12" s="20"/>
      <c r="C12" s="20"/>
      <c r="D12" s="20"/>
      <c r="E12" s="25">
        <f>E14-(E8)</f>
        <v>1250.9639997000099</v>
      </c>
      <c r="F12" s="26">
        <f>F14-(F8)</f>
        <v>100</v>
      </c>
      <c r="G12" s="25"/>
      <c r="H12" s="14"/>
      <c r="I12" s="14"/>
    </row>
    <row r="13" spans="1:9" x14ac:dyDescent="0.2">
      <c r="A13" s="20"/>
      <c r="B13" s="20"/>
      <c r="C13" s="20"/>
      <c r="D13" s="20"/>
      <c r="E13" s="25"/>
      <c r="F13" s="26"/>
      <c r="G13" s="25"/>
      <c r="H13" s="14"/>
      <c r="I13" s="14"/>
    </row>
    <row r="14" spans="1:9" x14ac:dyDescent="0.2">
      <c r="A14" s="27" t="s">
        <v>27</v>
      </c>
      <c r="B14" s="27"/>
      <c r="C14" s="27"/>
      <c r="D14" s="27"/>
      <c r="E14" s="28">
        <v>1250.9639997000099</v>
      </c>
      <c r="F14" s="29">
        <v>100</v>
      </c>
      <c r="G14" s="28"/>
      <c r="H14" s="14"/>
      <c r="I14" s="14"/>
    </row>
    <row r="15" spans="1:9" x14ac:dyDescent="0.2">
      <c r="F15" s="15"/>
    </row>
    <row r="16" spans="1:9" x14ac:dyDescent="0.2">
      <c r="A16" s="14" t="s">
        <v>30</v>
      </c>
    </row>
    <row r="17" spans="1:7" x14ac:dyDescent="0.2">
      <c r="A17" s="79" t="s">
        <v>1159</v>
      </c>
    </row>
    <row r="18" spans="1:7" ht="26.25" customHeight="1" x14ac:dyDescent="0.2">
      <c r="A18" s="102" t="s">
        <v>1160</v>
      </c>
      <c r="B18" s="103"/>
      <c r="C18" s="103"/>
      <c r="D18" s="103"/>
      <c r="E18" s="103"/>
      <c r="F18" s="103"/>
      <c r="G18" s="103"/>
    </row>
    <row r="19" spans="1:7" x14ac:dyDescent="0.2">
      <c r="A19" s="14"/>
    </row>
    <row r="20" spans="1:7" x14ac:dyDescent="0.2">
      <c r="A20" s="14" t="s">
        <v>31</v>
      </c>
    </row>
    <row r="21" spans="1:7" x14ac:dyDescent="0.2">
      <c r="A21" s="14" t="s">
        <v>32</v>
      </c>
    </row>
    <row r="22" spans="1:7" x14ac:dyDescent="0.2">
      <c r="A22" s="14" t="s">
        <v>33</v>
      </c>
      <c r="B22" s="14"/>
      <c r="C22" s="30" t="s">
        <v>35</v>
      </c>
      <c r="D22" s="14" t="s">
        <v>34</v>
      </c>
    </row>
    <row r="23" spans="1:7" x14ac:dyDescent="0.2">
      <c r="A23" s="7" t="s">
        <v>1018</v>
      </c>
      <c r="C23" s="31">
        <v>5077.3689000000004</v>
      </c>
      <c r="D23" s="31">
        <v>5149.4098999999997</v>
      </c>
    </row>
    <row r="24" spans="1:7" x14ac:dyDescent="0.2">
      <c r="A24" s="7" t="s">
        <v>1030</v>
      </c>
      <c r="C24" s="31">
        <v>1283.2760000000001</v>
      </c>
      <c r="D24" s="31">
        <v>1301.4838999999999</v>
      </c>
    </row>
    <row r="25" spans="1:7" x14ac:dyDescent="0.2">
      <c r="A25" s="7" t="s">
        <v>1022</v>
      </c>
      <c r="C25" s="31">
        <v>1416.8004000000001</v>
      </c>
      <c r="D25" s="31">
        <v>1436.9029</v>
      </c>
    </row>
    <row r="26" spans="1:7" x14ac:dyDescent="0.2">
      <c r="A26" s="7" t="s">
        <v>1023</v>
      </c>
      <c r="C26" s="31">
        <v>1473.9103</v>
      </c>
      <c r="D26" s="31">
        <v>1494.8231000000001</v>
      </c>
    </row>
    <row r="27" spans="1:7" x14ac:dyDescent="0.2">
      <c r="A27" s="7" t="s">
        <v>1187</v>
      </c>
      <c r="C27" s="31">
        <v>4198.1818000000003</v>
      </c>
      <c r="D27" s="31">
        <v>4256.4772999999996</v>
      </c>
    </row>
    <row r="28" spans="1:7" x14ac:dyDescent="0.2">
      <c r="A28" s="7" t="s">
        <v>1024</v>
      </c>
      <c r="C28" s="31">
        <v>5096.3593000000001</v>
      </c>
      <c r="D28" s="31">
        <v>5168.6697999999997</v>
      </c>
    </row>
    <row r="29" spans="1:7" x14ac:dyDescent="0.2">
      <c r="A29" s="7" t="s">
        <v>1031</v>
      </c>
      <c r="C29" s="31">
        <v>1222.9818</v>
      </c>
      <c r="D29" s="31">
        <v>1240.3343</v>
      </c>
    </row>
    <row r="30" spans="1:7" x14ac:dyDescent="0.2">
      <c r="A30" s="7" t="s">
        <v>1027</v>
      </c>
      <c r="C30" s="31">
        <v>1445.2438999999999</v>
      </c>
      <c r="D30" s="31">
        <v>1465.75</v>
      </c>
    </row>
    <row r="31" spans="1:7" x14ac:dyDescent="0.2">
      <c r="A31" s="7" t="s">
        <v>1028</v>
      </c>
      <c r="C31" s="31">
        <v>1505.5423000000001</v>
      </c>
      <c r="D31" s="31">
        <v>1526.9039</v>
      </c>
    </row>
    <row r="33" spans="1:7" x14ac:dyDescent="0.2">
      <c r="A33" s="7" t="s">
        <v>36</v>
      </c>
    </row>
    <row r="35" spans="1:7" x14ac:dyDescent="0.2">
      <c r="A35" s="14" t="s">
        <v>941</v>
      </c>
      <c r="D35" s="30" t="s">
        <v>38</v>
      </c>
    </row>
    <row r="37" spans="1:7" x14ac:dyDescent="0.2">
      <c r="A37" s="14" t="s">
        <v>942</v>
      </c>
      <c r="D37" s="32">
        <v>4.3683085271177498E-11</v>
      </c>
      <c r="E37" s="10" t="s">
        <v>39</v>
      </c>
    </row>
    <row r="39" spans="1:7" x14ac:dyDescent="0.2">
      <c r="A39" s="14" t="s">
        <v>844</v>
      </c>
      <c r="D39" s="30" t="s">
        <v>38</v>
      </c>
    </row>
    <row r="41" spans="1:7" ht="25.5" customHeight="1" x14ac:dyDescent="0.25">
      <c r="A41" s="104" t="s">
        <v>1188</v>
      </c>
      <c r="B41" s="105"/>
      <c r="C41" s="105"/>
      <c r="D41" s="105"/>
      <c r="E41" s="105"/>
      <c r="F41" s="105"/>
      <c r="G41" s="105"/>
    </row>
    <row r="43" spans="1:7" ht="32.25" customHeight="1" x14ac:dyDescent="0.2">
      <c r="A43" s="107" t="s">
        <v>1189</v>
      </c>
      <c r="B43" s="107"/>
      <c r="C43" s="107"/>
      <c r="D43" s="107"/>
      <c r="E43" s="107"/>
      <c r="F43" s="107"/>
      <c r="G43" s="107"/>
    </row>
    <row r="44" spans="1:7" x14ac:dyDescent="0.2">
      <c r="A44" s="53" t="s">
        <v>1095</v>
      </c>
    </row>
    <row r="46" spans="1:7" ht="69" customHeight="1" x14ac:dyDescent="0.25">
      <c r="A46" s="104" t="s">
        <v>1190</v>
      </c>
      <c r="B46" s="105"/>
      <c r="C46" s="105"/>
      <c r="D46" s="105"/>
      <c r="E46" s="105"/>
      <c r="F46" s="105"/>
      <c r="G46" s="105"/>
    </row>
    <row r="48" spans="1:7" ht="45.75" customHeight="1" x14ac:dyDescent="0.25">
      <c r="A48" s="104" t="s">
        <v>1191</v>
      </c>
      <c r="B48" s="105"/>
      <c r="C48" s="105"/>
      <c r="D48" s="105"/>
      <c r="E48" s="105"/>
      <c r="F48" s="105"/>
      <c r="G48" s="105"/>
    </row>
    <row r="49" spans="1:7" x14ac:dyDescent="0.2">
      <c r="A49" s="53" t="s">
        <v>1166</v>
      </c>
    </row>
    <row r="51" spans="1:7" ht="30" customHeight="1" x14ac:dyDescent="0.25">
      <c r="A51" s="104" t="s">
        <v>1192</v>
      </c>
      <c r="B51" s="105"/>
      <c r="C51" s="105"/>
      <c r="D51" s="105"/>
      <c r="E51" s="105"/>
      <c r="F51" s="105"/>
      <c r="G51" s="105"/>
    </row>
    <row r="53" spans="1:7" ht="39.75" customHeight="1" x14ac:dyDescent="0.25">
      <c r="A53" s="104" t="s">
        <v>1193</v>
      </c>
      <c r="B53" s="105"/>
      <c r="C53" s="105"/>
      <c r="D53" s="105"/>
      <c r="E53" s="105"/>
      <c r="F53" s="105"/>
      <c r="G53" s="105"/>
    </row>
    <row r="54" spans="1:7" x14ac:dyDescent="0.2">
      <c r="A54" s="14"/>
    </row>
    <row r="55" spans="1:7" x14ac:dyDescent="0.2">
      <c r="A55" s="14" t="s">
        <v>1194</v>
      </c>
    </row>
    <row r="56" spans="1:7" x14ac:dyDescent="0.2">
      <c r="A56" s="14"/>
    </row>
    <row r="57" spans="1:7" x14ac:dyDescent="0.2">
      <c r="A57" s="54" t="s">
        <v>809</v>
      </c>
    </row>
    <row r="58" spans="1:7" x14ac:dyDescent="0.2">
      <c r="A58" s="55"/>
    </row>
    <row r="59" spans="1:7" x14ac:dyDescent="0.2">
      <c r="A59" s="56"/>
    </row>
    <row r="60" spans="1:7" x14ac:dyDescent="0.2">
      <c r="A60" s="56"/>
    </row>
    <row r="61" spans="1:7" x14ac:dyDescent="0.2">
      <c r="A61" s="56"/>
    </row>
    <row r="62" spans="1:7" x14ac:dyDescent="0.2">
      <c r="A62" s="56"/>
    </row>
    <row r="63" spans="1:7" x14ac:dyDescent="0.2">
      <c r="A63" s="56"/>
    </row>
    <row r="64" spans="1:7" x14ac:dyDescent="0.2">
      <c r="A64" s="56"/>
    </row>
    <row r="65" spans="1:1" x14ac:dyDescent="0.2">
      <c r="A65" s="56"/>
    </row>
    <row r="66" spans="1:1" x14ac:dyDescent="0.2">
      <c r="A66" s="56"/>
    </row>
    <row r="67" spans="1:1" x14ac:dyDescent="0.2">
      <c r="A67" s="56"/>
    </row>
    <row r="68" spans="1:1" x14ac:dyDescent="0.2">
      <c r="A68" s="56"/>
    </row>
    <row r="69" spans="1:1" x14ac:dyDescent="0.2">
      <c r="A69" s="56"/>
    </row>
    <row r="70" spans="1:1" x14ac:dyDescent="0.2">
      <c r="A70" s="56"/>
    </row>
    <row r="71" spans="1:1" x14ac:dyDescent="0.2">
      <c r="A71" s="54" t="s">
        <v>1195</v>
      </c>
    </row>
    <row r="72" spans="1:1" x14ac:dyDescent="0.2">
      <c r="A72" s="56"/>
    </row>
    <row r="73" spans="1:1" x14ac:dyDescent="0.2">
      <c r="A73" s="54" t="s">
        <v>962</v>
      </c>
    </row>
    <row r="74" spans="1:1" x14ac:dyDescent="0.2">
      <c r="A74" s="56"/>
    </row>
    <row r="75" spans="1:1" x14ac:dyDescent="0.2">
      <c r="A75" s="56"/>
    </row>
    <row r="76" spans="1:1" x14ac:dyDescent="0.2">
      <c r="A76" s="56"/>
    </row>
    <row r="77" spans="1:1" x14ac:dyDescent="0.2">
      <c r="A77" s="56"/>
    </row>
    <row r="78" spans="1:1" x14ac:dyDescent="0.2">
      <c r="A78" s="56"/>
    </row>
    <row r="79" spans="1:1" x14ac:dyDescent="0.2">
      <c r="A79" s="56"/>
    </row>
    <row r="80" spans="1:1" x14ac:dyDescent="0.2">
      <c r="A80" s="56"/>
    </row>
    <row r="81" spans="1:9" x14ac:dyDescent="0.2">
      <c r="A81" s="56"/>
    </row>
    <row r="82" spans="1:9" x14ac:dyDescent="0.2">
      <c r="A82" s="56"/>
    </row>
    <row r="83" spans="1:9" x14ac:dyDescent="0.2">
      <c r="A83" s="56"/>
    </row>
    <row r="84" spans="1:9" x14ac:dyDescent="0.2">
      <c r="A84" s="56"/>
    </row>
    <row r="85" spans="1:9" x14ac:dyDescent="0.2">
      <c r="A85" s="56"/>
    </row>
    <row r="86" spans="1:9" x14ac:dyDescent="0.2">
      <c r="A86" s="56"/>
    </row>
    <row r="87" spans="1:9" x14ac:dyDescent="0.2">
      <c r="A87" s="14" t="s">
        <v>854</v>
      </c>
    </row>
    <row r="88" spans="1:9" x14ac:dyDescent="0.2">
      <c r="A88" s="14"/>
    </row>
    <row r="89" spans="1:9" s="1" customFormat="1" ht="15" x14ac:dyDescent="0.2">
      <c r="A89" s="92" t="s">
        <v>1196</v>
      </c>
      <c r="B89" s="93"/>
      <c r="C89" s="93"/>
      <c r="D89" s="93"/>
      <c r="E89" s="93"/>
      <c r="F89" s="93"/>
      <c r="G89" s="93"/>
    </row>
    <row r="90" spans="1:9" x14ac:dyDescent="0.2">
      <c r="A90" s="14" t="s">
        <v>7</v>
      </c>
    </row>
    <row r="91" spans="1:9" s="1" customFormat="1" ht="33.75" x14ac:dyDescent="0.2">
      <c r="A91" s="6" t="s">
        <v>2</v>
      </c>
      <c r="B91" s="6" t="s">
        <v>0</v>
      </c>
      <c r="C91" s="13" t="s">
        <v>858</v>
      </c>
      <c r="D91" s="13" t="s">
        <v>1</v>
      </c>
      <c r="E91" s="50" t="s">
        <v>6</v>
      </c>
      <c r="F91" s="12" t="s">
        <v>3</v>
      </c>
      <c r="G91" s="12" t="s">
        <v>5</v>
      </c>
    </row>
    <row r="92" spans="1:9" x14ac:dyDescent="0.2">
      <c r="A92" s="16" t="s">
        <v>24</v>
      </c>
      <c r="B92" s="17"/>
      <c r="C92" s="17"/>
      <c r="D92" s="17"/>
      <c r="E92" s="18"/>
      <c r="F92" s="19"/>
      <c r="G92" s="18"/>
    </row>
    <row r="93" spans="1:9" x14ac:dyDescent="0.2">
      <c r="A93" s="20" t="s">
        <v>40</v>
      </c>
      <c r="B93" s="21"/>
      <c r="C93" s="21"/>
      <c r="D93" s="21"/>
      <c r="E93" s="22"/>
      <c r="F93" s="23"/>
      <c r="G93" s="22"/>
    </row>
    <row r="94" spans="1:9" ht="22.5" x14ac:dyDescent="0.2">
      <c r="A94" s="21" t="s">
        <v>1173</v>
      </c>
      <c r="B94" s="21" t="s">
        <v>1174</v>
      </c>
      <c r="C94" s="67" t="s">
        <v>1175</v>
      </c>
      <c r="D94" s="24">
        <v>3523</v>
      </c>
      <c r="E94" s="22">
        <v>0</v>
      </c>
      <c r="F94" s="23">
        <v>100</v>
      </c>
      <c r="G94" s="22"/>
    </row>
    <row r="95" spans="1:9" x14ac:dyDescent="0.2">
      <c r="A95" s="20" t="s">
        <v>25</v>
      </c>
      <c r="B95" s="20"/>
      <c r="C95" s="20"/>
      <c r="D95" s="20"/>
      <c r="E95" s="25">
        <f>SUM(E93:E94)</f>
        <v>0</v>
      </c>
      <c r="F95" s="26">
        <f>SUM(F93:F94)</f>
        <v>100</v>
      </c>
      <c r="G95" s="25"/>
      <c r="H95" s="14"/>
      <c r="I95" s="14"/>
    </row>
    <row r="96" spans="1:9" x14ac:dyDescent="0.2">
      <c r="A96" s="21"/>
      <c r="B96" s="21"/>
      <c r="C96" s="21"/>
      <c r="D96" s="21"/>
      <c r="E96" s="22"/>
      <c r="F96" s="23"/>
      <c r="G96" s="22"/>
    </row>
    <row r="97" spans="1:9" x14ac:dyDescent="0.2">
      <c r="A97" s="20" t="s">
        <v>26</v>
      </c>
      <c r="B97" s="20"/>
      <c r="C97" s="20"/>
      <c r="D97" s="20"/>
      <c r="E97" s="25">
        <f>E95</f>
        <v>0</v>
      </c>
      <c r="F97" s="26">
        <f>F95</f>
        <v>100</v>
      </c>
      <c r="G97" s="25"/>
      <c r="H97" s="14"/>
      <c r="I97" s="14"/>
    </row>
    <row r="98" spans="1:9" x14ac:dyDescent="0.2">
      <c r="A98" s="20"/>
      <c r="B98" s="20"/>
      <c r="C98" s="20"/>
      <c r="D98" s="20"/>
      <c r="E98" s="25"/>
      <c r="F98" s="26"/>
      <c r="G98" s="25"/>
      <c r="H98" s="14"/>
      <c r="I98" s="14"/>
    </row>
    <row r="99" spans="1:9" x14ac:dyDescent="0.2">
      <c r="A99" s="20" t="s">
        <v>28</v>
      </c>
      <c r="B99" s="20"/>
      <c r="C99" s="20"/>
      <c r="D99" s="20"/>
      <c r="E99" s="76">
        <v>0</v>
      </c>
      <c r="F99" s="76">
        <v>0</v>
      </c>
      <c r="G99" s="25"/>
      <c r="H99" s="14"/>
      <c r="I99" s="14"/>
    </row>
    <row r="100" spans="1:9" x14ac:dyDescent="0.2">
      <c r="A100" s="20"/>
      <c r="B100" s="20"/>
      <c r="C100" s="20"/>
      <c r="D100" s="20"/>
      <c r="E100" s="25"/>
      <c r="F100" s="26"/>
      <c r="G100" s="25"/>
      <c r="H100" s="14"/>
      <c r="I100" s="14"/>
    </row>
    <row r="101" spans="1:9" x14ac:dyDescent="0.2">
      <c r="A101" s="27" t="s">
        <v>27</v>
      </c>
      <c r="B101" s="27"/>
      <c r="C101" s="27"/>
      <c r="D101" s="27"/>
      <c r="E101" s="28">
        <v>8.9999999999999996E-7</v>
      </c>
      <c r="F101" s="29">
        <v>100</v>
      </c>
      <c r="G101" s="28"/>
      <c r="H101" s="14"/>
      <c r="I101" s="14"/>
    </row>
    <row r="103" spans="1:9" x14ac:dyDescent="0.2">
      <c r="A103" s="14" t="s">
        <v>30</v>
      </c>
    </row>
    <row r="104" spans="1:9" x14ac:dyDescent="0.2">
      <c r="A104" s="14" t="s">
        <v>1229</v>
      </c>
    </row>
    <row r="105" spans="1:9" ht="25.5" customHeight="1" x14ac:dyDescent="0.25">
      <c r="A105" s="96" t="s">
        <v>1176</v>
      </c>
      <c r="B105" s="97"/>
      <c r="C105" s="97"/>
      <c r="D105" s="97"/>
      <c r="E105" s="97"/>
      <c r="F105" s="97"/>
      <c r="G105" s="97"/>
    </row>
    <row r="107" spans="1:9" x14ac:dyDescent="0.2">
      <c r="A107" s="14" t="s">
        <v>31</v>
      </c>
    </row>
    <row r="108" spans="1:9" x14ac:dyDescent="0.2">
      <c r="A108" s="14" t="s">
        <v>32</v>
      </c>
    </row>
    <row r="109" spans="1:9" x14ac:dyDescent="0.2">
      <c r="A109" s="14" t="s">
        <v>33</v>
      </c>
      <c r="B109" s="14"/>
      <c r="C109" s="30" t="s">
        <v>35</v>
      </c>
      <c r="D109" s="14" t="s">
        <v>34</v>
      </c>
    </row>
    <row r="110" spans="1:9" x14ac:dyDescent="0.2">
      <c r="A110" s="7" t="s">
        <v>1018</v>
      </c>
      <c r="C110" s="31">
        <v>0</v>
      </c>
      <c r="D110" s="31">
        <v>0</v>
      </c>
    </row>
    <row r="111" spans="1:9" x14ac:dyDescent="0.2">
      <c r="A111" s="7" t="s">
        <v>1030</v>
      </c>
      <c r="C111" s="31">
        <v>0</v>
      </c>
      <c r="D111" s="31">
        <v>0</v>
      </c>
    </row>
    <row r="112" spans="1:9" x14ac:dyDescent="0.2">
      <c r="A112" s="7" t="s">
        <v>1022</v>
      </c>
      <c r="C112" s="31">
        <v>0</v>
      </c>
      <c r="D112" s="31">
        <v>0</v>
      </c>
    </row>
    <row r="113" spans="1:4" x14ac:dyDescent="0.2">
      <c r="A113" s="7" t="s">
        <v>1023</v>
      </c>
      <c r="C113" s="31">
        <v>0</v>
      </c>
      <c r="D113" s="31">
        <v>0</v>
      </c>
    </row>
    <row r="114" spans="1:4" x14ac:dyDescent="0.2">
      <c r="A114" s="7" t="s">
        <v>1187</v>
      </c>
      <c r="C114" s="31">
        <v>0</v>
      </c>
      <c r="D114" s="31">
        <v>0</v>
      </c>
    </row>
    <row r="115" spans="1:4" x14ac:dyDescent="0.2">
      <c r="A115" s="7" t="s">
        <v>1024</v>
      </c>
      <c r="C115" s="31">
        <v>0</v>
      </c>
      <c r="D115" s="31">
        <v>0</v>
      </c>
    </row>
    <row r="116" spans="1:4" x14ac:dyDescent="0.2">
      <c r="A116" s="7" t="s">
        <v>1031</v>
      </c>
      <c r="C116" s="31">
        <v>0</v>
      </c>
      <c r="D116" s="31">
        <v>0</v>
      </c>
    </row>
    <row r="117" spans="1:4" x14ac:dyDescent="0.2">
      <c r="A117" s="7" t="s">
        <v>1027</v>
      </c>
      <c r="C117" s="31">
        <v>0</v>
      </c>
      <c r="D117" s="31">
        <v>0</v>
      </c>
    </row>
    <row r="118" spans="1:4" x14ac:dyDescent="0.2">
      <c r="A118" s="7" t="s">
        <v>1028</v>
      </c>
      <c r="C118" s="31">
        <v>0</v>
      </c>
      <c r="D118" s="31">
        <v>0</v>
      </c>
    </row>
    <row r="120" spans="1:4" x14ac:dyDescent="0.2">
      <c r="A120" s="7" t="s">
        <v>36</v>
      </c>
    </row>
    <row r="122" spans="1:4" x14ac:dyDescent="0.2">
      <c r="A122" s="14" t="s">
        <v>1224</v>
      </c>
      <c r="D122" s="30" t="s">
        <v>38</v>
      </c>
    </row>
  </sheetData>
  <mergeCells count="10">
    <mergeCell ref="A51:G51"/>
    <mergeCell ref="A53:G53"/>
    <mergeCell ref="A89:G89"/>
    <mergeCell ref="A105:G105"/>
    <mergeCell ref="A1:G1"/>
    <mergeCell ref="A18:G18"/>
    <mergeCell ref="A41:G41"/>
    <mergeCell ref="A43:G43"/>
    <mergeCell ref="A46:G46"/>
    <mergeCell ref="A48:G48"/>
  </mergeCells>
  <conditionalFormatting sqref="F2:F3 F5:F6 F19:F40 F90 F106:F65563">
    <cfRule type="cellIs" dxfId="18" priority="9" stopIfTrue="1" operator="between">
      <formula>0.009</formula>
      <formula>-0.009</formula>
    </cfRule>
  </conditionalFormatting>
  <conditionalFormatting sqref="F11:F17">
    <cfRule type="cellIs" dxfId="17" priority="8" stopIfTrue="1" operator="between">
      <formula>0.009</formula>
      <formula>-0.009</formula>
    </cfRule>
  </conditionalFormatting>
  <conditionalFormatting sqref="F42 F47">
    <cfRule type="cellIs" dxfId="16" priority="6" stopIfTrue="1" operator="between">
      <formula>0.009</formula>
      <formula>-0.009</formula>
    </cfRule>
  </conditionalFormatting>
  <conditionalFormatting sqref="F44:F45">
    <cfRule type="cellIs" dxfId="15" priority="5" stopIfTrue="1" operator="between">
      <formula>0.009</formula>
      <formula>-0.009</formula>
    </cfRule>
  </conditionalFormatting>
  <conditionalFormatting sqref="F49:F50">
    <cfRule type="cellIs" dxfId="14" priority="4" stopIfTrue="1" operator="between">
      <formula>0.009</formula>
      <formula>-0.009</formula>
    </cfRule>
  </conditionalFormatting>
  <conditionalFormatting sqref="F52">
    <cfRule type="cellIs" dxfId="13" priority="7" stopIfTrue="1" operator="between">
      <formula>0.009</formula>
      <formula>-0.009</formula>
    </cfRule>
  </conditionalFormatting>
  <conditionalFormatting sqref="F54:F88">
    <cfRule type="cellIs" dxfId="12" priority="3" stopIfTrue="1" operator="between">
      <formula>0.009</formula>
      <formula>-0.009</formula>
    </cfRule>
  </conditionalFormatting>
  <conditionalFormatting sqref="F92:F98">
    <cfRule type="cellIs" dxfId="11" priority="2" stopIfTrue="1" operator="between">
      <formula>0.009</formula>
      <formula>-0.009</formula>
    </cfRule>
  </conditionalFormatting>
  <conditionalFormatting sqref="F100:F104">
    <cfRule type="cellIs" dxfId="10" priority="1" stopIfTrue="1" operator="between">
      <formula>0.009</formula>
      <formula>-0.009</formula>
    </cfRule>
  </conditionalFormatting>
  <hyperlinks>
    <hyperlink ref="A44" r:id="rId1" tooltip="https://www.franklintempletonindia.com/download/en-in/latest%20updates/189ea834-ae3f-48eb-9d73-a9cc9cd9317e/franklin-templeton-update-on-reliance-broadcast-july-23-2020-kcg9m1gq-en-in.pdf" xr:uid="{00000000-0004-0000-2000-000000000000}"/>
    <hyperlink ref="A49"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92" t="s">
        <v>1197</v>
      </c>
      <c r="B1" s="93"/>
      <c r="C1" s="93"/>
      <c r="D1" s="93"/>
      <c r="E1" s="93"/>
      <c r="F1" s="93"/>
      <c r="G1" s="93"/>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858</v>
      </c>
      <c r="D4" s="13" t="s">
        <v>1</v>
      </c>
      <c r="E4" s="50" t="s">
        <v>6</v>
      </c>
      <c r="F4" s="12" t="s">
        <v>3</v>
      </c>
      <c r="G4" s="12" t="s">
        <v>5</v>
      </c>
    </row>
    <row r="5" spans="1:9" x14ac:dyDescent="0.2">
      <c r="A5" s="20" t="s">
        <v>28</v>
      </c>
      <c r="B5" s="20"/>
      <c r="C5" s="20"/>
      <c r="D5" s="20"/>
      <c r="E5" s="25">
        <v>0</v>
      </c>
      <c r="F5" s="77">
        <v>100</v>
      </c>
      <c r="G5" s="25"/>
      <c r="H5" s="14"/>
      <c r="I5" s="14"/>
    </row>
    <row r="6" spans="1:9" x14ac:dyDescent="0.2">
      <c r="A6" s="20"/>
      <c r="B6" s="20"/>
      <c r="C6" s="20"/>
      <c r="D6" s="20"/>
      <c r="E6" s="25"/>
      <c r="F6" s="26"/>
      <c r="G6" s="25"/>
      <c r="H6" s="14"/>
      <c r="I6" s="14"/>
    </row>
    <row r="7" spans="1:9" x14ac:dyDescent="0.2">
      <c r="A7" s="27" t="s">
        <v>27</v>
      </c>
      <c r="B7" s="27"/>
      <c r="C7" s="27"/>
      <c r="D7" s="27"/>
      <c r="E7" s="28">
        <v>0</v>
      </c>
      <c r="F7" s="28">
        <v>100</v>
      </c>
      <c r="G7" s="28"/>
      <c r="H7" s="14"/>
      <c r="I7" s="14"/>
    </row>
    <row r="9" spans="1:9" x14ac:dyDescent="0.2">
      <c r="A9" s="14" t="s">
        <v>31</v>
      </c>
    </row>
    <row r="10" spans="1:9" x14ac:dyDescent="0.2">
      <c r="A10" s="14" t="s">
        <v>32</v>
      </c>
    </row>
    <row r="11" spans="1:9" s="10" customFormat="1" x14ac:dyDescent="0.2">
      <c r="A11" s="14" t="s">
        <v>33</v>
      </c>
      <c r="B11" s="14"/>
      <c r="C11" s="14" t="s">
        <v>1161</v>
      </c>
      <c r="D11" s="14" t="s">
        <v>34</v>
      </c>
      <c r="E11" s="30"/>
      <c r="F11" s="11"/>
      <c r="H11" s="7"/>
      <c r="I11" s="7"/>
    </row>
    <row r="12" spans="1:9" s="10" customFormat="1" x14ac:dyDescent="0.2">
      <c r="A12" s="7" t="s">
        <v>1018</v>
      </c>
      <c r="B12" s="7"/>
      <c r="C12" s="78">
        <v>32.926200000000001</v>
      </c>
      <c r="D12" s="74" t="s">
        <v>1021</v>
      </c>
      <c r="E12" s="74"/>
      <c r="F12" s="11"/>
      <c r="H12" s="7"/>
      <c r="I12" s="7"/>
    </row>
    <row r="13" spans="1:9" s="10" customFormat="1" x14ac:dyDescent="0.2">
      <c r="A13" s="7" t="s">
        <v>1019</v>
      </c>
      <c r="B13" s="7"/>
      <c r="C13" s="78">
        <v>12.4137</v>
      </c>
      <c r="D13" s="74" t="s">
        <v>1021</v>
      </c>
      <c r="E13" s="74"/>
      <c r="F13" s="11"/>
      <c r="H13" s="7"/>
      <c r="I13" s="7"/>
    </row>
    <row r="14" spans="1:9" s="10" customFormat="1" x14ac:dyDescent="0.2">
      <c r="A14" s="7" t="s">
        <v>1030</v>
      </c>
      <c r="B14" s="7"/>
      <c r="C14" s="78">
        <v>12.516299999999999</v>
      </c>
      <c r="D14" s="74" t="s">
        <v>1021</v>
      </c>
      <c r="E14" s="74"/>
      <c r="F14" s="11"/>
      <c r="H14" s="7"/>
      <c r="I14" s="7"/>
    </row>
    <row r="15" spans="1:9" s="10" customFormat="1" x14ac:dyDescent="0.2">
      <c r="A15" s="7" t="s">
        <v>1187</v>
      </c>
      <c r="B15" s="7"/>
      <c r="C15" s="78">
        <v>33.775700000000001</v>
      </c>
      <c r="D15" s="74" t="s">
        <v>1021</v>
      </c>
      <c r="E15" s="74"/>
      <c r="F15" s="11"/>
      <c r="H15" s="7"/>
      <c r="I15" s="7"/>
    </row>
    <row r="16" spans="1:9" s="10" customFormat="1" x14ac:dyDescent="0.2">
      <c r="A16" s="7" t="s">
        <v>1198</v>
      </c>
      <c r="B16" s="7"/>
      <c r="C16" s="78">
        <v>12.37</v>
      </c>
      <c r="D16" s="74" t="s">
        <v>1021</v>
      </c>
      <c r="E16" s="74"/>
      <c r="F16" s="11"/>
      <c r="H16" s="7"/>
      <c r="I16" s="7"/>
    </row>
    <row r="17" spans="1:9" s="10" customFormat="1" x14ac:dyDescent="0.2">
      <c r="A17" s="7" t="s">
        <v>931</v>
      </c>
      <c r="B17" s="7"/>
      <c r="C17" s="78">
        <v>34.9131</v>
      </c>
      <c r="D17" s="74" t="s">
        <v>1021</v>
      </c>
      <c r="E17" s="74"/>
      <c r="F17" s="11"/>
      <c r="H17" s="7"/>
      <c r="I17" s="7"/>
    </row>
    <row r="18" spans="1:9" s="10" customFormat="1" x14ac:dyDescent="0.2">
      <c r="A18" s="7" t="s">
        <v>1199</v>
      </c>
      <c r="B18" s="7"/>
      <c r="C18" s="78">
        <v>12.4788</v>
      </c>
      <c r="D18" s="74" t="s">
        <v>1021</v>
      </c>
      <c r="E18" s="74"/>
      <c r="F18" s="11"/>
      <c r="H18" s="7"/>
      <c r="I18" s="7"/>
    </row>
    <row r="19" spans="1:9" s="10" customFormat="1" x14ac:dyDescent="0.2">
      <c r="A19" s="7" t="s">
        <v>933</v>
      </c>
      <c r="B19" s="7"/>
      <c r="C19" s="78">
        <v>12.511100000000001</v>
      </c>
      <c r="D19" s="74" t="s">
        <v>1021</v>
      </c>
      <c r="E19" s="74"/>
      <c r="F19" s="11"/>
      <c r="H19" s="7"/>
      <c r="I19" s="7"/>
    </row>
    <row r="20" spans="1:9" s="10" customFormat="1" x14ac:dyDescent="0.2">
      <c r="A20" s="7" t="s">
        <v>1200</v>
      </c>
      <c r="B20" s="7"/>
      <c r="C20" s="78">
        <v>34.235500000000002</v>
      </c>
      <c r="D20" s="74" t="s">
        <v>1021</v>
      </c>
      <c r="E20" s="74"/>
      <c r="F20" s="11"/>
      <c r="H20" s="7"/>
      <c r="I20" s="7"/>
    </row>
    <row r="21" spans="1:9" s="10" customFormat="1" x14ac:dyDescent="0.2">
      <c r="A21" s="7" t="s">
        <v>1201</v>
      </c>
      <c r="B21" s="7"/>
      <c r="C21" s="78">
        <v>12.151199999999999</v>
      </c>
      <c r="D21" s="74" t="s">
        <v>1021</v>
      </c>
      <c r="E21" s="74"/>
      <c r="F21" s="11"/>
      <c r="H21" s="7"/>
      <c r="I21" s="7"/>
    </row>
    <row r="22" spans="1:9" s="10" customFormat="1" x14ac:dyDescent="0.2">
      <c r="A22" s="7" t="s">
        <v>1202</v>
      </c>
      <c r="B22" s="7"/>
      <c r="C22" s="78">
        <v>12.196</v>
      </c>
      <c r="D22" s="74" t="s">
        <v>1021</v>
      </c>
      <c r="E22" s="74"/>
      <c r="F22" s="11"/>
      <c r="H22" s="7"/>
      <c r="I22" s="7"/>
    </row>
    <row r="24" spans="1:9" s="10" customFormat="1" x14ac:dyDescent="0.2">
      <c r="A24" s="7" t="s">
        <v>36</v>
      </c>
      <c r="B24" s="7"/>
      <c r="C24" s="7"/>
      <c r="D24" s="7"/>
      <c r="F24" s="11"/>
      <c r="H24" s="7"/>
      <c r="I24" s="7"/>
    </row>
    <row r="25" spans="1:9" s="10" customFormat="1" x14ac:dyDescent="0.2">
      <c r="A25" s="7" t="s">
        <v>1162</v>
      </c>
      <c r="B25" s="7"/>
      <c r="C25" s="7"/>
      <c r="D25" s="7"/>
      <c r="F25" s="11"/>
      <c r="H25" s="7"/>
      <c r="I25" s="7"/>
    </row>
    <row r="27" spans="1:9" s="10" customFormat="1" x14ac:dyDescent="0.2">
      <c r="A27" s="14" t="s">
        <v>941</v>
      </c>
      <c r="B27" s="7"/>
      <c r="C27" s="7"/>
      <c r="D27" s="30" t="s">
        <v>38</v>
      </c>
      <c r="F27" s="11"/>
      <c r="H27" s="7"/>
      <c r="I27" s="7"/>
    </row>
    <row r="29" spans="1:9" x14ac:dyDescent="0.2">
      <c r="A29" s="14" t="s">
        <v>942</v>
      </c>
      <c r="D29" s="75" t="s">
        <v>1021</v>
      </c>
    </row>
    <row r="30" spans="1:9" x14ac:dyDescent="0.2">
      <c r="A30" s="7" t="s">
        <v>1178</v>
      </c>
      <c r="D30" s="32"/>
    </row>
    <row r="31" spans="1:9" x14ac:dyDescent="0.2">
      <c r="D31" s="32"/>
    </row>
    <row r="32" spans="1:9" x14ac:dyDescent="0.2">
      <c r="A32" s="14" t="s">
        <v>844</v>
      </c>
      <c r="D32" s="30" t="s">
        <v>38</v>
      </c>
    </row>
    <row r="34" spans="1:7" ht="24" customHeight="1" x14ac:dyDescent="0.25">
      <c r="A34" s="104" t="s">
        <v>1203</v>
      </c>
      <c r="B34" s="105"/>
      <c r="C34" s="105"/>
      <c r="D34" s="105"/>
      <c r="E34" s="105"/>
      <c r="F34" s="105"/>
      <c r="G34" s="105"/>
    </row>
    <row r="36" spans="1:7" x14ac:dyDescent="0.2">
      <c r="A36" s="14" t="s">
        <v>819</v>
      </c>
    </row>
    <row r="37" spans="1:7" x14ac:dyDescent="0.2">
      <c r="A37" s="14"/>
    </row>
    <row r="38" spans="1:7" ht="27" customHeight="1" x14ac:dyDescent="0.25">
      <c r="A38" s="106" t="s">
        <v>1204</v>
      </c>
      <c r="B38" s="97"/>
      <c r="C38" s="97"/>
      <c r="D38" s="97"/>
      <c r="E38" s="97"/>
      <c r="F38" s="97"/>
      <c r="G38" s="97"/>
    </row>
    <row r="39" spans="1:7" x14ac:dyDescent="0.2">
      <c r="A39" s="55"/>
    </row>
    <row r="40" spans="1:7" ht="27.6" customHeight="1" x14ac:dyDescent="0.2">
      <c r="A40" s="96" t="s">
        <v>1171</v>
      </c>
      <c r="B40" s="96"/>
      <c r="C40" s="96"/>
      <c r="D40" s="96"/>
      <c r="E40" s="96"/>
      <c r="F40" s="96"/>
      <c r="G40" s="96"/>
    </row>
  </sheetData>
  <mergeCells count="4">
    <mergeCell ref="A1:G1"/>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51"/>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92" t="s">
        <v>1205</v>
      </c>
      <c r="B1" s="93"/>
      <c r="C1" s="93"/>
      <c r="D1" s="93"/>
      <c r="E1" s="93"/>
      <c r="F1" s="93"/>
      <c r="G1" s="93"/>
      <c r="H1" s="80"/>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1152</v>
      </c>
      <c r="D4" s="13" t="s">
        <v>1</v>
      </c>
      <c r="E4" s="50" t="s">
        <v>6</v>
      </c>
      <c r="F4" s="12" t="s">
        <v>3</v>
      </c>
      <c r="G4" s="12" t="s">
        <v>5</v>
      </c>
    </row>
    <row r="5" spans="1:9" x14ac:dyDescent="0.2">
      <c r="A5" s="16" t="s">
        <v>24</v>
      </c>
      <c r="B5" s="17"/>
      <c r="C5" s="17"/>
      <c r="D5" s="17"/>
      <c r="E5" s="18"/>
      <c r="F5" s="19"/>
      <c r="G5" s="18"/>
    </row>
    <row r="6" spans="1:9" x14ac:dyDescent="0.2">
      <c r="A6" s="20" t="s">
        <v>1153</v>
      </c>
      <c r="B6" s="21"/>
      <c r="C6" s="21"/>
      <c r="D6" s="21"/>
      <c r="E6" s="22"/>
      <c r="F6" s="23"/>
      <c r="G6" s="22"/>
    </row>
    <row r="7" spans="1:9" x14ac:dyDescent="0.2">
      <c r="A7" s="21" t="s">
        <v>1154</v>
      </c>
      <c r="B7" s="21" t="s">
        <v>1155</v>
      </c>
      <c r="C7" s="21" t="s">
        <v>1156</v>
      </c>
      <c r="D7" s="24">
        <v>688</v>
      </c>
      <c r="E7" s="22">
        <v>0</v>
      </c>
      <c r="F7" s="22">
        <v>0</v>
      </c>
      <c r="G7" s="22">
        <v>0</v>
      </c>
    </row>
    <row r="8" spans="1:9" x14ac:dyDescent="0.2">
      <c r="A8" s="21" t="s">
        <v>1206</v>
      </c>
      <c r="B8" s="21" t="s">
        <v>1207</v>
      </c>
      <c r="C8" s="21" t="s">
        <v>1156</v>
      </c>
      <c r="D8" s="24">
        <v>400</v>
      </c>
      <c r="E8" s="22">
        <v>0</v>
      </c>
      <c r="F8" s="22">
        <v>0</v>
      </c>
      <c r="G8" s="22">
        <v>0</v>
      </c>
    </row>
    <row r="9" spans="1:9" x14ac:dyDescent="0.2">
      <c r="A9" s="20" t="s">
        <v>25</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26</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28</v>
      </c>
      <c r="B13" s="20"/>
      <c r="C13" s="20"/>
      <c r="D13" s="20"/>
      <c r="E13" s="25">
        <f>491678.83/100000</f>
        <v>4.9167883000000003</v>
      </c>
      <c r="F13" s="25">
        <f>F15-(F11)</f>
        <v>100</v>
      </c>
      <c r="G13" s="25"/>
      <c r="H13" s="14"/>
      <c r="I13" s="14"/>
    </row>
    <row r="14" spans="1:9" x14ac:dyDescent="0.2">
      <c r="A14" s="20"/>
      <c r="B14" s="20"/>
      <c r="C14" s="20"/>
      <c r="D14" s="20"/>
      <c r="E14" s="25"/>
      <c r="F14" s="26"/>
      <c r="G14" s="25"/>
      <c r="H14" s="14"/>
      <c r="I14" s="14"/>
    </row>
    <row r="15" spans="1:9" x14ac:dyDescent="0.2">
      <c r="A15" s="27" t="s">
        <v>27</v>
      </c>
      <c r="B15" s="27"/>
      <c r="C15" s="27"/>
      <c r="D15" s="27"/>
      <c r="E15" s="28">
        <f>E13</f>
        <v>4.9167883000000003</v>
      </c>
      <c r="F15" s="28">
        <v>100</v>
      </c>
      <c r="G15" s="28"/>
      <c r="H15" s="14"/>
      <c r="I15" s="14"/>
    </row>
    <row r="17" spans="1:7" x14ac:dyDescent="0.2">
      <c r="A17" s="14" t="s">
        <v>30</v>
      </c>
    </row>
    <row r="18" spans="1:7" x14ac:dyDescent="0.2">
      <c r="A18" s="79" t="s">
        <v>1159</v>
      </c>
    </row>
    <row r="19" spans="1:7" ht="29.25" customHeight="1" x14ac:dyDescent="0.2">
      <c r="A19" s="102" t="s">
        <v>1160</v>
      </c>
      <c r="B19" s="103"/>
      <c r="C19" s="103"/>
      <c r="D19" s="103"/>
      <c r="E19" s="103"/>
      <c r="F19" s="103"/>
      <c r="G19" s="103"/>
    </row>
    <row r="20" spans="1:7" ht="15" x14ac:dyDescent="0.25">
      <c r="A20" s="81"/>
      <c r="B20" s="82"/>
      <c r="C20" s="82"/>
      <c r="D20" s="82"/>
      <c r="E20" s="82"/>
      <c r="F20" s="82"/>
      <c r="G20" s="82"/>
    </row>
    <row r="21" spans="1:7" x14ac:dyDescent="0.2">
      <c r="A21" s="14" t="s">
        <v>31</v>
      </c>
    </row>
    <row r="22" spans="1:7" x14ac:dyDescent="0.2">
      <c r="A22" s="14" t="s">
        <v>32</v>
      </c>
    </row>
    <row r="23" spans="1:7" x14ac:dyDescent="0.2">
      <c r="A23" s="14" t="s">
        <v>33</v>
      </c>
      <c r="B23" s="14"/>
      <c r="C23" s="30" t="s">
        <v>1208</v>
      </c>
      <c r="D23" s="14" t="s">
        <v>34</v>
      </c>
      <c r="E23" s="30"/>
    </row>
    <row r="24" spans="1:7" x14ac:dyDescent="0.2">
      <c r="A24" s="7" t="s">
        <v>63</v>
      </c>
      <c r="C24" s="31">
        <v>24.933800000000002</v>
      </c>
      <c r="D24" s="74" t="s">
        <v>1021</v>
      </c>
      <c r="E24" s="74"/>
    </row>
    <row r="25" spans="1:7" x14ac:dyDescent="0.2">
      <c r="A25" s="7" t="s">
        <v>71</v>
      </c>
      <c r="C25" s="31">
        <v>11.5593</v>
      </c>
      <c r="D25" s="74" t="s">
        <v>1021</v>
      </c>
      <c r="E25" s="74"/>
    </row>
    <row r="26" spans="1:7" x14ac:dyDescent="0.2">
      <c r="A26" s="7" t="s">
        <v>64</v>
      </c>
      <c r="C26" s="31">
        <v>26.575900000000001</v>
      </c>
      <c r="D26" s="74" t="s">
        <v>1021</v>
      </c>
      <c r="E26" s="74"/>
    </row>
    <row r="27" spans="1:7" x14ac:dyDescent="0.2">
      <c r="A27" s="7" t="s">
        <v>72</v>
      </c>
      <c r="C27" s="31">
        <v>12.480700000000001</v>
      </c>
      <c r="D27" s="74" t="s">
        <v>1021</v>
      </c>
      <c r="E27" s="74"/>
    </row>
    <row r="29" spans="1:7" x14ac:dyDescent="0.2">
      <c r="A29" s="7" t="s">
        <v>36</v>
      </c>
    </row>
    <row r="30" spans="1:7" x14ac:dyDescent="0.2">
      <c r="A30" s="7" t="s">
        <v>1209</v>
      </c>
    </row>
    <row r="32" spans="1:7" x14ac:dyDescent="0.2">
      <c r="A32" s="14" t="s">
        <v>941</v>
      </c>
      <c r="D32" s="30" t="s">
        <v>38</v>
      </c>
    </row>
    <row r="34" spans="1:7" x14ac:dyDescent="0.2">
      <c r="A34" s="14" t="s">
        <v>942</v>
      </c>
      <c r="D34" s="75" t="s">
        <v>1021</v>
      </c>
    </row>
    <row r="35" spans="1:7" x14ac:dyDescent="0.2">
      <c r="A35" s="7" t="s">
        <v>1163</v>
      </c>
      <c r="D35" s="32"/>
    </row>
    <row r="36" spans="1:7" x14ac:dyDescent="0.2">
      <c r="D36" s="32"/>
    </row>
    <row r="37" spans="1:7" x14ac:dyDescent="0.2">
      <c r="A37" s="14" t="s">
        <v>844</v>
      </c>
      <c r="D37" s="30" t="s">
        <v>38</v>
      </c>
    </row>
    <row r="39" spans="1:7" ht="48" customHeight="1" x14ac:dyDescent="0.25">
      <c r="A39" s="104" t="s">
        <v>1210</v>
      </c>
      <c r="B39" s="105"/>
      <c r="C39" s="105"/>
      <c r="D39" s="105"/>
      <c r="E39" s="105"/>
      <c r="F39" s="105"/>
      <c r="G39" s="105"/>
    </row>
    <row r="41" spans="1:7" ht="36.75" customHeight="1" x14ac:dyDescent="0.25">
      <c r="A41" s="104" t="s">
        <v>1211</v>
      </c>
      <c r="B41" s="105"/>
      <c r="C41" s="105"/>
      <c r="D41" s="105"/>
      <c r="E41" s="105"/>
      <c r="F41" s="105"/>
      <c r="G41" s="105"/>
    </row>
    <row r="42" spans="1:7" x14ac:dyDescent="0.2">
      <c r="A42" s="53" t="s">
        <v>1166</v>
      </c>
    </row>
    <row r="44" spans="1:7" ht="26.25" customHeight="1" x14ac:dyDescent="0.25">
      <c r="A44" s="104" t="s">
        <v>1181</v>
      </c>
      <c r="B44" s="105"/>
      <c r="C44" s="105"/>
      <c r="D44" s="105"/>
      <c r="E44" s="105"/>
      <c r="F44" s="105"/>
      <c r="G44" s="105"/>
    </row>
    <row r="45" spans="1:7" s="56" customFormat="1" ht="15" x14ac:dyDescent="0.25">
      <c r="A45" s="83"/>
      <c r="B45" s="84"/>
      <c r="C45" s="84"/>
      <c r="D45" s="84"/>
      <c r="E45" s="84"/>
      <c r="F45" s="84"/>
      <c r="G45" s="84"/>
    </row>
    <row r="46" spans="1:7" s="56" customFormat="1" ht="27.75" customHeight="1" x14ac:dyDescent="0.25">
      <c r="A46" s="104" t="s">
        <v>1182</v>
      </c>
      <c r="B46" s="105"/>
      <c r="C46" s="105"/>
      <c r="D46" s="105"/>
      <c r="E46" s="105"/>
      <c r="F46" s="105"/>
      <c r="G46" s="105"/>
    </row>
    <row r="47" spans="1:7" s="56" customFormat="1" ht="15" x14ac:dyDescent="0.25">
      <c r="A47" s="83"/>
      <c r="B47" s="84"/>
      <c r="C47" s="84"/>
      <c r="D47" s="84"/>
      <c r="E47" s="84"/>
      <c r="F47" s="84"/>
      <c r="G47" s="84"/>
    </row>
    <row r="48" spans="1:7" x14ac:dyDescent="0.2">
      <c r="A48" s="54" t="s">
        <v>807</v>
      </c>
      <c r="B48" s="56"/>
      <c r="C48" s="56"/>
      <c r="D48" s="56"/>
      <c r="E48" s="11"/>
      <c r="G48" s="11"/>
    </row>
    <row r="49" spans="1:7" x14ac:dyDescent="0.2">
      <c r="A49" s="54"/>
      <c r="B49" s="56"/>
      <c r="C49" s="56"/>
      <c r="D49" s="56"/>
      <c r="E49" s="11"/>
      <c r="G49" s="11"/>
    </row>
    <row r="50" spans="1:7" ht="48" customHeight="1" x14ac:dyDescent="0.2">
      <c r="A50" s="108" t="s">
        <v>1212</v>
      </c>
      <c r="B50" s="108"/>
      <c r="C50" s="108"/>
      <c r="D50" s="108"/>
      <c r="E50" s="108"/>
      <c r="F50" s="108"/>
      <c r="G50" s="108"/>
    </row>
    <row r="51" spans="1:7" ht="25.5" customHeight="1" x14ac:dyDescent="0.2">
      <c r="A51" s="96" t="s">
        <v>1213</v>
      </c>
      <c r="B51" s="96"/>
      <c r="C51" s="96"/>
      <c r="D51" s="96"/>
      <c r="E51" s="96"/>
      <c r="F51" s="96"/>
      <c r="G51" s="96"/>
    </row>
  </sheetData>
  <mergeCells count="8">
    <mergeCell ref="A50:G50"/>
    <mergeCell ref="A51:G51"/>
    <mergeCell ref="A1:G1"/>
    <mergeCell ref="A19:G19"/>
    <mergeCell ref="A39:G39"/>
    <mergeCell ref="A41:G41"/>
    <mergeCell ref="A44:G44"/>
    <mergeCell ref="A46:G46"/>
  </mergeCells>
  <conditionalFormatting sqref="F2:F3 F5:F6 F10 F12 F14 F16:F18 F21:F38 F40 F42:F43 F48:F49 F52:F65485">
    <cfRule type="cellIs" dxfId="7" priority="1" stopIfTrue="1" operator="between">
      <formula>0.009</formula>
      <formula>-0.009</formula>
    </cfRule>
  </conditionalFormatting>
  <hyperlinks>
    <hyperlink ref="A42" r:id="rId1" xr:uid="{00000000-0004-0000-22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zoomScaleSheetLayoutView="100" workbookViewId="0">
      <selection sqref="A1:G1"/>
    </sheetView>
  </sheetViews>
  <sheetFormatPr defaultColWidth="9.140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5.85546875" style="10" customWidth="1"/>
    <col min="6" max="6" width="13.5703125" style="11" bestFit="1" customWidth="1"/>
    <col min="7" max="7" width="11" style="10" customWidth="1"/>
    <col min="8" max="16384" width="9.140625" style="7"/>
  </cols>
  <sheetData>
    <row r="1" spans="1:7" s="1" customFormat="1" ht="15" x14ac:dyDescent="0.2">
      <c r="A1" s="92" t="s">
        <v>1214</v>
      </c>
      <c r="B1" s="93"/>
      <c r="C1" s="93"/>
      <c r="D1" s="93"/>
      <c r="E1" s="93"/>
      <c r="F1" s="93"/>
      <c r="G1" s="93"/>
    </row>
    <row r="2" spans="1:7" s="1" customFormat="1" ht="12" x14ac:dyDescent="0.2">
      <c r="A2" s="33"/>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858</v>
      </c>
      <c r="D4" s="13" t="s">
        <v>1</v>
      </c>
      <c r="E4" s="50" t="s">
        <v>6</v>
      </c>
      <c r="F4" s="12" t="s">
        <v>3</v>
      </c>
      <c r="G4" s="12" t="s">
        <v>5</v>
      </c>
    </row>
    <row r="5" spans="1:7" s="1" customFormat="1" ht="13.5" customHeight="1" x14ac:dyDescent="0.2">
      <c r="A5" s="20" t="s">
        <v>28</v>
      </c>
      <c r="B5" s="20"/>
      <c r="C5" s="20"/>
      <c r="D5" s="20"/>
      <c r="E5" s="25">
        <v>0</v>
      </c>
      <c r="F5" s="77">
        <v>100</v>
      </c>
      <c r="G5" s="25"/>
    </row>
    <row r="6" spans="1:7" s="1" customFormat="1" ht="12" x14ac:dyDescent="0.2">
      <c r="A6" s="20"/>
      <c r="B6" s="20"/>
      <c r="C6" s="20"/>
      <c r="D6" s="20"/>
      <c r="E6" s="25"/>
      <c r="F6" s="26"/>
      <c r="G6" s="25"/>
    </row>
    <row r="7" spans="1:7" x14ac:dyDescent="0.2">
      <c r="A7" s="27" t="s">
        <v>27</v>
      </c>
      <c r="B7" s="27"/>
      <c r="C7" s="27"/>
      <c r="D7" s="27"/>
      <c r="E7" s="28">
        <v>0</v>
      </c>
      <c r="F7" s="28">
        <v>100</v>
      </c>
      <c r="G7" s="28"/>
    </row>
    <row r="8" spans="1:7" x14ac:dyDescent="0.2">
      <c r="A8" s="14"/>
      <c r="B8" s="14"/>
      <c r="C8" s="14"/>
      <c r="D8" s="14"/>
      <c r="E8" s="85"/>
      <c r="F8" s="85"/>
      <c r="G8" s="85"/>
    </row>
    <row r="9" spans="1:7" x14ac:dyDescent="0.2">
      <c r="A9" s="14" t="s">
        <v>31</v>
      </c>
    </row>
    <row r="10" spans="1:7" x14ac:dyDescent="0.2">
      <c r="A10" s="14" t="s">
        <v>32</v>
      </c>
    </row>
    <row r="11" spans="1:7" x14ac:dyDescent="0.2">
      <c r="A11" s="14" t="s">
        <v>33</v>
      </c>
      <c r="B11" s="14"/>
      <c r="C11" s="14" t="s">
        <v>1215</v>
      </c>
      <c r="D11" s="14" t="s">
        <v>34</v>
      </c>
    </row>
    <row r="12" spans="1:7" x14ac:dyDescent="0.2">
      <c r="A12" s="7" t="s">
        <v>63</v>
      </c>
      <c r="C12" s="31">
        <v>25.334800000000001</v>
      </c>
      <c r="D12" s="74" t="s">
        <v>1021</v>
      </c>
    </row>
    <row r="13" spans="1:7" x14ac:dyDescent="0.2">
      <c r="A13" s="7" t="s">
        <v>71</v>
      </c>
      <c r="C13" s="31">
        <v>13.585800000000001</v>
      </c>
      <c r="D13" s="74" t="s">
        <v>1021</v>
      </c>
    </row>
    <row r="14" spans="1:7" x14ac:dyDescent="0.2">
      <c r="A14" s="7" t="s">
        <v>64</v>
      </c>
      <c r="C14" s="31">
        <v>25.565000000000001</v>
      </c>
      <c r="D14" s="74" t="s">
        <v>1021</v>
      </c>
    </row>
    <row r="15" spans="1:7" x14ac:dyDescent="0.2">
      <c r="A15" s="7" t="s">
        <v>72</v>
      </c>
      <c r="C15" s="31">
        <v>14.0105</v>
      </c>
      <c r="D15" s="74" t="s">
        <v>1021</v>
      </c>
    </row>
    <row r="17" spans="1:7" x14ac:dyDescent="0.2">
      <c r="A17" s="7" t="s">
        <v>36</v>
      </c>
    </row>
    <row r="18" spans="1:7" x14ac:dyDescent="0.2">
      <c r="A18" s="7" t="s">
        <v>1216</v>
      </c>
    </row>
    <row r="20" spans="1:7" x14ac:dyDescent="0.2">
      <c r="A20" s="14" t="s">
        <v>941</v>
      </c>
      <c r="D20" s="30" t="s">
        <v>38</v>
      </c>
    </row>
    <row r="22" spans="1:7" x14ac:dyDescent="0.2">
      <c r="A22" s="14" t="s">
        <v>942</v>
      </c>
      <c r="D22" s="75" t="s">
        <v>1021</v>
      </c>
    </row>
    <row r="23" spans="1:7" x14ac:dyDescent="0.2">
      <c r="A23" s="7" t="s">
        <v>1178</v>
      </c>
      <c r="D23" s="32"/>
    </row>
    <row r="24" spans="1:7" x14ac:dyDescent="0.2">
      <c r="D24" s="32"/>
    </row>
    <row r="25" spans="1:7" x14ac:dyDescent="0.2">
      <c r="A25" s="14" t="s">
        <v>844</v>
      </c>
      <c r="D25" s="30" t="s">
        <v>38</v>
      </c>
    </row>
    <row r="27" spans="1:7" ht="24.75" customHeight="1" x14ac:dyDescent="0.25">
      <c r="A27" s="104" t="s">
        <v>1217</v>
      </c>
      <c r="B27" s="105"/>
      <c r="C27" s="105"/>
      <c r="D27" s="105"/>
      <c r="E27" s="105"/>
      <c r="F27" s="105"/>
      <c r="G27" s="105"/>
    </row>
    <row r="29" spans="1:7" ht="53.25" customHeight="1" x14ac:dyDescent="0.25">
      <c r="A29" s="104" t="s">
        <v>1218</v>
      </c>
      <c r="B29" s="105"/>
      <c r="C29" s="105"/>
      <c r="D29" s="105"/>
      <c r="E29" s="105"/>
      <c r="F29" s="105"/>
      <c r="G29" s="105"/>
    </row>
    <row r="31" spans="1:7" ht="48" customHeight="1" x14ac:dyDescent="0.25">
      <c r="A31" s="104" t="s">
        <v>1219</v>
      </c>
      <c r="B31" s="105"/>
      <c r="C31" s="105"/>
      <c r="D31" s="105"/>
      <c r="E31" s="105"/>
      <c r="F31" s="105"/>
      <c r="G31" s="105"/>
    </row>
    <row r="32" spans="1:7" x14ac:dyDescent="0.2">
      <c r="A32" s="53" t="s">
        <v>1166</v>
      </c>
    </row>
    <row r="34" spans="1:7" ht="24" customHeight="1" x14ac:dyDescent="0.25">
      <c r="A34" s="104" t="s">
        <v>1167</v>
      </c>
      <c r="B34" s="105"/>
      <c r="C34" s="105"/>
      <c r="D34" s="105"/>
      <c r="E34" s="105"/>
      <c r="F34" s="105"/>
      <c r="G34" s="105"/>
    </row>
    <row r="36" spans="1:7" ht="27.75" customHeight="1" x14ac:dyDescent="0.25">
      <c r="A36" s="104" t="s">
        <v>1168</v>
      </c>
      <c r="B36" s="105"/>
      <c r="C36" s="105"/>
      <c r="D36" s="105"/>
      <c r="E36" s="105"/>
      <c r="F36" s="105"/>
      <c r="G36" s="105"/>
    </row>
    <row r="38" spans="1:7" ht="13.5" customHeight="1" x14ac:dyDescent="0.2">
      <c r="A38" s="14" t="s">
        <v>1220</v>
      </c>
    </row>
    <row r="39" spans="1:7" ht="10.5" customHeight="1" x14ac:dyDescent="0.25">
      <c r="A39" s="106"/>
      <c r="B39" s="97"/>
      <c r="C39" s="97"/>
      <c r="D39" s="97"/>
      <c r="E39" s="97"/>
      <c r="F39" s="97"/>
      <c r="G39" s="97"/>
    </row>
    <row r="40" spans="1:7" ht="26.25" customHeight="1" x14ac:dyDescent="0.25">
      <c r="A40" s="106" t="s">
        <v>1221</v>
      </c>
      <c r="B40" s="97"/>
      <c r="C40" s="97"/>
      <c r="D40" s="97"/>
      <c r="E40" s="97"/>
      <c r="F40" s="97"/>
      <c r="G40" s="97"/>
    </row>
    <row r="41" spans="1:7" x14ac:dyDescent="0.2">
      <c r="A41" s="55"/>
    </row>
    <row r="42" spans="1:7" ht="29.1" customHeight="1" x14ac:dyDescent="0.2">
      <c r="A42" s="96" t="s">
        <v>1222</v>
      </c>
      <c r="B42" s="96"/>
      <c r="C42" s="96"/>
      <c r="D42" s="96"/>
      <c r="E42" s="96"/>
      <c r="F42" s="96"/>
      <c r="G42" s="96"/>
    </row>
    <row r="44" spans="1:7" s="1" customFormat="1" ht="15" x14ac:dyDescent="0.2">
      <c r="A44" s="92" t="s">
        <v>1223</v>
      </c>
      <c r="B44" s="93"/>
      <c r="C44" s="93"/>
      <c r="D44" s="93"/>
      <c r="E44" s="93"/>
      <c r="F44" s="93"/>
      <c r="G44" s="93"/>
    </row>
    <row r="45" spans="1:7" x14ac:dyDescent="0.2">
      <c r="A45" s="8" t="s">
        <v>7</v>
      </c>
    </row>
    <row r="46" spans="1:7" s="1" customFormat="1" ht="38.25" customHeight="1" x14ac:dyDescent="0.2">
      <c r="A46" s="6" t="s">
        <v>2</v>
      </c>
      <c r="B46" s="6" t="s">
        <v>0</v>
      </c>
      <c r="C46" s="13" t="s">
        <v>858</v>
      </c>
      <c r="D46" s="13" t="s">
        <v>1</v>
      </c>
      <c r="E46" s="86" t="s">
        <v>6</v>
      </c>
      <c r="F46" s="12" t="s">
        <v>3</v>
      </c>
      <c r="G46" s="12" t="s">
        <v>5</v>
      </c>
    </row>
    <row r="47" spans="1:7" x14ac:dyDescent="0.2">
      <c r="A47" s="16" t="s">
        <v>24</v>
      </c>
      <c r="B47" s="17"/>
      <c r="C47" s="17"/>
      <c r="D47" s="17"/>
      <c r="E47" s="18"/>
      <c r="F47" s="19"/>
      <c r="G47" s="18"/>
    </row>
    <row r="48" spans="1:7" x14ac:dyDescent="0.2">
      <c r="A48" s="20" t="s">
        <v>40</v>
      </c>
      <c r="B48" s="21"/>
      <c r="C48" s="21"/>
      <c r="D48" s="21"/>
      <c r="E48" s="22"/>
      <c r="F48" s="23"/>
      <c r="G48" s="22"/>
    </row>
    <row r="49" spans="1:9" ht="22.5" x14ac:dyDescent="0.2">
      <c r="A49" s="21" t="s">
        <v>1173</v>
      </c>
      <c r="B49" s="21" t="s">
        <v>1174</v>
      </c>
      <c r="C49" s="67" t="s">
        <v>1175</v>
      </c>
      <c r="D49" s="24">
        <v>1695</v>
      </c>
      <c r="E49" s="22">
        <v>0</v>
      </c>
      <c r="F49" s="23">
        <v>100</v>
      </c>
      <c r="G49" s="22">
        <v>0</v>
      </c>
    </row>
    <row r="50" spans="1:9" x14ac:dyDescent="0.2">
      <c r="A50" s="20" t="s">
        <v>25</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26</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28</v>
      </c>
      <c r="B54" s="20"/>
      <c r="C54" s="20"/>
      <c r="D54" s="20"/>
      <c r="E54" s="76">
        <v>0</v>
      </c>
      <c r="F54" s="76">
        <v>0</v>
      </c>
      <c r="G54" s="25"/>
      <c r="H54" s="14"/>
      <c r="I54" s="14"/>
    </row>
    <row r="55" spans="1:9" x14ac:dyDescent="0.2">
      <c r="A55" s="20"/>
      <c r="B55" s="20"/>
      <c r="C55" s="20"/>
      <c r="D55" s="20"/>
      <c r="E55" s="25"/>
      <c r="F55" s="26"/>
      <c r="G55" s="25"/>
      <c r="H55" s="14"/>
      <c r="I55" s="14"/>
    </row>
    <row r="56" spans="1:9" x14ac:dyDescent="0.2">
      <c r="A56" s="27" t="s">
        <v>27</v>
      </c>
      <c r="B56" s="27"/>
      <c r="C56" s="27"/>
      <c r="D56" s="27"/>
      <c r="E56" s="28">
        <v>3.9999999999999998E-7</v>
      </c>
      <c r="F56" s="29">
        <v>100</v>
      </c>
      <c r="G56" s="28"/>
      <c r="H56" s="14"/>
      <c r="I56" s="14"/>
    </row>
    <row r="58" spans="1:9" x14ac:dyDescent="0.2">
      <c r="A58" s="14" t="s">
        <v>30</v>
      </c>
    </row>
    <row r="59" spans="1:9" x14ac:dyDescent="0.2">
      <c r="A59" s="14" t="s">
        <v>1229</v>
      </c>
    </row>
    <row r="60" spans="1:9" x14ac:dyDescent="0.2">
      <c r="A60" s="109" t="s">
        <v>1176</v>
      </c>
      <c r="B60" s="109"/>
      <c r="C60" s="109"/>
      <c r="D60" s="109"/>
      <c r="E60" s="109"/>
      <c r="F60" s="109"/>
      <c r="G60" s="109"/>
    </row>
    <row r="61" spans="1:9" x14ac:dyDescent="0.2">
      <c r="A61" s="87"/>
      <c r="B61" s="87"/>
      <c r="C61" s="87"/>
      <c r="D61" s="87"/>
      <c r="E61" s="87"/>
      <c r="F61" s="87"/>
      <c r="G61" s="87"/>
    </row>
    <row r="62" spans="1:9" x14ac:dyDescent="0.2">
      <c r="A62" s="14" t="s">
        <v>31</v>
      </c>
    </row>
    <row r="63" spans="1:9" s="10" customFormat="1" x14ac:dyDescent="0.2">
      <c r="A63" s="14" t="s">
        <v>32</v>
      </c>
      <c r="B63" s="7"/>
      <c r="C63" s="7"/>
      <c r="D63" s="7"/>
      <c r="F63" s="11"/>
      <c r="H63" s="7"/>
      <c r="I63" s="7"/>
    </row>
    <row r="64" spans="1:9" s="10" customFormat="1" x14ac:dyDescent="0.2">
      <c r="A64" s="14" t="s">
        <v>33</v>
      </c>
      <c r="B64" s="14"/>
      <c r="C64" s="30" t="s">
        <v>35</v>
      </c>
      <c r="D64" s="14" t="s">
        <v>34</v>
      </c>
      <c r="F64" s="11"/>
      <c r="H64" s="7"/>
      <c r="I64" s="7"/>
    </row>
    <row r="65" spans="1:9" s="10" customFormat="1" x14ac:dyDescent="0.2">
      <c r="A65" s="7" t="s">
        <v>63</v>
      </c>
      <c r="B65" s="7"/>
      <c r="C65" s="31">
        <v>0</v>
      </c>
      <c r="D65" s="31">
        <v>0</v>
      </c>
      <c r="F65" s="11"/>
      <c r="H65" s="7"/>
      <c r="I65" s="7"/>
    </row>
    <row r="66" spans="1:9" s="10" customFormat="1" x14ac:dyDescent="0.2">
      <c r="A66" s="7" t="s">
        <v>71</v>
      </c>
      <c r="B66" s="7"/>
      <c r="C66" s="31">
        <v>0</v>
      </c>
      <c r="D66" s="31">
        <v>0</v>
      </c>
      <c r="F66" s="11"/>
      <c r="H66" s="7"/>
      <c r="I66" s="7"/>
    </row>
    <row r="67" spans="1:9" s="10" customFormat="1" x14ac:dyDescent="0.2">
      <c r="A67" s="7" t="s">
        <v>64</v>
      </c>
      <c r="B67" s="7"/>
      <c r="C67" s="31">
        <v>0</v>
      </c>
      <c r="D67" s="31">
        <v>0</v>
      </c>
      <c r="F67" s="11"/>
      <c r="H67" s="7"/>
      <c r="I67" s="7"/>
    </row>
    <row r="68" spans="1:9" s="10" customFormat="1" x14ac:dyDescent="0.2">
      <c r="A68" s="7" t="s">
        <v>72</v>
      </c>
      <c r="B68" s="7"/>
      <c r="C68" s="31">
        <v>0</v>
      </c>
      <c r="D68" s="31">
        <v>0</v>
      </c>
      <c r="F68" s="11"/>
      <c r="H68" s="7"/>
      <c r="I68" s="7"/>
    </row>
    <row r="70" spans="1:9" s="10" customFormat="1" x14ac:dyDescent="0.2">
      <c r="A70" s="7" t="s">
        <v>36</v>
      </c>
      <c r="B70" s="7"/>
      <c r="C70" s="7"/>
      <c r="D70" s="7"/>
      <c r="F70" s="11"/>
      <c r="H70" s="7"/>
      <c r="I70" s="7"/>
    </row>
    <row r="72" spans="1:9" s="10" customFormat="1" x14ac:dyDescent="0.2">
      <c r="A72" s="14" t="s">
        <v>1224</v>
      </c>
      <c r="B72" s="7"/>
      <c r="C72" s="7"/>
      <c r="D72" s="30" t="s">
        <v>38</v>
      </c>
      <c r="F72" s="11"/>
      <c r="H72" s="7"/>
      <c r="I72" s="7"/>
    </row>
  </sheetData>
  <mergeCells count="11">
    <mergeCell ref="A36:G36"/>
    <mergeCell ref="A1:G1"/>
    <mergeCell ref="A27:G27"/>
    <mergeCell ref="A29:G29"/>
    <mergeCell ref="A31:G31"/>
    <mergeCell ref="A34:G34"/>
    <mergeCell ref="A39:G39"/>
    <mergeCell ref="A40:G40"/>
    <mergeCell ref="A42:G42"/>
    <mergeCell ref="A44:G44"/>
    <mergeCell ref="A60:G60"/>
  </mergeCells>
  <conditionalFormatting sqref="F2:F3 F9:F26 F37:F38 F41 F43 F45 F62:F65485">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28 F30">
    <cfRule type="cellIs" dxfId="4" priority="4" stopIfTrue="1" operator="between">
      <formula>0.009</formula>
      <formula>-0.009</formula>
    </cfRule>
  </conditionalFormatting>
  <conditionalFormatting sqref="F32:F33">
    <cfRule type="cellIs" dxfId="3" priority="3" stopIfTrue="1" operator="between">
      <formula>0.009</formula>
      <formula>-0.009</formula>
    </cfRule>
  </conditionalFormatting>
  <conditionalFormatting sqref="F35">
    <cfRule type="cellIs" dxfId="2" priority="2" stopIfTrue="1" operator="between">
      <formula>0.009</formula>
      <formula>-0.009</formula>
    </cfRule>
  </conditionalFormatting>
  <conditionalFormatting sqref="F47:F53">
    <cfRule type="cellIs" dxfId="1" priority="6" stopIfTrue="1" operator="between">
      <formula>0.009</formula>
      <formula>-0.009</formula>
    </cfRule>
  </conditionalFormatting>
  <conditionalFormatting sqref="F55:F59">
    <cfRule type="cellIs" dxfId="0"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8"/>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9" s="1" customFormat="1" ht="15" x14ac:dyDescent="0.2">
      <c r="A1" s="92" t="s">
        <v>1037</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858</v>
      </c>
      <c r="D4" s="13" t="s">
        <v>1</v>
      </c>
      <c r="E4" s="50" t="s">
        <v>6</v>
      </c>
      <c r="F4" s="12" t="s">
        <v>3</v>
      </c>
      <c r="G4" s="12" t="s">
        <v>5</v>
      </c>
    </row>
    <row r="5" spans="1:9" x14ac:dyDescent="0.2">
      <c r="A5" s="16" t="s">
        <v>24</v>
      </c>
      <c r="B5" s="17"/>
      <c r="C5" s="17"/>
      <c r="D5" s="17"/>
      <c r="E5" s="18"/>
      <c r="F5" s="19"/>
      <c r="G5" s="18"/>
    </row>
    <row r="6" spans="1:9" x14ac:dyDescent="0.2">
      <c r="A6" s="20" t="s">
        <v>40</v>
      </c>
      <c r="B6" s="21"/>
      <c r="C6" s="21"/>
      <c r="D6" s="21"/>
      <c r="E6" s="22"/>
      <c r="F6" s="23"/>
      <c r="G6" s="22"/>
    </row>
    <row r="7" spans="1:9" x14ac:dyDescent="0.2">
      <c r="A7" s="21" t="s">
        <v>1038</v>
      </c>
      <c r="B7" s="21" t="s">
        <v>1039</v>
      </c>
      <c r="C7" s="21" t="s">
        <v>1040</v>
      </c>
      <c r="D7" s="24">
        <v>100</v>
      </c>
      <c r="E7" s="22">
        <v>1013.3403499</v>
      </c>
      <c r="F7" s="23">
        <v>3.2079478747622598</v>
      </c>
      <c r="G7" s="22">
        <v>10.0161602252553</v>
      </c>
    </row>
    <row r="8" spans="1:9" x14ac:dyDescent="0.2">
      <c r="A8" s="20" t="s">
        <v>25</v>
      </c>
      <c r="B8" s="20"/>
      <c r="C8" s="20"/>
      <c r="D8" s="20"/>
      <c r="E8" s="25">
        <f>SUM(E6:E7)</f>
        <v>1013.3403499</v>
      </c>
      <c r="F8" s="26">
        <f>SUM(F6:F7)</f>
        <v>3.2079478747622598</v>
      </c>
      <c r="G8" s="25"/>
      <c r="H8" s="14"/>
      <c r="I8" s="14"/>
    </row>
    <row r="9" spans="1:9" x14ac:dyDescent="0.2">
      <c r="A9" s="21"/>
      <c r="B9" s="21"/>
      <c r="C9" s="21"/>
      <c r="D9" s="21"/>
      <c r="E9" s="22"/>
      <c r="F9" s="23"/>
      <c r="G9" s="22"/>
    </row>
    <row r="10" spans="1:9" x14ac:dyDescent="0.2">
      <c r="A10" s="20" t="s">
        <v>42</v>
      </c>
      <c r="B10" s="21"/>
      <c r="C10" s="21"/>
      <c r="D10" s="21"/>
      <c r="E10" s="22"/>
      <c r="F10" s="23"/>
      <c r="G10" s="22"/>
    </row>
    <row r="11" spans="1:9" x14ac:dyDescent="0.2">
      <c r="A11" s="20" t="s">
        <v>43</v>
      </c>
      <c r="B11" s="21"/>
      <c r="C11" s="21"/>
      <c r="D11" s="21"/>
      <c r="E11" s="22"/>
      <c r="F11" s="23"/>
      <c r="G11" s="22"/>
    </row>
    <row r="12" spans="1:9" x14ac:dyDescent="0.2">
      <c r="A12" s="21" t="s">
        <v>50</v>
      </c>
      <c r="B12" s="21" t="s">
        <v>49</v>
      </c>
      <c r="C12" s="21" t="s">
        <v>47</v>
      </c>
      <c r="D12" s="24">
        <v>500</v>
      </c>
      <c r="E12" s="22">
        <v>2470.0949999999998</v>
      </c>
      <c r="F12" s="23">
        <v>7.8196195448970798</v>
      </c>
      <c r="G12" s="22">
        <v>7.3650000000000002</v>
      </c>
    </row>
    <row r="13" spans="1:9" x14ac:dyDescent="0.2">
      <c r="A13" s="20" t="s">
        <v>25</v>
      </c>
      <c r="B13" s="20"/>
      <c r="C13" s="20"/>
      <c r="D13" s="20"/>
      <c r="E13" s="25">
        <f>SUM(E11:E12)</f>
        <v>2470.0949999999998</v>
      </c>
      <c r="F13" s="26">
        <f>SUM(F11:F12)</f>
        <v>7.8196195448970798</v>
      </c>
      <c r="G13" s="25"/>
      <c r="H13" s="14"/>
      <c r="I13" s="14"/>
    </row>
    <row r="14" spans="1:9" x14ac:dyDescent="0.2">
      <c r="A14" s="21"/>
      <c r="B14" s="21"/>
      <c r="C14" s="21"/>
      <c r="D14" s="21"/>
      <c r="E14" s="22"/>
      <c r="F14" s="23"/>
      <c r="G14" s="22"/>
    </row>
    <row r="15" spans="1:9" x14ac:dyDescent="0.2">
      <c r="A15" s="20" t="s">
        <v>51</v>
      </c>
      <c r="B15" s="21"/>
      <c r="C15" s="21"/>
      <c r="D15" s="21"/>
      <c r="E15" s="22"/>
      <c r="F15" s="23"/>
      <c r="G15" s="22"/>
    </row>
    <row r="16" spans="1:9" x14ac:dyDescent="0.2">
      <c r="A16" s="21" t="s">
        <v>1041</v>
      </c>
      <c r="B16" s="21" t="s">
        <v>1042</v>
      </c>
      <c r="C16" s="21" t="s">
        <v>47</v>
      </c>
      <c r="D16" s="24">
        <v>500</v>
      </c>
      <c r="E16" s="22">
        <v>2478.8775000000001</v>
      </c>
      <c r="F16" s="23">
        <v>7.8474224466692997</v>
      </c>
      <c r="G16" s="22">
        <v>7.7754000000000003</v>
      </c>
    </row>
    <row r="17" spans="1:9" x14ac:dyDescent="0.2">
      <c r="A17" s="21" t="s">
        <v>898</v>
      </c>
      <c r="B17" s="21" t="s">
        <v>899</v>
      </c>
      <c r="C17" s="21" t="s">
        <v>46</v>
      </c>
      <c r="D17" s="24">
        <v>500</v>
      </c>
      <c r="E17" s="22">
        <v>2475.0625</v>
      </c>
      <c r="F17" s="23">
        <v>7.8353452396939502</v>
      </c>
      <c r="G17" s="22">
        <v>7.8250000000000002</v>
      </c>
    </row>
    <row r="18" spans="1:9" x14ac:dyDescent="0.2">
      <c r="A18" s="20" t="s">
        <v>25</v>
      </c>
      <c r="B18" s="20"/>
      <c r="C18" s="20"/>
      <c r="D18" s="20"/>
      <c r="E18" s="25">
        <f>SUM(E15:E17)</f>
        <v>4953.9400000000005</v>
      </c>
      <c r="F18" s="26">
        <f>SUM(F15:F17)</f>
        <v>15.682767686363249</v>
      </c>
      <c r="G18" s="25"/>
      <c r="H18" s="14"/>
      <c r="I18" s="14"/>
    </row>
    <row r="19" spans="1:9" x14ac:dyDescent="0.2">
      <c r="A19" s="21"/>
      <c r="B19" s="21"/>
      <c r="C19" s="21"/>
      <c r="D19" s="21"/>
      <c r="E19" s="22"/>
      <c r="F19" s="23"/>
      <c r="G19" s="22"/>
    </row>
    <row r="20" spans="1:9" x14ac:dyDescent="0.2">
      <c r="A20" s="20" t="s">
        <v>60</v>
      </c>
      <c r="B20" s="21"/>
      <c r="C20" s="21"/>
      <c r="D20" s="21"/>
      <c r="E20" s="22"/>
      <c r="F20" s="23"/>
      <c r="G20" s="22"/>
    </row>
    <row r="21" spans="1:9" x14ac:dyDescent="0.2">
      <c r="A21" s="21" t="s">
        <v>1043</v>
      </c>
      <c r="B21" s="21" t="s">
        <v>1044</v>
      </c>
      <c r="C21" s="21" t="s">
        <v>62</v>
      </c>
      <c r="D21" s="24">
        <v>9500000</v>
      </c>
      <c r="E21" s="22">
        <v>9850.8856667</v>
      </c>
      <c r="F21" s="23">
        <v>31.185107493385399</v>
      </c>
      <c r="G21" s="22">
        <v>7.9561374126191096</v>
      </c>
    </row>
    <row r="22" spans="1:9" x14ac:dyDescent="0.2">
      <c r="A22" s="21" t="s">
        <v>1045</v>
      </c>
      <c r="B22" s="21" t="s">
        <v>1046</v>
      </c>
      <c r="C22" s="21" t="s">
        <v>62</v>
      </c>
      <c r="D22" s="24">
        <v>7000000</v>
      </c>
      <c r="E22" s="22">
        <v>7087.6648888999998</v>
      </c>
      <c r="F22" s="23">
        <v>22.4375349502441</v>
      </c>
      <c r="G22" s="22">
        <v>7.5948850353220898</v>
      </c>
    </row>
    <row r="23" spans="1:9" x14ac:dyDescent="0.2">
      <c r="A23" s="21" t="s">
        <v>61</v>
      </c>
      <c r="B23" s="21" t="s">
        <v>838</v>
      </c>
      <c r="C23" s="21" t="s">
        <v>62</v>
      </c>
      <c r="D23" s="24">
        <v>4500000</v>
      </c>
      <c r="E23" s="22">
        <v>4622.7664999999997</v>
      </c>
      <c r="F23" s="23">
        <v>14.634366400845099</v>
      </c>
      <c r="G23" s="22">
        <v>7.3047187199999897</v>
      </c>
    </row>
    <row r="24" spans="1:9" x14ac:dyDescent="0.2">
      <c r="A24" s="21" t="s">
        <v>1047</v>
      </c>
      <c r="B24" s="21" t="s">
        <v>1048</v>
      </c>
      <c r="C24" s="21" t="s">
        <v>62</v>
      </c>
      <c r="D24" s="24">
        <v>3000000</v>
      </c>
      <c r="E24" s="22">
        <v>3033.4793332999998</v>
      </c>
      <c r="F24" s="23">
        <v>9.6031344072653209</v>
      </c>
      <c r="G24" s="22">
        <v>8.0303827134474197</v>
      </c>
    </row>
    <row r="25" spans="1:9" x14ac:dyDescent="0.2">
      <c r="A25" s="21" t="s">
        <v>1049</v>
      </c>
      <c r="B25" s="21" t="s">
        <v>1050</v>
      </c>
      <c r="C25" s="21" t="s">
        <v>62</v>
      </c>
      <c r="D25" s="24">
        <v>500000</v>
      </c>
      <c r="E25" s="22">
        <v>504.03199999999998</v>
      </c>
      <c r="F25" s="23">
        <v>1.59562222443006</v>
      </c>
      <c r="G25" s="22">
        <v>8.0352041140245092</v>
      </c>
    </row>
    <row r="26" spans="1:9" x14ac:dyDescent="0.2">
      <c r="A26" s="20" t="s">
        <v>25</v>
      </c>
      <c r="B26" s="20"/>
      <c r="C26" s="20"/>
      <c r="D26" s="20"/>
      <c r="E26" s="25">
        <f>SUM(E21:E25)</f>
        <v>25098.828388899994</v>
      </c>
      <c r="F26" s="26">
        <f>SUM(F21:F25)</f>
        <v>79.455765476169972</v>
      </c>
      <c r="G26" s="25"/>
      <c r="H26" s="14"/>
      <c r="I26" s="14"/>
    </row>
    <row r="27" spans="1:9" x14ac:dyDescent="0.2">
      <c r="A27" s="21"/>
      <c r="B27" s="21"/>
      <c r="C27" s="21"/>
      <c r="D27" s="21"/>
      <c r="E27" s="22"/>
      <c r="F27" s="23"/>
      <c r="G27" s="22"/>
    </row>
    <row r="28" spans="1:9" x14ac:dyDescent="0.2">
      <c r="A28" s="20" t="s">
        <v>921</v>
      </c>
      <c r="B28" s="21"/>
      <c r="C28" s="21"/>
      <c r="D28" s="21"/>
      <c r="E28" s="22"/>
      <c r="F28" s="23"/>
      <c r="G28" s="22"/>
    </row>
    <row r="29" spans="1:9" x14ac:dyDescent="0.2">
      <c r="A29" s="21" t="s">
        <v>922</v>
      </c>
      <c r="B29" s="21" t="s">
        <v>923</v>
      </c>
      <c r="C29" s="21" t="s">
        <v>924</v>
      </c>
      <c r="D29" s="24">
        <v>789.46100000000001</v>
      </c>
      <c r="E29" s="22">
        <v>79.590855199999993</v>
      </c>
      <c r="F29" s="23">
        <v>0.25196205284290402</v>
      </c>
      <c r="G29" s="22">
        <v>7.18</v>
      </c>
    </row>
    <row r="30" spans="1:9" x14ac:dyDescent="0.2">
      <c r="A30" s="20" t="s">
        <v>25</v>
      </c>
      <c r="B30" s="20"/>
      <c r="C30" s="20"/>
      <c r="D30" s="20"/>
      <c r="E30" s="25">
        <f>SUM(E29:E29)</f>
        <v>79.590855199999993</v>
      </c>
      <c r="F30" s="26">
        <f>SUM(F29:F29)</f>
        <v>0.25196205284290402</v>
      </c>
      <c r="G30" s="25"/>
      <c r="H30" s="14"/>
      <c r="I30" s="14"/>
    </row>
    <row r="31" spans="1:9" x14ac:dyDescent="0.2">
      <c r="A31" s="21"/>
      <c r="B31" s="21"/>
      <c r="C31" s="21"/>
      <c r="D31" s="21"/>
      <c r="E31" s="22"/>
      <c r="F31" s="23"/>
      <c r="G31" s="22"/>
    </row>
    <row r="32" spans="1:9" x14ac:dyDescent="0.2">
      <c r="A32" s="20" t="s">
        <v>26</v>
      </c>
      <c r="B32" s="20"/>
      <c r="C32" s="20"/>
      <c r="D32" s="20"/>
      <c r="E32" s="25">
        <f>E8+E13+E18+E26+E30</f>
        <v>33615.794593999992</v>
      </c>
      <c r="F32" s="26">
        <f>F8+F13+F18+F26+F30</f>
        <v>106.41806263503547</v>
      </c>
      <c r="G32" s="25"/>
      <c r="H32" s="14"/>
      <c r="I32" s="14"/>
    </row>
    <row r="33" spans="1:9" x14ac:dyDescent="0.2">
      <c r="A33" s="20"/>
      <c r="B33" s="20"/>
      <c r="C33" s="20"/>
      <c r="D33" s="20"/>
      <c r="E33" s="25"/>
      <c r="F33" s="26"/>
      <c r="G33" s="25"/>
      <c r="H33" s="14"/>
      <c r="I33" s="14"/>
    </row>
    <row r="34" spans="1:9" x14ac:dyDescent="0.2">
      <c r="A34" s="20" t="s">
        <v>28</v>
      </c>
      <c r="B34" s="20"/>
      <c r="C34" s="20"/>
      <c r="D34" s="20"/>
      <c r="E34" s="25">
        <f>E36-(E8+E13+E18+E26+E30)</f>
        <v>-2027.3651848999907</v>
      </c>
      <c r="F34" s="26">
        <f>F36-(F8+F13+F18+F26+F30)</f>
        <v>-6.4180626350354686</v>
      </c>
      <c r="G34" s="25"/>
      <c r="H34" s="14"/>
      <c r="I34" s="14"/>
    </row>
    <row r="35" spans="1:9" x14ac:dyDescent="0.2">
      <c r="A35" s="20"/>
      <c r="B35" s="20"/>
      <c r="C35" s="20"/>
      <c r="D35" s="20"/>
      <c r="E35" s="25"/>
      <c r="F35" s="26"/>
      <c r="G35" s="25"/>
      <c r="H35" s="14"/>
      <c r="I35" s="14"/>
    </row>
    <row r="36" spans="1:9" x14ac:dyDescent="0.2">
      <c r="A36" s="27" t="s">
        <v>27</v>
      </c>
      <c r="B36" s="27"/>
      <c r="C36" s="27"/>
      <c r="D36" s="27"/>
      <c r="E36" s="28">
        <v>31588.429409100001</v>
      </c>
      <c r="F36" s="29">
        <v>100</v>
      </c>
      <c r="G36" s="28"/>
      <c r="H36" s="14"/>
      <c r="I36" s="14"/>
    </row>
    <row r="38" spans="1:9" x14ac:dyDescent="0.2">
      <c r="A38" s="14" t="s">
        <v>56</v>
      </c>
    </row>
    <row r="39" spans="1:9" x14ac:dyDescent="0.2">
      <c r="A39" s="14" t="s">
        <v>30</v>
      </c>
    </row>
    <row r="40" spans="1:9" x14ac:dyDescent="0.2">
      <c r="A40" s="14" t="s">
        <v>925</v>
      </c>
    </row>
    <row r="41" spans="1:9" x14ac:dyDescent="0.2">
      <c r="A41" s="14"/>
    </row>
    <row r="42" spans="1:9" ht="35.25" customHeight="1" x14ac:dyDescent="0.2">
      <c r="A42" s="98" t="s">
        <v>1051</v>
      </c>
      <c r="B42" s="98"/>
      <c r="C42" s="98"/>
      <c r="D42" s="98"/>
      <c r="E42" s="98"/>
      <c r="F42" s="98"/>
      <c r="G42" s="98"/>
    </row>
    <row r="44" spans="1:9" x14ac:dyDescent="0.2">
      <c r="A44" s="14" t="s">
        <v>31</v>
      </c>
    </row>
    <row r="45" spans="1:9" x14ac:dyDescent="0.2">
      <c r="A45" s="14" t="s">
        <v>32</v>
      </c>
    </row>
    <row r="46" spans="1:9" x14ac:dyDescent="0.2">
      <c r="A46" s="14" t="s">
        <v>33</v>
      </c>
      <c r="B46" s="14"/>
      <c r="C46" s="30" t="s">
        <v>35</v>
      </c>
      <c r="D46" s="14" t="s">
        <v>34</v>
      </c>
    </row>
    <row r="47" spans="1:9" x14ac:dyDescent="0.2">
      <c r="A47" s="7" t="s">
        <v>63</v>
      </c>
      <c r="C47" s="31">
        <v>34.771299999999997</v>
      </c>
      <c r="D47" s="31">
        <v>36.029800000000002</v>
      </c>
    </row>
    <row r="48" spans="1:9" x14ac:dyDescent="0.2">
      <c r="A48" s="7" t="s">
        <v>953</v>
      </c>
      <c r="C48" s="31">
        <v>10.1587</v>
      </c>
      <c r="D48" s="31">
        <v>10.1751</v>
      </c>
    </row>
    <row r="49" spans="1:5" x14ac:dyDescent="0.2">
      <c r="A49" s="7" t="s">
        <v>64</v>
      </c>
      <c r="C49" s="31">
        <v>37.416699999999999</v>
      </c>
      <c r="D49" s="31">
        <v>38.9009</v>
      </c>
    </row>
    <row r="50" spans="1:5" x14ac:dyDescent="0.2">
      <c r="A50" s="7" t="s">
        <v>955</v>
      </c>
      <c r="C50" s="31">
        <v>10.0564</v>
      </c>
      <c r="D50" s="31">
        <v>10.0747</v>
      </c>
    </row>
    <row r="52" spans="1:5" x14ac:dyDescent="0.2">
      <c r="A52" s="14" t="s">
        <v>941</v>
      </c>
    </row>
    <row r="53" spans="1:5" x14ac:dyDescent="0.2">
      <c r="A53" s="94" t="s">
        <v>57</v>
      </c>
      <c r="B53" s="95"/>
      <c r="C53" s="34" t="s">
        <v>58</v>
      </c>
    </row>
    <row r="54" spans="1:5" x14ac:dyDescent="0.2">
      <c r="A54" s="90" t="s">
        <v>953</v>
      </c>
      <c r="B54" s="91"/>
      <c r="C54" s="35">
        <v>0.34573122000000001</v>
      </c>
    </row>
    <row r="55" spans="1:5" x14ac:dyDescent="0.2">
      <c r="A55" s="90" t="s">
        <v>955</v>
      </c>
      <c r="B55" s="91"/>
      <c r="C55" s="35">
        <v>0.36780446</v>
      </c>
    </row>
    <row r="56" spans="1:5" x14ac:dyDescent="0.2">
      <c r="A56" s="7" t="s">
        <v>59</v>
      </c>
    </row>
    <row r="57" spans="1:5" x14ac:dyDescent="0.2">
      <c r="A57" s="7" t="s">
        <v>36</v>
      </c>
    </row>
    <row r="59" spans="1:5" x14ac:dyDescent="0.2">
      <c r="A59" s="14" t="s">
        <v>942</v>
      </c>
      <c r="D59" s="32">
        <v>6.5023036435409303</v>
      </c>
      <c r="E59" s="10" t="s">
        <v>39</v>
      </c>
    </row>
    <row r="61" spans="1:5" x14ac:dyDescent="0.2">
      <c r="A61" s="14" t="s">
        <v>844</v>
      </c>
      <c r="D61" s="30" t="s">
        <v>38</v>
      </c>
    </row>
    <row r="63" spans="1:5" x14ac:dyDescent="0.2">
      <c r="A63" s="14" t="s">
        <v>943</v>
      </c>
    </row>
    <row r="64" spans="1:5" ht="15" x14ac:dyDescent="0.25">
      <c r="A64" s="71"/>
    </row>
    <row r="65" spans="1:1" x14ac:dyDescent="0.2">
      <c r="A65" s="54" t="s">
        <v>809</v>
      </c>
    </row>
    <row r="66" spans="1:1" x14ac:dyDescent="0.2">
      <c r="A66" s="56"/>
    </row>
    <row r="67" spans="1:1" x14ac:dyDescent="0.2">
      <c r="A67" s="56"/>
    </row>
    <row r="68" spans="1:1" x14ac:dyDescent="0.2">
      <c r="A68" s="56"/>
    </row>
    <row r="69" spans="1:1" x14ac:dyDescent="0.2">
      <c r="A69" s="56"/>
    </row>
    <row r="70" spans="1:1" x14ac:dyDescent="0.2">
      <c r="A70" s="56"/>
    </row>
    <row r="71" spans="1:1" x14ac:dyDescent="0.2">
      <c r="A71" s="56"/>
    </row>
    <row r="72" spans="1:1" x14ac:dyDescent="0.2">
      <c r="A72" s="56"/>
    </row>
    <row r="73" spans="1:1" x14ac:dyDescent="0.2">
      <c r="A73" s="56"/>
    </row>
    <row r="74" spans="1:1" x14ac:dyDescent="0.2">
      <c r="A74" s="56"/>
    </row>
    <row r="75" spans="1:1" x14ac:dyDescent="0.2">
      <c r="A75" s="56"/>
    </row>
    <row r="76" spans="1:1" x14ac:dyDescent="0.2">
      <c r="A76" s="56"/>
    </row>
    <row r="77" spans="1:1" x14ac:dyDescent="0.2">
      <c r="A77" s="56"/>
    </row>
    <row r="78" spans="1:1" x14ac:dyDescent="0.2">
      <c r="A78" s="56"/>
    </row>
    <row r="79" spans="1:1" x14ac:dyDescent="0.2">
      <c r="A79" s="54" t="s">
        <v>1052</v>
      </c>
    </row>
    <row r="80" spans="1:1" x14ac:dyDescent="0.2">
      <c r="A80" s="56"/>
    </row>
    <row r="81" spans="1:1" x14ac:dyDescent="0.2">
      <c r="A81" s="54" t="s">
        <v>962</v>
      </c>
    </row>
    <row r="82" spans="1:1" x14ac:dyDescent="0.2">
      <c r="A82" s="56"/>
    </row>
    <row r="83" spans="1:1" x14ac:dyDescent="0.2">
      <c r="A83" s="56"/>
    </row>
    <row r="84" spans="1:1" x14ac:dyDescent="0.2">
      <c r="A84" s="56"/>
    </row>
    <row r="85" spans="1:1" x14ac:dyDescent="0.2">
      <c r="A85" s="56"/>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6"/>
    </row>
    <row r="98" spans="1:1" x14ac:dyDescent="0.2">
      <c r="A98" s="55"/>
    </row>
  </sheetData>
  <mergeCells count="5">
    <mergeCell ref="A1:G1"/>
    <mergeCell ref="A42:G42"/>
    <mergeCell ref="A53:B53"/>
    <mergeCell ref="A54:B54"/>
    <mergeCell ref="A55:B55"/>
  </mergeCells>
  <conditionalFormatting sqref="F2:F3">
    <cfRule type="cellIs" dxfId="74" priority="3" stopIfTrue="1" operator="between">
      <formula>0.009</formula>
      <formula>-0.009</formula>
    </cfRule>
  </conditionalFormatting>
  <conditionalFormatting sqref="F5:F41">
    <cfRule type="cellIs" dxfId="73" priority="1" stopIfTrue="1" operator="between">
      <formula>0.009</formula>
      <formula>-0.009</formula>
    </cfRule>
  </conditionalFormatting>
  <conditionalFormatting sqref="F43:F200">
    <cfRule type="cellIs" dxfId="72"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0"/>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7" s="1" customFormat="1" ht="15" x14ac:dyDescent="0.2">
      <c r="A1" s="92" t="s">
        <v>1053</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858</v>
      </c>
      <c r="D4" s="13" t="s">
        <v>1</v>
      </c>
      <c r="E4" s="50" t="s">
        <v>6</v>
      </c>
      <c r="F4" s="12" t="s">
        <v>3</v>
      </c>
      <c r="G4" s="12" t="s">
        <v>5</v>
      </c>
    </row>
    <row r="5" spans="1:7" x14ac:dyDescent="0.2">
      <c r="A5" s="16" t="s">
        <v>24</v>
      </c>
      <c r="B5" s="17"/>
      <c r="C5" s="17"/>
      <c r="D5" s="17"/>
      <c r="E5" s="18"/>
      <c r="F5" s="19"/>
      <c r="G5" s="18"/>
    </row>
    <row r="6" spans="1:7" x14ac:dyDescent="0.2">
      <c r="A6" s="20" t="s">
        <v>40</v>
      </c>
      <c r="B6" s="21"/>
      <c r="C6" s="21"/>
      <c r="D6" s="21"/>
      <c r="E6" s="22"/>
      <c r="F6" s="23"/>
      <c r="G6" s="22"/>
    </row>
    <row r="7" spans="1:7" x14ac:dyDescent="0.2">
      <c r="A7" s="21" t="s">
        <v>1054</v>
      </c>
      <c r="B7" s="21" t="s">
        <v>1055</v>
      </c>
      <c r="C7" s="21" t="s">
        <v>65</v>
      </c>
      <c r="D7" s="24">
        <v>650</v>
      </c>
      <c r="E7" s="22">
        <v>6767.6204041000001</v>
      </c>
      <c r="F7" s="23">
        <v>8.9279583834251408</v>
      </c>
      <c r="G7" s="22">
        <v>7.62</v>
      </c>
    </row>
    <row r="8" spans="1:7" x14ac:dyDescent="0.2">
      <c r="A8" s="21" t="s">
        <v>1056</v>
      </c>
      <c r="B8" s="21" t="s">
        <v>1057</v>
      </c>
      <c r="C8" s="21" t="s">
        <v>65</v>
      </c>
      <c r="D8" s="24">
        <v>500</v>
      </c>
      <c r="E8" s="22">
        <v>5337.9334246999997</v>
      </c>
      <c r="F8" s="23">
        <v>7.0418913330812503</v>
      </c>
      <c r="G8" s="22">
        <v>8.08</v>
      </c>
    </row>
    <row r="9" spans="1:7" x14ac:dyDescent="0.2">
      <c r="A9" s="21" t="s">
        <v>1058</v>
      </c>
      <c r="B9" s="21" t="s">
        <v>1059</v>
      </c>
      <c r="C9" s="21" t="s">
        <v>66</v>
      </c>
      <c r="D9" s="24">
        <v>5000</v>
      </c>
      <c r="E9" s="22">
        <v>5318.1831694000002</v>
      </c>
      <c r="F9" s="23">
        <v>7.0158364649220397</v>
      </c>
      <c r="G9" s="22">
        <v>7.5750000000000002</v>
      </c>
    </row>
    <row r="10" spans="1:7" x14ac:dyDescent="0.2">
      <c r="A10" s="21" t="s">
        <v>1060</v>
      </c>
      <c r="B10" s="21" t="s">
        <v>1061</v>
      </c>
      <c r="C10" s="21" t="s">
        <v>65</v>
      </c>
      <c r="D10" s="24">
        <v>500</v>
      </c>
      <c r="E10" s="22">
        <v>5285.1907534000002</v>
      </c>
      <c r="F10" s="23">
        <v>6.9723123161919798</v>
      </c>
      <c r="G10" s="22">
        <v>7.64</v>
      </c>
    </row>
    <row r="11" spans="1:7" x14ac:dyDescent="0.2">
      <c r="A11" s="21" t="s">
        <v>1062</v>
      </c>
      <c r="B11" s="21" t="s">
        <v>1063</v>
      </c>
      <c r="C11" s="21" t="s">
        <v>65</v>
      </c>
      <c r="D11" s="24">
        <v>500</v>
      </c>
      <c r="E11" s="22">
        <v>5107.8139725999999</v>
      </c>
      <c r="F11" s="23">
        <v>6.7383138909539202</v>
      </c>
      <c r="G11" s="22">
        <v>7.8150000000000004</v>
      </c>
    </row>
    <row r="12" spans="1:7" x14ac:dyDescent="0.2">
      <c r="A12" s="21" t="s">
        <v>1064</v>
      </c>
      <c r="B12" s="21" t="s">
        <v>1065</v>
      </c>
      <c r="C12" s="21" t="s">
        <v>66</v>
      </c>
      <c r="D12" s="24">
        <v>500</v>
      </c>
      <c r="E12" s="22">
        <v>5066.4470492</v>
      </c>
      <c r="F12" s="23">
        <v>6.6837419515552803</v>
      </c>
      <c r="G12" s="22">
        <v>7.78</v>
      </c>
    </row>
    <row r="13" spans="1:7" x14ac:dyDescent="0.2">
      <c r="A13" s="21" t="s">
        <v>1066</v>
      </c>
      <c r="B13" s="21" t="s">
        <v>1067</v>
      </c>
      <c r="C13" s="21" t="s">
        <v>65</v>
      </c>
      <c r="D13" s="24">
        <v>250</v>
      </c>
      <c r="E13" s="22">
        <v>2641.2099727</v>
      </c>
      <c r="F13" s="23">
        <v>3.4843285098950401</v>
      </c>
      <c r="G13" s="22">
        <v>7.79</v>
      </c>
    </row>
    <row r="14" spans="1:7" x14ac:dyDescent="0.2">
      <c r="A14" s="21" t="s">
        <v>1068</v>
      </c>
      <c r="B14" s="21" t="s">
        <v>1069</v>
      </c>
      <c r="C14" s="21" t="s">
        <v>65</v>
      </c>
      <c r="D14" s="24">
        <v>250</v>
      </c>
      <c r="E14" s="22">
        <v>2631.7650075000001</v>
      </c>
      <c r="F14" s="23">
        <v>3.47186855333669</v>
      </c>
      <c r="G14" s="22">
        <v>7.81</v>
      </c>
    </row>
    <row r="15" spans="1:7" x14ac:dyDescent="0.2">
      <c r="A15" s="21" t="s">
        <v>1070</v>
      </c>
      <c r="B15" s="21" t="s">
        <v>1071</v>
      </c>
      <c r="C15" s="21" t="s">
        <v>65</v>
      </c>
      <c r="D15" s="24">
        <v>250</v>
      </c>
      <c r="E15" s="22">
        <v>2627.8381967</v>
      </c>
      <c r="F15" s="23">
        <v>3.46668823864576</v>
      </c>
      <c r="G15" s="22">
        <v>7.6801000000000004</v>
      </c>
    </row>
    <row r="16" spans="1:7" x14ac:dyDescent="0.2">
      <c r="A16" s="21" t="s">
        <v>1072</v>
      </c>
      <c r="B16" s="21" t="s">
        <v>1073</v>
      </c>
      <c r="C16" s="21" t="s">
        <v>863</v>
      </c>
      <c r="D16" s="24">
        <v>2500</v>
      </c>
      <c r="E16" s="22">
        <v>2592.9368442999998</v>
      </c>
      <c r="F16" s="23">
        <v>3.4206457889889101</v>
      </c>
      <c r="G16" s="22">
        <v>8.1999999999999993</v>
      </c>
    </row>
    <row r="17" spans="1:9" x14ac:dyDescent="0.2">
      <c r="A17" s="21" t="s">
        <v>1074</v>
      </c>
      <c r="B17" s="21" t="s">
        <v>1075</v>
      </c>
      <c r="C17" s="21" t="s">
        <v>65</v>
      </c>
      <c r="D17" s="24">
        <v>250</v>
      </c>
      <c r="E17" s="22">
        <v>2584.3034972999999</v>
      </c>
      <c r="F17" s="23">
        <v>3.4092565327772402</v>
      </c>
      <c r="G17" s="22">
        <v>7.77</v>
      </c>
    </row>
    <row r="18" spans="1:9" x14ac:dyDescent="0.2">
      <c r="A18" s="21" t="s">
        <v>1076</v>
      </c>
      <c r="B18" s="21" t="s">
        <v>1077</v>
      </c>
      <c r="C18" s="21" t="s">
        <v>65</v>
      </c>
      <c r="D18" s="24">
        <v>250</v>
      </c>
      <c r="E18" s="22">
        <v>2513.0803962</v>
      </c>
      <c r="F18" s="23">
        <v>3.3152978228333301</v>
      </c>
      <c r="G18" s="22">
        <v>7.9</v>
      </c>
    </row>
    <row r="19" spans="1:9" x14ac:dyDescent="0.2">
      <c r="A19" s="21" t="s">
        <v>1078</v>
      </c>
      <c r="B19" s="21" t="s">
        <v>1079</v>
      </c>
      <c r="C19" s="21" t="s">
        <v>65</v>
      </c>
      <c r="D19" s="24">
        <v>250</v>
      </c>
      <c r="E19" s="22">
        <v>2497.7751708000001</v>
      </c>
      <c r="F19" s="23">
        <v>3.2951069126963901</v>
      </c>
      <c r="G19" s="22">
        <v>8.1475000000000009</v>
      </c>
    </row>
    <row r="20" spans="1:9" x14ac:dyDescent="0.2">
      <c r="A20" s="21" t="s">
        <v>1080</v>
      </c>
      <c r="B20" s="21" t="s">
        <v>1081</v>
      </c>
      <c r="C20" s="21" t="s">
        <v>65</v>
      </c>
      <c r="D20" s="24">
        <v>250</v>
      </c>
      <c r="E20" s="22">
        <v>2438.8823496999998</v>
      </c>
      <c r="F20" s="23">
        <v>3.2174145150044602</v>
      </c>
      <c r="G20" s="22">
        <v>7.64</v>
      </c>
    </row>
    <row r="21" spans="1:9" x14ac:dyDescent="0.2">
      <c r="A21" s="21" t="s">
        <v>1082</v>
      </c>
      <c r="B21" s="21" t="s">
        <v>1083</v>
      </c>
      <c r="C21" s="21" t="s">
        <v>65</v>
      </c>
      <c r="D21" s="24">
        <v>200</v>
      </c>
      <c r="E21" s="22">
        <v>2041.5028852</v>
      </c>
      <c r="F21" s="23">
        <v>2.69318485825031</v>
      </c>
      <c r="G21" s="22">
        <v>7.7450999999999999</v>
      </c>
    </row>
    <row r="22" spans="1:9" x14ac:dyDescent="0.2">
      <c r="A22" s="21" t="s">
        <v>1084</v>
      </c>
      <c r="B22" s="21" t="s">
        <v>1085</v>
      </c>
      <c r="C22" s="21" t="s">
        <v>65</v>
      </c>
      <c r="D22" s="24">
        <v>100</v>
      </c>
      <c r="E22" s="22">
        <v>1009.8606393</v>
      </c>
      <c r="F22" s="23">
        <v>1.33222509868718</v>
      </c>
      <c r="G22" s="22">
        <v>7.79</v>
      </c>
    </row>
    <row r="23" spans="1:9" x14ac:dyDescent="0.2">
      <c r="A23" s="21" t="s">
        <v>1086</v>
      </c>
      <c r="B23" s="21" t="s">
        <v>1087</v>
      </c>
      <c r="C23" s="21" t="s">
        <v>65</v>
      </c>
      <c r="D23" s="24">
        <v>100</v>
      </c>
      <c r="E23" s="22">
        <v>1004.6180219</v>
      </c>
      <c r="F23" s="23">
        <v>1.3253089498530899</v>
      </c>
      <c r="G23" s="22">
        <v>7.8</v>
      </c>
    </row>
    <row r="24" spans="1:9" x14ac:dyDescent="0.2">
      <c r="A24" s="21" t="s">
        <v>1088</v>
      </c>
      <c r="B24" s="21" t="s">
        <v>1089</v>
      </c>
      <c r="C24" s="21" t="s">
        <v>65</v>
      </c>
      <c r="D24" s="24">
        <v>45</v>
      </c>
      <c r="E24" s="22">
        <v>486.20476230000003</v>
      </c>
      <c r="F24" s="23">
        <v>0.64140947991227903</v>
      </c>
      <c r="G24" s="22">
        <v>7.8776000000000002</v>
      </c>
    </row>
    <row r="25" spans="1:9" x14ac:dyDescent="0.2">
      <c r="A25" s="20" t="s">
        <v>25</v>
      </c>
      <c r="B25" s="20"/>
      <c r="C25" s="20"/>
      <c r="D25" s="20"/>
      <c r="E25" s="25">
        <f>SUM(E6:E24)</f>
        <v>57953.166517300015</v>
      </c>
      <c r="F25" s="26">
        <f>SUM(F6:F24)</f>
        <v>76.452789601010295</v>
      </c>
      <c r="G25" s="25"/>
      <c r="H25" s="14"/>
      <c r="I25" s="14"/>
    </row>
    <row r="26" spans="1:9" x14ac:dyDescent="0.2">
      <c r="A26" s="21"/>
      <c r="B26" s="21"/>
      <c r="C26" s="21"/>
      <c r="D26" s="21"/>
      <c r="E26" s="22"/>
      <c r="F26" s="23"/>
      <c r="G26" s="22"/>
    </row>
    <row r="27" spans="1:9" x14ac:dyDescent="0.2">
      <c r="A27" s="20" t="s">
        <v>60</v>
      </c>
      <c r="B27" s="21"/>
      <c r="C27" s="21"/>
      <c r="D27" s="21"/>
      <c r="E27" s="22"/>
      <c r="F27" s="23"/>
      <c r="G27" s="22"/>
    </row>
    <row r="28" spans="1:9" x14ac:dyDescent="0.2">
      <c r="A28" s="21" t="s">
        <v>61</v>
      </c>
      <c r="B28" s="21" t="s">
        <v>838</v>
      </c>
      <c r="C28" s="21" t="s">
        <v>62</v>
      </c>
      <c r="D28" s="24">
        <v>14000000</v>
      </c>
      <c r="E28" s="22">
        <v>14383.715280099999</v>
      </c>
      <c r="F28" s="23">
        <v>18.975238525785301</v>
      </c>
      <c r="G28" s="22">
        <v>7.3047187199999897</v>
      </c>
    </row>
    <row r="29" spans="1:9" x14ac:dyDescent="0.2">
      <c r="A29" s="20" t="s">
        <v>25</v>
      </c>
      <c r="B29" s="20"/>
      <c r="C29" s="20"/>
      <c r="D29" s="20"/>
      <c r="E29" s="25">
        <f>SUM(E28:E28)</f>
        <v>14383.715280099999</v>
      </c>
      <c r="F29" s="26">
        <f>SUM(F28:F28)</f>
        <v>18.975238525785301</v>
      </c>
      <c r="G29" s="25"/>
      <c r="H29" s="14"/>
      <c r="I29" s="14"/>
    </row>
    <row r="30" spans="1:9" x14ac:dyDescent="0.2">
      <c r="A30" s="21"/>
      <c r="B30" s="21"/>
      <c r="C30" s="21"/>
      <c r="D30" s="21"/>
      <c r="E30" s="22"/>
      <c r="F30" s="23"/>
      <c r="G30" s="22"/>
    </row>
    <row r="31" spans="1:9" x14ac:dyDescent="0.2">
      <c r="A31" s="20" t="s">
        <v>921</v>
      </c>
      <c r="B31" s="21"/>
      <c r="C31" s="21"/>
      <c r="D31" s="21"/>
      <c r="E31" s="22"/>
      <c r="F31" s="23"/>
      <c r="G31" s="22"/>
    </row>
    <row r="32" spans="1:9" x14ac:dyDescent="0.2">
      <c r="A32" s="21" t="s">
        <v>922</v>
      </c>
      <c r="B32" s="21" t="s">
        <v>923</v>
      </c>
      <c r="C32" s="21" t="s">
        <v>924</v>
      </c>
      <c r="D32" s="24">
        <v>1870.9059999999999</v>
      </c>
      <c r="E32" s="22">
        <v>188.61857449999999</v>
      </c>
      <c r="F32" s="23">
        <v>0.24882878810058201</v>
      </c>
      <c r="G32" s="22">
        <v>7.18</v>
      </c>
    </row>
    <row r="33" spans="1:9" x14ac:dyDescent="0.2">
      <c r="A33" s="20" t="s">
        <v>25</v>
      </c>
      <c r="B33" s="20"/>
      <c r="C33" s="20"/>
      <c r="D33" s="20"/>
      <c r="E33" s="25">
        <f>SUM(E32:E32)</f>
        <v>188.61857449999999</v>
      </c>
      <c r="F33" s="26">
        <f>SUM(F32:F32)</f>
        <v>0.24882878810058201</v>
      </c>
      <c r="G33" s="25"/>
      <c r="H33" s="14"/>
      <c r="I33" s="14"/>
    </row>
    <row r="34" spans="1:9" x14ac:dyDescent="0.2">
      <c r="A34" s="21"/>
      <c r="B34" s="21"/>
      <c r="C34" s="21"/>
      <c r="D34" s="21"/>
      <c r="E34" s="22"/>
      <c r="F34" s="23"/>
      <c r="G34" s="22"/>
    </row>
    <row r="35" spans="1:9" x14ac:dyDescent="0.2">
      <c r="A35" s="20" t="s">
        <v>26</v>
      </c>
      <c r="B35" s="20"/>
      <c r="C35" s="20"/>
      <c r="D35" s="20"/>
      <c r="E35" s="25">
        <f>E25+E29+E33</f>
        <v>72525.500371900009</v>
      </c>
      <c r="F35" s="26">
        <f>F25+F29+F33</f>
        <v>95.676856914896177</v>
      </c>
      <c r="G35" s="25"/>
      <c r="H35" s="14"/>
      <c r="I35" s="14"/>
    </row>
    <row r="36" spans="1:9" x14ac:dyDescent="0.2">
      <c r="A36" s="20"/>
      <c r="B36" s="20"/>
      <c r="C36" s="20"/>
      <c r="D36" s="20"/>
      <c r="E36" s="25"/>
      <c r="F36" s="26"/>
      <c r="G36" s="25"/>
      <c r="H36" s="14"/>
      <c r="I36" s="14"/>
    </row>
    <row r="37" spans="1:9" x14ac:dyDescent="0.2">
      <c r="A37" s="20" t="s">
        <v>28</v>
      </c>
      <c r="B37" s="20"/>
      <c r="C37" s="20"/>
      <c r="D37" s="20"/>
      <c r="E37" s="25">
        <f>E39-(E25+E29+E33)</f>
        <v>3277.0528373999841</v>
      </c>
      <c r="F37" s="26">
        <f>F39-(F25+F29+F33)</f>
        <v>4.3231430851038226</v>
      </c>
      <c r="G37" s="25"/>
      <c r="H37" s="14"/>
      <c r="I37" s="14"/>
    </row>
    <row r="38" spans="1:9" x14ac:dyDescent="0.2">
      <c r="A38" s="20"/>
      <c r="B38" s="20"/>
      <c r="C38" s="20"/>
      <c r="D38" s="20"/>
      <c r="E38" s="25"/>
      <c r="F38" s="26"/>
      <c r="G38" s="25"/>
      <c r="H38" s="14"/>
      <c r="I38" s="14"/>
    </row>
    <row r="39" spans="1:9" x14ac:dyDescent="0.2">
      <c r="A39" s="27" t="s">
        <v>27</v>
      </c>
      <c r="B39" s="27"/>
      <c r="C39" s="27"/>
      <c r="D39" s="27"/>
      <c r="E39" s="28">
        <v>75802.553209299993</v>
      </c>
      <c r="F39" s="29">
        <v>100</v>
      </c>
      <c r="G39" s="28"/>
      <c r="H39" s="14"/>
      <c r="I39" s="14"/>
    </row>
    <row r="41" spans="1:9" x14ac:dyDescent="0.2">
      <c r="A41" s="14" t="s">
        <v>30</v>
      </c>
    </row>
    <row r="42" spans="1:9" x14ac:dyDescent="0.2">
      <c r="A42" s="14" t="s">
        <v>925</v>
      </c>
    </row>
    <row r="43" spans="1:9" x14ac:dyDescent="0.2">
      <c r="A43" s="14"/>
    </row>
    <row r="44" spans="1:9" x14ac:dyDescent="0.2">
      <c r="A44" s="14" t="s">
        <v>31</v>
      </c>
    </row>
    <row r="45" spans="1:9" x14ac:dyDescent="0.2">
      <c r="A45" s="14" t="s">
        <v>32</v>
      </c>
    </row>
    <row r="46" spans="1:9" x14ac:dyDescent="0.2">
      <c r="A46" s="14" t="s">
        <v>33</v>
      </c>
      <c r="B46" s="14"/>
      <c r="C46" s="30" t="s">
        <v>35</v>
      </c>
      <c r="D46" s="14" t="s">
        <v>34</v>
      </c>
    </row>
    <row r="47" spans="1:9" x14ac:dyDescent="0.2">
      <c r="A47" s="7" t="s">
        <v>63</v>
      </c>
      <c r="C47" s="31">
        <v>85.003</v>
      </c>
      <c r="D47" s="31">
        <v>87.596299999999999</v>
      </c>
    </row>
    <row r="48" spans="1:9" x14ac:dyDescent="0.2">
      <c r="A48" s="7" t="s">
        <v>67</v>
      </c>
      <c r="C48" s="31">
        <v>14.8344</v>
      </c>
      <c r="D48" s="31">
        <v>14.8255</v>
      </c>
    </row>
    <row r="49" spans="1:4" x14ac:dyDescent="0.2">
      <c r="A49" s="7" t="s">
        <v>68</v>
      </c>
      <c r="C49" s="31">
        <v>12.0131</v>
      </c>
      <c r="D49" s="31">
        <v>11.8703</v>
      </c>
    </row>
    <row r="50" spans="1:4" x14ac:dyDescent="0.2">
      <c r="A50" s="7" t="s">
        <v>1090</v>
      </c>
      <c r="C50" s="31">
        <v>12.8719</v>
      </c>
      <c r="D50" s="31">
        <v>12.725899999999999</v>
      </c>
    </row>
    <row r="51" spans="1:4" x14ac:dyDescent="0.2">
      <c r="A51" s="7" t="s">
        <v>1091</v>
      </c>
      <c r="C51" s="31">
        <v>16.444900000000001</v>
      </c>
      <c r="D51" s="31">
        <v>16.9466</v>
      </c>
    </row>
    <row r="52" spans="1:4" x14ac:dyDescent="0.2">
      <c r="A52" s="7" t="s">
        <v>64</v>
      </c>
      <c r="C52" s="31">
        <v>91.045199999999994</v>
      </c>
      <c r="D52" s="31">
        <v>94.074299999999994</v>
      </c>
    </row>
    <row r="53" spans="1:4" x14ac:dyDescent="0.2">
      <c r="A53" s="7" t="s">
        <v>69</v>
      </c>
      <c r="C53" s="31">
        <v>16.5337</v>
      </c>
      <c r="D53" s="31">
        <v>16.566299999999998</v>
      </c>
    </row>
    <row r="54" spans="1:4" x14ac:dyDescent="0.2">
      <c r="A54" s="7" t="s">
        <v>70</v>
      </c>
      <c r="C54" s="31">
        <v>13.483499999999999</v>
      </c>
      <c r="D54" s="31">
        <v>13.3977</v>
      </c>
    </row>
    <row r="55" spans="1:4" x14ac:dyDescent="0.2">
      <c r="A55" s="7" t="s">
        <v>1092</v>
      </c>
      <c r="C55" s="31">
        <v>14.7521</v>
      </c>
      <c r="D55" s="31">
        <v>14.704000000000001</v>
      </c>
    </row>
    <row r="56" spans="1:4" x14ac:dyDescent="0.2">
      <c r="A56" s="7" t="s">
        <v>1093</v>
      </c>
      <c r="C56" s="31">
        <v>18.400099999999998</v>
      </c>
      <c r="D56" s="31">
        <v>19.012899999999998</v>
      </c>
    </row>
    <row r="58" spans="1:4" x14ac:dyDescent="0.2">
      <c r="A58" s="14" t="s">
        <v>941</v>
      </c>
    </row>
    <row r="59" spans="1:4" x14ac:dyDescent="0.2">
      <c r="A59" s="94" t="s">
        <v>57</v>
      </c>
      <c r="B59" s="95"/>
      <c r="C59" s="34" t="s">
        <v>58</v>
      </c>
    </row>
    <row r="60" spans="1:4" x14ac:dyDescent="0.2">
      <c r="A60" s="90" t="s">
        <v>67</v>
      </c>
      <c r="B60" s="91"/>
      <c r="C60" s="35">
        <v>0.45500000000000002</v>
      </c>
    </row>
    <row r="61" spans="1:4" x14ac:dyDescent="0.2">
      <c r="A61" s="90" t="s">
        <v>68</v>
      </c>
      <c r="B61" s="91"/>
      <c r="C61" s="35">
        <v>0.505</v>
      </c>
    </row>
    <row r="62" spans="1:4" x14ac:dyDescent="0.2">
      <c r="A62" s="90" t="s">
        <v>1090</v>
      </c>
      <c r="B62" s="91"/>
      <c r="C62" s="35">
        <v>0.53</v>
      </c>
    </row>
    <row r="63" spans="1:4" x14ac:dyDescent="0.2">
      <c r="A63" s="90" t="s">
        <v>69</v>
      </c>
      <c r="B63" s="91"/>
      <c r="C63" s="35">
        <v>0.51</v>
      </c>
    </row>
    <row r="64" spans="1:4" x14ac:dyDescent="0.2">
      <c r="A64" s="90" t="s">
        <v>70</v>
      </c>
      <c r="B64" s="91"/>
      <c r="C64" s="35">
        <v>0.53</v>
      </c>
    </row>
    <row r="65" spans="1:5" x14ac:dyDescent="0.2">
      <c r="A65" s="90" t="s">
        <v>1092</v>
      </c>
      <c r="B65" s="91"/>
      <c r="C65" s="35">
        <v>0.53</v>
      </c>
    </row>
    <row r="66" spans="1:5" x14ac:dyDescent="0.2">
      <c r="A66" s="7" t="s">
        <v>59</v>
      </c>
    </row>
    <row r="67" spans="1:5" x14ac:dyDescent="0.2">
      <c r="A67" s="7" t="s">
        <v>36</v>
      </c>
    </row>
    <row r="69" spans="1:5" x14ac:dyDescent="0.2">
      <c r="A69" s="14" t="s">
        <v>942</v>
      </c>
      <c r="D69" s="32">
        <v>2.9364570648533199</v>
      </c>
      <c r="E69" s="10" t="s">
        <v>39</v>
      </c>
    </row>
    <row r="71" spans="1:5" x14ac:dyDescent="0.2">
      <c r="A71" s="14" t="s">
        <v>844</v>
      </c>
      <c r="D71" s="30" t="s">
        <v>38</v>
      </c>
    </row>
    <row r="73" spans="1:5" x14ac:dyDescent="0.2">
      <c r="A73" s="14" t="s">
        <v>1094</v>
      </c>
    </row>
    <row r="74" spans="1:5" x14ac:dyDescent="0.2">
      <c r="A74" s="53" t="s">
        <v>1095</v>
      </c>
    </row>
    <row r="76" spans="1:5" x14ac:dyDescent="0.2">
      <c r="A76" s="14" t="s">
        <v>1096</v>
      </c>
    </row>
    <row r="77" spans="1:5" x14ac:dyDescent="0.2">
      <c r="A77" s="54"/>
    </row>
    <row r="78" spans="1:5" x14ac:dyDescent="0.2">
      <c r="A78" s="54" t="s">
        <v>809</v>
      </c>
    </row>
    <row r="79" spans="1:5" x14ac:dyDescent="0.2">
      <c r="A79" s="55"/>
    </row>
    <row r="80" spans="1:5" x14ac:dyDescent="0.2">
      <c r="A80" s="56"/>
    </row>
    <row r="81" spans="1:1" x14ac:dyDescent="0.2">
      <c r="A81" s="56"/>
    </row>
    <row r="82" spans="1:1" x14ac:dyDescent="0.2">
      <c r="A82" s="56"/>
    </row>
    <row r="83" spans="1:1" x14ac:dyDescent="0.2">
      <c r="A83" s="56"/>
    </row>
    <row r="84" spans="1:1" x14ac:dyDescent="0.2">
      <c r="A84" s="56"/>
    </row>
    <row r="85" spans="1:1" x14ac:dyDescent="0.2">
      <c r="A85" s="56"/>
    </row>
    <row r="86" spans="1:1" x14ac:dyDescent="0.2">
      <c r="A86" s="56"/>
    </row>
    <row r="87" spans="1:1" x14ac:dyDescent="0.2">
      <c r="A87" s="56"/>
    </row>
    <row r="88" spans="1:1" x14ac:dyDescent="0.2">
      <c r="A88" s="56"/>
    </row>
    <row r="89" spans="1:1" x14ac:dyDescent="0.2">
      <c r="A89" s="56"/>
    </row>
    <row r="90" spans="1:1" x14ac:dyDescent="0.2">
      <c r="A90" s="56"/>
    </row>
    <row r="91" spans="1:1" x14ac:dyDescent="0.2">
      <c r="A91" s="56"/>
    </row>
    <row r="92" spans="1:1" x14ac:dyDescent="0.2">
      <c r="A92" s="54" t="s">
        <v>1097</v>
      </c>
    </row>
    <row r="93" spans="1:1" x14ac:dyDescent="0.2">
      <c r="A93" s="56"/>
    </row>
    <row r="94" spans="1:1" x14ac:dyDescent="0.2">
      <c r="A94" s="54" t="s">
        <v>962</v>
      </c>
    </row>
    <row r="95" spans="1:1" x14ac:dyDescent="0.2">
      <c r="A95" s="56"/>
    </row>
    <row r="96" spans="1:1" x14ac:dyDescent="0.2">
      <c r="A96" s="56"/>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6"/>
    </row>
    <row r="106" spans="1:1" x14ac:dyDescent="0.2">
      <c r="A106" s="56"/>
    </row>
    <row r="107" spans="1:1" x14ac:dyDescent="0.2">
      <c r="A107" s="56"/>
    </row>
    <row r="108" spans="1:1" x14ac:dyDescent="0.2">
      <c r="A108" s="56"/>
    </row>
    <row r="109" spans="1:1" x14ac:dyDescent="0.2">
      <c r="A109" s="56"/>
    </row>
    <row r="110" spans="1:1" x14ac:dyDescent="0.2">
      <c r="A110" s="55"/>
    </row>
  </sheetData>
  <mergeCells count="8">
    <mergeCell ref="A64:B64"/>
    <mergeCell ref="A65:B65"/>
    <mergeCell ref="A1:G1"/>
    <mergeCell ref="A59:B59"/>
    <mergeCell ref="A60:B60"/>
    <mergeCell ref="A61:B61"/>
    <mergeCell ref="A62:B62"/>
    <mergeCell ref="A63:B63"/>
  </mergeCells>
  <conditionalFormatting sqref="F2:F3">
    <cfRule type="cellIs" dxfId="71" priority="2" stopIfTrue="1" operator="between">
      <formula>0.009</formula>
      <formula>-0.009</formula>
    </cfRule>
  </conditionalFormatting>
  <conditionalFormatting sqref="F5:F212">
    <cfRule type="cellIs" dxfId="70" priority="1" stopIfTrue="1" operator="between">
      <formula>0.009</formula>
      <formula>-0.009</formula>
    </cfRule>
  </conditionalFormatting>
  <hyperlinks>
    <hyperlink ref="A7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5"/>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7" s="1" customFormat="1" ht="15" x14ac:dyDescent="0.2">
      <c r="A1" s="92" t="s">
        <v>1098</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858</v>
      </c>
      <c r="D4" s="13" t="s">
        <v>1</v>
      </c>
      <c r="E4" s="50" t="s">
        <v>6</v>
      </c>
      <c r="F4" s="12" t="s">
        <v>3</v>
      </c>
      <c r="G4" s="12" t="s">
        <v>5</v>
      </c>
    </row>
    <row r="5" spans="1:7" x14ac:dyDescent="0.2">
      <c r="A5" s="16" t="s">
        <v>24</v>
      </c>
      <c r="B5" s="17"/>
      <c r="C5" s="17"/>
      <c r="D5" s="17"/>
      <c r="E5" s="18"/>
      <c r="F5" s="19"/>
      <c r="G5" s="18"/>
    </row>
    <row r="6" spans="1:7" x14ac:dyDescent="0.2">
      <c r="A6" s="20" t="s">
        <v>40</v>
      </c>
      <c r="B6" s="21"/>
      <c r="C6" s="21"/>
      <c r="D6" s="21"/>
      <c r="E6" s="22"/>
      <c r="F6" s="23"/>
      <c r="G6" s="22"/>
    </row>
    <row r="7" spans="1:7" x14ac:dyDescent="0.2">
      <c r="A7" s="21" t="s">
        <v>1058</v>
      </c>
      <c r="B7" s="21" t="s">
        <v>1059</v>
      </c>
      <c r="C7" s="21" t="s">
        <v>66</v>
      </c>
      <c r="D7" s="24">
        <v>5000</v>
      </c>
      <c r="E7" s="22">
        <v>5318.1831694000002</v>
      </c>
      <c r="F7" s="23">
        <v>8.2703590962957794</v>
      </c>
      <c r="G7" s="22">
        <v>7.5750000000000002</v>
      </c>
    </row>
    <row r="8" spans="1:7" x14ac:dyDescent="0.2">
      <c r="A8" s="21" t="s">
        <v>1099</v>
      </c>
      <c r="B8" s="21" t="s">
        <v>1100</v>
      </c>
      <c r="C8" s="21" t="s">
        <v>863</v>
      </c>
      <c r="D8" s="24">
        <v>500</v>
      </c>
      <c r="E8" s="22">
        <v>5056.5314208</v>
      </c>
      <c r="F8" s="23">
        <v>7.8634618815577202</v>
      </c>
      <c r="G8" s="22">
        <v>7.8150000000000004</v>
      </c>
    </row>
    <row r="9" spans="1:7" x14ac:dyDescent="0.2">
      <c r="A9" s="21" t="s">
        <v>1101</v>
      </c>
      <c r="B9" s="21" t="s">
        <v>1102</v>
      </c>
      <c r="C9" s="21" t="s">
        <v>65</v>
      </c>
      <c r="D9" s="24">
        <v>500</v>
      </c>
      <c r="E9" s="22">
        <v>5036.8837704999996</v>
      </c>
      <c r="F9" s="23">
        <v>7.8329076268050004</v>
      </c>
      <c r="G9" s="22">
        <v>7.64</v>
      </c>
    </row>
    <row r="10" spans="1:7" x14ac:dyDescent="0.2">
      <c r="A10" s="21" t="s">
        <v>1103</v>
      </c>
      <c r="B10" s="21" t="s">
        <v>1104</v>
      </c>
      <c r="C10" s="21" t="s">
        <v>1105</v>
      </c>
      <c r="D10" s="24">
        <v>500</v>
      </c>
      <c r="E10" s="22">
        <v>4782.8759563000003</v>
      </c>
      <c r="F10" s="23">
        <v>7.4378975698392198</v>
      </c>
      <c r="G10" s="22">
        <v>7.7262000000000004</v>
      </c>
    </row>
    <row r="11" spans="1:7" x14ac:dyDescent="0.2">
      <c r="A11" s="21" t="s">
        <v>1106</v>
      </c>
      <c r="B11" s="21" t="s">
        <v>1107</v>
      </c>
      <c r="C11" s="21" t="s">
        <v>65</v>
      </c>
      <c r="D11" s="24">
        <v>250</v>
      </c>
      <c r="E11" s="22">
        <v>2617.6110273999998</v>
      </c>
      <c r="F11" s="23">
        <v>4.0706727243966201</v>
      </c>
      <c r="G11" s="22">
        <v>7.79</v>
      </c>
    </row>
    <row r="12" spans="1:7" x14ac:dyDescent="0.2">
      <c r="A12" s="21" t="s">
        <v>1108</v>
      </c>
      <c r="B12" s="21" t="s">
        <v>1109</v>
      </c>
      <c r="C12" s="21" t="s">
        <v>65</v>
      </c>
      <c r="D12" s="24">
        <v>250</v>
      </c>
      <c r="E12" s="22">
        <v>2594.0136474999999</v>
      </c>
      <c r="F12" s="23">
        <v>4.0339762061894904</v>
      </c>
      <c r="G12" s="22">
        <v>7.6950000000000003</v>
      </c>
    </row>
    <row r="13" spans="1:7" x14ac:dyDescent="0.2">
      <c r="A13" s="21" t="s">
        <v>1110</v>
      </c>
      <c r="B13" s="21" t="s">
        <v>1111</v>
      </c>
      <c r="C13" s="21" t="s">
        <v>1112</v>
      </c>
      <c r="D13" s="24">
        <v>250</v>
      </c>
      <c r="E13" s="22">
        <v>2557.6663798</v>
      </c>
      <c r="F13" s="23">
        <v>3.9774522117212601</v>
      </c>
      <c r="G13" s="22">
        <v>7.7332999999999998</v>
      </c>
    </row>
    <row r="14" spans="1:7" x14ac:dyDescent="0.2">
      <c r="A14" s="21" t="s">
        <v>1113</v>
      </c>
      <c r="B14" s="21" t="s">
        <v>1114</v>
      </c>
      <c r="C14" s="21" t="s">
        <v>65</v>
      </c>
      <c r="D14" s="24">
        <v>250</v>
      </c>
      <c r="E14" s="22">
        <v>2556.1995548</v>
      </c>
      <c r="F14" s="23">
        <v>3.9751711376974801</v>
      </c>
      <c r="G14" s="22">
        <v>7.79</v>
      </c>
    </row>
    <row r="15" spans="1:7" x14ac:dyDescent="0.2">
      <c r="A15" s="21" t="s">
        <v>1115</v>
      </c>
      <c r="B15" s="21" t="s">
        <v>1116</v>
      </c>
      <c r="C15" s="21" t="s">
        <v>65</v>
      </c>
      <c r="D15" s="24">
        <v>250</v>
      </c>
      <c r="E15" s="22">
        <v>2485.5557923000001</v>
      </c>
      <c r="F15" s="23">
        <v>3.8653123259231701</v>
      </c>
      <c r="G15" s="22">
        <v>7.6849999999999996</v>
      </c>
    </row>
    <row r="16" spans="1:7" x14ac:dyDescent="0.2">
      <c r="A16" s="21" t="s">
        <v>1086</v>
      </c>
      <c r="B16" s="21" t="s">
        <v>1087</v>
      </c>
      <c r="C16" s="21" t="s">
        <v>65</v>
      </c>
      <c r="D16" s="24">
        <v>150</v>
      </c>
      <c r="E16" s="22">
        <v>1506.9270328</v>
      </c>
      <c r="F16" s="23">
        <v>2.3434370904862099</v>
      </c>
      <c r="G16" s="22">
        <v>7.8</v>
      </c>
    </row>
    <row r="17" spans="1:9" x14ac:dyDescent="0.2">
      <c r="A17" s="21" t="s">
        <v>1088</v>
      </c>
      <c r="B17" s="21" t="s">
        <v>1089</v>
      </c>
      <c r="C17" s="21" t="s">
        <v>65</v>
      </c>
      <c r="D17" s="24">
        <v>110</v>
      </c>
      <c r="E17" s="22">
        <v>1188.5005301000001</v>
      </c>
      <c r="F17" s="23">
        <v>1.8482488957171099</v>
      </c>
      <c r="G17" s="22">
        <v>7.8776000000000002</v>
      </c>
    </row>
    <row r="18" spans="1:9" x14ac:dyDescent="0.2">
      <c r="A18" s="21" t="s">
        <v>1117</v>
      </c>
      <c r="B18" s="21" t="s">
        <v>1118</v>
      </c>
      <c r="C18" s="21" t="s">
        <v>1112</v>
      </c>
      <c r="D18" s="24">
        <v>100</v>
      </c>
      <c r="E18" s="22">
        <v>1034.5728197000001</v>
      </c>
      <c r="F18" s="23">
        <v>1.6088743951915401</v>
      </c>
      <c r="G18" s="22">
        <v>7.6224999999999996</v>
      </c>
    </row>
    <row r="19" spans="1:9" x14ac:dyDescent="0.2">
      <c r="A19" s="21" t="s">
        <v>1070</v>
      </c>
      <c r="B19" s="21" t="s">
        <v>1071</v>
      </c>
      <c r="C19" s="21" t="s">
        <v>65</v>
      </c>
      <c r="D19" s="24">
        <v>50</v>
      </c>
      <c r="E19" s="22">
        <v>525.5676393</v>
      </c>
      <c r="F19" s="23">
        <v>0.81731541918550399</v>
      </c>
      <c r="G19" s="22">
        <v>7.6801000000000004</v>
      </c>
    </row>
    <row r="20" spans="1:9" x14ac:dyDescent="0.2">
      <c r="A20" s="21" t="s">
        <v>1119</v>
      </c>
      <c r="B20" s="21" t="s">
        <v>1120</v>
      </c>
      <c r="C20" s="21" t="s">
        <v>65</v>
      </c>
      <c r="D20" s="24">
        <v>50</v>
      </c>
      <c r="E20" s="22">
        <v>515.29055740000001</v>
      </c>
      <c r="F20" s="23">
        <v>0.80133342776706495</v>
      </c>
      <c r="G20" s="22">
        <v>7.6050000000000004</v>
      </c>
    </row>
    <row r="21" spans="1:9" x14ac:dyDescent="0.2">
      <c r="A21" s="21" t="s">
        <v>1121</v>
      </c>
      <c r="B21" s="21" t="s">
        <v>1122</v>
      </c>
      <c r="C21" s="21" t="s">
        <v>65</v>
      </c>
      <c r="D21" s="24">
        <v>50</v>
      </c>
      <c r="E21" s="22">
        <v>506.45377869999999</v>
      </c>
      <c r="F21" s="23">
        <v>0.78759126605965901</v>
      </c>
      <c r="G21" s="22">
        <v>7.64</v>
      </c>
    </row>
    <row r="22" spans="1:9" x14ac:dyDescent="0.2">
      <c r="A22" s="21" t="s">
        <v>1084</v>
      </c>
      <c r="B22" s="21" t="s">
        <v>1085</v>
      </c>
      <c r="C22" s="21" t="s">
        <v>65</v>
      </c>
      <c r="D22" s="24">
        <v>50</v>
      </c>
      <c r="E22" s="22">
        <v>504.93031969999998</v>
      </c>
      <c r="F22" s="23">
        <v>0.78522211994393698</v>
      </c>
      <c r="G22" s="22">
        <v>7.79</v>
      </c>
    </row>
    <row r="23" spans="1:9" x14ac:dyDescent="0.2">
      <c r="A23" s="20" t="s">
        <v>25</v>
      </c>
      <c r="B23" s="20"/>
      <c r="C23" s="20"/>
      <c r="D23" s="20"/>
      <c r="E23" s="25">
        <f>SUM(E6:E22)</f>
        <v>38787.763396499999</v>
      </c>
      <c r="F23" s="26">
        <f>SUM(F6:F22)</f>
        <v>60.319233394776766</v>
      </c>
      <c r="G23" s="25"/>
      <c r="H23" s="14"/>
      <c r="I23" s="14"/>
    </row>
    <row r="24" spans="1:9" x14ac:dyDescent="0.2">
      <c r="A24" s="21"/>
      <c r="B24" s="21"/>
      <c r="C24" s="21"/>
      <c r="D24" s="21"/>
      <c r="E24" s="22"/>
      <c r="F24" s="23"/>
      <c r="G24" s="22"/>
    </row>
    <row r="25" spans="1:9" x14ac:dyDescent="0.2">
      <c r="A25" s="20" t="s">
        <v>42</v>
      </c>
      <c r="B25" s="21"/>
      <c r="C25" s="21"/>
      <c r="D25" s="21"/>
      <c r="E25" s="22"/>
      <c r="F25" s="23"/>
      <c r="G25" s="22"/>
    </row>
    <row r="26" spans="1:9" x14ac:dyDescent="0.2">
      <c r="A26" s="20" t="s">
        <v>43</v>
      </c>
      <c r="B26" s="21"/>
      <c r="C26" s="21"/>
      <c r="D26" s="21"/>
      <c r="E26" s="22"/>
      <c r="F26" s="23"/>
      <c r="G26" s="22"/>
    </row>
    <row r="27" spans="1:9" x14ac:dyDescent="0.2">
      <c r="A27" s="21" t="s">
        <v>982</v>
      </c>
      <c r="B27" s="21" t="s">
        <v>983</v>
      </c>
      <c r="C27" s="21" t="s">
        <v>47</v>
      </c>
      <c r="D27" s="24">
        <v>500</v>
      </c>
      <c r="E27" s="22">
        <v>2477.7750000000001</v>
      </c>
      <c r="F27" s="23">
        <v>3.8532123390808701</v>
      </c>
      <c r="G27" s="22">
        <v>7.2755000000000001</v>
      </c>
    </row>
    <row r="28" spans="1:9" x14ac:dyDescent="0.2">
      <c r="A28" s="21" t="s">
        <v>892</v>
      </c>
      <c r="B28" s="21" t="s">
        <v>893</v>
      </c>
      <c r="C28" s="21" t="s">
        <v>47</v>
      </c>
      <c r="D28" s="24">
        <v>500</v>
      </c>
      <c r="E28" s="22">
        <v>2467.0774999999999</v>
      </c>
      <c r="F28" s="23">
        <v>3.8365765513288301</v>
      </c>
      <c r="G28" s="22">
        <v>7.38</v>
      </c>
    </row>
    <row r="29" spans="1:9" x14ac:dyDescent="0.2">
      <c r="A29" s="21" t="s">
        <v>1123</v>
      </c>
      <c r="B29" s="21" t="s">
        <v>1124</v>
      </c>
      <c r="C29" s="21" t="s">
        <v>47</v>
      </c>
      <c r="D29" s="24">
        <v>500</v>
      </c>
      <c r="E29" s="22">
        <v>2349.2024999999999</v>
      </c>
      <c r="F29" s="23">
        <v>3.6532679763092402</v>
      </c>
      <c r="G29" s="22">
        <v>7.81</v>
      </c>
    </row>
    <row r="30" spans="1:9" x14ac:dyDescent="0.2">
      <c r="A30" s="21" t="s">
        <v>974</v>
      </c>
      <c r="B30" s="21" t="s">
        <v>975</v>
      </c>
      <c r="C30" s="21" t="s">
        <v>902</v>
      </c>
      <c r="D30" s="24">
        <v>500</v>
      </c>
      <c r="E30" s="22">
        <v>2347.2224999999999</v>
      </c>
      <c r="F30" s="23">
        <v>3.65018885878187</v>
      </c>
      <c r="G30" s="22">
        <v>7.8150000000000004</v>
      </c>
    </row>
    <row r="31" spans="1:9" x14ac:dyDescent="0.2">
      <c r="A31" s="20" t="s">
        <v>25</v>
      </c>
      <c r="B31" s="20"/>
      <c r="C31" s="20"/>
      <c r="D31" s="20"/>
      <c r="E31" s="25">
        <f>SUM(E26:E30)</f>
        <v>9641.2775000000001</v>
      </c>
      <c r="F31" s="26">
        <f>SUM(F26:F30)</f>
        <v>14.99324572550081</v>
      </c>
      <c r="G31" s="25"/>
      <c r="H31" s="14"/>
      <c r="I31" s="14"/>
    </row>
    <row r="32" spans="1:9" x14ac:dyDescent="0.2">
      <c r="A32" s="21"/>
      <c r="B32" s="21"/>
      <c r="C32" s="21"/>
      <c r="D32" s="21"/>
      <c r="E32" s="22"/>
      <c r="F32" s="23"/>
      <c r="G32" s="22"/>
    </row>
    <row r="33" spans="1:9" x14ac:dyDescent="0.2">
      <c r="A33" s="20" t="s">
        <v>60</v>
      </c>
      <c r="B33" s="21"/>
      <c r="C33" s="21"/>
      <c r="D33" s="21"/>
      <c r="E33" s="22"/>
      <c r="F33" s="23"/>
      <c r="G33" s="22"/>
    </row>
    <row r="34" spans="1:9" x14ac:dyDescent="0.2">
      <c r="A34" s="21" t="s">
        <v>61</v>
      </c>
      <c r="B34" s="21" t="s">
        <v>838</v>
      </c>
      <c r="C34" s="21" t="s">
        <v>62</v>
      </c>
      <c r="D34" s="24">
        <v>5000000</v>
      </c>
      <c r="E34" s="22">
        <v>5136.4072222000004</v>
      </c>
      <c r="F34" s="23">
        <v>7.9876775280746299</v>
      </c>
      <c r="G34" s="22">
        <v>7.3047187199999897</v>
      </c>
    </row>
    <row r="35" spans="1:9" x14ac:dyDescent="0.2">
      <c r="A35" s="21" t="s">
        <v>1125</v>
      </c>
      <c r="B35" s="21" t="s">
        <v>1126</v>
      </c>
      <c r="C35" s="21" t="s">
        <v>62</v>
      </c>
      <c r="D35" s="24">
        <v>2502400</v>
      </c>
      <c r="E35" s="22">
        <v>2422.4032769999999</v>
      </c>
      <c r="F35" s="23">
        <v>3.7671032265505699</v>
      </c>
      <c r="G35" s="22">
        <v>7.1322999999999999</v>
      </c>
    </row>
    <row r="36" spans="1:9" x14ac:dyDescent="0.2">
      <c r="A36" s="20" t="s">
        <v>25</v>
      </c>
      <c r="B36" s="20"/>
      <c r="C36" s="20"/>
      <c r="D36" s="20"/>
      <c r="E36" s="25">
        <f>SUM(E34:E35)</f>
        <v>7558.8104992000008</v>
      </c>
      <c r="F36" s="26">
        <f>SUM(F34:F35)</f>
        <v>11.7547807546252</v>
      </c>
      <c r="G36" s="25"/>
      <c r="H36" s="14"/>
      <c r="I36" s="14"/>
    </row>
    <row r="37" spans="1:9" x14ac:dyDescent="0.2">
      <c r="A37" s="21"/>
      <c r="B37" s="21"/>
      <c r="C37" s="21"/>
      <c r="D37" s="21"/>
      <c r="E37" s="22"/>
      <c r="F37" s="23"/>
      <c r="G37" s="22"/>
    </row>
    <row r="38" spans="1:9" x14ac:dyDescent="0.2">
      <c r="A38" s="20" t="s">
        <v>921</v>
      </c>
      <c r="B38" s="21"/>
      <c r="C38" s="21"/>
      <c r="D38" s="21"/>
      <c r="E38" s="22"/>
      <c r="F38" s="23"/>
      <c r="G38" s="22"/>
    </row>
    <row r="39" spans="1:9" x14ac:dyDescent="0.2">
      <c r="A39" s="21" t="s">
        <v>922</v>
      </c>
      <c r="B39" s="21" t="s">
        <v>923</v>
      </c>
      <c r="C39" s="21" t="s">
        <v>924</v>
      </c>
      <c r="D39" s="24">
        <v>1762.3119999999999</v>
      </c>
      <c r="E39" s="22">
        <v>177.67048550000001</v>
      </c>
      <c r="F39" s="23">
        <v>0.27629712424214797</v>
      </c>
      <c r="G39" s="22">
        <v>7.18</v>
      </c>
    </row>
    <row r="40" spans="1:9" x14ac:dyDescent="0.2">
      <c r="A40" s="20" t="s">
        <v>25</v>
      </c>
      <c r="B40" s="20"/>
      <c r="C40" s="20"/>
      <c r="D40" s="20"/>
      <c r="E40" s="25">
        <f>SUM(E39:E39)</f>
        <v>177.67048550000001</v>
      </c>
      <c r="F40" s="26">
        <f>SUM(F39:F39)</f>
        <v>0.27629712424214797</v>
      </c>
      <c r="G40" s="25"/>
      <c r="H40" s="14"/>
      <c r="I40" s="14"/>
    </row>
    <row r="41" spans="1:9" x14ac:dyDescent="0.2">
      <c r="A41" s="21"/>
      <c r="B41" s="21"/>
      <c r="C41" s="21"/>
      <c r="D41" s="21"/>
      <c r="E41" s="22"/>
      <c r="F41" s="23"/>
      <c r="G41" s="22"/>
    </row>
    <row r="42" spans="1:9" x14ac:dyDescent="0.2">
      <c r="A42" s="20" t="s">
        <v>26</v>
      </c>
      <c r="B42" s="20"/>
      <c r="C42" s="20"/>
      <c r="D42" s="20"/>
      <c r="E42" s="25">
        <f>E23+E31+E36+E40</f>
        <v>56165.521881199995</v>
      </c>
      <c r="F42" s="26">
        <f>F23+F31+F36+F40</f>
        <v>87.343556999144923</v>
      </c>
      <c r="G42" s="25"/>
      <c r="H42" s="14"/>
      <c r="I42" s="14"/>
    </row>
    <row r="43" spans="1:9" x14ac:dyDescent="0.2">
      <c r="A43" s="20"/>
      <c r="B43" s="20"/>
      <c r="C43" s="20"/>
      <c r="D43" s="20"/>
      <c r="E43" s="25"/>
      <c r="F43" s="26"/>
      <c r="G43" s="25"/>
      <c r="H43" s="14"/>
      <c r="I43" s="14"/>
    </row>
    <row r="44" spans="1:9" x14ac:dyDescent="0.2">
      <c r="A44" s="20" t="s">
        <v>28</v>
      </c>
      <c r="B44" s="20"/>
      <c r="C44" s="20"/>
      <c r="D44" s="20"/>
      <c r="E44" s="25">
        <f>E46-(E23+E31+E36+E40)</f>
        <v>8138.6166390000071</v>
      </c>
      <c r="F44" s="26">
        <f>F46-(F23+F31+F36+F40)</f>
        <v>12.656443000855077</v>
      </c>
      <c r="G44" s="25"/>
      <c r="H44" s="14"/>
      <c r="I44" s="14"/>
    </row>
    <row r="45" spans="1:9" x14ac:dyDescent="0.2">
      <c r="A45" s="20"/>
      <c r="B45" s="20"/>
      <c r="C45" s="20"/>
      <c r="D45" s="20"/>
      <c r="E45" s="25"/>
      <c r="F45" s="26"/>
      <c r="G45" s="25"/>
      <c r="H45" s="14"/>
      <c r="I45" s="14"/>
    </row>
    <row r="46" spans="1:9" x14ac:dyDescent="0.2">
      <c r="A46" s="27" t="s">
        <v>27</v>
      </c>
      <c r="B46" s="27"/>
      <c r="C46" s="27"/>
      <c r="D46" s="27"/>
      <c r="E46" s="28">
        <v>64304.138520200002</v>
      </c>
      <c r="F46" s="29">
        <v>100</v>
      </c>
      <c r="G46" s="28"/>
      <c r="H46" s="14"/>
      <c r="I46" s="14"/>
    </row>
    <row r="48" spans="1:9" x14ac:dyDescent="0.2">
      <c r="A48" s="14" t="s">
        <v>30</v>
      </c>
    </row>
    <row r="49" spans="1:4" x14ac:dyDescent="0.2">
      <c r="A49" s="14" t="s">
        <v>925</v>
      </c>
    </row>
    <row r="50" spans="1:4" x14ac:dyDescent="0.2">
      <c r="A50" s="14"/>
    </row>
    <row r="51" spans="1:4" x14ac:dyDescent="0.2">
      <c r="A51" s="14" t="s">
        <v>31</v>
      </c>
    </row>
    <row r="52" spans="1:4" x14ac:dyDescent="0.2">
      <c r="A52" s="14" t="s">
        <v>32</v>
      </c>
    </row>
    <row r="53" spans="1:4" x14ac:dyDescent="0.2">
      <c r="A53" s="14" t="s">
        <v>33</v>
      </c>
      <c r="B53" s="14"/>
      <c r="C53" s="30" t="s">
        <v>35</v>
      </c>
      <c r="D53" s="14" t="s">
        <v>34</v>
      </c>
    </row>
    <row r="54" spans="1:4" x14ac:dyDescent="0.2">
      <c r="A54" s="7" t="s">
        <v>63</v>
      </c>
      <c r="C54" s="31">
        <v>19.350100000000001</v>
      </c>
      <c r="D54" s="31">
        <v>19.956900000000001</v>
      </c>
    </row>
    <row r="55" spans="1:4" x14ac:dyDescent="0.2">
      <c r="A55" s="7" t="s">
        <v>71</v>
      </c>
      <c r="C55" s="31">
        <v>10.3277</v>
      </c>
      <c r="D55" s="31">
        <v>10.3994</v>
      </c>
    </row>
    <row r="56" spans="1:4" x14ac:dyDescent="0.2">
      <c r="A56" s="7" t="s">
        <v>64</v>
      </c>
      <c r="C56" s="31">
        <v>20.081700000000001</v>
      </c>
      <c r="D56" s="31">
        <v>20.746099999999998</v>
      </c>
    </row>
    <row r="57" spans="1:4" x14ac:dyDescent="0.2">
      <c r="A57" s="7" t="s">
        <v>72</v>
      </c>
      <c r="C57" s="31">
        <v>10.857900000000001</v>
      </c>
      <c r="D57" s="31">
        <v>10.9635</v>
      </c>
    </row>
    <row r="59" spans="1:4" x14ac:dyDescent="0.2">
      <c r="A59" s="14" t="s">
        <v>941</v>
      </c>
    </row>
    <row r="60" spans="1:4" x14ac:dyDescent="0.2">
      <c r="A60" s="94" t="s">
        <v>57</v>
      </c>
      <c r="B60" s="95"/>
      <c r="C60" s="34" t="s">
        <v>58</v>
      </c>
    </row>
    <row r="61" spans="1:4" x14ac:dyDescent="0.2">
      <c r="A61" s="90" t="s">
        <v>71</v>
      </c>
      <c r="B61" s="91"/>
      <c r="C61" s="35">
        <v>0.25</v>
      </c>
    </row>
    <row r="62" spans="1:4" x14ac:dyDescent="0.2">
      <c r="A62" s="90" t="s">
        <v>72</v>
      </c>
      <c r="B62" s="91"/>
      <c r="C62" s="35">
        <v>0.25</v>
      </c>
    </row>
    <row r="63" spans="1:4" x14ac:dyDescent="0.2">
      <c r="A63" s="7" t="s">
        <v>59</v>
      </c>
    </row>
    <row r="64" spans="1:4" x14ac:dyDescent="0.2">
      <c r="A64" s="7" t="s">
        <v>36</v>
      </c>
    </row>
    <row r="66" spans="1:5" x14ac:dyDescent="0.2">
      <c r="A66" s="14" t="s">
        <v>942</v>
      </c>
      <c r="D66" s="32">
        <v>2.31759307178074</v>
      </c>
      <c r="E66" s="10" t="s">
        <v>39</v>
      </c>
    </row>
    <row r="68" spans="1:5" x14ac:dyDescent="0.2">
      <c r="A68" s="14" t="s">
        <v>844</v>
      </c>
      <c r="D68" s="30" t="s">
        <v>38</v>
      </c>
    </row>
    <row r="70" spans="1:5" x14ac:dyDescent="0.2">
      <c r="A70" s="14" t="s">
        <v>943</v>
      </c>
    </row>
    <row r="71" spans="1:5" ht="15" x14ac:dyDescent="0.25">
      <c r="A71" s="71"/>
    </row>
    <row r="72" spans="1:5" x14ac:dyDescent="0.2">
      <c r="A72" s="54" t="s">
        <v>809</v>
      </c>
    </row>
    <row r="73" spans="1:5" x14ac:dyDescent="0.2">
      <c r="A73" s="55"/>
    </row>
    <row r="74" spans="1:5" x14ac:dyDescent="0.2">
      <c r="A74" s="56"/>
    </row>
    <row r="75" spans="1:5" x14ac:dyDescent="0.2">
      <c r="A75" s="56"/>
    </row>
    <row r="76" spans="1:5" x14ac:dyDescent="0.2">
      <c r="A76" s="56"/>
    </row>
    <row r="77" spans="1:5" x14ac:dyDescent="0.2">
      <c r="A77" s="56"/>
    </row>
    <row r="78" spans="1:5" x14ac:dyDescent="0.2">
      <c r="A78" s="56"/>
    </row>
    <row r="79" spans="1:5" x14ac:dyDescent="0.2">
      <c r="A79" s="56"/>
    </row>
    <row r="80" spans="1:5" x14ac:dyDescent="0.2">
      <c r="A80" s="56"/>
    </row>
    <row r="81" spans="1:1" x14ac:dyDescent="0.2">
      <c r="A81" s="56"/>
    </row>
    <row r="82" spans="1:1" x14ac:dyDescent="0.2">
      <c r="A82" s="56"/>
    </row>
    <row r="83" spans="1:1" x14ac:dyDescent="0.2">
      <c r="A83" s="56"/>
    </row>
    <row r="84" spans="1:1" x14ac:dyDescent="0.2">
      <c r="A84" s="56"/>
    </row>
    <row r="85" spans="1:1" x14ac:dyDescent="0.2">
      <c r="A85" s="56"/>
    </row>
    <row r="86" spans="1:1" x14ac:dyDescent="0.2">
      <c r="A86" s="54" t="s">
        <v>1127</v>
      </c>
    </row>
    <row r="87" spans="1:1" x14ac:dyDescent="0.2">
      <c r="A87" s="56"/>
    </row>
    <row r="88" spans="1:1" x14ac:dyDescent="0.2">
      <c r="A88" s="54" t="s">
        <v>962</v>
      </c>
    </row>
    <row r="89" spans="1:1" x14ac:dyDescent="0.2">
      <c r="A89" s="56"/>
    </row>
    <row r="90" spans="1:1" x14ac:dyDescent="0.2">
      <c r="A90" s="56"/>
    </row>
    <row r="91" spans="1:1" x14ac:dyDescent="0.2">
      <c r="A91" s="56"/>
    </row>
    <row r="92" spans="1:1" x14ac:dyDescent="0.2">
      <c r="A92" s="56"/>
    </row>
    <row r="93" spans="1:1" x14ac:dyDescent="0.2">
      <c r="A93" s="56"/>
    </row>
    <row r="94" spans="1:1" x14ac:dyDescent="0.2">
      <c r="A94" s="56"/>
    </row>
    <row r="95" spans="1:1" x14ac:dyDescent="0.2">
      <c r="A95" s="56"/>
    </row>
    <row r="96" spans="1:1" x14ac:dyDescent="0.2">
      <c r="A96" s="56"/>
    </row>
    <row r="97" spans="1:1" x14ac:dyDescent="0.2">
      <c r="A97" s="56"/>
    </row>
    <row r="98" spans="1:1" x14ac:dyDescent="0.2">
      <c r="A98" s="56"/>
    </row>
    <row r="99" spans="1:1" x14ac:dyDescent="0.2">
      <c r="A99" s="56"/>
    </row>
    <row r="100" spans="1:1" x14ac:dyDescent="0.2">
      <c r="A100" s="56"/>
    </row>
    <row r="101" spans="1:1" x14ac:dyDescent="0.2">
      <c r="A101" s="56"/>
    </row>
    <row r="102" spans="1:1" x14ac:dyDescent="0.2">
      <c r="A102" s="56"/>
    </row>
    <row r="103" spans="1:1" x14ac:dyDescent="0.2">
      <c r="A103" s="56"/>
    </row>
    <row r="104" spans="1:1" x14ac:dyDescent="0.2">
      <c r="A104" s="56"/>
    </row>
    <row r="105" spans="1:1" x14ac:dyDescent="0.2">
      <c r="A105" s="55"/>
    </row>
  </sheetData>
  <mergeCells count="4">
    <mergeCell ref="A1:G1"/>
    <mergeCell ref="A60:B60"/>
    <mergeCell ref="A61:B61"/>
    <mergeCell ref="A62:B62"/>
  </mergeCells>
  <conditionalFormatting sqref="F2:F3">
    <cfRule type="cellIs" dxfId="69" priority="2" stopIfTrue="1" operator="between">
      <formula>0.009</formula>
      <formula>-0.009</formula>
    </cfRule>
  </conditionalFormatting>
  <conditionalFormatting sqref="F5:F207">
    <cfRule type="cellIs" dxfId="6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8"/>
  <sheetViews>
    <sheetView workbookViewId="0">
      <selection sqref="A1:G1"/>
    </sheetView>
  </sheetViews>
  <sheetFormatPr defaultColWidth="9.140625" defaultRowHeight="11.25" x14ac:dyDescent="0.2"/>
  <cols>
    <col min="1" max="1" width="36.85546875" style="7" bestFit="1" customWidth="1"/>
    <col min="2" max="2" width="38.5703125" style="7" customWidth="1"/>
    <col min="3" max="3" width="27.85546875" style="7"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9" s="1" customFormat="1" ht="15" x14ac:dyDescent="0.2">
      <c r="A1" s="92" t="s">
        <v>1128</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858</v>
      </c>
      <c r="D4" s="13" t="s">
        <v>1</v>
      </c>
      <c r="E4" s="50" t="s">
        <v>6</v>
      </c>
      <c r="F4" s="12" t="s">
        <v>3</v>
      </c>
      <c r="G4" s="12" t="s">
        <v>5</v>
      </c>
    </row>
    <row r="5" spans="1:9" x14ac:dyDescent="0.2">
      <c r="A5" s="16" t="s">
        <v>60</v>
      </c>
      <c r="B5" s="17"/>
      <c r="C5" s="17"/>
      <c r="D5" s="17"/>
      <c r="E5" s="18"/>
      <c r="F5" s="19"/>
      <c r="G5" s="18"/>
    </row>
    <row r="6" spans="1:9" x14ac:dyDescent="0.2">
      <c r="A6" s="21" t="s">
        <v>61</v>
      </c>
      <c r="B6" s="21" t="s">
        <v>838</v>
      </c>
      <c r="C6" s="21" t="s">
        <v>62</v>
      </c>
      <c r="D6" s="24">
        <v>12000000</v>
      </c>
      <c r="E6" s="22">
        <v>12328.873168599999</v>
      </c>
      <c r="F6" s="23">
        <v>92.836816582815203</v>
      </c>
      <c r="G6" s="22">
        <v>7.3047187199999897</v>
      </c>
    </row>
    <row r="7" spans="1:9" x14ac:dyDescent="0.2">
      <c r="A7" s="20" t="s">
        <v>25</v>
      </c>
      <c r="B7" s="20"/>
      <c r="C7" s="20"/>
      <c r="D7" s="20"/>
      <c r="E7" s="25">
        <f>SUM(E6:E6)</f>
        <v>12328.873168599999</v>
      </c>
      <c r="F7" s="26">
        <f>SUM(F6:F6)</f>
        <v>92.836816582815203</v>
      </c>
      <c r="G7" s="25"/>
      <c r="H7" s="14"/>
      <c r="I7" s="14"/>
    </row>
    <row r="8" spans="1:9" x14ac:dyDescent="0.2">
      <c r="A8" s="21"/>
      <c r="B8" s="21"/>
      <c r="C8" s="21"/>
      <c r="D8" s="21"/>
      <c r="E8" s="22"/>
      <c r="F8" s="23"/>
      <c r="G8" s="22"/>
    </row>
    <row r="9" spans="1:9" x14ac:dyDescent="0.2">
      <c r="A9" s="20" t="s">
        <v>26</v>
      </c>
      <c r="B9" s="20"/>
      <c r="C9" s="20"/>
      <c r="D9" s="20"/>
      <c r="E9" s="25">
        <f>E7</f>
        <v>12328.873168599999</v>
      </c>
      <c r="F9" s="26">
        <f>F7</f>
        <v>92.836816582815203</v>
      </c>
      <c r="G9" s="25"/>
      <c r="H9" s="14"/>
      <c r="I9" s="14"/>
    </row>
    <row r="10" spans="1:9" x14ac:dyDescent="0.2">
      <c r="A10" s="20"/>
      <c r="B10" s="20"/>
      <c r="C10" s="20"/>
      <c r="D10" s="20"/>
      <c r="E10" s="25"/>
      <c r="F10" s="26"/>
      <c r="G10" s="25"/>
      <c r="H10" s="14"/>
      <c r="I10" s="14"/>
    </row>
    <row r="11" spans="1:9" x14ac:dyDescent="0.2">
      <c r="A11" s="20" t="s">
        <v>28</v>
      </c>
      <c r="B11" s="20"/>
      <c r="C11" s="20"/>
      <c r="D11" s="20"/>
      <c r="E11" s="25">
        <f>E13-(E7)</f>
        <v>951.28186300000016</v>
      </c>
      <c r="F11" s="26">
        <f>F13-(F7)</f>
        <v>7.163183417184797</v>
      </c>
      <c r="G11" s="25"/>
      <c r="H11" s="14"/>
      <c r="I11" s="14"/>
    </row>
    <row r="12" spans="1:9" x14ac:dyDescent="0.2">
      <c r="A12" s="20"/>
      <c r="B12" s="20"/>
      <c r="C12" s="20"/>
      <c r="D12" s="20"/>
      <c r="E12" s="25"/>
      <c r="F12" s="26"/>
      <c r="G12" s="25"/>
      <c r="H12" s="14"/>
      <c r="I12" s="14"/>
    </row>
    <row r="13" spans="1:9" x14ac:dyDescent="0.2">
      <c r="A13" s="27" t="s">
        <v>27</v>
      </c>
      <c r="B13" s="27"/>
      <c r="C13" s="27"/>
      <c r="D13" s="27"/>
      <c r="E13" s="28">
        <v>13280.155031599999</v>
      </c>
      <c r="F13" s="29">
        <v>100</v>
      </c>
      <c r="G13" s="28"/>
      <c r="H13" s="14"/>
      <c r="I13" s="14"/>
    </row>
    <row r="15" spans="1:9" x14ac:dyDescent="0.2">
      <c r="A15" s="14" t="s">
        <v>31</v>
      </c>
    </row>
    <row r="16" spans="1:9" x14ac:dyDescent="0.2">
      <c r="A16" s="14" t="s">
        <v>32</v>
      </c>
    </row>
    <row r="17" spans="1:5" x14ac:dyDescent="0.2">
      <c r="A17" s="14" t="s">
        <v>33</v>
      </c>
      <c r="B17" s="14"/>
      <c r="C17" s="30" t="s">
        <v>35</v>
      </c>
      <c r="D17" s="14" t="s">
        <v>34</v>
      </c>
    </row>
    <row r="18" spans="1:5" x14ac:dyDescent="0.2">
      <c r="A18" s="7" t="s">
        <v>1129</v>
      </c>
      <c r="C18" s="31">
        <v>51.266599999999997</v>
      </c>
      <c r="D18" s="31">
        <v>52.565800000000003</v>
      </c>
    </row>
    <row r="19" spans="1:5" x14ac:dyDescent="0.2">
      <c r="A19" s="7" t="s">
        <v>1130</v>
      </c>
      <c r="C19" s="31">
        <v>10.187200000000001</v>
      </c>
      <c r="D19" s="31">
        <v>10.279</v>
      </c>
    </row>
    <row r="20" spans="1:5" x14ac:dyDescent="0.2">
      <c r="A20" s="7" t="s">
        <v>1131</v>
      </c>
      <c r="C20" s="31">
        <v>55.598100000000002</v>
      </c>
      <c r="D20" s="31">
        <v>57.147199999999998</v>
      </c>
    </row>
    <row r="21" spans="1:5" x14ac:dyDescent="0.2">
      <c r="A21" s="7" t="s">
        <v>1132</v>
      </c>
      <c r="C21" s="31">
        <v>11.482200000000001</v>
      </c>
      <c r="D21" s="31">
        <v>11.549799999999999</v>
      </c>
    </row>
    <row r="23" spans="1:5" x14ac:dyDescent="0.2">
      <c r="A23" s="14" t="s">
        <v>941</v>
      </c>
    </row>
    <row r="24" spans="1:5" x14ac:dyDescent="0.2">
      <c r="A24" s="94" t="s">
        <v>57</v>
      </c>
      <c r="B24" s="95"/>
      <c r="C24" s="34" t="s">
        <v>58</v>
      </c>
    </row>
    <row r="25" spans="1:5" x14ac:dyDescent="0.2">
      <c r="A25" s="90" t="s">
        <v>1130</v>
      </c>
      <c r="B25" s="91"/>
      <c r="C25" s="35">
        <v>0.16500000000000001</v>
      </c>
    </row>
    <row r="26" spans="1:5" x14ac:dyDescent="0.2">
      <c r="A26" s="90" t="s">
        <v>1132</v>
      </c>
      <c r="B26" s="91"/>
      <c r="C26" s="35">
        <v>0.25</v>
      </c>
    </row>
    <row r="27" spans="1:5" x14ac:dyDescent="0.2">
      <c r="A27" s="7" t="s">
        <v>59</v>
      </c>
    </row>
    <row r="28" spans="1:5" x14ac:dyDescent="0.2">
      <c r="A28" s="7" t="s">
        <v>36</v>
      </c>
    </row>
    <row r="30" spans="1:5" x14ac:dyDescent="0.2">
      <c r="A30" s="14" t="s">
        <v>942</v>
      </c>
      <c r="D30" s="32">
        <v>8.9184220520540496</v>
      </c>
      <c r="E30" s="10" t="s">
        <v>39</v>
      </c>
    </row>
    <row r="32" spans="1:5" x14ac:dyDescent="0.2">
      <c r="A32" s="14" t="s">
        <v>844</v>
      </c>
      <c r="D32" s="30" t="s">
        <v>38</v>
      </c>
    </row>
    <row r="34" spans="1:7" x14ac:dyDescent="0.2">
      <c r="A34" s="14" t="s">
        <v>943</v>
      </c>
    </row>
    <row r="35" spans="1:7" x14ac:dyDescent="0.2">
      <c r="A35" s="54"/>
      <c r="B35" s="56"/>
      <c r="C35" s="56"/>
      <c r="D35" s="56"/>
      <c r="E35" s="11"/>
      <c r="G35" s="11"/>
    </row>
    <row r="36" spans="1:7" x14ac:dyDescent="0.2">
      <c r="A36" s="54" t="s">
        <v>809</v>
      </c>
      <c r="B36" s="56"/>
      <c r="C36" s="56"/>
      <c r="D36" s="56"/>
      <c r="E36" s="11"/>
      <c r="G36" s="11"/>
    </row>
    <row r="37" spans="1:7" x14ac:dyDescent="0.2">
      <c r="A37" s="55"/>
      <c r="B37" s="56"/>
      <c r="C37" s="56"/>
      <c r="D37" s="56"/>
      <c r="E37" s="11"/>
      <c r="G37" s="11"/>
    </row>
    <row r="38" spans="1:7" x14ac:dyDescent="0.2">
      <c r="A38" s="56"/>
      <c r="B38" s="56"/>
      <c r="C38" s="56"/>
      <c r="D38" s="56"/>
      <c r="E38" s="11"/>
      <c r="G38" s="11"/>
    </row>
    <row r="39" spans="1:7" x14ac:dyDescent="0.2">
      <c r="A39" s="56"/>
      <c r="B39" s="56"/>
      <c r="C39" s="56"/>
      <c r="D39" s="56"/>
      <c r="E39" s="11"/>
      <c r="G39" s="11"/>
    </row>
    <row r="40" spans="1:7" x14ac:dyDescent="0.2">
      <c r="A40" s="56"/>
      <c r="B40" s="56"/>
      <c r="C40" s="56"/>
      <c r="D40" s="56"/>
      <c r="E40" s="11"/>
      <c r="G40" s="11"/>
    </row>
    <row r="41" spans="1:7" x14ac:dyDescent="0.2">
      <c r="A41" s="56"/>
      <c r="B41" s="56"/>
      <c r="C41" s="56"/>
      <c r="D41" s="56"/>
      <c r="E41" s="11"/>
      <c r="G41" s="11"/>
    </row>
    <row r="42" spans="1:7" x14ac:dyDescent="0.2">
      <c r="A42" s="56"/>
      <c r="B42" s="56"/>
      <c r="C42" s="56"/>
      <c r="D42" s="56"/>
      <c r="E42" s="11"/>
      <c r="G42" s="11"/>
    </row>
    <row r="43" spans="1:7" x14ac:dyDescent="0.2">
      <c r="A43" s="56"/>
      <c r="B43" s="56"/>
      <c r="C43" s="56"/>
      <c r="D43" s="56"/>
      <c r="E43" s="11"/>
      <c r="G43" s="11"/>
    </row>
    <row r="44" spans="1:7" x14ac:dyDescent="0.2">
      <c r="A44" s="56"/>
      <c r="B44" s="56"/>
      <c r="C44" s="56"/>
      <c r="D44" s="56"/>
      <c r="E44" s="11"/>
      <c r="G44" s="11"/>
    </row>
    <row r="45" spans="1:7" x14ac:dyDescent="0.2">
      <c r="A45" s="56"/>
      <c r="B45" s="56"/>
      <c r="C45" s="56"/>
      <c r="D45" s="56"/>
      <c r="E45" s="11"/>
      <c r="G45" s="11"/>
    </row>
    <row r="46" spans="1:7" x14ac:dyDescent="0.2">
      <c r="A46" s="56"/>
      <c r="B46" s="56"/>
      <c r="C46" s="56"/>
      <c r="D46" s="56"/>
      <c r="E46" s="11"/>
      <c r="G46" s="11"/>
    </row>
    <row r="47" spans="1:7" x14ac:dyDescent="0.2">
      <c r="A47" s="56"/>
      <c r="B47" s="56"/>
      <c r="C47" s="56"/>
      <c r="D47" s="56"/>
      <c r="E47" s="11"/>
      <c r="G47" s="11"/>
    </row>
    <row r="48" spans="1:7" x14ac:dyDescent="0.2">
      <c r="A48" s="56"/>
      <c r="B48" s="56"/>
      <c r="C48" s="56"/>
      <c r="D48" s="56"/>
      <c r="E48" s="11"/>
      <c r="G48" s="11"/>
    </row>
    <row r="49" spans="1:7" x14ac:dyDescent="0.2">
      <c r="A49" s="56"/>
      <c r="B49" s="56"/>
      <c r="C49" s="56"/>
      <c r="D49" s="56"/>
      <c r="E49" s="11"/>
      <c r="G49" s="11"/>
    </row>
    <row r="50" spans="1:7" x14ac:dyDescent="0.2">
      <c r="A50" s="72" t="s">
        <v>1133</v>
      </c>
      <c r="B50" s="73"/>
      <c r="C50" s="73"/>
      <c r="D50" s="73"/>
      <c r="E50" s="73"/>
      <c r="F50" s="73"/>
      <c r="G50" s="73"/>
    </row>
    <row r="51" spans="1:7" x14ac:dyDescent="0.2">
      <c r="A51" s="56"/>
      <c r="B51" s="56"/>
      <c r="C51" s="56"/>
      <c r="D51" s="56"/>
      <c r="E51" s="11"/>
      <c r="G51" s="11"/>
    </row>
    <row r="52" spans="1:7" x14ac:dyDescent="0.2">
      <c r="A52" s="54" t="s">
        <v>962</v>
      </c>
      <c r="B52" s="56"/>
      <c r="C52" s="56"/>
      <c r="D52" s="56"/>
      <c r="E52" s="11"/>
      <c r="G52" s="11"/>
    </row>
    <row r="53" spans="1:7" x14ac:dyDescent="0.2">
      <c r="A53" s="56"/>
      <c r="B53" s="56"/>
      <c r="C53" s="56"/>
      <c r="D53" s="56"/>
      <c r="E53" s="11"/>
      <c r="G53" s="11"/>
    </row>
    <row r="54" spans="1:7" x14ac:dyDescent="0.2">
      <c r="A54" s="56"/>
      <c r="B54" s="56"/>
      <c r="C54" s="56"/>
      <c r="D54" s="56"/>
      <c r="E54" s="11"/>
      <c r="G54" s="11"/>
    </row>
    <row r="55" spans="1:7" x14ac:dyDescent="0.2">
      <c r="A55" s="56"/>
      <c r="B55" s="56"/>
      <c r="C55" s="56"/>
      <c r="D55" s="56"/>
      <c r="E55" s="11"/>
      <c r="G55" s="11"/>
    </row>
    <row r="56" spans="1:7" x14ac:dyDescent="0.2">
      <c r="A56" s="56"/>
      <c r="B56" s="56"/>
      <c r="C56" s="56"/>
      <c r="D56" s="56"/>
      <c r="E56" s="11"/>
      <c r="G56" s="11"/>
    </row>
    <row r="57" spans="1:7" x14ac:dyDescent="0.2">
      <c r="A57" s="56"/>
      <c r="B57" s="56"/>
      <c r="C57" s="56"/>
      <c r="D57" s="56"/>
      <c r="E57" s="11"/>
      <c r="G57" s="11"/>
    </row>
    <row r="58" spans="1:7" x14ac:dyDescent="0.2">
      <c r="A58" s="56"/>
      <c r="B58" s="56"/>
      <c r="C58" s="56"/>
      <c r="D58" s="56"/>
      <c r="E58" s="11"/>
      <c r="G58" s="11"/>
    </row>
    <row r="59" spans="1:7" x14ac:dyDescent="0.2">
      <c r="A59" s="56"/>
      <c r="B59" s="56"/>
      <c r="C59" s="56"/>
      <c r="D59" s="56"/>
      <c r="E59" s="11"/>
      <c r="G59" s="11"/>
    </row>
    <row r="60" spans="1:7" x14ac:dyDescent="0.2">
      <c r="A60" s="56"/>
      <c r="B60" s="56"/>
      <c r="C60" s="56"/>
      <c r="D60" s="56"/>
      <c r="E60" s="11"/>
      <c r="G60" s="11"/>
    </row>
    <row r="61" spans="1:7" x14ac:dyDescent="0.2">
      <c r="A61" s="56"/>
      <c r="B61" s="56"/>
      <c r="C61" s="56"/>
      <c r="D61" s="56"/>
      <c r="E61" s="11"/>
      <c r="G61" s="11"/>
    </row>
    <row r="62" spans="1:7" x14ac:dyDescent="0.2">
      <c r="A62" s="56"/>
      <c r="B62" s="56"/>
      <c r="C62" s="56"/>
      <c r="D62" s="56"/>
      <c r="E62" s="11"/>
      <c r="G62" s="11"/>
    </row>
    <row r="63" spans="1:7" x14ac:dyDescent="0.2">
      <c r="A63" s="56"/>
      <c r="B63" s="56"/>
      <c r="C63" s="56"/>
      <c r="D63" s="56"/>
      <c r="E63" s="11"/>
      <c r="G63" s="11"/>
    </row>
    <row r="64" spans="1:7" x14ac:dyDescent="0.2">
      <c r="A64" s="56"/>
      <c r="B64" s="56"/>
      <c r="C64" s="56"/>
      <c r="D64" s="56"/>
      <c r="E64" s="11"/>
      <c r="G64" s="11"/>
    </row>
    <row r="65" spans="1:7" x14ac:dyDescent="0.2">
      <c r="A65" s="56"/>
      <c r="B65" s="56"/>
      <c r="C65" s="56"/>
      <c r="D65" s="56"/>
      <c r="E65" s="11"/>
      <c r="G65" s="11"/>
    </row>
    <row r="66" spans="1:7" x14ac:dyDescent="0.2">
      <c r="A66" s="56"/>
    </row>
    <row r="67" spans="1:7" x14ac:dyDescent="0.2">
      <c r="A67" s="56"/>
    </row>
    <row r="68" spans="1:7" x14ac:dyDescent="0.2">
      <c r="A68" s="55"/>
    </row>
  </sheetData>
  <mergeCells count="4">
    <mergeCell ref="A1:G1"/>
    <mergeCell ref="A24:B24"/>
    <mergeCell ref="A25:B25"/>
    <mergeCell ref="A26:B26"/>
  </mergeCells>
  <conditionalFormatting sqref="F2:F3">
    <cfRule type="cellIs" dxfId="67" priority="3" stopIfTrue="1" operator="between">
      <formula>0.009</formula>
      <formula>-0.009</formula>
    </cfRule>
  </conditionalFormatting>
  <conditionalFormatting sqref="F5:F49">
    <cfRule type="cellIs" dxfId="66" priority="2" stopIfTrue="1" operator="between">
      <formula>0.009</formula>
      <formula>-0.009</formula>
    </cfRule>
  </conditionalFormatting>
  <conditionalFormatting sqref="F51:F170">
    <cfRule type="cellIs" dxfId="65" priority="1" stopIfTrue="1" operator="between">
      <formula>0.009</formula>
      <formula>-0.009</formula>
    </cfRule>
  </conditionalFormatting>
  <hyperlinks>
    <hyperlink ref="A35"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1"/>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7" s="1" customFormat="1" ht="15" x14ac:dyDescent="0.2">
      <c r="A1" s="92" t="s">
        <v>1134</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73</v>
      </c>
      <c r="B5" s="17"/>
      <c r="C5" s="17"/>
      <c r="D5" s="17"/>
      <c r="E5" s="18"/>
      <c r="F5" s="19"/>
      <c r="G5" s="18"/>
    </row>
    <row r="6" spans="1:7" x14ac:dyDescent="0.2">
      <c r="A6" s="20" t="s">
        <v>40</v>
      </c>
      <c r="B6" s="21"/>
      <c r="C6" s="21"/>
      <c r="D6" s="21"/>
      <c r="E6" s="22"/>
      <c r="F6" s="23"/>
      <c r="G6" s="22"/>
    </row>
    <row r="7" spans="1:7" x14ac:dyDescent="0.2">
      <c r="A7" s="21" t="s">
        <v>75</v>
      </c>
      <c r="B7" s="21" t="s">
        <v>74</v>
      </c>
      <c r="C7" s="21" t="s">
        <v>76</v>
      </c>
      <c r="D7" s="24">
        <v>93700</v>
      </c>
      <c r="E7" s="22">
        <v>1601.5672500000001</v>
      </c>
      <c r="F7" s="23">
        <v>3.2738816766246699</v>
      </c>
      <c r="G7" s="22"/>
    </row>
    <row r="8" spans="1:7" x14ac:dyDescent="0.2">
      <c r="A8" s="21" t="s">
        <v>78</v>
      </c>
      <c r="B8" s="21" t="s">
        <v>77</v>
      </c>
      <c r="C8" s="21" t="s">
        <v>76</v>
      </c>
      <c r="D8" s="24">
        <v>143000</v>
      </c>
      <c r="E8" s="22">
        <v>1425.1379999999999</v>
      </c>
      <c r="F8" s="23">
        <v>2.9132296410666099</v>
      </c>
      <c r="G8" s="22"/>
    </row>
    <row r="9" spans="1:7" x14ac:dyDescent="0.2">
      <c r="A9" s="21" t="s">
        <v>80</v>
      </c>
      <c r="B9" s="21" t="s">
        <v>79</v>
      </c>
      <c r="C9" s="21" t="s">
        <v>81</v>
      </c>
      <c r="D9" s="24">
        <v>30000</v>
      </c>
      <c r="E9" s="22">
        <v>1057.8</v>
      </c>
      <c r="F9" s="23">
        <v>2.16232695663175</v>
      </c>
      <c r="G9" s="22"/>
    </row>
    <row r="10" spans="1:7" x14ac:dyDescent="0.2">
      <c r="A10" s="21" t="s">
        <v>83</v>
      </c>
      <c r="B10" s="21" t="s">
        <v>82</v>
      </c>
      <c r="C10" s="21" t="s">
        <v>84</v>
      </c>
      <c r="D10" s="24">
        <v>62000</v>
      </c>
      <c r="E10" s="22">
        <v>956.59799999999996</v>
      </c>
      <c r="F10" s="23">
        <v>1.9554524882397599</v>
      </c>
      <c r="G10" s="22"/>
    </row>
    <row r="11" spans="1:7" x14ac:dyDescent="0.2">
      <c r="A11" s="21" t="s">
        <v>86</v>
      </c>
      <c r="B11" s="21" t="s">
        <v>85</v>
      </c>
      <c r="C11" s="21" t="s">
        <v>76</v>
      </c>
      <c r="D11" s="24">
        <v>65000</v>
      </c>
      <c r="E11" s="22">
        <v>716.495</v>
      </c>
      <c r="F11" s="23">
        <v>1.4646402465417501</v>
      </c>
      <c r="G11" s="22"/>
    </row>
    <row r="12" spans="1:7" x14ac:dyDescent="0.2">
      <c r="A12" s="21" t="s">
        <v>88</v>
      </c>
      <c r="B12" s="21" t="s">
        <v>87</v>
      </c>
      <c r="C12" s="21" t="s">
        <v>84</v>
      </c>
      <c r="D12" s="24">
        <v>46000</v>
      </c>
      <c r="E12" s="22">
        <v>674.40599999999995</v>
      </c>
      <c r="F12" s="23">
        <v>1.3786030190151199</v>
      </c>
      <c r="G12" s="22"/>
    </row>
    <row r="13" spans="1:7" x14ac:dyDescent="0.2">
      <c r="A13" s="21" t="s">
        <v>90</v>
      </c>
      <c r="B13" s="21" t="s">
        <v>89</v>
      </c>
      <c r="C13" s="21" t="s">
        <v>91</v>
      </c>
      <c r="D13" s="24">
        <v>205000</v>
      </c>
      <c r="E13" s="22">
        <v>637.85749999999996</v>
      </c>
      <c r="F13" s="23">
        <v>1.30389153596118</v>
      </c>
      <c r="G13" s="22"/>
    </row>
    <row r="14" spans="1:7" x14ac:dyDescent="0.2">
      <c r="A14" s="21" t="s">
        <v>93</v>
      </c>
      <c r="B14" s="21" t="s">
        <v>92</v>
      </c>
      <c r="C14" s="21" t="s">
        <v>94</v>
      </c>
      <c r="D14" s="24">
        <v>81000</v>
      </c>
      <c r="E14" s="22">
        <v>631.7595</v>
      </c>
      <c r="F14" s="23">
        <v>1.2914261646418901</v>
      </c>
      <c r="G14" s="22"/>
    </row>
    <row r="15" spans="1:7" x14ac:dyDescent="0.2">
      <c r="A15" s="21" t="s">
        <v>96</v>
      </c>
      <c r="B15" s="21" t="s">
        <v>95</v>
      </c>
      <c r="C15" s="21" t="s">
        <v>97</v>
      </c>
      <c r="D15" s="24">
        <v>50000</v>
      </c>
      <c r="E15" s="22">
        <v>629.72500000000002</v>
      </c>
      <c r="F15" s="23">
        <v>1.28726729321699</v>
      </c>
      <c r="G15" s="22"/>
    </row>
    <row r="16" spans="1:7" x14ac:dyDescent="0.2">
      <c r="A16" s="21" t="s">
        <v>99</v>
      </c>
      <c r="B16" s="21" t="s">
        <v>98</v>
      </c>
      <c r="C16" s="21" t="s">
        <v>100</v>
      </c>
      <c r="D16" s="24">
        <v>24300</v>
      </c>
      <c r="E16" s="22">
        <v>628.14284999999995</v>
      </c>
      <c r="F16" s="23">
        <v>1.2840331037724499</v>
      </c>
      <c r="G16" s="22"/>
    </row>
    <row r="17" spans="1:7" x14ac:dyDescent="0.2">
      <c r="A17" s="21" t="s">
        <v>102</v>
      </c>
      <c r="B17" s="21" t="s">
        <v>101</v>
      </c>
      <c r="C17" s="21" t="s">
        <v>103</v>
      </c>
      <c r="D17" s="24">
        <v>94500</v>
      </c>
      <c r="E17" s="22">
        <v>619.40025000000003</v>
      </c>
      <c r="F17" s="23">
        <v>1.26616171064421</v>
      </c>
      <c r="G17" s="22"/>
    </row>
    <row r="18" spans="1:7" x14ac:dyDescent="0.2">
      <c r="A18" s="21" t="s">
        <v>105</v>
      </c>
      <c r="B18" s="21" t="s">
        <v>104</v>
      </c>
      <c r="C18" s="21" t="s">
        <v>76</v>
      </c>
      <c r="D18" s="24">
        <v>85000</v>
      </c>
      <c r="E18" s="22">
        <v>545.74249999999995</v>
      </c>
      <c r="F18" s="23">
        <v>1.1155924741251699</v>
      </c>
      <c r="G18" s="22"/>
    </row>
    <row r="19" spans="1:7" x14ac:dyDescent="0.2">
      <c r="A19" s="21" t="s">
        <v>107</v>
      </c>
      <c r="B19" s="21" t="s">
        <v>106</v>
      </c>
      <c r="C19" s="21" t="s">
        <v>108</v>
      </c>
      <c r="D19" s="24">
        <v>52500</v>
      </c>
      <c r="E19" s="22">
        <v>541.90499999999997</v>
      </c>
      <c r="F19" s="23">
        <v>1.10774795749057</v>
      </c>
      <c r="G19" s="22"/>
    </row>
    <row r="20" spans="1:7" x14ac:dyDescent="0.2">
      <c r="A20" s="21" t="s">
        <v>110</v>
      </c>
      <c r="B20" s="21" t="s">
        <v>109</v>
      </c>
      <c r="C20" s="21" t="s">
        <v>111</v>
      </c>
      <c r="D20" s="24">
        <v>320100</v>
      </c>
      <c r="E20" s="22">
        <v>518.88210000000004</v>
      </c>
      <c r="F20" s="23">
        <v>1.0606851504478101</v>
      </c>
      <c r="G20" s="22"/>
    </row>
    <row r="21" spans="1:7" x14ac:dyDescent="0.2">
      <c r="A21" s="21" t="s">
        <v>113</v>
      </c>
      <c r="B21" s="21" t="s">
        <v>112</v>
      </c>
      <c r="C21" s="21" t="s">
        <v>76</v>
      </c>
      <c r="D21" s="24">
        <v>31800</v>
      </c>
      <c r="E21" s="22">
        <v>508.46609999999998</v>
      </c>
      <c r="F21" s="23">
        <v>1.0393930370234601</v>
      </c>
      <c r="G21" s="22"/>
    </row>
    <row r="22" spans="1:7" x14ac:dyDescent="0.2">
      <c r="A22" s="21" t="s">
        <v>115</v>
      </c>
      <c r="B22" s="21" t="s">
        <v>114</v>
      </c>
      <c r="C22" s="21" t="s">
        <v>116</v>
      </c>
      <c r="D22" s="24">
        <v>240000</v>
      </c>
      <c r="E22" s="22">
        <v>442.08</v>
      </c>
      <c r="F22" s="23">
        <v>0.90368831630531599</v>
      </c>
      <c r="G22" s="22"/>
    </row>
    <row r="23" spans="1:7" x14ac:dyDescent="0.2">
      <c r="A23" s="21" t="s">
        <v>118</v>
      </c>
      <c r="B23" s="21" t="s">
        <v>117</v>
      </c>
      <c r="C23" s="21" t="s">
        <v>119</v>
      </c>
      <c r="D23" s="24">
        <v>305000</v>
      </c>
      <c r="E23" s="22">
        <v>425.78</v>
      </c>
      <c r="F23" s="23">
        <v>0.870368284736875</v>
      </c>
      <c r="G23" s="22"/>
    </row>
    <row r="24" spans="1:7" x14ac:dyDescent="0.2">
      <c r="A24" s="21" t="s">
        <v>121</v>
      </c>
      <c r="B24" s="21" t="s">
        <v>120</v>
      </c>
      <c r="C24" s="21" t="s">
        <v>122</v>
      </c>
      <c r="D24" s="24">
        <v>36000</v>
      </c>
      <c r="E24" s="22">
        <v>402.39</v>
      </c>
      <c r="F24" s="23">
        <v>0.82255506152301905</v>
      </c>
      <c r="G24" s="22"/>
    </row>
    <row r="25" spans="1:7" x14ac:dyDescent="0.2">
      <c r="A25" s="21" t="s">
        <v>124</v>
      </c>
      <c r="B25" s="21" t="s">
        <v>123</v>
      </c>
      <c r="C25" s="21" t="s">
        <v>125</v>
      </c>
      <c r="D25" s="24">
        <v>320000</v>
      </c>
      <c r="E25" s="22">
        <v>395.84</v>
      </c>
      <c r="F25" s="23">
        <v>0.80916572368416695</v>
      </c>
      <c r="G25" s="22"/>
    </row>
    <row r="26" spans="1:7" x14ac:dyDescent="0.2">
      <c r="A26" s="21" t="s">
        <v>127</v>
      </c>
      <c r="B26" s="21" t="s">
        <v>126</v>
      </c>
      <c r="C26" s="21" t="s">
        <v>128</v>
      </c>
      <c r="D26" s="24">
        <v>70000</v>
      </c>
      <c r="E26" s="22">
        <v>383.95</v>
      </c>
      <c r="F26" s="23">
        <v>0.78486049820264703</v>
      </c>
      <c r="G26" s="22"/>
    </row>
    <row r="27" spans="1:7" x14ac:dyDescent="0.2">
      <c r="A27" s="21" t="s">
        <v>130</v>
      </c>
      <c r="B27" s="21" t="s">
        <v>129</v>
      </c>
      <c r="C27" s="21" t="s">
        <v>131</v>
      </c>
      <c r="D27" s="24">
        <v>26300</v>
      </c>
      <c r="E27" s="22">
        <v>373.74930000000001</v>
      </c>
      <c r="F27" s="23">
        <v>0.76400849537932203</v>
      </c>
      <c r="G27" s="22"/>
    </row>
    <row r="28" spans="1:7" x14ac:dyDescent="0.2">
      <c r="A28" s="21" t="s">
        <v>133</v>
      </c>
      <c r="B28" s="21" t="s">
        <v>132</v>
      </c>
      <c r="C28" s="21" t="s">
        <v>134</v>
      </c>
      <c r="D28" s="24">
        <v>42000</v>
      </c>
      <c r="E28" s="22">
        <v>361.053</v>
      </c>
      <c r="F28" s="23">
        <v>0.73805505263070803</v>
      </c>
      <c r="G28" s="22"/>
    </row>
    <row r="29" spans="1:7" x14ac:dyDescent="0.2">
      <c r="A29" s="21" t="s">
        <v>136</v>
      </c>
      <c r="B29" s="21" t="s">
        <v>135</v>
      </c>
      <c r="C29" s="21" t="s">
        <v>137</v>
      </c>
      <c r="D29" s="24">
        <v>74347</v>
      </c>
      <c r="E29" s="22">
        <v>356.04778299999998</v>
      </c>
      <c r="F29" s="23">
        <v>0.72782351959715597</v>
      </c>
      <c r="G29" s="22"/>
    </row>
    <row r="30" spans="1:7" x14ac:dyDescent="0.2">
      <c r="A30" s="21" t="s">
        <v>139</v>
      </c>
      <c r="B30" s="21" t="s">
        <v>138</v>
      </c>
      <c r="C30" s="21" t="s">
        <v>131</v>
      </c>
      <c r="D30" s="24">
        <v>60000</v>
      </c>
      <c r="E30" s="22">
        <v>339.03</v>
      </c>
      <c r="F30" s="23">
        <v>0.69303621488642597</v>
      </c>
      <c r="G30" s="22"/>
    </row>
    <row r="31" spans="1:7" x14ac:dyDescent="0.2">
      <c r="A31" s="21" t="s">
        <v>141</v>
      </c>
      <c r="B31" s="21" t="s">
        <v>140</v>
      </c>
      <c r="C31" s="21" t="s">
        <v>142</v>
      </c>
      <c r="D31" s="24">
        <v>24000</v>
      </c>
      <c r="E31" s="22">
        <v>313.464</v>
      </c>
      <c r="F31" s="23">
        <v>0.64077486966686903</v>
      </c>
      <c r="G31" s="22"/>
    </row>
    <row r="32" spans="1:7" x14ac:dyDescent="0.2">
      <c r="A32" s="21" t="s">
        <v>144</v>
      </c>
      <c r="B32" s="21" t="s">
        <v>143</v>
      </c>
      <c r="C32" s="21" t="s">
        <v>145</v>
      </c>
      <c r="D32" s="24">
        <v>100000</v>
      </c>
      <c r="E32" s="22">
        <v>310.89999999999998</v>
      </c>
      <c r="F32" s="23">
        <v>0.63553360825941596</v>
      </c>
      <c r="G32" s="22"/>
    </row>
    <row r="33" spans="1:7" x14ac:dyDescent="0.2">
      <c r="A33" s="21" t="s">
        <v>147</v>
      </c>
      <c r="B33" s="21" t="s">
        <v>146</v>
      </c>
      <c r="C33" s="21" t="s">
        <v>84</v>
      </c>
      <c r="D33" s="24">
        <v>23000</v>
      </c>
      <c r="E33" s="22">
        <v>292.70949999999999</v>
      </c>
      <c r="F33" s="23">
        <v>0.59834906628115003</v>
      </c>
      <c r="G33" s="22"/>
    </row>
    <row r="34" spans="1:7" x14ac:dyDescent="0.2">
      <c r="A34" s="21" t="s">
        <v>149</v>
      </c>
      <c r="B34" s="21" t="s">
        <v>148</v>
      </c>
      <c r="C34" s="21" t="s">
        <v>150</v>
      </c>
      <c r="D34" s="24">
        <v>140000</v>
      </c>
      <c r="E34" s="22">
        <v>287.07</v>
      </c>
      <c r="F34" s="23">
        <v>0.58682094861058398</v>
      </c>
      <c r="G34" s="22"/>
    </row>
    <row r="35" spans="1:7" x14ac:dyDescent="0.2">
      <c r="A35" s="21" t="s">
        <v>152</v>
      </c>
      <c r="B35" s="21" t="s">
        <v>151</v>
      </c>
      <c r="C35" s="21" t="s">
        <v>153</v>
      </c>
      <c r="D35" s="24">
        <v>50388</v>
      </c>
      <c r="E35" s="22">
        <v>269.50021800000002</v>
      </c>
      <c r="F35" s="23">
        <v>0.55090526205287704</v>
      </c>
      <c r="G35" s="22"/>
    </row>
    <row r="36" spans="1:7" x14ac:dyDescent="0.2">
      <c r="A36" s="21" t="s">
        <v>155</v>
      </c>
      <c r="B36" s="21" t="s">
        <v>154</v>
      </c>
      <c r="C36" s="21" t="s">
        <v>94</v>
      </c>
      <c r="D36" s="24">
        <v>2600</v>
      </c>
      <c r="E36" s="22">
        <v>267.86110000000002</v>
      </c>
      <c r="F36" s="23">
        <v>0.54755462012009104</v>
      </c>
      <c r="G36" s="22"/>
    </row>
    <row r="37" spans="1:7" x14ac:dyDescent="0.2">
      <c r="A37" s="21" t="s">
        <v>157</v>
      </c>
      <c r="B37" s="21" t="s">
        <v>156</v>
      </c>
      <c r="C37" s="21" t="s">
        <v>97</v>
      </c>
      <c r="D37" s="24">
        <v>5000</v>
      </c>
      <c r="E37" s="22">
        <v>260.13</v>
      </c>
      <c r="F37" s="23">
        <v>0.53175090870544195</v>
      </c>
      <c r="G37" s="22"/>
    </row>
    <row r="38" spans="1:7" x14ac:dyDescent="0.2">
      <c r="A38" s="21" t="s">
        <v>159</v>
      </c>
      <c r="B38" s="21" t="s">
        <v>158</v>
      </c>
      <c r="C38" s="21" t="s">
        <v>160</v>
      </c>
      <c r="D38" s="24">
        <v>28676</v>
      </c>
      <c r="E38" s="22">
        <v>257.91194400000001</v>
      </c>
      <c r="F38" s="23">
        <v>0.52721681692994704</v>
      </c>
      <c r="G38" s="22"/>
    </row>
    <row r="39" spans="1:7" x14ac:dyDescent="0.2">
      <c r="A39" s="21" t="s">
        <v>162</v>
      </c>
      <c r="B39" s="21" t="s">
        <v>161</v>
      </c>
      <c r="C39" s="21" t="s">
        <v>160</v>
      </c>
      <c r="D39" s="24">
        <v>63700</v>
      </c>
      <c r="E39" s="22">
        <v>243.6525</v>
      </c>
      <c r="F39" s="23">
        <v>0.49806803630243601</v>
      </c>
      <c r="G39" s="22"/>
    </row>
    <row r="40" spans="1:7" x14ac:dyDescent="0.2">
      <c r="A40" s="21" t="s">
        <v>164</v>
      </c>
      <c r="B40" s="21" t="s">
        <v>163</v>
      </c>
      <c r="C40" s="21" t="s">
        <v>165</v>
      </c>
      <c r="D40" s="24">
        <v>32000</v>
      </c>
      <c r="E40" s="22">
        <v>243.08799999999999</v>
      </c>
      <c r="F40" s="23">
        <v>0.49691410023983601</v>
      </c>
      <c r="G40" s="22"/>
    </row>
    <row r="41" spans="1:7" x14ac:dyDescent="0.2">
      <c r="A41" s="21" t="s">
        <v>167</v>
      </c>
      <c r="B41" s="21" t="s">
        <v>166</v>
      </c>
      <c r="C41" s="21" t="s">
        <v>168</v>
      </c>
      <c r="D41" s="24">
        <v>7278</v>
      </c>
      <c r="E41" s="22">
        <v>232.75407899999999</v>
      </c>
      <c r="F41" s="23">
        <v>0.47578977054991101</v>
      </c>
      <c r="G41" s="22"/>
    </row>
    <row r="42" spans="1:7" x14ac:dyDescent="0.2">
      <c r="A42" s="21" t="s">
        <v>170</v>
      </c>
      <c r="B42" s="21" t="s">
        <v>169</v>
      </c>
      <c r="C42" s="21" t="s">
        <v>97</v>
      </c>
      <c r="D42" s="24">
        <v>25000</v>
      </c>
      <c r="E42" s="22">
        <v>227.5</v>
      </c>
      <c r="F42" s="23">
        <v>0.46504952035708302</v>
      </c>
      <c r="G42" s="22"/>
    </row>
    <row r="43" spans="1:7" x14ac:dyDescent="0.2">
      <c r="A43" s="21" t="s">
        <v>172</v>
      </c>
      <c r="B43" s="21" t="s">
        <v>171</v>
      </c>
      <c r="C43" s="21" t="s">
        <v>116</v>
      </c>
      <c r="D43" s="24">
        <v>8000</v>
      </c>
      <c r="E43" s="22">
        <v>224.32</v>
      </c>
      <c r="F43" s="23">
        <v>0.45854904794066398</v>
      </c>
      <c r="G43" s="22"/>
    </row>
    <row r="44" spans="1:7" x14ac:dyDescent="0.2">
      <c r="A44" s="21" t="s">
        <v>174</v>
      </c>
      <c r="B44" s="21" t="s">
        <v>173</v>
      </c>
      <c r="C44" s="21" t="s">
        <v>175</v>
      </c>
      <c r="D44" s="24">
        <v>13300</v>
      </c>
      <c r="E44" s="22">
        <v>223.19395</v>
      </c>
      <c r="F44" s="23">
        <v>0.45624720612792502</v>
      </c>
      <c r="G44" s="22"/>
    </row>
    <row r="45" spans="1:7" x14ac:dyDescent="0.2">
      <c r="A45" s="21" t="s">
        <v>177</v>
      </c>
      <c r="B45" s="21" t="s">
        <v>176</v>
      </c>
      <c r="C45" s="21" t="s">
        <v>178</v>
      </c>
      <c r="D45" s="24">
        <v>25900</v>
      </c>
      <c r="E45" s="22">
        <v>205.81434999999999</v>
      </c>
      <c r="F45" s="23">
        <v>0.42072028461584599</v>
      </c>
      <c r="G45" s="22"/>
    </row>
    <row r="46" spans="1:7" x14ac:dyDescent="0.2">
      <c r="A46" s="21" t="s">
        <v>180</v>
      </c>
      <c r="B46" s="21" t="s">
        <v>179</v>
      </c>
      <c r="C46" s="21" t="s">
        <v>160</v>
      </c>
      <c r="D46" s="24">
        <v>1900</v>
      </c>
      <c r="E46" s="22">
        <v>199.55795000000001</v>
      </c>
      <c r="F46" s="23">
        <v>0.40793111617996902</v>
      </c>
      <c r="G46" s="22"/>
    </row>
    <row r="47" spans="1:7" x14ac:dyDescent="0.2">
      <c r="A47" s="21" t="s">
        <v>182</v>
      </c>
      <c r="B47" s="21" t="s">
        <v>181</v>
      </c>
      <c r="C47" s="21" t="s">
        <v>145</v>
      </c>
      <c r="D47" s="24">
        <v>19700</v>
      </c>
      <c r="E47" s="22">
        <v>192.73495</v>
      </c>
      <c r="F47" s="23">
        <v>0.39398371891668799</v>
      </c>
      <c r="G47" s="22"/>
    </row>
    <row r="48" spans="1:7" x14ac:dyDescent="0.2">
      <c r="A48" s="21" t="s">
        <v>184</v>
      </c>
      <c r="B48" s="21" t="s">
        <v>183</v>
      </c>
      <c r="C48" s="21" t="s">
        <v>131</v>
      </c>
      <c r="D48" s="24">
        <v>21500</v>
      </c>
      <c r="E48" s="22">
        <v>175.62275</v>
      </c>
      <c r="F48" s="23">
        <v>0.359003409456228</v>
      </c>
      <c r="G48" s="22"/>
    </row>
    <row r="49" spans="1:9" x14ac:dyDescent="0.2">
      <c r="A49" s="21" t="s">
        <v>186</v>
      </c>
      <c r="B49" s="21" t="s">
        <v>185</v>
      </c>
      <c r="C49" s="21" t="s">
        <v>145</v>
      </c>
      <c r="D49" s="24">
        <v>3365</v>
      </c>
      <c r="E49" s="22">
        <v>105.50621</v>
      </c>
      <c r="F49" s="23">
        <v>0.21567302134151101</v>
      </c>
      <c r="G49" s="22"/>
    </row>
    <row r="50" spans="1:9" x14ac:dyDescent="0.2">
      <c r="A50" s="21" t="s">
        <v>188</v>
      </c>
      <c r="B50" s="21" t="s">
        <v>187</v>
      </c>
      <c r="C50" s="21" t="s">
        <v>125</v>
      </c>
      <c r="D50" s="24">
        <v>10000</v>
      </c>
      <c r="E50" s="22">
        <v>71.37</v>
      </c>
      <c r="F50" s="23">
        <v>0.145892678100594</v>
      </c>
      <c r="G50" s="22"/>
    </row>
    <row r="51" spans="1:9" x14ac:dyDescent="0.2">
      <c r="A51" s="20" t="s">
        <v>25</v>
      </c>
      <c r="B51" s="20"/>
      <c r="C51" s="20"/>
      <c r="D51" s="20"/>
      <c r="E51" s="25">
        <f>SUM(E7:E50)</f>
        <v>19778.466633999997</v>
      </c>
      <c r="F51" s="26">
        <f>SUM(F7:F50)</f>
        <v>40.430621633144092</v>
      </c>
      <c r="G51" s="25"/>
      <c r="H51" s="14"/>
      <c r="I51" s="14"/>
    </row>
    <row r="52" spans="1:9" x14ac:dyDescent="0.2">
      <c r="A52" s="21"/>
      <c r="B52" s="21"/>
      <c r="C52" s="21"/>
      <c r="D52" s="21"/>
      <c r="E52" s="22"/>
      <c r="F52" s="23"/>
      <c r="G52" s="22"/>
    </row>
    <row r="53" spans="1:9" x14ac:dyDescent="0.2">
      <c r="A53" s="20" t="s">
        <v>24</v>
      </c>
      <c r="B53" s="21"/>
      <c r="C53" s="21"/>
      <c r="D53" s="21"/>
      <c r="E53" s="22"/>
      <c r="F53" s="23"/>
      <c r="G53" s="22"/>
    </row>
    <row r="54" spans="1:9" x14ac:dyDescent="0.2">
      <c r="A54" s="20" t="s">
        <v>40</v>
      </c>
      <c r="B54" s="21"/>
      <c r="C54" s="21"/>
      <c r="D54" s="21"/>
      <c r="E54" s="22"/>
      <c r="F54" s="23"/>
      <c r="G54" s="22"/>
    </row>
    <row r="55" spans="1:9" x14ac:dyDescent="0.2">
      <c r="A55" s="21" t="s">
        <v>190</v>
      </c>
      <c r="B55" s="21" t="s">
        <v>189</v>
      </c>
      <c r="C55" s="21" t="s">
        <v>65</v>
      </c>
      <c r="D55" s="24">
        <v>250</v>
      </c>
      <c r="E55" s="22">
        <v>2627.0884016</v>
      </c>
      <c r="F55" s="23">
        <v>5.3702250597790604</v>
      </c>
      <c r="G55" s="22">
        <v>7.9450000000000003</v>
      </c>
    </row>
    <row r="56" spans="1:9" x14ac:dyDescent="0.2">
      <c r="A56" s="21" t="s">
        <v>192</v>
      </c>
      <c r="B56" s="21" t="s">
        <v>191</v>
      </c>
      <c r="C56" s="21" t="s">
        <v>65</v>
      </c>
      <c r="D56" s="24">
        <v>2500</v>
      </c>
      <c r="E56" s="22">
        <v>2615.7161474999998</v>
      </c>
      <c r="F56" s="23">
        <v>5.3469781968578198</v>
      </c>
      <c r="G56" s="22">
        <v>8.2100000000000009</v>
      </c>
    </row>
    <row r="57" spans="1:9" x14ac:dyDescent="0.2">
      <c r="A57" s="21" t="s">
        <v>194</v>
      </c>
      <c r="B57" s="21" t="s">
        <v>193</v>
      </c>
      <c r="C57" s="21" t="s">
        <v>65</v>
      </c>
      <c r="D57" s="24">
        <v>2500</v>
      </c>
      <c r="E57" s="22">
        <v>2543.8402049000001</v>
      </c>
      <c r="F57" s="23">
        <v>5.2000512841925701</v>
      </c>
      <c r="G57" s="22">
        <v>7.7850000000000001</v>
      </c>
    </row>
    <row r="58" spans="1:9" x14ac:dyDescent="0.2">
      <c r="A58" s="21" t="s">
        <v>1135</v>
      </c>
      <c r="B58" s="21" t="s">
        <v>1136</v>
      </c>
      <c r="C58" s="21" t="s">
        <v>65</v>
      </c>
      <c r="D58" s="24">
        <v>150</v>
      </c>
      <c r="E58" s="22">
        <v>1582.158377</v>
      </c>
      <c r="F58" s="23">
        <v>3.2342065685837</v>
      </c>
      <c r="G58" s="22">
        <v>7.7525000000000004</v>
      </c>
    </row>
    <row r="59" spans="1:9" x14ac:dyDescent="0.2">
      <c r="A59" s="21" t="s">
        <v>1088</v>
      </c>
      <c r="B59" s="21" t="s">
        <v>1089</v>
      </c>
      <c r="C59" s="21" t="s">
        <v>65</v>
      </c>
      <c r="D59" s="24">
        <v>45</v>
      </c>
      <c r="E59" s="22">
        <v>486.20476230000003</v>
      </c>
      <c r="F59" s="23">
        <v>0.99388699561733995</v>
      </c>
      <c r="G59" s="22">
        <v>7.8776000000000002</v>
      </c>
    </row>
    <row r="60" spans="1:9" x14ac:dyDescent="0.2">
      <c r="A60" s="20" t="s">
        <v>25</v>
      </c>
      <c r="B60" s="20"/>
      <c r="C60" s="20"/>
      <c r="D60" s="20"/>
      <c r="E60" s="25">
        <f>SUM(E54:E59)</f>
        <v>9855.0078932999986</v>
      </c>
      <c r="F60" s="26">
        <f>SUM(F54:F59)</f>
        <v>20.145348105030493</v>
      </c>
      <c r="G60" s="25"/>
      <c r="H60" s="14"/>
      <c r="I60" s="14"/>
    </row>
    <row r="61" spans="1:9" x14ac:dyDescent="0.2">
      <c r="A61" s="21"/>
      <c r="B61" s="21"/>
      <c r="C61" s="21"/>
      <c r="D61" s="21"/>
      <c r="E61" s="22"/>
      <c r="F61" s="23"/>
      <c r="G61" s="22"/>
    </row>
    <row r="62" spans="1:9" x14ac:dyDescent="0.2">
      <c r="A62" s="20" t="s">
        <v>42</v>
      </c>
      <c r="B62" s="21"/>
      <c r="C62" s="21"/>
      <c r="D62" s="21"/>
      <c r="E62" s="22"/>
      <c r="F62" s="23"/>
      <c r="G62" s="22"/>
    </row>
    <row r="63" spans="1:9" x14ac:dyDescent="0.2">
      <c r="A63" s="20" t="s">
        <v>43</v>
      </c>
      <c r="B63" s="21"/>
      <c r="C63" s="21"/>
      <c r="D63" s="21"/>
      <c r="E63" s="22"/>
      <c r="F63" s="23"/>
      <c r="G63" s="22"/>
    </row>
    <row r="64" spans="1:9" x14ac:dyDescent="0.2">
      <c r="A64" s="21" t="s">
        <v>45</v>
      </c>
      <c r="B64" s="21" t="s">
        <v>44</v>
      </c>
      <c r="C64" s="21" t="s">
        <v>46</v>
      </c>
      <c r="D64" s="24">
        <v>500</v>
      </c>
      <c r="E64" s="22">
        <v>2462.7600000000002</v>
      </c>
      <c r="F64" s="23">
        <v>5.0343092604598301</v>
      </c>
      <c r="G64" s="22">
        <v>7.2622</v>
      </c>
    </row>
    <row r="65" spans="1:9" x14ac:dyDescent="0.2">
      <c r="A65" s="21" t="s">
        <v>50</v>
      </c>
      <c r="B65" s="21" t="s">
        <v>49</v>
      </c>
      <c r="C65" s="21" t="s">
        <v>47</v>
      </c>
      <c r="D65" s="24">
        <v>300</v>
      </c>
      <c r="E65" s="22">
        <v>1482.057</v>
      </c>
      <c r="F65" s="23">
        <v>3.0295819647993798</v>
      </c>
      <c r="G65" s="22">
        <v>7.3650000000000002</v>
      </c>
    </row>
    <row r="66" spans="1:9" x14ac:dyDescent="0.2">
      <c r="A66" s="21" t="s">
        <v>196</v>
      </c>
      <c r="B66" s="21" t="s">
        <v>195</v>
      </c>
      <c r="C66" s="21" t="s">
        <v>47</v>
      </c>
      <c r="D66" s="24">
        <v>200</v>
      </c>
      <c r="E66" s="22">
        <v>985.12199999999996</v>
      </c>
      <c r="F66" s="23">
        <v>2.0137604993108198</v>
      </c>
      <c r="G66" s="22">
        <v>7.35</v>
      </c>
    </row>
    <row r="67" spans="1:9" x14ac:dyDescent="0.2">
      <c r="A67" s="20" t="s">
        <v>25</v>
      </c>
      <c r="B67" s="20"/>
      <c r="C67" s="20"/>
      <c r="D67" s="20"/>
      <c r="E67" s="25">
        <f>SUM(E63:E66)</f>
        <v>4929.9390000000003</v>
      </c>
      <c r="F67" s="26">
        <f>SUM(F63:F66)</f>
        <v>10.07765172457003</v>
      </c>
      <c r="G67" s="25"/>
      <c r="H67" s="14"/>
      <c r="I67" s="14"/>
    </row>
    <row r="68" spans="1:9" x14ac:dyDescent="0.2">
      <c r="A68" s="21"/>
      <c r="B68" s="21"/>
      <c r="C68" s="21"/>
      <c r="D68" s="21"/>
      <c r="E68" s="22"/>
      <c r="F68" s="23"/>
      <c r="G68" s="22"/>
    </row>
    <row r="69" spans="1:9" x14ac:dyDescent="0.2">
      <c r="A69" s="20" t="s">
        <v>51</v>
      </c>
      <c r="B69" s="21"/>
      <c r="C69" s="21"/>
      <c r="D69" s="21"/>
      <c r="E69" s="22"/>
      <c r="F69" s="23"/>
      <c r="G69" s="22"/>
    </row>
    <row r="70" spans="1:9" x14ac:dyDescent="0.2">
      <c r="A70" s="21" t="s">
        <v>53</v>
      </c>
      <c r="B70" s="21" t="s">
        <v>52</v>
      </c>
      <c r="C70" s="21" t="s">
        <v>47</v>
      </c>
      <c r="D70" s="24">
        <v>300</v>
      </c>
      <c r="E70" s="22">
        <v>1474.3125</v>
      </c>
      <c r="F70" s="23">
        <v>3.0137508614569302</v>
      </c>
      <c r="G70" s="22">
        <v>8.0500000000000007</v>
      </c>
    </row>
    <row r="71" spans="1:9" x14ac:dyDescent="0.2">
      <c r="A71" s="21" t="s">
        <v>198</v>
      </c>
      <c r="B71" s="21" t="s">
        <v>197</v>
      </c>
      <c r="C71" s="21" t="s">
        <v>47</v>
      </c>
      <c r="D71" s="24">
        <v>200</v>
      </c>
      <c r="E71" s="22">
        <v>982.46199999999999</v>
      </c>
      <c r="F71" s="23">
        <v>2.0083229972266401</v>
      </c>
      <c r="G71" s="22">
        <v>7.8502000000000001</v>
      </c>
    </row>
    <row r="72" spans="1:9" x14ac:dyDescent="0.2">
      <c r="A72" s="20" t="s">
        <v>25</v>
      </c>
      <c r="B72" s="20"/>
      <c r="C72" s="20"/>
      <c r="D72" s="20"/>
      <c r="E72" s="25">
        <f>SUM(E69:E71)</f>
        <v>2456.7745</v>
      </c>
      <c r="F72" s="26">
        <f>SUM(F69:F71)</f>
        <v>5.0220738586835703</v>
      </c>
      <c r="G72" s="25"/>
      <c r="H72" s="14"/>
      <c r="I72" s="14"/>
    </row>
    <row r="73" spans="1:9" x14ac:dyDescent="0.2">
      <c r="A73" s="21"/>
      <c r="B73" s="21"/>
      <c r="C73" s="21"/>
      <c r="D73" s="21"/>
      <c r="E73" s="22"/>
      <c r="F73" s="23"/>
      <c r="G73" s="22"/>
    </row>
    <row r="74" spans="1:9" x14ac:dyDescent="0.2">
      <c r="A74" s="20" t="s">
        <v>60</v>
      </c>
      <c r="B74" s="21"/>
      <c r="C74" s="21"/>
      <c r="D74" s="21"/>
      <c r="E74" s="22"/>
      <c r="F74" s="23"/>
      <c r="G74" s="22"/>
    </row>
    <row r="75" spans="1:9" x14ac:dyDescent="0.2">
      <c r="A75" s="21" t="s">
        <v>200</v>
      </c>
      <c r="B75" s="21" t="s">
        <v>199</v>
      </c>
      <c r="C75" s="21" t="s">
        <v>62</v>
      </c>
      <c r="D75" s="24">
        <v>5000000</v>
      </c>
      <c r="E75" s="22">
        <v>4909.9666667000001</v>
      </c>
      <c r="F75" s="23">
        <v>10.0368248057939</v>
      </c>
      <c r="G75" s="22">
        <v>7.2054097700124897</v>
      </c>
    </row>
    <row r="76" spans="1:9" x14ac:dyDescent="0.2">
      <c r="A76" s="21" t="s">
        <v>202</v>
      </c>
      <c r="B76" s="21" t="s">
        <v>201</v>
      </c>
      <c r="C76" s="21" t="s">
        <v>62</v>
      </c>
      <c r="D76" s="24">
        <v>5000000</v>
      </c>
      <c r="E76" s="22">
        <v>4867.2299999999996</v>
      </c>
      <c r="F76" s="23">
        <v>9.9494636350224503</v>
      </c>
      <c r="G76" s="22">
        <v>7.1773810112500103</v>
      </c>
    </row>
    <row r="77" spans="1:9" x14ac:dyDescent="0.2">
      <c r="A77" s="21" t="s">
        <v>204</v>
      </c>
      <c r="B77" s="21" t="s">
        <v>203</v>
      </c>
      <c r="C77" s="21" t="s">
        <v>62</v>
      </c>
      <c r="D77" s="24">
        <v>500000</v>
      </c>
      <c r="E77" s="22">
        <v>487.54141670000001</v>
      </c>
      <c r="F77" s="23">
        <v>0.99661934940900199</v>
      </c>
      <c r="G77" s="22">
        <v>7.1473207199999997</v>
      </c>
    </row>
    <row r="78" spans="1:9" x14ac:dyDescent="0.2">
      <c r="A78" s="20" t="s">
        <v>25</v>
      </c>
      <c r="B78" s="20"/>
      <c r="C78" s="20"/>
      <c r="D78" s="20"/>
      <c r="E78" s="25">
        <f>SUM(E75:E77)</f>
        <v>10264.7380834</v>
      </c>
      <c r="F78" s="26">
        <f>SUM(F75:F77)</f>
        <v>20.982907790225354</v>
      </c>
      <c r="G78" s="25"/>
      <c r="H78" s="14"/>
      <c r="I78" s="14"/>
    </row>
    <row r="79" spans="1:9" x14ac:dyDescent="0.2">
      <c r="A79" s="21"/>
      <c r="B79" s="21"/>
      <c r="C79" s="21"/>
      <c r="D79" s="21"/>
      <c r="E79" s="22"/>
      <c r="F79" s="23"/>
      <c r="G79" s="22"/>
    </row>
    <row r="80" spans="1:9" x14ac:dyDescent="0.2">
      <c r="A80" s="20" t="s">
        <v>26</v>
      </c>
      <c r="B80" s="20"/>
      <c r="C80" s="20"/>
      <c r="D80" s="20"/>
      <c r="E80" s="25">
        <f>E51+E60+E67+E72+E78</f>
        <v>47284.926110699991</v>
      </c>
      <c r="F80" s="26">
        <f>F51+F60+F67+F72+F78</f>
        <v>96.658603111653534</v>
      </c>
      <c r="G80" s="25"/>
      <c r="H80" s="14"/>
      <c r="I80" s="14"/>
    </row>
    <row r="81" spans="1:9" x14ac:dyDescent="0.2">
      <c r="A81" s="20"/>
      <c r="B81" s="20"/>
      <c r="C81" s="20"/>
      <c r="D81" s="20"/>
      <c r="E81" s="25"/>
      <c r="F81" s="26"/>
      <c r="G81" s="25"/>
      <c r="H81" s="14"/>
      <c r="I81" s="14"/>
    </row>
    <row r="82" spans="1:9" x14ac:dyDescent="0.2">
      <c r="A82" s="20" t="s">
        <v>28</v>
      </c>
      <c r="B82" s="20"/>
      <c r="C82" s="20"/>
      <c r="D82" s="20"/>
      <c r="E82" s="25">
        <f>E84-(E51+E60+E67+E72+E78)</f>
        <v>1634.5953685000059</v>
      </c>
      <c r="F82" s="26">
        <f>F84-(F51+F60+F67+F72+F78)</f>
        <v>3.3413968883464662</v>
      </c>
      <c r="G82" s="25"/>
      <c r="H82" s="14"/>
      <c r="I82" s="14"/>
    </row>
    <row r="83" spans="1:9" x14ac:dyDescent="0.2">
      <c r="A83" s="20"/>
      <c r="B83" s="20"/>
      <c r="C83" s="20"/>
      <c r="D83" s="20"/>
      <c r="E83" s="25"/>
      <c r="F83" s="26"/>
      <c r="G83" s="25"/>
      <c r="H83" s="14"/>
      <c r="I83" s="14"/>
    </row>
    <row r="84" spans="1:9" x14ac:dyDescent="0.2">
      <c r="A84" s="27" t="s">
        <v>27</v>
      </c>
      <c r="B84" s="27"/>
      <c r="C84" s="27"/>
      <c r="D84" s="27"/>
      <c r="E84" s="28">
        <v>48919.521479199997</v>
      </c>
      <c r="F84" s="29">
        <v>100</v>
      </c>
      <c r="G84" s="28"/>
      <c r="H84" s="14"/>
      <c r="I84" s="14"/>
    </row>
    <row r="86" spans="1:9" x14ac:dyDescent="0.2">
      <c r="A86" s="14" t="s">
        <v>56</v>
      </c>
    </row>
    <row r="87" spans="1:9" x14ac:dyDescent="0.2">
      <c r="A87" s="14" t="s">
        <v>30</v>
      </c>
    </row>
    <row r="89" spans="1:9" x14ac:dyDescent="0.2">
      <c r="A89" s="14" t="s">
        <v>31</v>
      </c>
    </row>
    <row r="90" spans="1:9" x14ac:dyDescent="0.2">
      <c r="A90" s="14" t="s">
        <v>32</v>
      </c>
    </row>
    <row r="91" spans="1:9" x14ac:dyDescent="0.2">
      <c r="A91" s="14" t="s">
        <v>33</v>
      </c>
      <c r="B91" s="14"/>
      <c r="C91" s="30" t="s">
        <v>35</v>
      </c>
      <c r="D91" s="14" t="s">
        <v>34</v>
      </c>
    </row>
    <row r="92" spans="1:9" x14ac:dyDescent="0.2">
      <c r="A92" s="7" t="s">
        <v>63</v>
      </c>
      <c r="C92" s="31">
        <v>172.3227</v>
      </c>
      <c r="D92" s="31">
        <v>188.59790000000001</v>
      </c>
    </row>
    <row r="93" spans="1:9" x14ac:dyDescent="0.2">
      <c r="A93" s="7" t="s">
        <v>71</v>
      </c>
      <c r="C93" s="31">
        <v>16.581700000000001</v>
      </c>
      <c r="D93" s="31">
        <v>16.888200000000001</v>
      </c>
    </row>
    <row r="94" spans="1:9" x14ac:dyDescent="0.2">
      <c r="A94" s="7" t="s">
        <v>64</v>
      </c>
      <c r="C94" s="31">
        <v>185.8981</v>
      </c>
      <c r="D94" s="31">
        <v>204.24379999999999</v>
      </c>
    </row>
    <row r="95" spans="1:9" x14ac:dyDescent="0.2">
      <c r="A95" s="7" t="s">
        <v>72</v>
      </c>
      <c r="C95" s="31">
        <v>18.3292</v>
      </c>
      <c r="D95" s="31">
        <v>18.521999999999998</v>
      </c>
    </row>
    <row r="97" spans="1:5" x14ac:dyDescent="0.2">
      <c r="A97" s="14" t="s">
        <v>941</v>
      </c>
    </row>
    <row r="98" spans="1:5" x14ac:dyDescent="0.2">
      <c r="A98" s="94" t="s">
        <v>57</v>
      </c>
      <c r="B98" s="95"/>
      <c r="C98" s="34" t="s">
        <v>58</v>
      </c>
    </row>
    <row r="99" spans="1:5" x14ac:dyDescent="0.2">
      <c r="A99" s="90" t="s">
        <v>71</v>
      </c>
      <c r="B99" s="91"/>
      <c r="C99" s="35">
        <v>1.25</v>
      </c>
    </row>
    <row r="100" spans="1:5" x14ac:dyDescent="0.2">
      <c r="A100" s="90" t="s">
        <v>72</v>
      </c>
      <c r="B100" s="91"/>
      <c r="C100" s="35">
        <v>1.6</v>
      </c>
    </row>
    <row r="101" spans="1:5" x14ac:dyDescent="0.2">
      <c r="A101" s="7" t="s">
        <v>59</v>
      </c>
    </row>
    <row r="102" spans="1:5" x14ac:dyDescent="0.2">
      <c r="A102" s="7" t="s">
        <v>36</v>
      </c>
    </row>
    <row r="104" spans="1:5" x14ac:dyDescent="0.2">
      <c r="A104" s="14" t="s">
        <v>942</v>
      </c>
      <c r="D104" s="32">
        <v>1.82000320272108</v>
      </c>
      <c r="E104" s="10" t="s">
        <v>39</v>
      </c>
    </row>
    <row r="106" spans="1:5" x14ac:dyDescent="0.2">
      <c r="A106" s="14" t="s">
        <v>844</v>
      </c>
      <c r="D106" s="30" t="s">
        <v>38</v>
      </c>
    </row>
    <row r="108" spans="1:5" x14ac:dyDescent="0.2">
      <c r="A108" s="14" t="s">
        <v>943</v>
      </c>
    </row>
    <row r="109" spans="1:5" x14ac:dyDescent="0.2">
      <c r="A109" s="54"/>
    </row>
    <row r="110" spans="1:5" x14ac:dyDescent="0.2">
      <c r="A110" s="54" t="s">
        <v>809</v>
      </c>
    </row>
    <row r="111" spans="1:5" x14ac:dyDescent="0.2">
      <c r="A111" s="55"/>
    </row>
    <row r="112" spans="1:5" x14ac:dyDescent="0.2">
      <c r="A112" s="56"/>
    </row>
    <row r="113" spans="1:1" x14ac:dyDescent="0.2">
      <c r="A113" s="56"/>
    </row>
    <row r="114" spans="1:1" x14ac:dyDescent="0.2">
      <c r="A114" s="56"/>
    </row>
    <row r="115" spans="1:1" x14ac:dyDescent="0.2">
      <c r="A115" s="56"/>
    </row>
    <row r="116" spans="1:1" x14ac:dyDescent="0.2">
      <c r="A116" s="56"/>
    </row>
    <row r="117" spans="1:1" x14ac:dyDescent="0.2">
      <c r="A117" s="56"/>
    </row>
    <row r="118" spans="1:1" x14ac:dyDescent="0.2">
      <c r="A118" s="56"/>
    </row>
    <row r="119" spans="1:1" x14ac:dyDescent="0.2">
      <c r="A119" s="56"/>
    </row>
    <row r="120" spans="1:1" x14ac:dyDescent="0.2">
      <c r="A120" s="56"/>
    </row>
    <row r="121" spans="1:1" x14ac:dyDescent="0.2">
      <c r="A121" s="56"/>
    </row>
    <row r="122" spans="1:1" x14ac:dyDescent="0.2">
      <c r="A122" s="56"/>
    </row>
    <row r="123" spans="1:1" x14ac:dyDescent="0.2">
      <c r="A123" s="56"/>
    </row>
    <row r="124" spans="1:1" x14ac:dyDescent="0.2">
      <c r="A124" s="54" t="s">
        <v>1137</v>
      </c>
    </row>
    <row r="125" spans="1:1" x14ac:dyDescent="0.2">
      <c r="A125" s="56"/>
    </row>
    <row r="126" spans="1:1" x14ac:dyDescent="0.2">
      <c r="A126" s="54" t="s">
        <v>962</v>
      </c>
    </row>
    <row r="127" spans="1:1" x14ac:dyDescent="0.2">
      <c r="A127" s="56"/>
    </row>
    <row r="128" spans="1:1" x14ac:dyDescent="0.2">
      <c r="A128" s="56"/>
    </row>
    <row r="129" spans="1:1" x14ac:dyDescent="0.2">
      <c r="A129" s="56"/>
    </row>
    <row r="130" spans="1:1" x14ac:dyDescent="0.2">
      <c r="A130" s="56"/>
    </row>
    <row r="131" spans="1:1" x14ac:dyDescent="0.2">
      <c r="A131" s="56"/>
    </row>
    <row r="132" spans="1:1" x14ac:dyDescent="0.2">
      <c r="A132" s="56"/>
    </row>
    <row r="133" spans="1:1" x14ac:dyDescent="0.2">
      <c r="A133" s="56"/>
    </row>
    <row r="134" spans="1:1" x14ac:dyDescent="0.2">
      <c r="A134" s="56"/>
    </row>
    <row r="135" spans="1:1" x14ac:dyDescent="0.2">
      <c r="A135" s="56"/>
    </row>
    <row r="136" spans="1:1" x14ac:dyDescent="0.2">
      <c r="A136" s="56"/>
    </row>
    <row r="137" spans="1:1" x14ac:dyDescent="0.2">
      <c r="A137" s="56"/>
    </row>
    <row r="138" spans="1:1" x14ac:dyDescent="0.2">
      <c r="A138" s="56"/>
    </row>
    <row r="139" spans="1:1" x14ac:dyDescent="0.2">
      <c r="A139" s="56"/>
    </row>
    <row r="140" spans="1:1" x14ac:dyDescent="0.2">
      <c r="A140" s="56"/>
    </row>
    <row r="141" spans="1:1" x14ac:dyDescent="0.2">
      <c r="A141" s="55"/>
    </row>
  </sheetData>
  <mergeCells count="4">
    <mergeCell ref="A1:G1"/>
    <mergeCell ref="A98:B98"/>
    <mergeCell ref="A99:B99"/>
    <mergeCell ref="A100:B100"/>
  </mergeCells>
  <conditionalFormatting sqref="F2:F3">
    <cfRule type="cellIs" dxfId="64" priority="2" stopIfTrue="1" operator="between">
      <formula>0.009</formula>
      <formula>-0.009</formula>
    </cfRule>
  </conditionalFormatting>
  <conditionalFormatting sqref="F5:F243">
    <cfRule type="cellIs" dxfId="63" priority="1" stopIfTrue="1" operator="between">
      <formula>0.009</formula>
      <formula>-0.009</formula>
    </cfRule>
  </conditionalFormatting>
  <hyperlinks>
    <hyperlink ref="A109"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4"/>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3" style="10" customWidth="1"/>
    <col min="6" max="6" width="13.5703125" style="11" bestFit="1" customWidth="1"/>
    <col min="7" max="7" width="8.5703125" style="10" customWidth="1"/>
    <col min="8" max="16384" width="9.140625" style="7"/>
  </cols>
  <sheetData>
    <row r="1" spans="1:7" s="1" customFormat="1" ht="15" x14ac:dyDescent="0.2">
      <c r="A1" s="92" t="s">
        <v>1138</v>
      </c>
      <c r="B1" s="93"/>
      <c r="C1" s="93"/>
      <c r="D1" s="93"/>
      <c r="E1" s="93"/>
      <c r="F1" s="93"/>
      <c r="G1" s="93"/>
    </row>
    <row r="2" spans="1:7" s="1" customFormat="1" ht="12" x14ac:dyDescent="0.2">
      <c r="A2" s="33"/>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73</v>
      </c>
      <c r="B5" s="17"/>
      <c r="C5" s="17"/>
      <c r="D5" s="17"/>
      <c r="E5" s="18"/>
      <c r="F5" s="19"/>
      <c r="G5" s="18"/>
    </row>
    <row r="6" spans="1:7" x14ac:dyDescent="0.2">
      <c r="A6" s="20" t="s">
        <v>40</v>
      </c>
      <c r="B6" s="21"/>
      <c r="C6" s="21"/>
      <c r="D6" s="21"/>
      <c r="E6" s="22"/>
      <c r="F6" s="23"/>
      <c r="G6" s="22"/>
    </row>
    <row r="7" spans="1:7" x14ac:dyDescent="0.2">
      <c r="A7" s="21" t="s">
        <v>75</v>
      </c>
      <c r="B7" s="21" t="s">
        <v>74</v>
      </c>
      <c r="C7" s="21" t="s">
        <v>76</v>
      </c>
      <c r="D7" s="24">
        <v>29000</v>
      </c>
      <c r="E7" s="22">
        <v>495.6825</v>
      </c>
      <c r="F7" s="23">
        <v>2.1485133879519802</v>
      </c>
      <c r="G7" s="22"/>
    </row>
    <row r="8" spans="1:7" x14ac:dyDescent="0.2">
      <c r="A8" s="21" t="s">
        <v>78</v>
      </c>
      <c r="B8" s="21" t="s">
        <v>77</v>
      </c>
      <c r="C8" s="21" t="s">
        <v>76</v>
      </c>
      <c r="D8" s="24">
        <v>42000</v>
      </c>
      <c r="E8" s="22">
        <v>418.572</v>
      </c>
      <c r="F8" s="23">
        <v>1.8142814116331301</v>
      </c>
      <c r="G8" s="22"/>
    </row>
    <row r="9" spans="1:7" x14ac:dyDescent="0.2">
      <c r="A9" s="21" t="s">
        <v>80</v>
      </c>
      <c r="B9" s="21" t="s">
        <v>79</v>
      </c>
      <c r="C9" s="21" t="s">
        <v>81</v>
      </c>
      <c r="D9" s="24">
        <v>9000</v>
      </c>
      <c r="E9" s="22">
        <v>317.33999999999997</v>
      </c>
      <c r="F9" s="23">
        <v>1.37549588402391</v>
      </c>
      <c r="G9" s="22"/>
    </row>
    <row r="10" spans="1:7" x14ac:dyDescent="0.2">
      <c r="A10" s="21" t="s">
        <v>83</v>
      </c>
      <c r="B10" s="21" t="s">
        <v>82</v>
      </c>
      <c r="C10" s="21" t="s">
        <v>84</v>
      </c>
      <c r="D10" s="24">
        <v>17000</v>
      </c>
      <c r="E10" s="22">
        <v>262.29300000000001</v>
      </c>
      <c r="F10" s="23">
        <v>1.1368971510313299</v>
      </c>
      <c r="G10" s="22"/>
    </row>
    <row r="11" spans="1:7" x14ac:dyDescent="0.2">
      <c r="A11" s="21" t="s">
        <v>86</v>
      </c>
      <c r="B11" s="21" t="s">
        <v>85</v>
      </c>
      <c r="C11" s="21" t="s">
        <v>76</v>
      </c>
      <c r="D11" s="24">
        <v>21000</v>
      </c>
      <c r="E11" s="22">
        <v>231.483</v>
      </c>
      <c r="F11" s="23">
        <v>1.0033525988577101</v>
      </c>
      <c r="G11" s="22"/>
    </row>
    <row r="12" spans="1:7" x14ac:dyDescent="0.2">
      <c r="A12" s="21" t="s">
        <v>88</v>
      </c>
      <c r="B12" s="21" t="s">
        <v>87</v>
      </c>
      <c r="C12" s="21" t="s">
        <v>84</v>
      </c>
      <c r="D12" s="24">
        <v>14500</v>
      </c>
      <c r="E12" s="22">
        <v>212.58449999999999</v>
      </c>
      <c r="F12" s="23">
        <v>0.92143790495141198</v>
      </c>
      <c r="G12" s="22"/>
    </row>
    <row r="13" spans="1:7" x14ac:dyDescent="0.2">
      <c r="A13" s="21" t="s">
        <v>99</v>
      </c>
      <c r="B13" s="21" t="s">
        <v>98</v>
      </c>
      <c r="C13" s="21" t="s">
        <v>100</v>
      </c>
      <c r="D13" s="24">
        <v>8200</v>
      </c>
      <c r="E13" s="22">
        <v>211.9659</v>
      </c>
      <c r="F13" s="23">
        <v>0.91875661121643604</v>
      </c>
      <c r="G13" s="22"/>
    </row>
    <row r="14" spans="1:7" x14ac:dyDescent="0.2">
      <c r="A14" s="21" t="s">
        <v>96</v>
      </c>
      <c r="B14" s="21" t="s">
        <v>95</v>
      </c>
      <c r="C14" s="21" t="s">
        <v>97</v>
      </c>
      <c r="D14" s="24">
        <v>15000</v>
      </c>
      <c r="E14" s="22">
        <v>188.91749999999999</v>
      </c>
      <c r="F14" s="23">
        <v>0.81885436336448902</v>
      </c>
      <c r="G14" s="22"/>
    </row>
    <row r="15" spans="1:7" x14ac:dyDescent="0.2">
      <c r="A15" s="21" t="s">
        <v>102</v>
      </c>
      <c r="B15" s="21" t="s">
        <v>101</v>
      </c>
      <c r="C15" s="21" t="s">
        <v>103</v>
      </c>
      <c r="D15" s="24">
        <v>27000</v>
      </c>
      <c r="E15" s="22">
        <v>176.97149999999999</v>
      </c>
      <c r="F15" s="23">
        <v>0.76707496640681105</v>
      </c>
      <c r="G15" s="22"/>
    </row>
    <row r="16" spans="1:7" x14ac:dyDescent="0.2">
      <c r="A16" s="21" t="s">
        <v>105</v>
      </c>
      <c r="B16" s="21" t="s">
        <v>104</v>
      </c>
      <c r="C16" s="21" t="s">
        <v>76</v>
      </c>
      <c r="D16" s="24">
        <v>26000</v>
      </c>
      <c r="E16" s="22">
        <v>166.93299999999999</v>
      </c>
      <c r="F16" s="23">
        <v>0.72356354196686001</v>
      </c>
      <c r="G16" s="22"/>
    </row>
    <row r="17" spans="1:7" x14ac:dyDescent="0.2">
      <c r="A17" s="21" t="s">
        <v>113</v>
      </c>
      <c r="B17" s="21" t="s">
        <v>112</v>
      </c>
      <c r="C17" s="21" t="s">
        <v>76</v>
      </c>
      <c r="D17" s="24">
        <v>10000</v>
      </c>
      <c r="E17" s="22">
        <v>159.89500000000001</v>
      </c>
      <c r="F17" s="23">
        <v>0.69305764913343104</v>
      </c>
      <c r="G17" s="22"/>
    </row>
    <row r="18" spans="1:7" x14ac:dyDescent="0.2">
      <c r="A18" s="21" t="s">
        <v>90</v>
      </c>
      <c r="B18" s="21" t="s">
        <v>89</v>
      </c>
      <c r="C18" s="21" t="s">
        <v>91</v>
      </c>
      <c r="D18" s="24">
        <v>50000</v>
      </c>
      <c r="E18" s="22">
        <v>155.57499999999999</v>
      </c>
      <c r="F18" s="23">
        <v>0.67433280442749</v>
      </c>
      <c r="G18" s="22"/>
    </row>
    <row r="19" spans="1:7" x14ac:dyDescent="0.2">
      <c r="A19" s="21" t="s">
        <v>107</v>
      </c>
      <c r="B19" s="21" t="s">
        <v>106</v>
      </c>
      <c r="C19" s="21" t="s">
        <v>108</v>
      </c>
      <c r="D19" s="24">
        <v>15000</v>
      </c>
      <c r="E19" s="22">
        <v>154.83000000000001</v>
      </c>
      <c r="F19" s="23">
        <v>0.67110363560667396</v>
      </c>
      <c r="G19" s="22"/>
    </row>
    <row r="20" spans="1:7" x14ac:dyDescent="0.2">
      <c r="A20" s="21" t="s">
        <v>110</v>
      </c>
      <c r="B20" s="21" t="s">
        <v>109</v>
      </c>
      <c r="C20" s="21" t="s">
        <v>111</v>
      </c>
      <c r="D20" s="24">
        <v>90000</v>
      </c>
      <c r="E20" s="22">
        <v>145.88999999999999</v>
      </c>
      <c r="F20" s="23">
        <v>0.63235360975688004</v>
      </c>
      <c r="G20" s="22"/>
    </row>
    <row r="21" spans="1:7" x14ac:dyDescent="0.2">
      <c r="A21" s="21" t="s">
        <v>93</v>
      </c>
      <c r="B21" s="21" t="s">
        <v>92</v>
      </c>
      <c r="C21" s="21" t="s">
        <v>94</v>
      </c>
      <c r="D21" s="24">
        <v>18000</v>
      </c>
      <c r="E21" s="22">
        <v>140.39099999999999</v>
      </c>
      <c r="F21" s="23">
        <v>0.60851844284994305</v>
      </c>
      <c r="G21" s="22"/>
    </row>
    <row r="22" spans="1:7" x14ac:dyDescent="0.2">
      <c r="A22" s="21" t="s">
        <v>149</v>
      </c>
      <c r="B22" s="21" t="s">
        <v>148</v>
      </c>
      <c r="C22" s="21" t="s">
        <v>150</v>
      </c>
      <c r="D22" s="24">
        <v>65000</v>
      </c>
      <c r="E22" s="22">
        <v>133.2825</v>
      </c>
      <c r="F22" s="23">
        <v>0.57770697095360402</v>
      </c>
      <c r="G22" s="22"/>
    </row>
    <row r="23" spans="1:7" x14ac:dyDescent="0.2">
      <c r="A23" s="21" t="s">
        <v>115</v>
      </c>
      <c r="B23" s="21" t="s">
        <v>114</v>
      </c>
      <c r="C23" s="21" t="s">
        <v>116</v>
      </c>
      <c r="D23" s="24">
        <v>70000</v>
      </c>
      <c r="E23" s="22">
        <v>128.94</v>
      </c>
      <c r="F23" s="23">
        <v>0.55888460101481996</v>
      </c>
      <c r="G23" s="22"/>
    </row>
    <row r="24" spans="1:7" x14ac:dyDescent="0.2">
      <c r="A24" s="21" t="s">
        <v>124</v>
      </c>
      <c r="B24" s="21" t="s">
        <v>123</v>
      </c>
      <c r="C24" s="21" t="s">
        <v>125</v>
      </c>
      <c r="D24" s="24">
        <v>102200</v>
      </c>
      <c r="E24" s="22">
        <v>126.42140000000001</v>
      </c>
      <c r="F24" s="23">
        <v>0.54796784317306502</v>
      </c>
      <c r="G24" s="22"/>
    </row>
    <row r="25" spans="1:7" x14ac:dyDescent="0.2">
      <c r="A25" s="21" t="s">
        <v>118</v>
      </c>
      <c r="B25" s="21" t="s">
        <v>117</v>
      </c>
      <c r="C25" s="21" t="s">
        <v>119</v>
      </c>
      <c r="D25" s="24">
        <v>90000</v>
      </c>
      <c r="E25" s="22">
        <v>125.64</v>
      </c>
      <c r="F25" s="23">
        <v>0.54458090019778205</v>
      </c>
      <c r="G25" s="22"/>
    </row>
    <row r="26" spans="1:7" x14ac:dyDescent="0.2">
      <c r="A26" s="21" t="s">
        <v>121</v>
      </c>
      <c r="B26" s="21" t="s">
        <v>120</v>
      </c>
      <c r="C26" s="21" t="s">
        <v>122</v>
      </c>
      <c r="D26" s="24">
        <v>11000</v>
      </c>
      <c r="E26" s="22">
        <v>122.9525</v>
      </c>
      <c r="F26" s="23">
        <v>0.53293205294148205</v>
      </c>
      <c r="G26" s="22"/>
    </row>
    <row r="27" spans="1:7" x14ac:dyDescent="0.2">
      <c r="A27" s="21" t="s">
        <v>127</v>
      </c>
      <c r="B27" s="21" t="s">
        <v>126</v>
      </c>
      <c r="C27" s="21" t="s">
        <v>128</v>
      </c>
      <c r="D27" s="24">
        <v>22000</v>
      </c>
      <c r="E27" s="22">
        <v>120.67</v>
      </c>
      <c r="F27" s="23">
        <v>0.523038659876364</v>
      </c>
      <c r="G27" s="22"/>
    </row>
    <row r="28" spans="1:7" x14ac:dyDescent="0.2">
      <c r="A28" s="21" t="s">
        <v>172</v>
      </c>
      <c r="B28" s="21" t="s">
        <v>171</v>
      </c>
      <c r="C28" s="21" t="s">
        <v>116</v>
      </c>
      <c r="D28" s="24">
        <v>4200</v>
      </c>
      <c r="E28" s="22">
        <v>117.768</v>
      </c>
      <c r="F28" s="23">
        <v>0.51046007206695598</v>
      </c>
      <c r="G28" s="22"/>
    </row>
    <row r="29" spans="1:7" x14ac:dyDescent="0.2">
      <c r="A29" s="21" t="s">
        <v>130</v>
      </c>
      <c r="B29" s="21" t="s">
        <v>129</v>
      </c>
      <c r="C29" s="21" t="s">
        <v>131</v>
      </c>
      <c r="D29" s="24">
        <v>8100</v>
      </c>
      <c r="E29" s="22">
        <v>115.1091</v>
      </c>
      <c r="F29" s="23">
        <v>0.49893519021773702</v>
      </c>
      <c r="G29" s="22"/>
    </row>
    <row r="30" spans="1:7" x14ac:dyDescent="0.2">
      <c r="A30" s="21" t="s">
        <v>133</v>
      </c>
      <c r="B30" s="21" t="s">
        <v>132</v>
      </c>
      <c r="C30" s="21" t="s">
        <v>134</v>
      </c>
      <c r="D30" s="24">
        <v>13000</v>
      </c>
      <c r="E30" s="22">
        <v>111.75449999999999</v>
      </c>
      <c r="F30" s="23">
        <v>0.48439482816899898</v>
      </c>
      <c r="G30" s="22"/>
    </row>
    <row r="31" spans="1:7" x14ac:dyDescent="0.2">
      <c r="A31" s="21" t="s">
        <v>144</v>
      </c>
      <c r="B31" s="21" t="s">
        <v>143</v>
      </c>
      <c r="C31" s="21" t="s">
        <v>145</v>
      </c>
      <c r="D31" s="24">
        <v>33000</v>
      </c>
      <c r="E31" s="22">
        <v>102.59699999999999</v>
      </c>
      <c r="F31" s="23">
        <v>0.444702058401718</v>
      </c>
      <c r="G31" s="22"/>
    </row>
    <row r="32" spans="1:7" x14ac:dyDescent="0.2">
      <c r="A32" s="21" t="s">
        <v>136</v>
      </c>
      <c r="B32" s="21" t="s">
        <v>135</v>
      </c>
      <c r="C32" s="21" t="s">
        <v>137</v>
      </c>
      <c r="D32" s="24">
        <v>20000</v>
      </c>
      <c r="E32" s="22">
        <v>95.78</v>
      </c>
      <c r="F32" s="23">
        <v>0.415154080077551</v>
      </c>
      <c r="G32" s="22"/>
    </row>
    <row r="33" spans="1:7" x14ac:dyDescent="0.2">
      <c r="A33" s="21" t="s">
        <v>141</v>
      </c>
      <c r="B33" s="21" t="s">
        <v>140</v>
      </c>
      <c r="C33" s="21" t="s">
        <v>142</v>
      </c>
      <c r="D33" s="24">
        <v>7000</v>
      </c>
      <c r="E33" s="22">
        <v>91.427000000000007</v>
      </c>
      <c r="F33" s="23">
        <v>0.39628619836343998</v>
      </c>
      <c r="G33" s="22"/>
    </row>
    <row r="34" spans="1:7" x14ac:dyDescent="0.2">
      <c r="A34" s="21" t="s">
        <v>139</v>
      </c>
      <c r="B34" s="21" t="s">
        <v>138</v>
      </c>
      <c r="C34" s="21" t="s">
        <v>131</v>
      </c>
      <c r="D34" s="24">
        <v>15500</v>
      </c>
      <c r="E34" s="22">
        <v>87.582750000000004</v>
      </c>
      <c r="F34" s="23">
        <v>0.379623470525289</v>
      </c>
      <c r="G34" s="22"/>
    </row>
    <row r="35" spans="1:7" x14ac:dyDescent="0.2">
      <c r="A35" s="21" t="s">
        <v>152</v>
      </c>
      <c r="B35" s="21" t="s">
        <v>151</v>
      </c>
      <c r="C35" s="21" t="s">
        <v>153</v>
      </c>
      <c r="D35" s="24">
        <v>15611</v>
      </c>
      <c r="E35" s="22">
        <v>83.495433500000004</v>
      </c>
      <c r="F35" s="23">
        <v>0.36190718193118399</v>
      </c>
      <c r="G35" s="22"/>
    </row>
    <row r="36" spans="1:7" x14ac:dyDescent="0.2">
      <c r="A36" s="21" t="s">
        <v>162</v>
      </c>
      <c r="B36" s="21" t="s">
        <v>161</v>
      </c>
      <c r="C36" s="21" t="s">
        <v>160</v>
      </c>
      <c r="D36" s="24">
        <v>21500</v>
      </c>
      <c r="E36" s="22">
        <v>82.237499999999997</v>
      </c>
      <c r="F36" s="23">
        <v>0.356454726042782</v>
      </c>
      <c r="G36" s="22"/>
    </row>
    <row r="37" spans="1:7" x14ac:dyDescent="0.2">
      <c r="A37" s="21" t="s">
        <v>167</v>
      </c>
      <c r="B37" s="21" t="s">
        <v>166</v>
      </c>
      <c r="C37" s="21" t="s">
        <v>168</v>
      </c>
      <c r="D37" s="24">
        <v>2459</v>
      </c>
      <c r="E37" s="22">
        <v>78.640049500000003</v>
      </c>
      <c r="F37" s="23">
        <v>0.340861739480326</v>
      </c>
      <c r="G37" s="22"/>
    </row>
    <row r="38" spans="1:7" x14ac:dyDescent="0.2">
      <c r="A38" s="21" t="s">
        <v>164</v>
      </c>
      <c r="B38" s="21" t="s">
        <v>163</v>
      </c>
      <c r="C38" s="21" t="s">
        <v>165</v>
      </c>
      <c r="D38" s="24">
        <v>10000</v>
      </c>
      <c r="E38" s="22">
        <v>75.965000000000003</v>
      </c>
      <c r="F38" s="23">
        <v>0.32926685835342601</v>
      </c>
      <c r="G38" s="22"/>
    </row>
    <row r="39" spans="1:7" x14ac:dyDescent="0.2">
      <c r="A39" s="21" t="s">
        <v>174</v>
      </c>
      <c r="B39" s="21" t="s">
        <v>173</v>
      </c>
      <c r="C39" s="21" t="s">
        <v>175</v>
      </c>
      <c r="D39" s="24">
        <v>4500</v>
      </c>
      <c r="E39" s="22">
        <v>75.516750000000002</v>
      </c>
      <c r="F39" s="23">
        <v>0.327323938992445</v>
      </c>
      <c r="G39" s="22"/>
    </row>
    <row r="40" spans="1:7" x14ac:dyDescent="0.2">
      <c r="A40" s="21" t="s">
        <v>170</v>
      </c>
      <c r="B40" s="21" t="s">
        <v>169</v>
      </c>
      <c r="C40" s="21" t="s">
        <v>97</v>
      </c>
      <c r="D40" s="24">
        <v>8000</v>
      </c>
      <c r="E40" s="22">
        <v>72.8</v>
      </c>
      <c r="F40" s="23">
        <v>0.31554830893344898</v>
      </c>
      <c r="G40" s="22"/>
    </row>
    <row r="41" spans="1:7" x14ac:dyDescent="0.2">
      <c r="A41" s="21" t="s">
        <v>155</v>
      </c>
      <c r="B41" s="21" t="s">
        <v>154</v>
      </c>
      <c r="C41" s="21" t="s">
        <v>94</v>
      </c>
      <c r="D41" s="24">
        <v>700</v>
      </c>
      <c r="E41" s="22">
        <v>72.11645</v>
      </c>
      <c r="F41" s="23">
        <v>0.31258549235966498</v>
      </c>
      <c r="G41" s="22"/>
    </row>
    <row r="42" spans="1:7" x14ac:dyDescent="0.2">
      <c r="A42" s="21" t="s">
        <v>147</v>
      </c>
      <c r="B42" s="21" t="s">
        <v>146</v>
      </c>
      <c r="C42" s="21" t="s">
        <v>84</v>
      </c>
      <c r="D42" s="24">
        <v>5500</v>
      </c>
      <c r="E42" s="22">
        <v>69.995750000000001</v>
      </c>
      <c r="F42" s="23">
        <v>0.30339341408006099</v>
      </c>
      <c r="G42" s="22"/>
    </row>
    <row r="43" spans="1:7" x14ac:dyDescent="0.2">
      <c r="A43" s="21" t="s">
        <v>182</v>
      </c>
      <c r="B43" s="21" t="s">
        <v>181</v>
      </c>
      <c r="C43" s="21" t="s">
        <v>145</v>
      </c>
      <c r="D43" s="24">
        <v>6600</v>
      </c>
      <c r="E43" s="22">
        <v>64.571100000000001</v>
      </c>
      <c r="F43" s="23">
        <v>0.27988051388698598</v>
      </c>
      <c r="G43" s="22"/>
    </row>
    <row r="44" spans="1:7" x14ac:dyDescent="0.2">
      <c r="A44" s="21" t="s">
        <v>180</v>
      </c>
      <c r="B44" s="21" t="s">
        <v>179</v>
      </c>
      <c r="C44" s="21" t="s">
        <v>160</v>
      </c>
      <c r="D44" s="24">
        <v>600</v>
      </c>
      <c r="E44" s="22">
        <v>63.018300000000004</v>
      </c>
      <c r="F44" s="23">
        <v>0.27314997248435102</v>
      </c>
      <c r="G44" s="22"/>
    </row>
    <row r="45" spans="1:7" x14ac:dyDescent="0.2">
      <c r="A45" s="21" t="s">
        <v>177</v>
      </c>
      <c r="B45" s="21" t="s">
        <v>176</v>
      </c>
      <c r="C45" s="21" t="s">
        <v>178</v>
      </c>
      <c r="D45" s="24">
        <v>7900</v>
      </c>
      <c r="E45" s="22">
        <v>62.777349999999998</v>
      </c>
      <c r="F45" s="23">
        <v>0.27210558560196801</v>
      </c>
      <c r="G45" s="22"/>
    </row>
    <row r="46" spans="1:7" x14ac:dyDescent="0.2">
      <c r="A46" s="21" t="s">
        <v>184</v>
      </c>
      <c r="B46" s="21" t="s">
        <v>183</v>
      </c>
      <c r="C46" s="21" t="s">
        <v>131</v>
      </c>
      <c r="D46" s="24">
        <v>6600</v>
      </c>
      <c r="E46" s="22">
        <v>53.912100000000002</v>
      </c>
      <c r="F46" s="23">
        <v>0.233679560247953</v>
      </c>
      <c r="G46" s="22"/>
    </row>
    <row r="47" spans="1:7" x14ac:dyDescent="0.2">
      <c r="A47" s="21" t="s">
        <v>157</v>
      </c>
      <c r="B47" s="21" t="s">
        <v>156</v>
      </c>
      <c r="C47" s="21" t="s">
        <v>97</v>
      </c>
      <c r="D47" s="24">
        <v>1000</v>
      </c>
      <c r="E47" s="22">
        <v>52.026000000000003</v>
      </c>
      <c r="F47" s="23">
        <v>0.22550434506279701</v>
      </c>
      <c r="G47" s="22"/>
    </row>
    <row r="48" spans="1:7" x14ac:dyDescent="0.2">
      <c r="A48" s="21" t="s">
        <v>188</v>
      </c>
      <c r="B48" s="21" t="s">
        <v>187</v>
      </c>
      <c r="C48" s="21" t="s">
        <v>125</v>
      </c>
      <c r="D48" s="24">
        <v>5000</v>
      </c>
      <c r="E48" s="22">
        <v>35.685000000000002</v>
      </c>
      <c r="F48" s="23">
        <v>0.15467501928969901</v>
      </c>
      <c r="G48" s="22"/>
    </row>
    <row r="49" spans="1:9" x14ac:dyDescent="0.2">
      <c r="A49" s="21" t="s">
        <v>186</v>
      </c>
      <c r="B49" s="21" t="s">
        <v>185</v>
      </c>
      <c r="C49" s="21" t="s">
        <v>145</v>
      </c>
      <c r="D49" s="24">
        <v>40</v>
      </c>
      <c r="E49" s="22">
        <v>1.2541599999999999</v>
      </c>
      <c r="F49" s="23">
        <v>5.4360998232414002E-3</v>
      </c>
      <c r="G49" s="22"/>
    </row>
    <row r="50" spans="1:9" x14ac:dyDescent="0.2">
      <c r="A50" s="20" t="s">
        <v>25</v>
      </c>
      <c r="B50" s="20"/>
      <c r="C50" s="20"/>
      <c r="D50" s="20"/>
      <c r="E50" s="25">
        <f>SUM(E7:E49)</f>
        <v>5863.2595929999989</v>
      </c>
      <c r="F50" s="26">
        <f>SUM(F7:F49)</f>
        <v>25.414033645727624</v>
      </c>
      <c r="G50" s="25"/>
      <c r="H50" s="14"/>
      <c r="I50" s="14"/>
    </row>
    <row r="51" spans="1:9" x14ac:dyDescent="0.2">
      <c r="A51" s="21"/>
      <c r="B51" s="21"/>
      <c r="C51" s="21"/>
      <c r="D51" s="21"/>
      <c r="E51" s="22"/>
      <c r="F51" s="23"/>
      <c r="G51" s="22"/>
    </row>
    <row r="52" spans="1:9" x14ac:dyDescent="0.2">
      <c r="A52" s="20" t="s">
        <v>24</v>
      </c>
      <c r="B52" s="21"/>
      <c r="C52" s="21"/>
      <c r="D52" s="21"/>
      <c r="E52" s="22"/>
      <c r="F52" s="23"/>
      <c r="G52" s="22"/>
    </row>
    <row r="53" spans="1:9" x14ac:dyDescent="0.2">
      <c r="A53" s="20" t="s">
        <v>40</v>
      </c>
      <c r="B53" s="21"/>
      <c r="C53" s="21"/>
      <c r="D53" s="21"/>
      <c r="E53" s="22"/>
      <c r="F53" s="23"/>
      <c r="G53" s="22"/>
    </row>
    <row r="54" spans="1:9" x14ac:dyDescent="0.2">
      <c r="A54" s="21" t="s">
        <v>194</v>
      </c>
      <c r="B54" s="21" t="s">
        <v>193</v>
      </c>
      <c r="C54" s="21" t="s">
        <v>65</v>
      </c>
      <c r="D54" s="24">
        <v>1500</v>
      </c>
      <c r="E54" s="22">
        <v>1526.3041229999999</v>
      </c>
      <c r="F54" s="23">
        <v>6.6156962215769299</v>
      </c>
      <c r="G54" s="22">
        <v>7.7850000000000001</v>
      </c>
    </row>
    <row r="55" spans="1:9" x14ac:dyDescent="0.2">
      <c r="A55" s="21" t="s">
        <v>1139</v>
      </c>
      <c r="B55" s="21" t="s">
        <v>1140</v>
      </c>
      <c r="C55" s="21" t="s">
        <v>65</v>
      </c>
      <c r="D55" s="24">
        <v>1000</v>
      </c>
      <c r="E55" s="22">
        <v>1067.6026164</v>
      </c>
      <c r="F55" s="23">
        <v>4.6274752777190296</v>
      </c>
      <c r="G55" s="22">
        <v>8.59</v>
      </c>
    </row>
    <row r="56" spans="1:9" x14ac:dyDescent="0.2">
      <c r="A56" s="21" t="s">
        <v>190</v>
      </c>
      <c r="B56" s="21" t="s">
        <v>189</v>
      </c>
      <c r="C56" s="21" t="s">
        <v>65</v>
      </c>
      <c r="D56" s="24">
        <v>100</v>
      </c>
      <c r="E56" s="22">
        <v>1050.8353606999999</v>
      </c>
      <c r="F56" s="23">
        <v>4.5547983658840101</v>
      </c>
      <c r="G56" s="22">
        <v>7.9450000000000003</v>
      </c>
    </row>
    <row r="57" spans="1:9" x14ac:dyDescent="0.2">
      <c r="A57" s="21" t="s">
        <v>1141</v>
      </c>
      <c r="B57" s="21" t="s">
        <v>1142</v>
      </c>
      <c r="C57" s="21" t="s">
        <v>1143</v>
      </c>
      <c r="D57" s="24">
        <v>100</v>
      </c>
      <c r="E57" s="22">
        <v>1008.5604918</v>
      </c>
      <c r="F57" s="23">
        <v>4.37155985775519</v>
      </c>
      <c r="G57" s="22">
        <v>8.7050000000000001</v>
      </c>
    </row>
    <row r="58" spans="1:9" x14ac:dyDescent="0.2">
      <c r="A58" s="21" t="s">
        <v>1088</v>
      </c>
      <c r="B58" s="21" t="s">
        <v>1089</v>
      </c>
      <c r="C58" s="21" t="s">
        <v>65</v>
      </c>
      <c r="D58" s="24">
        <v>50</v>
      </c>
      <c r="E58" s="22">
        <v>540.22751370000003</v>
      </c>
      <c r="F58" s="23">
        <v>2.3415917360900602</v>
      </c>
      <c r="G58" s="22">
        <v>7.8776000000000002</v>
      </c>
    </row>
    <row r="59" spans="1:9" x14ac:dyDescent="0.2">
      <c r="A59" s="21" t="s">
        <v>1144</v>
      </c>
      <c r="B59" s="21" t="s">
        <v>1145</v>
      </c>
      <c r="C59" s="21" t="s">
        <v>1146</v>
      </c>
      <c r="D59" s="24">
        <v>500</v>
      </c>
      <c r="E59" s="22">
        <v>531.74442079999994</v>
      </c>
      <c r="F59" s="23">
        <v>2.3048221534098401</v>
      </c>
      <c r="G59" s="22">
        <v>8.5221999999999998</v>
      </c>
    </row>
    <row r="60" spans="1:9" x14ac:dyDescent="0.2">
      <c r="A60" s="21" t="s">
        <v>192</v>
      </c>
      <c r="B60" s="21" t="s">
        <v>191</v>
      </c>
      <c r="C60" s="21" t="s">
        <v>65</v>
      </c>
      <c r="D60" s="24">
        <v>500</v>
      </c>
      <c r="E60" s="22">
        <v>523.14322949999996</v>
      </c>
      <c r="F60" s="23">
        <v>2.2675406785536798</v>
      </c>
      <c r="G60" s="22">
        <v>8.2100000000000009</v>
      </c>
    </row>
    <row r="61" spans="1:9" x14ac:dyDescent="0.2">
      <c r="A61" s="20" t="s">
        <v>25</v>
      </c>
      <c r="B61" s="20"/>
      <c r="C61" s="20"/>
      <c r="D61" s="20"/>
      <c r="E61" s="25">
        <f>SUM(E53:E60)</f>
        <v>6248.4177559</v>
      </c>
      <c r="F61" s="26">
        <f>SUM(F53:F60)</f>
        <v>27.083484290988739</v>
      </c>
      <c r="G61" s="25"/>
      <c r="H61" s="14"/>
      <c r="I61" s="14"/>
    </row>
    <row r="62" spans="1:9" x14ac:dyDescent="0.2">
      <c r="A62" s="21"/>
      <c r="B62" s="21"/>
      <c r="C62" s="21"/>
      <c r="D62" s="21"/>
      <c r="E62" s="22"/>
      <c r="F62" s="23"/>
      <c r="G62" s="22"/>
    </row>
    <row r="63" spans="1:9" x14ac:dyDescent="0.2">
      <c r="A63" s="20" t="s">
        <v>42</v>
      </c>
      <c r="B63" s="21"/>
      <c r="C63" s="21"/>
      <c r="D63" s="21"/>
      <c r="E63" s="22"/>
      <c r="F63" s="23"/>
      <c r="G63" s="22"/>
    </row>
    <row r="64" spans="1:9" x14ac:dyDescent="0.2">
      <c r="A64" s="20" t="s">
        <v>43</v>
      </c>
      <c r="B64" s="21"/>
      <c r="C64" s="21"/>
      <c r="D64" s="21"/>
      <c r="E64" s="22"/>
      <c r="F64" s="23"/>
      <c r="G64" s="22"/>
    </row>
    <row r="65" spans="1:9" x14ac:dyDescent="0.2">
      <c r="A65" s="21" t="s">
        <v>45</v>
      </c>
      <c r="B65" s="21" t="s">
        <v>44</v>
      </c>
      <c r="C65" s="21" t="s">
        <v>46</v>
      </c>
      <c r="D65" s="24">
        <v>300</v>
      </c>
      <c r="E65" s="22">
        <v>1477.6559999999999</v>
      </c>
      <c r="F65" s="23">
        <v>6.4048331316670897</v>
      </c>
      <c r="G65" s="22">
        <v>7.2622</v>
      </c>
    </row>
    <row r="66" spans="1:9" x14ac:dyDescent="0.2">
      <c r="A66" s="21" t="s">
        <v>196</v>
      </c>
      <c r="B66" s="21" t="s">
        <v>195</v>
      </c>
      <c r="C66" s="21" t="s">
        <v>47</v>
      </c>
      <c r="D66" s="24">
        <v>200</v>
      </c>
      <c r="E66" s="22">
        <v>985.12199999999996</v>
      </c>
      <c r="F66" s="23">
        <v>4.2699667746310004</v>
      </c>
      <c r="G66" s="22">
        <v>7.35</v>
      </c>
    </row>
    <row r="67" spans="1:9" x14ac:dyDescent="0.2">
      <c r="A67" s="21" t="s">
        <v>1147</v>
      </c>
      <c r="B67" s="21" t="s">
        <v>1148</v>
      </c>
      <c r="C67" s="21" t="s">
        <v>48</v>
      </c>
      <c r="D67" s="24">
        <v>200</v>
      </c>
      <c r="E67" s="22">
        <v>985.06200000000001</v>
      </c>
      <c r="F67" s="23">
        <v>4.2697067073434196</v>
      </c>
      <c r="G67" s="22">
        <v>7.3800999999999997</v>
      </c>
    </row>
    <row r="68" spans="1:9" x14ac:dyDescent="0.2">
      <c r="A68" s="21" t="s">
        <v>50</v>
      </c>
      <c r="B68" s="21" t="s">
        <v>49</v>
      </c>
      <c r="C68" s="21" t="s">
        <v>47</v>
      </c>
      <c r="D68" s="24">
        <v>100</v>
      </c>
      <c r="E68" s="22">
        <v>494.01900000000001</v>
      </c>
      <c r="F68" s="23">
        <v>2.1413030224037599</v>
      </c>
      <c r="G68" s="22">
        <v>7.3650000000000002</v>
      </c>
    </row>
    <row r="69" spans="1:9" x14ac:dyDescent="0.2">
      <c r="A69" s="20" t="s">
        <v>25</v>
      </c>
      <c r="B69" s="20"/>
      <c r="C69" s="20"/>
      <c r="D69" s="20"/>
      <c r="E69" s="25">
        <f>SUM(E64:E68)</f>
        <v>3941.8589999999995</v>
      </c>
      <c r="F69" s="26">
        <f>SUM(F64:F68)</f>
        <v>17.085809636045273</v>
      </c>
      <c r="G69" s="25"/>
      <c r="H69" s="14"/>
      <c r="I69" s="14"/>
    </row>
    <row r="70" spans="1:9" x14ac:dyDescent="0.2">
      <c r="A70" s="21"/>
      <c r="B70" s="21"/>
      <c r="C70" s="21"/>
      <c r="D70" s="21"/>
      <c r="E70" s="22"/>
      <c r="F70" s="23"/>
      <c r="G70" s="22"/>
    </row>
    <row r="71" spans="1:9" x14ac:dyDescent="0.2">
      <c r="A71" s="20" t="s">
        <v>51</v>
      </c>
      <c r="B71" s="21"/>
      <c r="C71" s="21"/>
      <c r="D71" s="21"/>
      <c r="E71" s="22"/>
      <c r="F71" s="23"/>
      <c r="G71" s="22"/>
    </row>
    <row r="72" spans="1:9" x14ac:dyDescent="0.2">
      <c r="A72" s="21" t="s">
        <v>53</v>
      </c>
      <c r="B72" s="21" t="s">
        <v>52</v>
      </c>
      <c r="C72" s="21" t="s">
        <v>47</v>
      </c>
      <c r="D72" s="24">
        <v>200</v>
      </c>
      <c r="E72" s="22">
        <v>982.875</v>
      </c>
      <c r="F72" s="23">
        <v>4.2602272547110402</v>
      </c>
      <c r="G72" s="22">
        <v>8.0500000000000007</v>
      </c>
    </row>
    <row r="73" spans="1:9" x14ac:dyDescent="0.2">
      <c r="A73" s="20" t="s">
        <v>25</v>
      </c>
      <c r="B73" s="20"/>
      <c r="C73" s="20"/>
      <c r="D73" s="20"/>
      <c r="E73" s="25">
        <f>SUM(E71:E72)</f>
        <v>982.875</v>
      </c>
      <c r="F73" s="26">
        <f>SUM(F71:F72)</f>
        <v>4.2602272547110402</v>
      </c>
      <c r="G73" s="25"/>
      <c r="H73" s="14"/>
      <c r="I73" s="14"/>
    </row>
    <row r="74" spans="1:9" x14ac:dyDescent="0.2">
      <c r="A74" s="21"/>
      <c r="B74" s="21"/>
      <c r="C74" s="21"/>
      <c r="D74" s="21"/>
      <c r="E74" s="22"/>
      <c r="F74" s="23"/>
      <c r="G74" s="22"/>
    </row>
    <row r="75" spans="1:9" x14ac:dyDescent="0.2">
      <c r="A75" s="20" t="s">
        <v>60</v>
      </c>
      <c r="B75" s="21"/>
      <c r="C75" s="21"/>
      <c r="D75" s="21"/>
      <c r="E75" s="22"/>
      <c r="F75" s="23"/>
      <c r="G75" s="22"/>
    </row>
    <row r="76" spans="1:9" x14ac:dyDescent="0.2">
      <c r="A76" s="21" t="s">
        <v>202</v>
      </c>
      <c r="B76" s="21" t="s">
        <v>201</v>
      </c>
      <c r="C76" s="21" t="s">
        <v>62</v>
      </c>
      <c r="D76" s="24">
        <v>3000000</v>
      </c>
      <c r="E76" s="22">
        <v>2920.3380000000002</v>
      </c>
      <c r="F76" s="23">
        <v>12.6580730414023</v>
      </c>
      <c r="G76" s="22">
        <v>7.1773810112500103</v>
      </c>
    </row>
    <row r="77" spans="1:9" x14ac:dyDescent="0.2">
      <c r="A77" s="21" t="s">
        <v>205</v>
      </c>
      <c r="B77" s="21" t="s">
        <v>837</v>
      </c>
      <c r="C77" s="21" t="s">
        <v>62</v>
      </c>
      <c r="D77" s="24">
        <v>1500000</v>
      </c>
      <c r="E77" s="22">
        <v>1521.9748333</v>
      </c>
      <c r="F77" s="23">
        <v>6.5969311110862998</v>
      </c>
      <c r="G77" s="22">
        <v>7.2098859042000001</v>
      </c>
    </row>
    <row r="78" spans="1:9" x14ac:dyDescent="0.2">
      <c r="A78" s="21" t="s">
        <v>200</v>
      </c>
      <c r="B78" s="21" t="s">
        <v>199</v>
      </c>
      <c r="C78" s="21" t="s">
        <v>62</v>
      </c>
      <c r="D78" s="24">
        <v>500000</v>
      </c>
      <c r="E78" s="22">
        <v>490.99666669999999</v>
      </c>
      <c r="F78" s="23">
        <v>2.1282028553454002</v>
      </c>
      <c r="G78" s="22">
        <v>7.2054097700124897</v>
      </c>
    </row>
    <row r="79" spans="1:9" x14ac:dyDescent="0.2">
      <c r="A79" s="20" t="s">
        <v>25</v>
      </c>
      <c r="B79" s="20"/>
      <c r="C79" s="20"/>
      <c r="D79" s="20"/>
      <c r="E79" s="25">
        <f>SUM(E76:E78)</f>
        <v>4933.3095000000003</v>
      </c>
      <c r="F79" s="26">
        <f>SUM(F76:F78)</f>
        <v>21.383207007833999</v>
      </c>
      <c r="G79" s="25"/>
      <c r="H79" s="14"/>
      <c r="I79" s="14"/>
    </row>
    <row r="80" spans="1:9" x14ac:dyDescent="0.2">
      <c r="A80" s="21"/>
      <c r="B80" s="21"/>
      <c r="C80" s="21"/>
      <c r="D80" s="21"/>
      <c r="E80" s="22"/>
      <c r="F80" s="23"/>
      <c r="G80" s="22"/>
    </row>
    <row r="81" spans="1:9" x14ac:dyDescent="0.2">
      <c r="A81" s="20" t="s">
        <v>921</v>
      </c>
      <c r="B81" s="21"/>
      <c r="C81" s="21"/>
      <c r="D81" s="21"/>
      <c r="E81" s="22"/>
      <c r="F81" s="23"/>
      <c r="G81" s="22"/>
    </row>
    <row r="82" spans="1:9" x14ac:dyDescent="0.2">
      <c r="A82" s="21" t="s">
        <v>922</v>
      </c>
      <c r="B82" s="21" t="s">
        <v>923</v>
      </c>
      <c r="C82" s="21" t="s">
        <v>924</v>
      </c>
      <c r="D82" s="24">
        <v>636.86800000000005</v>
      </c>
      <c r="E82" s="22">
        <v>64.206931999999995</v>
      </c>
      <c r="F82" s="23">
        <v>0.27830204415391402</v>
      </c>
      <c r="G82" s="22">
        <v>7.18</v>
      </c>
    </row>
    <row r="83" spans="1:9" x14ac:dyDescent="0.2">
      <c r="A83" s="20" t="s">
        <v>25</v>
      </c>
      <c r="B83" s="20"/>
      <c r="C83" s="20"/>
      <c r="D83" s="20"/>
      <c r="E83" s="25">
        <f>SUM(E82:E82)</f>
        <v>64.206931999999995</v>
      </c>
      <c r="F83" s="26">
        <f>SUM(F82:F82)</f>
        <v>0.27830204415391402</v>
      </c>
      <c r="G83" s="25"/>
      <c r="H83" s="14"/>
      <c r="I83" s="14"/>
    </row>
    <row r="84" spans="1:9" x14ac:dyDescent="0.2">
      <c r="A84" s="21"/>
      <c r="B84" s="21"/>
      <c r="C84" s="21"/>
      <c r="D84" s="21"/>
      <c r="E84" s="22"/>
      <c r="F84" s="23"/>
      <c r="G84" s="22"/>
    </row>
    <row r="85" spans="1:9" x14ac:dyDescent="0.2">
      <c r="A85" s="20" t="s">
        <v>26</v>
      </c>
      <c r="B85" s="20"/>
      <c r="C85" s="20"/>
      <c r="D85" s="20"/>
      <c r="E85" s="25">
        <f>E50+E61+E69+E73+E79+E83</f>
        <v>22033.927780899998</v>
      </c>
      <c r="F85" s="26">
        <f>F50+F61+F69+F73+F79+F83</f>
        <v>95.505063879460593</v>
      </c>
      <c r="G85" s="25"/>
      <c r="H85" s="14"/>
      <c r="I85" s="14"/>
    </row>
    <row r="86" spans="1:9" x14ac:dyDescent="0.2">
      <c r="A86" s="20"/>
      <c r="B86" s="20"/>
      <c r="C86" s="20"/>
      <c r="D86" s="20"/>
      <c r="E86" s="25"/>
      <c r="F86" s="26"/>
      <c r="G86" s="25"/>
      <c r="H86" s="14"/>
      <c r="I86" s="14"/>
    </row>
    <row r="87" spans="1:9" x14ac:dyDescent="0.2">
      <c r="A87" s="20" t="s">
        <v>28</v>
      </c>
      <c r="B87" s="20"/>
      <c r="C87" s="20"/>
      <c r="D87" s="20"/>
      <c r="E87" s="25">
        <f>E89-(E50+E61+E69+E73+E79+E83)</f>
        <v>1037.0245706000023</v>
      </c>
      <c r="F87" s="26">
        <f>F89-(F50+F61+F69+F73+F79+F83)</f>
        <v>4.4949361205394069</v>
      </c>
      <c r="G87" s="25"/>
      <c r="H87" s="14"/>
      <c r="I87" s="14"/>
    </row>
    <row r="88" spans="1:9" x14ac:dyDescent="0.2">
      <c r="A88" s="20"/>
      <c r="B88" s="20"/>
      <c r="C88" s="20"/>
      <c r="D88" s="20"/>
      <c r="E88" s="25"/>
      <c r="F88" s="26"/>
      <c r="G88" s="25"/>
      <c r="H88" s="14"/>
      <c r="I88" s="14"/>
    </row>
    <row r="89" spans="1:9" x14ac:dyDescent="0.2">
      <c r="A89" s="27" t="s">
        <v>27</v>
      </c>
      <c r="B89" s="27"/>
      <c r="C89" s="27"/>
      <c r="D89" s="27"/>
      <c r="E89" s="28">
        <v>23070.9523515</v>
      </c>
      <c r="F89" s="29">
        <v>100</v>
      </c>
      <c r="G89" s="28"/>
      <c r="H89" s="14"/>
      <c r="I89" s="14"/>
    </row>
    <row r="91" spans="1:9" x14ac:dyDescent="0.2">
      <c r="A91" s="14" t="s">
        <v>56</v>
      </c>
    </row>
    <row r="92" spans="1:9" x14ac:dyDescent="0.2">
      <c r="A92" s="14" t="s">
        <v>30</v>
      </c>
    </row>
    <row r="93" spans="1:9" x14ac:dyDescent="0.2">
      <c r="A93" s="14" t="s">
        <v>925</v>
      </c>
    </row>
    <row r="94" spans="1:9" x14ac:dyDescent="0.2">
      <c r="A94" s="14"/>
    </row>
    <row r="95" spans="1:9" x14ac:dyDescent="0.2">
      <c r="A95" s="14" t="s">
        <v>31</v>
      </c>
    </row>
    <row r="96" spans="1:9" x14ac:dyDescent="0.2">
      <c r="A96" s="14" t="s">
        <v>32</v>
      </c>
    </row>
    <row r="97" spans="1:4" x14ac:dyDescent="0.2">
      <c r="A97" s="14" t="s">
        <v>33</v>
      </c>
      <c r="B97" s="14"/>
      <c r="C97" s="30" t="s">
        <v>35</v>
      </c>
      <c r="D97" s="14" t="s">
        <v>34</v>
      </c>
    </row>
    <row r="98" spans="1:4" x14ac:dyDescent="0.2">
      <c r="A98" s="7" t="s">
        <v>63</v>
      </c>
      <c r="C98" s="31">
        <v>73.468800000000002</v>
      </c>
      <c r="D98" s="31">
        <v>78.715699999999998</v>
      </c>
    </row>
    <row r="99" spans="1:4" x14ac:dyDescent="0.2">
      <c r="A99" s="7" t="s">
        <v>67</v>
      </c>
      <c r="C99" s="31">
        <v>12.6119</v>
      </c>
      <c r="D99" s="31">
        <v>12.9819</v>
      </c>
    </row>
    <row r="100" spans="1:4" x14ac:dyDescent="0.2">
      <c r="A100" s="7" t="s">
        <v>68</v>
      </c>
      <c r="C100" s="31">
        <v>11.757</v>
      </c>
      <c r="D100" s="31">
        <v>12.0746</v>
      </c>
    </row>
    <row r="101" spans="1:4" x14ac:dyDescent="0.2">
      <c r="A101" s="7" t="s">
        <v>64</v>
      </c>
      <c r="C101" s="31">
        <v>79.572000000000003</v>
      </c>
      <c r="D101" s="31">
        <v>85.572500000000005</v>
      </c>
    </row>
    <row r="102" spans="1:4" x14ac:dyDescent="0.2">
      <c r="A102" s="7" t="s">
        <v>69</v>
      </c>
      <c r="C102" s="31">
        <v>14.149699999999999</v>
      </c>
      <c r="D102" s="31">
        <v>14.630800000000001</v>
      </c>
    </row>
    <row r="103" spans="1:4" x14ac:dyDescent="0.2">
      <c r="A103" s="7" t="s">
        <v>70</v>
      </c>
      <c r="C103" s="31">
        <v>13.241199999999999</v>
      </c>
      <c r="D103" s="31">
        <v>13.706</v>
      </c>
    </row>
    <row r="105" spans="1:4" x14ac:dyDescent="0.2">
      <c r="A105" s="14" t="s">
        <v>941</v>
      </c>
    </row>
    <row r="106" spans="1:4" x14ac:dyDescent="0.2">
      <c r="A106" s="94" t="s">
        <v>57</v>
      </c>
      <c r="B106" s="95"/>
      <c r="C106" s="34" t="s">
        <v>58</v>
      </c>
    </row>
    <row r="107" spans="1:4" x14ac:dyDescent="0.2">
      <c r="A107" s="90" t="s">
        <v>67</v>
      </c>
      <c r="B107" s="91"/>
      <c r="C107" s="35">
        <v>0.51</v>
      </c>
    </row>
    <row r="108" spans="1:4" x14ac:dyDescent="0.2">
      <c r="A108" s="90" t="s">
        <v>68</v>
      </c>
      <c r="B108" s="91"/>
      <c r="C108" s="35">
        <v>0.51</v>
      </c>
    </row>
    <row r="109" spans="1:4" x14ac:dyDescent="0.2">
      <c r="A109" s="90" t="s">
        <v>69</v>
      </c>
      <c r="B109" s="91"/>
      <c r="C109" s="35">
        <v>0.56000000000000005</v>
      </c>
    </row>
    <row r="110" spans="1:4" x14ac:dyDescent="0.2">
      <c r="A110" s="90" t="s">
        <v>70</v>
      </c>
      <c r="B110" s="91"/>
      <c r="C110" s="35">
        <v>0.52</v>
      </c>
    </row>
    <row r="111" spans="1:4" x14ac:dyDescent="0.2">
      <c r="A111" s="7" t="s">
        <v>59</v>
      </c>
    </row>
    <row r="112" spans="1:4" x14ac:dyDescent="0.2">
      <c r="A112" s="7" t="s">
        <v>36</v>
      </c>
    </row>
    <row r="114" spans="1:7" x14ac:dyDescent="0.2">
      <c r="A114" s="14" t="s">
        <v>942</v>
      </c>
      <c r="D114" s="32">
        <v>1.8442414286534601</v>
      </c>
      <c r="E114" s="10" t="s">
        <v>39</v>
      </c>
    </row>
    <row r="116" spans="1:7" x14ac:dyDescent="0.2">
      <c r="A116" s="14" t="s">
        <v>844</v>
      </c>
      <c r="D116" s="30" t="s">
        <v>38</v>
      </c>
    </row>
    <row r="118" spans="1:7" ht="24" customHeight="1" x14ac:dyDescent="0.25">
      <c r="A118" s="96" t="s">
        <v>1149</v>
      </c>
      <c r="B118" s="97"/>
      <c r="C118" s="97"/>
      <c r="D118" s="97"/>
      <c r="E118" s="97"/>
      <c r="F118" s="97"/>
      <c r="G118" s="97"/>
    </row>
    <row r="120" spans="1:7" x14ac:dyDescent="0.2">
      <c r="A120" s="14" t="s">
        <v>1096</v>
      </c>
    </row>
    <row r="121" spans="1:7" x14ac:dyDescent="0.2">
      <c r="A121" s="54"/>
    </row>
    <row r="122" spans="1:7" x14ac:dyDescent="0.2">
      <c r="A122" s="54" t="s">
        <v>809</v>
      </c>
    </row>
    <row r="123" spans="1:7" x14ac:dyDescent="0.2">
      <c r="A123" s="55"/>
    </row>
    <row r="124" spans="1:7" x14ac:dyDescent="0.2">
      <c r="A124" s="56"/>
    </row>
    <row r="125" spans="1:7" x14ac:dyDescent="0.2">
      <c r="A125" s="56"/>
    </row>
    <row r="126" spans="1:7" x14ac:dyDescent="0.2">
      <c r="A126" s="56"/>
    </row>
    <row r="127" spans="1:7" x14ac:dyDescent="0.2">
      <c r="A127" s="56"/>
    </row>
    <row r="128" spans="1:7" x14ac:dyDescent="0.2">
      <c r="A128" s="56"/>
    </row>
    <row r="129" spans="1:1" x14ac:dyDescent="0.2">
      <c r="A129" s="56"/>
    </row>
    <row r="130" spans="1:1" x14ac:dyDescent="0.2">
      <c r="A130" s="56"/>
    </row>
    <row r="131" spans="1:1" x14ac:dyDescent="0.2">
      <c r="A131" s="56"/>
    </row>
    <row r="132" spans="1:1" x14ac:dyDescent="0.2">
      <c r="A132" s="56"/>
    </row>
    <row r="133" spans="1:1" x14ac:dyDescent="0.2">
      <c r="A133" s="56"/>
    </row>
    <row r="134" spans="1:1" x14ac:dyDescent="0.2">
      <c r="A134" s="56"/>
    </row>
    <row r="135" spans="1:1" x14ac:dyDescent="0.2">
      <c r="A135" s="54" t="s">
        <v>1150</v>
      </c>
    </row>
    <row r="136" spans="1:1" x14ac:dyDescent="0.2">
      <c r="A136" s="56"/>
    </row>
    <row r="137" spans="1:1" x14ac:dyDescent="0.2">
      <c r="A137" s="54" t="s">
        <v>962</v>
      </c>
    </row>
    <row r="138" spans="1:1" x14ac:dyDescent="0.2">
      <c r="A138" s="56"/>
    </row>
    <row r="139" spans="1:1" x14ac:dyDescent="0.2">
      <c r="A139" s="56"/>
    </row>
    <row r="140" spans="1:1" x14ac:dyDescent="0.2">
      <c r="A140" s="56"/>
    </row>
    <row r="141" spans="1:1" x14ac:dyDescent="0.2">
      <c r="A141" s="56"/>
    </row>
    <row r="142" spans="1:1" x14ac:dyDescent="0.2">
      <c r="A142" s="56"/>
    </row>
    <row r="143" spans="1:1" x14ac:dyDescent="0.2">
      <c r="A143" s="56"/>
    </row>
    <row r="144" spans="1:1" x14ac:dyDescent="0.2">
      <c r="A144" s="56"/>
    </row>
    <row r="145" spans="1:1" x14ac:dyDescent="0.2">
      <c r="A145" s="56"/>
    </row>
    <row r="146" spans="1:1" x14ac:dyDescent="0.2">
      <c r="A146" s="56"/>
    </row>
    <row r="147" spans="1:1" x14ac:dyDescent="0.2">
      <c r="A147" s="56"/>
    </row>
    <row r="148" spans="1:1" x14ac:dyDescent="0.2">
      <c r="A148" s="56"/>
    </row>
    <row r="149" spans="1:1" x14ac:dyDescent="0.2">
      <c r="A149" s="56"/>
    </row>
    <row r="150" spans="1:1" x14ac:dyDescent="0.2">
      <c r="A150" s="56"/>
    </row>
    <row r="151" spans="1:1" x14ac:dyDescent="0.2">
      <c r="A151" s="56"/>
    </row>
    <row r="152" spans="1:1" x14ac:dyDescent="0.2">
      <c r="A152" s="55"/>
    </row>
    <row r="153" spans="1:1" x14ac:dyDescent="0.2">
      <c r="A153" s="56"/>
    </row>
    <row r="154" spans="1:1" x14ac:dyDescent="0.2">
      <c r="A154" s="55"/>
    </row>
  </sheetData>
  <mergeCells count="7">
    <mergeCell ref="A118:G118"/>
    <mergeCell ref="A1:G1"/>
    <mergeCell ref="A106:B106"/>
    <mergeCell ref="A107:B107"/>
    <mergeCell ref="A108:B108"/>
    <mergeCell ref="A109:B109"/>
    <mergeCell ref="A110:B110"/>
  </mergeCells>
  <conditionalFormatting sqref="F2:F3 F5:F117">
    <cfRule type="cellIs" dxfId="62" priority="2" stopIfTrue="1" operator="between">
      <formula>0.009</formula>
      <formula>-0.009</formula>
    </cfRule>
  </conditionalFormatting>
  <conditionalFormatting sqref="F119:F256">
    <cfRule type="cellIs" dxfId="61" priority="1" stopIfTrue="1" operator="between">
      <formula>0.009</formula>
      <formula>-0.009</formula>
    </cfRule>
  </conditionalFormatting>
  <hyperlinks>
    <hyperlink ref="A121"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2024-01-09T06:41:12Z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2024-01-05T07:52:14Z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7409097a-72be-4f9d-938c-50c89330ddb6</vt:lpwstr>
  </property>
  <property fmtid="{D5CDD505-2E9C-101B-9397-08002B2CF9AE}" pid="10" name="MSIP_Label_3486a02c-2dfb-4efe-823f-aa2d1f0e6ab7_ContentBits">
    <vt:lpwstr>2</vt:lpwstr>
  </property>
  <property fmtid="{D5CDD505-2E9C-101B-9397-08002B2CF9AE}" pid="11" name="Classification">
    <vt:lpwstr>PUBLIC</vt:lpwstr>
  </property>
</Properties>
</file>