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filterPrivacy="1" defaultThemeVersion="124226"/>
  <xr:revisionPtr revIDLastSave="0" documentId="13_ncr:1_{5FE51224-E631-45F5-BA39-B86293947BF6}" xr6:coauthVersionLast="47" xr6:coauthVersionMax="47" xr10:uidLastSave="{00000000-0000-0000-0000-000000000000}"/>
  <bookViews>
    <workbookView showHorizontalScroll="0" showVerticalScroll="0" xWindow="-120" yWindow="-120" windowWidth="29040" windowHeight="17640" xr2:uid="{00000000-000D-0000-FFFF-FFFF00000000}"/>
  </bookViews>
  <sheets>
    <sheet name="FILF" sheetId="34" r:id="rId1"/>
    <sheet name="FIONF" sheetId="35" r:id="rId2"/>
    <sheet name="FISF" sheetId="36" r:id="rId3"/>
    <sheet name="FIFRF" sheetId="37" r:id="rId4"/>
    <sheet name="FICDF" sheetId="38" r:id="rId5"/>
    <sheet name="FBPF" sheetId="39" r:id="rId6"/>
    <sheet name="FIGSF" sheetId="40" r:id="rId7"/>
    <sheet name="FIPP" sheetId="41" r:id="rId8"/>
    <sheet name="FIDHY" sheetId="42" r:id="rId9"/>
    <sheet name="FIESF" sheetId="13" r:id="rId10"/>
    <sheet name="FIEHF" sheetId="14" r:id="rId11"/>
    <sheet name="FIBAF" sheetId="15" r:id="rId12"/>
    <sheet name="TIVF" sheetId="16" r:id="rId13"/>
    <sheet name="TIEIF" sheetId="17" r:id="rId14"/>
    <sheet name="FITF" sheetId="18" r:id="rId15"/>
    <sheet name="FISCF" sheetId="19" r:id="rId16"/>
    <sheet name="FIPF" sheetId="20" r:id="rId17"/>
    <sheet name="FIOF" sheetId="21" r:id="rId18"/>
    <sheet name="FIFEF" sheetId="22" r:id="rId19"/>
    <sheet name="FIEF" sheetId="23" r:id="rId20"/>
    <sheet name="FIEAF" sheetId="24" r:id="rId21"/>
    <sheet name="FIBF" sheetId="25" r:id="rId22"/>
    <sheet name="FBIF" sheetId="26" r:id="rId23"/>
    <sheet name="FAEF" sheetId="27" r:id="rId24"/>
    <sheet name="FIIF-NSE" sheetId="28" r:id="rId25"/>
    <sheet name="FITX" sheetId="29" r:id="rId26"/>
    <sheet name="FIUS" sheetId="30" r:id="rId27"/>
    <sheet name="FEGF" sheetId="31" r:id="rId28"/>
    <sheet name="FIMAS" sheetId="32" r:id="rId29"/>
    <sheet name="FF" sheetId="33" r:id="rId30"/>
    <sheet name="FIDA" sheetId="43" r:id="rId31"/>
    <sheet name="FILDF" sheetId="44" r:id="rId32"/>
    <sheet name="FISTIP" sheetId="45" r:id="rId33"/>
    <sheet name="FIUBF" sheetId="46" r:id="rId34"/>
    <sheet name="FIIOF" sheetId="47" r:id="rId35"/>
    <sheet name="FICRF" sheetId="48" r:id="rId36"/>
  </sheets>
  <definedNames>
    <definedName name="_xlnm.Print_Area" localSheetId="30">FIDA!$A$1:$H$120</definedName>
    <definedName name="_xlnm.Print_Area" localSheetId="34">FIIOF!$A$1:$G$85</definedName>
    <definedName name="_xlnm.Print_Area" localSheetId="31">FILDF!$A$1:$H$76</definedName>
    <definedName name="_xlnm.Print_Area" localSheetId="33">FIUBF!$A$1:$H$39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31" l="1"/>
  <c r="E11" i="31" s="1"/>
  <c r="D7" i="31"/>
  <c r="D9" i="31" s="1"/>
  <c r="E7" i="30"/>
  <c r="E9" i="30" s="1"/>
  <c r="D7" i="30"/>
  <c r="D9" i="30" s="1"/>
  <c r="D11" i="30" l="1"/>
  <c r="D11" i="31"/>
  <c r="E9" i="31"/>
  <c r="E11" i="30"/>
  <c r="E14" i="33" l="1"/>
  <c r="E16" i="33" s="1"/>
  <c r="D14" i="33"/>
  <c r="D18" i="33" s="1"/>
  <c r="E14" i="32"/>
  <c r="E16" i="32" s="1"/>
  <c r="D14" i="32"/>
  <c r="D18" i="32" s="1"/>
  <c r="E18" i="33" l="1"/>
  <c r="D16" i="33"/>
  <c r="D16" i="32"/>
  <c r="E18" i="32"/>
  <c r="F88" i="48"/>
  <c r="F90" i="48" s="1"/>
  <c r="E88" i="48"/>
  <c r="E90" i="48" s="1"/>
  <c r="F12" i="48"/>
  <c r="F16" i="48" s="1"/>
  <c r="E12" i="48"/>
  <c r="F8" i="48"/>
  <c r="E8" i="48"/>
  <c r="E16" i="48" s="1"/>
  <c r="F60" i="47"/>
  <c r="F62" i="47" s="1"/>
  <c r="E60" i="47"/>
  <c r="E62" i="47" s="1"/>
  <c r="E14" i="47"/>
  <c r="E16" i="47" s="1"/>
  <c r="E12" i="47"/>
  <c r="F10" i="47"/>
  <c r="F12" i="47" s="1"/>
  <c r="F14" i="47" s="1"/>
  <c r="E10" i="47"/>
  <c r="F103" i="45"/>
  <c r="F105" i="45" s="1"/>
  <c r="E103" i="45"/>
  <c r="E105" i="45" s="1"/>
  <c r="F18" i="45"/>
  <c r="E18" i="45"/>
  <c r="F14" i="45"/>
  <c r="E14" i="45"/>
  <c r="F10" i="45"/>
  <c r="F20" i="45" s="1"/>
  <c r="E10" i="45"/>
  <c r="F50" i="44"/>
  <c r="F52" i="44" s="1"/>
  <c r="E50" i="44"/>
  <c r="E52" i="44" s="1"/>
  <c r="F62" i="43"/>
  <c r="F64" i="43" s="1"/>
  <c r="E62" i="43"/>
  <c r="F10" i="43"/>
  <c r="F12" i="43" s="1"/>
  <c r="E10" i="43"/>
  <c r="E14" i="43" s="1"/>
  <c r="F85" i="42"/>
  <c r="E85" i="42"/>
  <c r="F76" i="42"/>
  <c r="E76" i="42"/>
  <c r="F72" i="42"/>
  <c r="E72" i="42"/>
  <c r="F66" i="42"/>
  <c r="E66" i="42"/>
  <c r="F58" i="42"/>
  <c r="E58" i="42"/>
  <c r="E89" i="42" s="1"/>
  <c r="F54" i="42"/>
  <c r="F89" i="42" s="1"/>
  <c r="E54" i="42"/>
  <c r="F80" i="41"/>
  <c r="E80" i="41"/>
  <c r="F71" i="41"/>
  <c r="E71" i="41"/>
  <c r="F65" i="41"/>
  <c r="E65" i="41"/>
  <c r="F60" i="41"/>
  <c r="F82" i="41" s="1"/>
  <c r="E60" i="41"/>
  <c r="F54" i="41"/>
  <c r="E54" i="41"/>
  <c r="F14" i="40"/>
  <c r="E14" i="40"/>
  <c r="F8" i="40"/>
  <c r="F16" i="40" s="1"/>
  <c r="E8" i="40"/>
  <c r="E18" i="40" s="1"/>
  <c r="F39" i="39"/>
  <c r="E39" i="39"/>
  <c r="F33" i="39"/>
  <c r="E33" i="39"/>
  <c r="F26" i="39"/>
  <c r="F43" i="39" s="1"/>
  <c r="E26" i="39"/>
  <c r="E34" i="38"/>
  <c r="F30" i="38"/>
  <c r="E30" i="38"/>
  <c r="F25" i="38"/>
  <c r="E25" i="38"/>
  <c r="E32" i="38" s="1"/>
  <c r="F27" i="37"/>
  <c r="E27" i="37"/>
  <c r="F18" i="37"/>
  <c r="E18" i="37"/>
  <c r="F14" i="37"/>
  <c r="E14" i="37"/>
  <c r="F8" i="37"/>
  <c r="E8" i="37"/>
  <c r="F37" i="36"/>
  <c r="E37" i="36"/>
  <c r="F31" i="36"/>
  <c r="E31" i="36"/>
  <c r="F19" i="36"/>
  <c r="F41" i="36" s="1"/>
  <c r="E19" i="36"/>
  <c r="F44" i="34"/>
  <c r="E44" i="34"/>
  <c r="F36" i="34"/>
  <c r="E36" i="34"/>
  <c r="F20" i="34"/>
  <c r="E20" i="34"/>
  <c r="F9" i="34"/>
  <c r="F46" i="34" s="1"/>
  <c r="E9" i="34"/>
  <c r="F48" i="34" l="1"/>
  <c r="F39" i="36"/>
  <c r="E43" i="39"/>
  <c r="E22" i="45"/>
  <c r="E41" i="39"/>
  <c r="F18" i="40"/>
  <c r="E29" i="37"/>
  <c r="E82" i="41"/>
  <c r="E12" i="43"/>
  <c r="F34" i="38"/>
  <c r="F14" i="48"/>
  <c r="F29" i="37"/>
  <c r="F84" i="41"/>
  <c r="E48" i="34"/>
  <c r="E39" i="36"/>
  <c r="E31" i="37"/>
  <c r="E87" i="42"/>
  <c r="F32" i="38"/>
  <c r="F87" i="42"/>
  <c r="F14" i="43"/>
  <c r="E41" i="36"/>
  <c r="F22" i="45"/>
  <c r="F31" i="37"/>
  <c r="F41" i="39"/>
  <c r="E20" i="45"/>
  <c r="E46" i="34"/>
  <c r="E16" i="40"/>
  <c r="E84" i="41"/>
  <c r="E14" i="48"/>
  <c r="F60" i="29" l="1"/>
  <c r="E60" i="29"/>
  <c r="F55" i="29"/>
  <c r="F62" i="29" s="1"/>
  <c r="E55" i="29"/>
  <c r="E64" i="29" s="1"/>
  <c r="F57" i="28"/>
  <c r="F61" i="28" s="1"/>
  <c r="E57" i="28"/>
  <c r="E59" i="28" s="1"/>
  <c r="E61" i="28"/>
  <c r="F62" i="27"/>
  <c r="F64" i="27" s="1"/>
  <c r="E62" i="27"/>
  <c r="F21" i="27"/>
  <c r="E21" i="27"/>
  <c r="E66" i="27" s="1"/>
  <c r="F44" i="26"/>
  <c r="F48" i="26" s="1"/>
  <c r="E44" i="26"/>
  <c r="E48" i="26" s="1"/>
  <c r="F54" i="25"/>
  <c r="F58" i="25" s="1"/>
  <c r="E54" i="25"/>
  <c r="F49" i="25"/>
  <c r="F56" i="25" s="1"/>
  <c r="E49" i="25"/>
  <c r="F76" i="24"/>
  <c r="E76" i="24"/>
  <c r="F71" i="24"/>
  <c r="E71" i="24"/>
  <c r="F62" i="23"/>
  <c r="E62" i="23"/>
  <c r="F57" i="23"/>
  <c r="E57" i="23"/>
  <c r="F35" i="22"/>
  <c r="F39" i="22" s="1"/>
  <c r="E35" i="22"/>
  <c r="E37" i="22" s="1"/>
  <c r="F48" i="21"/>
  <c r="E48" i="21"/>
  <c r="E50" i="21" s="1"/>
  <c r="F43" i="21"/>
  <c r="F52" i="21" s="1"/>
  <c r="E43" i="21"/>
  <c r="F79" i="20"/>
  <c r="E79" i="20"/>
  <c r="F75" i="20"/>
  <c r="E75" i="20"/>
  <c r="E83" i="20" s="1"/>
  <c r="F85" i="19"/>
  <c r="F87" i="19" s="1"/>
  <c r="F89" i="19"/>
  <c r="E85" i="19"/>
  <c r="E87" i="19" s="1"/>
  <c r="F52" i="18"/>
  <c r="E52" i="18"/>
  <c r="F48" i="18"/>
  <c r="E48" i="18"/>
  <c r="F30" i="18"/>
  <c r="E30" i="18"/>
  <c r="E54" i="18" s="1"/>
  <c r="F58" i="17"/>
  <c r="F60" i="17" s="1"/>
  <c r="E58" i="17"/>
  <c r="F54" i="17"/>
  <c r="E54" i="17"/>
  <c r="F39" i="17"/>
  <c r="E39" i="17"/>
  <c r="F34" i="17"/>
  <c r="E34" i="17"/>
  <c r="F57" i="16"/>
  <c r="E57" i="16"/>
  <c r="F53" i="16"/>
  <c r="F61" i="16" s="1"/>
  <c r="E53" i="16"/>
  <c r="E59" i="16" s="1"/>
  <c r="F88" i="15"/>
  <c r="E88" i="15"/>
  <c r="F84" i="15"/>
  <c r="E84" i="15"/>
  <c r="F78" i="15"/>
  <c r="E78" i="15"/>
  <c r="F69" i="15"/>
  <c r="E69" i="15"/>
  <c r="F63" i="15"/>
  <c r="F94" i="15" s="1"/>
  <c r="E63" i="15"/>
  <c r="H59" i="15"/>
  <c r="G59" i="15"/>
  <c r="D116" i="15"/>
  <c r="F55" i="15"/>
  <c r="E55" i="15"/>
  <c r="F85" i="14"/>
  <c r="E85" i="14"/>
  <c r="F75" i="14"/>
  <c r="E75" i="14"/>
  <c r="F69" i="14"/>
  <c r="E69" i="14"/>
  <c r="F63" i="14"/>
  <c r="E63" i="14"/>
  <c r="F59" i="14"/>
  <c r="F87" i="14" s="1"/>
  <c r="E59" i="14"/>
  <c r="E89" i="14" s="1"/>
  <c r="F54" i="14"/>
  <c r="F89" i="14" s="1"/>
  <c r="E54" i="14"/>
  <c r="F68" i="13"/>
  <c r="E68" i="13"/>
  <c r="F63" i="13"/>
  <c r="E63" i="13"/>
  <c r="H59" i="13"/>
  <c r="G59" i="13"/>
  <c r="F59" i="13"/>
  <c r="F74" i="13" s="1"/>
  <c r="E59" i="13"/>
  <c r="E74" i="13" s="1"/>
  <c r="F46" i="26"/>
  <c r="E39" i="22"/>
  <c r="F70" i="13"/>
  <c r="E90" i="15" l="1"/>
  <c r="F62" i="17"/>
  <c r="F90" i="15"/>
  <c r="F56" i="18"/>
  <c r="E60" i="17"/>
  <c r="F81" i="20"/>
  <c r="E56" i="25"/>
  <c r="F50" i="21"/>
  <c r="E52" i="21"/>
  <c r="F66" i="27"/>
  <c r="E87" i="14"/>
  <c r="D103" i="13"/>
  <c r="F64" i="29"/>
  <c r="F66" i="23"/>
  <c r="E62" i="29"/>
  <c r="F59" i="28"/>
  <c r="E58" i="25"/>
  <c r="E80" i="24"/>
  <c r="F80" i="24"/>
  <c r="E64" i="23"/>
  <c r="F37" i="22"/>
  <c r="E62" i="17"/>
  <c r="E64" i="27"/>
  <c r="E46" i="26"/>
  <c r="E78" i="24"/>
  <c r="F78" i="24"/>
  <c r="E66" i="23"/>
  <c r="F64" i="23"/>
  <c r="F83" i="20"/>
  <c r="E81" i="20"/>
  <c r="E89" i="19"/>
  <c r="F54" i="18"/>
  <c r="E56" i="18"/>
  <c r="E61" i="16"/>
  <c r="F59" i="16"/>
  <c r="E94" i="15"/>
  <c r="E70" i="13"/>
</calcChain>
</file>

<file path=xl/sharedStrings.xml><?xml version="1.0" encoding="utf-8"?>
<sst xmlns="http://schemas.openxmlformats.org/spreadsheetml/2006/main" count="5271" uniqueCount="1187">
  <si>
    <t>Name of the Instrument</t>
  </si>
  <si>
    <t>Quantity</t>
  </si>
  <si>
    <t>ISIN Number</t>
  </si>
  <si>
    <t>% to Net Assets</t>
  </si>
  <si>
    <t>Industry Classification / Rating</t>
  </si>
  <si>
    <t>YTM</t>
  </si>
  <si>
    <t>Market Value (including accrued interest, if any) (Rs. in Lakhs)</t>
  </si>
  <si>
    <t>Portfolio Statement as on April 28,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</si>
  <si>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</si>
  <si>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</si>
  <si>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</si>
  <si>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</si>
  <si>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</si>
  <si>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</si>
  <si>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</si>
  <si>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</si>
  <si>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</si>
  <si>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</si>
  <si>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</si>
  <si>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</si>
  <si>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</si>
  <si>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</si>
  <si>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</si>
  <si>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</si>
  <si>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</si>
  <si>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</si>
  <si>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</si>
  <si>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</si>
  <si>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</si>
  <si>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</si>
  <si>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</si>
  <si>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</si>
  <si>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</si>
  <si>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</si>
  <si>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</si>
  <si>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28-Apr-2023</t>
  </si>
  <si>
    <t xml:space="preserve">      Plan/Option</t>
  </si>
  <si>
    <t>As on 28-Apr-2023</t>
  </si>
  <si>
    <t>As on 31-Oct-2022</t>
  </si>
  <si>
    <t>IDCW - Income Distribution cum capital withdrawal</t>
  </si>
  <si>
    <t>b) Aggregate Distributions declared during the Half - year ended 28-Apr-2023</t>
  </si>
  <si>
    <t>Nil</t>
  </si>
  <si>
    <t>(In Years)</t>
  </si>
  <si>
    <t>^^ Securities are fair valued</t>
  </si>
  <si>
    <t>Money Market Instruments</t>
  </si>
  <si>
    <t>Certificate of Deposit</t>
  </si>
  <si>
    <t>IND A1+</t>
  </si>
  <si>
    <t>ICRA A1+</t>
  </si>
  <si>
    <t>State Bank Of India (12-Sep-2023) **</t>
  </si>
  <si>
    <t>INE062A16465</t>
  </si>
  <si>
    <t>CRISIL A1+</t>
  </si>
  <si>
    <t>Punjab National Bank (16-Feb-2024) **</t>
  </si>
  <si>
    <t>INE160A16MZ4</t>
  </si>
  <si>
    <t>CARE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</si>
  <si>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</si>
  <si>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</si>
  <si>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</si>
  <si>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</si>
  <si>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</si>
  <si>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</si>
  <si>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</si>
  <si>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</si>
  <si>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</si>
  <si>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</si>
  <si>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</si>
  <si>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5.63% GOI 2026 (12-Apr-2026)</t>
  </si>
  <si>
    <t>IN0020210012</t>
  </si>
  <si>
    <t>5.22% GOI 2025 (15-Jun-2025)</t>
  </si>
  <si>
    <t>IN0020200112</t>
  </si>
  <si>
    <t>7.38% GOI 2027 (20-Jun-2027)</t>
  </si>
  <si>
    <t>IN0020220037</t>
  </si>
  <si>
    <t xml:space="preserve">      Growth Plan</t>
  </si>
  <si>
    <t xml:space="preserve">      Direct Growth Plan</t>
  </si>
  <si>
    <t xml:space="preserve">      IDCW Plan</t>
  </si>
  <si>
    <t xml:space="preserve">      Direct IDCW Plan</t>
  </si>
  <si>
    <t>CRISIL AAA</t>
  </si>
  <si>
    <t xml:space="preserve">      Monthly IDCW Plan</t>
  </si>
  <si>
    <t xml:space="preserve">      Quarterly IDCW Plan</t>
  </si>
  <si>
    <t xml:space="preserve">      Direct Monthly IDCW Plan</t>
  </si>
  <si>
    <t xml:space="preserve">      Direct Quarterly IDCW Plan</t>
  </si>
  <si>
    <t>Tata Capital Financial Services Ltd (17-May-2023) **@</t>
  </si>
  <si>
    <t>INE306N14VO6</t>
  </si>
  <si>
    <t>Equity &amp; Equity related</t>
  </si>
  <si>
    <t>HDFC Bank Ltd</t>
  </si>
  <si>
    <t>INE040A01034</t>
  </si>
  <si>
    <t>Banks</t>
  </si>
  <si>
    <t>ICICI Bank Ltd</t>
  </si>
  <si>
    <t>INE090A01021</t>
  </si>
  <si>
    <t>Larsen &amp; Toubro Ltd</t>
  </si>
  <si>
    <t>INE018A01030</t>
  </si>
  <si>
    <t>Construction</t>
  </si>
  <si>
    <t>Infosys Ltd</t>
  </si>
  <si>
    <t>INE009A01021</t>
  </si>
  <si>
    <t>IT - Software</t>
  </si>
  <si>
    <t>Axis Bank Ltd</t>
  </si>
  <si>
    <t>INE238A01034</t>
  </si>
  <si>
    <t>Bharti Airtel Ltd</t>
  </si>
  <si>
    <t>INE397D01024</t>
  </si>
  <si>
    <t>Telecom - Services</t>
  </si>
  <si>
    <t>Reliance Industries Ltd</t>
  </si>
  <si>
    <t>INE002A01018</t>
  </si>
  <si>
    <t>Petroleum Products</t>
  </si>
  <si>
    <t>State Bank of India</t>
  </si>
  <si>
    <t>INE062A01020</t>
  </si>
  <si>
    <t>HCL Technologies Ltd</t>
  </si>
  <si>
    <t>INE860A01027</t>
  </si>
  <si>
    <t>Sun Pharmaceutical Industries Ltd</t>
  </si>
  <si>
    <t>INE044A01036</t>
  </si>
  <si>
    <t>Pharmaceuticals &amp; Biotechnology</t>
  </si>
  <si>
    <t>Kirloskar Oil Engines Ltd</t>
  </si>
  <si>
    <t>INE146L01010</t>
  </si>
  <si>
    <t>Industrial Products</t>
  </si>
  <si>
    <t>Dabur India Ltd</t>
  </si>
  <si>
    <t>INE016A01026</t>
  </si>
  <si>
    <t>Personal Products</t>
  </si>
  <si>
    <t>NTPC Ltd</t>
  </si>
  <si>
    <t>INE733E01010</t>
  </si>
  <si>
    <t>Power</t>
  </si>
  <si>
    <t>GAIL (India) Ltd</t>
  </si>
  <si>
    <t>INE129A01019</t>
  </si>
  <si>
    <t>Gas</t>
  </si>
  <si>
    <t>Tata Motors Ltd</t>
  </si>
  <si>
    <t>INE155A01022</t>
  </si>
  <si>
    <t>Automobiles</t>
  </si>
  <si>
    <t>Sapphire Foods India Ltd</t>
  </si>
  <si>
    <t>INE806T01012</t>
  </si>
  <si>
    <t>Leisure Services</t>
  </si>
  <si>
    <t>IndusInd Bank Ltd</t>
  </si>
  <si>
    <t>INE095A01012</t>
  </si>
  <si>
    <t>Hindustan Petroleum Corporation Ltd</t>
  </si>
  <si>
    <t>INE094A01015</t>
  </si>
  <si>
    <t>United Spirits Ltd</t>
  </si>
  <si>
    <t>INE854D01024</t>
  </si>
  <si>
    <t>Beverages</t>
  </si>
  <si>
    <t>Tech Mahindra Ltd</t>
  </si>
  <si>
    <t>INE669C01036</t>
  </si>
  <si>
    <t>Ultratech Cement Ltd</t>
  </si>
  <si>
    <t>INE481G01011</t>
  </si>
  <si>
    <t>Cement &amp; Cement Products</t>
  </si>
  <si>
    <t>SBI Cards and Payment Services Ltd</t>
  </si>
  <si>
    <t>INE018E01016</t>
  </si>
  <si>
    <t>Finance</t>
  </si>
  <si>
    <t>Jubilant Foodworks Ltd</t>
  </si>
  <si>
    <t>INE797F01020</t>
  </si>
  <si>
    <t>Crompton Greaves Consumer Electricals Ltd</t>
  </si>
  <si>
    <t>INE299U01018</t>
  </si>
  <si>
    <t>Consumer Durables</t>
  </si>
  <si>
    <t>Maruti Suzuki India Ltd</t>
  </si>
  <si>
    <t>INE585B01010</t>
  </si>
  <si>
    <t>Zomato Ltd</t>
  </si>
  <si>
    <t>INE758T01015</t>
  </si>
  <si>
    <t>Retailing</t>
  </si>
  <si>
    <t>ICICI Prudential Life Insurance Co Ltd</t>
  </si>
  <si>
    <t>INE726G01019</t>
  </si>
  <si>
    <t>Insurance</t>
  </si>
  <si>
    <t>Aditya Birla Fashion and Retail Ltd</t>
  </si>
  <si>
    <t>INE647O01011</t>
  </si>
  <si>
    <t>Nuvoco Vistas Corporation Ltd</t>
  </si>
  <si>
    <t>INE118D01016</t>
  </si>
  <si>
    <t>Escorts Kubota Ltd</t>
  </si>
  <si>
    <t>INE042A01014</t>
  </si>
  <si>
    <t>Agricultural, Commercial &amp; Construction Vehicles</t>
  </si>
  <si>
    <t>Hindustan Aeronautics Ltd</t>
  </si>
  <si>
    <t>INE066F01012</t>
  </si>
  <si>
    <t>Aerospace &amp; Defense</t>
  </si>
  <si>
    <t>Torrent Pharmaceuticals Ltd</t>
  </si>
  <si>
    <t>INE685A01028</t>
  </si>
  <si>
    <t>PB Fintech Ltd</t>
  </si>
  <si>
    <t>INE417T01026</t>
  </si>
  <si>
    <t>Financial Technology (Fintech)</t>
  </si>
  <si>
    <t>Jyothy Labs Ltd</t>
  </si>
  <si>
    <t>INE668F01031</t>
  </si>
  <si>
    <t>Household Products</t>
  </si>
  <si>
    <t>Westlife Foodworld Ltd</t>
  </si>
  <si>
    <t>INE274F01020</t>
  </si>
  <si>
    <t>ACC Ltd</t>
  </si>
  <si>
    <t>INE012A01025</t>
  </si>
  <si>
    <t>Kansai Nerolac Paints Ltd</t>
  </si>
  <si>
    <t>INE531A01024</t>
  </si>
  <si>
    <t>Dalmia Bharat Ltd</t>
  </si>
  <si>
    <t>INE00R701025</t>
  </si>
  <si>
    <t>Cipla Ltd</t>
  </si>
  <si>
    <t>INE059A01026</t>
  </si>
  <si>
    <t>Metropolis Healthcare Ltd</t>
  </si>
  <si>
    <t>INE112L01020</t>
  </si>
  <si>
    <t>Healthcare Services</t>
  </si>
  <si>
    <t>Multi Commodity Exchange Of India Ltd</t>
  </si>
  <si>
    <t>INE745G01035</t>
  </si>
  <si>
    <t>Capital Markets</t>
  </si>
  <si>
    <t>Teamlease Services Ltd</t>
  </si>
  <si>
    <t>INE985S01024</t>
  </si>
  <si>
    <t>Commercial Services &amp; Supplies</t>
  </si>
  <si>
    <t>Voltas Ltd</t>
  </si>
  <si>
    <t>INE226A01021</t>
  </si>
  <si>
    <t>United Breweries Ltd</t>
  </si>
  <si>
    <t>INE686F01025</t>
  </si>
  <si>
    <t>Eicher Motors Ltd</t>
  </si>
  <si>
    <t>INE066A01021</t>
  </si>
  <si>
    <t>INE634S01028</t>
  </si>
  <si>
    <t>Affle India Ltd</t>
  </si>
  <si>
    <t>INE00WC01027</t>
  </si>
  <si>
    <t>IT - Services</t>
  </si>
  <si>
    <t>Aditya Birla Finance Ltd (20-Jun-2023) **@</t>
  </si>
  <si>
    <t>INE860H14Z65</t>
  </si>
  <si>
    <t>5.15% GOI 2025 (09-Nov-2025)</t>
  </si>
  <si>
    <t>IN0020200278</t>
  </si>
  <si>
    <t>6.18% GOI 2024 (04-Nov-2024)</t>
  </si>
  <si>
    <t>IN0020190396</t>
  </si>
  <si>
    <t>7.32% GOI 2024 (28-Jan-2024)</t>
  </si>
  <si>
    <t>IN0020180488</t>
  </si>
  <si>
    <t>Foreign Equity Securities</t>
  </si>
  <si>
    <t>Cognizant Technology Solutions Corp., A</t>
  </si>
  <si>
    <t>US1924461023</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</si>
  <si>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</si>
  <si>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</si>
  <si>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</si>
  <si>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</si>
  <si>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</si>
  <si>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</si>
  <si>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</si>
  <si>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</si>
  <si>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</si>
  <si>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</si>
  <si>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Kotak Mahindra Bank Ltd</t>
  </si>
  <si>
    <t>INE237A01028</t>
  </si>
  <si>
    <t>Tata Power Co Ltd</t>
  </si>
  <si>
    <t>INE245A01021</t>
  </si>
  <si>
    <t>Margin on Derivatives</t>
  </si>
  <si>
    <t xml:space="preserve">c) Total outstanding position (as at April 28, 2023) in Derivative Instruments (Gross Notional) </t>
  </si>
  <si>
    <t xml:space="preserve">d) Outstanding derivative exposure as % to net assets </t>
  </si>
  <si>
    <t>e) Portfolio Turnover Ratio during the Half - year 28-Apr-2023</t>
  </si>
  <si>
    <t>f) Residual maturity / Average Maturity as on 28-Apr-2023</t>
  </si>
  <si>
    <t xml:space="preserve">(b) Unlisted </t>
  </si>
  <si>
    <t>Numero Uno International Ltd ** ^^</t>
  </si>
  <si>
    <t>Globsyn Technologies Ltd ** ^^</t>
  </si>
  <si>
    <t>INE671B01034</t>
  </si>
  <si>
    <t>7.61% LIC Housing Finance Ltd (30-Jul-2025) **</t>
  </si>
  <si>
    <t>INE115A07PW7</t>
  </si>
  <si>
    <t>7.40% Housing Development Finance Corporation Ltd (02-Jun-2025) **</t>
  </si>
  <si>
    <t>INE001A07TL4</t>
  </si>
  <si>
    <t>c) Portfolio Turnover Ratio during the Half - year 28-Apr-2023</t>
  </si>
  <si>
    <t>d) Residual maturity / Average Maturity as on 28-Apr-2023</t>
  </si>
  <si>
    <t>Bosch Ltd</t>
  </si>
  <si>
    <t>INE323A01026</t>
  </si>
  <si>
    <t>Auto Components</t>
  </si>
  <si>
    <t>b) Index Futures</t>
  </si>
  <si>
    <t>Axis Bank Ltd (07-Sep-2023) **</t>
  </si>
  <si>
    <t>INE238AD6025</t>
  </si>
  <si>
    <t>Small Industries Development Bank of India (12-Sep-2023) **</t>
  </si>
  <si>
    <t>INE556F16AA0</t>
  </si>
  <si>
    <t>Union Bank of India (14-Feb-2024) **</t>
  </si>
  <si>
    <t>INE692A16FX5</t>
  </si>
  <si>
    <t>L&amp;T Finance Ltd (19-Dec-2023) **@</t>
  </si>
  <si>
    <t>INE027E14NZ0</t>
  </si>
  <si>
    <t>Grasim Industries Ltd</t>
  </si>
  <si>
    <t>INE047A01021</t>
  </si>
  <si>
    <t>ITC Ltd</t>
  </si>
  <si>
    <t>INE154A01025</t>
  </si>
  <si>
    <t>Oil &amp; Natural Gas Corporation Ltd</t>
  </si>
  <si>
    <t>INE213A01029</t>
  </si>
  <si>
    <t>Oil</t>
  </si>
  <si>
    <t>Tata Motors Ltd DVR</t>
  </si>
  <si>
    <t>IN9155A01020</t>
  </si>
  <si>
    <t>Housing Development Finance Corporation Ltd</t>
  </si>
  <si>
    <t>INE001A01036</t>
  </si>
  <si>
    <t>Emami Ltd</t>
  </si>
  <si>
    <t>INE548C01032</t>
  </si>
  <si>
    <t>Bharat Electronics Ltd</t>
  </si>
  <si>
    <t>INE263A01024</t>
  </si>
  <si>
    <t>Cholamandalam Financial Holdings Ltd</t>
  </si>
  <si>
    <t>INE149A01033</t>
  </si>
  <si>
    <t>Gujarat State Petronet Ltd</t>
  </si>
  <si>
    <t>INE246F01010</t>
  </si>
  <si>
    <t>Power Grid Corporation of India Ltd</t>
  </si>
  <si>
    <t>INE752E01010</t>
  </si>
  <si>
    <t>Coal India Ltd</t>
  </si>
  <si>
    <t>INE522F01014</t>
  </si>
  <si>
    <t>Consumable Fuels</t>
  </si>
  <si>
    <t>Indian Oil Corporation Ltd</t>
  </si>
  <si>
    <t>INE242A01010</t>
  </si>
  <si>
    <t>Castrol India Ltd</t>
  </si>
  <si>
    <t>INE172A01027</t>
  </si>
  <si>
    <t>City Union Bank Ltd</t>
  </si>
  <si>
    <t>INE491A01021</t>
  </si>
  <si>
    <t>Exide Industries Ltd</t>
  </si>
  <si>
    <t>INE302A01020</t>
  </si>
  <si>
    <t>Akzo Nobel India Ltd</t>
  </si>
  <si>
    <t>INE133A01011</t>
  </si>
  <si>
    <t>Century Textile &amp; Industries Ltd</t>
  </si>
  <si>
    <t>INE055A01016</t>
  </si>
  <si>
    <t>Paper, Forest &amp; Jute Products</t>
  </si>
  <si>
    <t>Restaurant Brands Asia Ltd</t>
  </si>
  <si>
    <t>INE07T201019</t>
  </si>
  <si>
    <t>Delhivery Ltd</t>
  </si>
  <si>
    <t>INE148O01028</t>
  </si>
  <si>
    <t>Transport Services</t>
  </si>
  <si>
    <t>Zee Entertainment Enterprises Ltd</t>
  </si>
  <si>
    <t>INE256A01028</t>
  </si>
  <si>
    <t>Entertainment</t>
  </si>
  <si>
    <t>Hindalco Industries Ltd</t>
  </si>
  <si>
    <t>INE038A01020</t>
  </si>
  <si>
    <t>Non - Ferrous Metals</t>
  </si>
  <si>
    <t>Tata Chemicals Ltd</t>
  </si>
  <si>
    <t>INE092A01019</t>
  </si>
  <si>
    <t>Chemicals &amp; Petrochemicals</t>
  </si>
  <si>
    <t>Bharat Petroleum Corporation Ltd</t>
  </si>
  <si>
    <t>INE029A01011</t>
  </si>
  <si>
    <t>Lupin Ltd</t>
  </si>
  <si>
    <t>INE326A01037</t>
  </si>
  <si>
    <t>Vardhman Textiles Ltd</t>
  </si>
  <si>
    <t>INE825A01020</t>
  </si>
  <si>
    <t>Textiles &amp; Apparels</t>
  </si>
  <si>
    <t>Rallis India Ltd</t>
  </si>
  <si>
    <t>INE613A01020</t>
  </si>
  <si>
    <t>Fertilizers &amp; Agrochemicals</t>
  </si>
  <si>
    <t>Industry Classification</t>
  </si>
  <si>
    <t>NHPC Ltd</t>
  </si>
  <si>
    <t>INE848E01016</t>
  </si>
  <si>
    <t>Petronet LNG Ltd</t>
  </si>
  <si>
    <t>INE347G01014</t>
  </si>
  <si>
    <t>Tata Consultancy Services Ltd</t>
  </si>
  <si>
    <t>INE467B01029</t>
  </si>
  <si>
    <t>Colgate Palmolive (India) Ltd</t>
  </si>
  <si>
    <t>INE259A01022</t>
  </si>
  <si>
    <t>ICICI Securities Ltd</t>
  </si>
  <si>
    <t>INE763G01038</t>
  </si>
  <si>
    <t>Hero MotoCorp Ltd</t>
  </si>
  <si>
    <t>INE158A01026</t>
  </si>
  <si>
    <t>Finolex Industries Ltd</t>
  </si>
  <si>
    <t>INE183A01024</t>
  </si>
  <si>
    <t>CESC Ltd</t>
  </si>
  <si>
    <t>INE486A01021</t>
  </si>
  <si>
    <t>(b) Units of Real Estate Investment Trusts (REITs)</t>
  </si>
  <si>
    <t>Embassy Office Parks REIT</t>
  </si>
  <si>
    <t>INE041025011</t>
  </si>
  <si>
    <t>Brookfield India Real Estate Trust</t>
  </si>
  <si>
    <t>INE0FDU25010</t>
  </si>
  <si>
    <t>Unilever PLC, (ADR)</t>
  </si>
  <si>
    <t>US9047677045</t>
  </si>
  <si>
    <t>Food Products</t>
  </si>
  <si>
    <t>Mediatek Inc</t>
  </si>
  <si>
    <t>TW0002454006</t>
  </si>
  <si>
    <t>IT - Hardware</t>
  </si>
  <si>
    <t>Xtep International Holdings Ltd</t>
  </si>
  <si>
    <t>KYG982771092</t>
  </si>
  <si>
    <t>Novatek Microelectronics Corp. Ltd</t>
  </si>
  <si>
    <t>TW0003034005</t>
  </si>
  <si>
    <t>Hyundai Motor Co Ltd</t>
  </si>
  <si>
    <t>KR7005380001</t>
  </si>
  <si>
    <t>Fila Holdings Corp</t>
  </si>
  <si>
    <t>KR7081660003</t>
  </si>
  <si>
    <t>Xinyi Solar Holdings Ltd</t>
  </si>
  <si>
    <t>KYG9829N1025</t>
  </si>
  <si>
    <t>Industrial Manufacturing</t>
  </si>
  <si>
    <t>Primax Electronics Ltd</t>
  </si>
  <si>
    <t>TW0004915004</t>
  </si>
  <si>
    <t>Health &amp; Happiness H&amp;H International Holdings Ltd</t>
  </si>
  <si>
    <t>KYG4387E1070</t>
  </si>
  <si>
    <t>SK Telecom Co Ltd</t>
  </si>
  <si>
    <t>KR7017670001</t>
  </si>
  <si>
    <t>Hon Hai Precision Industry Co Ltd</t>
  </si>
  <si>
    <t>TW0002317005</t>
  </si>
  <si>
    <t>Foreign Mutual Fund Units</t>
  </si>
  <si>
    <t>YUANTA/P-SHRS TW DVD PLUS ETF</t>
  </si>
  <si>
    <t>TW0000056001</t>
  </si>
  <si>
    <t>Foreign Mutual Fund</t>
  </si>
  <si>
    <t>Zensar Technologies Ltd</t>
  </si>
  <si>
    <t>INE520A01027</t>
  </si>
  <si>
    <t>Info Edge (India) Ltd</t>
  </si>
  <si>
    <t>INE663F01024</t>
  </si>
  <si>
    <t>Coforge Ltd</t>
  </si>
  <si>
    <t>INE591G01017</t>
  </si>
  <si>
    <t>One 97 Communications Ltd</t>
  </si>
  <si>
    <t>INE982J01020</t>
  </si>
  <si>
    <t>Mphasis Ltd</t>
  </si>
  <si>
    <t>INE356A01018</t>
  </si>
  <si>
    <t>Indiamart Intermesh Ltd</t>
  </si>
  <si>
    <t>INE933S01016</t>
  </si>
  <si>
    <t>Cyient Ltd</t>
  </si>
  <si>
    <t>INE136B01020</t>
  </si>
  <si>
    <t>Rategain Travel Technologies Ltd</t>
  </si>
  <si>
    <t>INE0CLI01024</t>
  </si>
  <si>
    <t>Intellect Design Arena Ltd</t>
  </si>
  <si>
    <t>INE306R01017</t>
  </si>
  <si>
    <t>FSN E-Commerce Ventures Ltd</t>
  </si>
  <si>
    <t>INE388Y01029</t>
  </si>
  <si>
    <t>Firstsource Solutions Ltd</t>
  </si>
  <si>
    <t>INE684F01012</t>
  </si>
  <si>
    <t>Persistent Systems Ltd</t>
  </si>
  <si>
    <t>INE262H01013</t>
  </si>
  <si>
    <t>Tracxn Technologies Ltd</t>
  </si>
  <si>
    <t>INE0HMF01019</t>
  </si>
  <si>
    <t>Xelpmoc Design and Tech Ltd</t>
  </si>
  <si>
    <t>INE01P501012</t>
  </si>
  <si>
    <t>Amazon.com INC</t>
  </si>
  <si>
    <t>US0231351067</t>
  </si>
  <si>
    <t>Freshworks Inc</t>
  </si>
  <si>
    <t>US3580541049</t>
  </si>
  <si>
    <t>Alibaba Group Holding Ltd</t>
  </si>
  <si>
    <t>KYG017191142</t>
  </si>
  <si>
    <t>Samsung Electronics Co. Ltd</t>
  </si>
  <si>
    <t>KR7005930003</t>
  </si>
  <si>
    <t>Tencent Holdings Ltd</t>
  </si>
  <si>
    <t>KYG875721634</t>
  </si>
  <si>
    <t>Meta Platforms Inc</t>
  </si>
  <si>
    <t>US30303M1027</t>
  </si>
  <si>
    <t>Microsoft Corp</t>
  </si>
  <si>
    <t>US5949181045</t>
  </si>
  <si>
    <t>Apple Inc</t>
  </si>
  <si>
    <t>US0378331005</t>
  </si>
  <si>
    <t>Makemytrip Ltd</t>
  </si>
  <si>
    <t>MU0295S00016</t>
  </si>
  <si>
    <t>LG Chem Ltd</t>
  </si>
  <si>
    <t>KR7051910008</t>
  </si>
  <si>
    <t>Intel Corp</t>
  </si>
  <si>
    <t>US4581401001</t>
  </si>
  <si>
    <t>Samsung Sdi Co Ltd</t>
  </si>
  <si>
    <t>KR7006400006</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</si>
  <si>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</si>
  <si>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</si>
  <si>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</si>
  <si>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</si>
  <si>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</si>
  <si>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</si>
  <si>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</si>
  <si>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</si>
  <si>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</si>
  <si>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</si>
  <si>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</si>
  <si>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J.B. Chemicals &amp; Pharmaceuticals Ltd</t>
  </si>
  <si>
    <t>INE572A01028</t>
  </si>
  <si>
    <t>Carborundum Universal Ltd</t>
  </si>
  <si>
    <t>INE120A01034</t>
  </si>
  <si>
    <t>Karur Vysya Bank Ltd</t>
  </si>
  <si>
    <t>INE036D01028</t>
  </si>
  <si>
    <t>Finolex Cables Ltd</t>
  </si>
  <si>
    <t>INE235A01022</t>
  </si>
  <si>
    <t>CCL Products (India) Ltd</t>
  </si>
  <si>
    <t>INE421D01022</t>
  </si>
  <si>
    <t>Agricultural Food &amp; Other Products</t>
  </si>
  <si>
    <t>KPIT Technologies Ltd</t>
  </si>
  <si>
    <t>INE04I401011</t>
  </si>
  <si>
    <t>Blue Star Ltd</t>
  </si>
  <si>
    <t>INE472A01039</t>
  </si>
  <si>
    <t>Tube Investments of India Ltd</t>
  </si>
  <si>
    <t>INE974X01010</t>
  </si>
  <si>
    <t>Ahluwalia Contracts (India) Ltd</t>
  </si>
  <si>
    <t>INE758C01029</t>
  </si>
  <si>
    <t>K.P.R. Mill Ltd</t>
  </si>
  <si>
    <t>INE930H01031</t>
  </si>
  <si>
    <t>KNR Constructions Ltd</t>
  </si>
  <si>
    <t>INE634I01029</t>
  </si>
  <si>
    <t>DCB Bank Ltd</t>
  </si>
  <si>
    <t>INE503A01015</t>
  </si>
  <si>
    <t>Chemplast Sanmar Ltd</t>
  </si>
  <si>
    <t>INE488A01050</t>
  </si>
  <si>
    <t>Eris Lifesciences Ltd</t>
  </si>
  <si>
    <t>INE406M01024</t>
  </si>
  <si>
    <t>V.I.P. Industries Ltd</t>
  </si>
  <si>
    <t>INE054A01027</t>
  </si>
  <si>
    <t>JK Lakshmi Cement Ltd</t>
  </si>
  <si>
    <t>INE786A01032</t>
  </si>
  <si>
    <t>Mrs Bectors Food Specialities Ltd</t>
  </si>
  <si>
    <t>INE495P01012</t>
  </si>
  <si>
    <t>Sobha Ltd</t>
  </si>
  <si>
    <t>INE671H01015</t>
  </si>
  <si>
    <t>Ion Exchange (India) Ltd</t>
  </si>
  <si>
    <t>INE570A01014</t>
  </si>
  <si>
    <t>Kalyan Jewellers India Ltd</t>
  </si>
  <si>
    <t>INE303R01014</t>
  </si>
  <si>
    <t>Nesco Ltd</t>
  </si>
  <si>
    <t>INE317F01035</t>
  </si>
  <si>
    <t>GHCL Ltd</t>
  </si>
  <si>
    <t>INE539A01019</t>
  </si>
  <si>
    <t>Cholamandalam Investment and Finance Co Ltd</t>
  </si>
  <si>
    <t>INE121A01024</t>
  </si>
  <si>
    <t>Syrma SGS Technology Ltd</t>
  </si>
  <si>
    <t>INE0DYJ01015</t>
  </si>
  <si>
    <t>Data Patterns India Ltd</t>
  </si>
  <si>
    <t>INE0IX101010</t>
  </si>
  <si>
    <t>Lemon Tree Hotels Ltd</t>
  </si>
  <si>
    <t>INE970X01018</t>
  </si>
  <si>
    <t>Quess Corp Ltd</t>
  </si>
  <si>
    <t>INE615P01015</t>
  </si>
  <si>
    <t>M M Forgings Ltd</t>
  </si>
  <si>
    <t>INE227C01017</t>
  </si>
  <si>
    <t>Techno Electric &amp; Engineering Co Ltd</t>
  </si>
  <si>
    <t>INE285K01026</t>
  </si>
  <si>
    <t>Anupam Rasayan India Ltd</t>
  </si>
  <si>
    <t>INE930P01018</t>
  </si>
  <si>
    <t>Gateway Distriparks Ltd</t>
  </si>
  <si>
    <t>INE079J01017</t>
  </si>
  <si>
    <t>Shankara Building Products Ltd</t>
  </si>
  <si>
    <t>INE274V01019</t>
  </si>
  <si>
    <t>MTAR Technologies Ltd</t>
  </si>
  <si>
    <t>INE864I01014</t>
  </si>
  <si>
    <t>TTK Prestige Ltd</t>
  </si>
  <si>
    <t>INE690A01028</t>
  </si>
  <si>
    <t>Kirloskar Pneumatic Co Ltd</t>
  </si>
  <si>
    <t>INE811A01020</t>
  </si>
  <si>
    <t>S J S Enterprises Ltd</t>
  </si>
  <si>
    <t>INE284S01014</t>
  </si>
  <si>
    <t>HeidelbergCement India Ltd</t>
  </si>
  <si>
    <t>INE578A01017</t>
  </si>
  <si>
    <t>TV Today Network Ltd</t>
  </si>
  <si>
    <t>INE038F01029</t>
  </si>
  <si>
    <t>Indoco Remedies Ltd</t>
  </si>
  <si>
    <t>INE873D01024</t>
  </si>
  <si>
    <t>Gulf Oil Lubricants India Ltd</t>
  </si>
  <si>
    <t>INE635Q01029</t>
  </si>
  <si>
    <t>Symphony Ltd</t>
  </si>
  <si>
    <t>INE225D01027</t>
  </si>
  <si>
    <t>Ashoka Buildcon Ltd</t>
  </si>
  <si>
    <t>INE442H01029</t>
  </si>
  <si>
    <t>Tega Industries Ltd</t>
  </si>
  <si>
    <t>INE011K01018</t>
  </si>
  <si>
    <t>Hitachi Energy India Ltd</t>
  </si>
  <si>
    <t>INE07Y701011</t>
  </si>
  <si>
    <t>Electrical Equipment</t>
  </si>
  <si>
    <t>Music Broadcast Ltd</t>
  </si>
  <si>
    <t>INE919I01024</t>
  </si>
  <si>
    <t>Anand Rathi Wealth Ltd</t>
  </si>
  <si>
    <t>INE463V01026</t>
  </si>
  <si>
    <t>Campus Activewear Ltd</t>
  </si>
  <si>
    <t>INE278Y01022</t>
  </si>
  <si>
    <t>INE919I04010</t>
  </si>
  <si>
    <t>Hindustan Oil Exploration Co Ltd</t>
  </si>
  <si>
    <t>INE345A01011</t>
  </si>
  <si>
    <t>Harsha Engineers International Ltd</t>
  </si>
  <si>
    <t>INE0JUS01029</t>
  </si>
  <si>
    <t>Global Health Ltd</t>
  </si>
  <si>
    <t>INE474Q01031</t>
  </si>
  <si>
    <t>S P Apparels Ltd</t>
  </si>
  <si>
    <t>INE212I01016</t>
  </si>
  <si>
    <t>Federal Bank Ltd</t>
  </si>
  <si>
    <t>INE171A01029</t>
  </si>
  <si>
    <t>Apollo Tyres Ltd</t>
  </si>
  <si>
    <t>INE438A01022</t>
  </si>
  <si>
    <t>Max Healthcare Institute Ltd</t>
  </si>
  <si>
    <t>INE027H01010</t>
  </si>
  <si>
    <t>Sundram Fasteners Ltd</t>
  </si>
  <si>
    <t>INE387A01021</t>
  </si>
  <si>
    <t>Coromandel International Ltd</t>
  </si>
  <si>
    <t>INE169A01031</t>
  </si>
  <si>
    <t>Cummins India Ltd</t>
  </si>
  <si>
    <t>INE298A01020</t>
  </si>
  <si>
    <t>Trent Ltd</t>
  </si>
  <si>
    <t>INE849A01020</t>
  </si>
  <si>
    <t>Ashok Leyland Ltd</t>
  </si>
  <si>
    <t>INE208A01029</t>
  </si>
  <si>
    <t>J.K. Cement Ltd</t>
  </si>
  <si>
    <t>INE823G01014</t>
  </si>
  <si>
    <t>Mahindra &amp; Mahindra Financial Services Ltd</t>
  </si>
  <si>
    <t>INE774D01024</t>
  </si>
  <si>
    <t>Container Corporation Of India Ltd</t>
  </si>
  <si>
    <t>INE111A01025</t>
  </si>
  <si>
    <t>Prestige Estates Projects Ltd</t>
  </si>
  <si>
    <t>INE811K01011</t>
  </si>
  <si>
    <t>Oberoi Realty Ltd</t>
  </si>
  <si>
    <t>INE093I01010</t>
  </si>
  <si>
    <t>Abbott India Ltd</t>
  </si>
  <si>
    <t>INE358A01014</t>
  </si>
  <si>
    <t>Tata Steel Ltd</t>
  </si>
  <si>
    <t>INE081A01020</t>
  </si>
  <si>
    <t>Ferrous Metals</t>
  </si>
  <si>
    <t>Indian Hotels Co Ltd</t>
  </si>
  <si>
    <t>INE053A01029</t>
  </si>
  <si>
    <t>CG Power and Industrial Solutions Ltd</t>
  </si>
  <si>
    <t>INE067A01029</t>
  </si>
  <si>
    <t>The Ramco Cements Ltd</t>
  </si>
  <si>
    <t>INE331A01037</t>
  </si>
  <si>
    <t>Max Financial Services Ltd</t>
  </si>
  <si>
    <t>INE180A01020</t>
  </si>
  <si>
    <t>IPCA Laboratories Ltd</t>
  </si>
  <si>
    <t>INE571A01038</t>
  </si>
  <si>
    <t>Motherson Sumi Wiring India Ltd</t>
  </si>
  <si>
    <t>INE0FS801015</t>
  </si>
  <si>
    <t>APL Apollo Tubes Ltd</t>
  </si>
  <si>
    <t>INE702C01027</t>
  </si>
  <si>
    <t>Ajanta Pharma Ltd</t>
  </si>
  <si>
    <t>INE031B01049</t>
  </si>
  <si>
    <t>Phoenix Mills Ltd</t>
  </si>
  <si>
    <t>INE211B01039</t>
  </si>
  <si>
    <t>Indraprastha Gas Ltd</t>
  </si>
  <si>
    <t>INE203G01027</t>
  </si>
  <si>
    <t>PI Industries Ltd</t>
  </si>
  <si>
    <t>INE603J01030</t>
  </si>
  <si>
    <t>Whirlpool Of India Ltd</t>
  </si>
  <si>
    <t>INE716A01013</t>
  </si>
  <si>
    <t>Devyani International Ltd</t>
  </si>
  <si>
    <t>INE872J01023</t>
  </si>
  <si>
    <t>Dixon Technologies (India) Ltd</t>
  </si>
  <si>
    <t>INE935N01020</t>
  </si>
  <si>
    <t>Bharat Forge Ltd</t>
  </si>
  <si>
    <t>INE465A01025</t>
  </si>
  <si>
    <t>Honeywell Automation India Ltd</t>
  </si>
  <si>
    <t>INE671A01010</t>
  </si>
  <si>
    <t>Kajaria Ceramics Ltd</t>
  </si>
  <si>
    <t>INE217B01036</t>
  </si>
  <si>
    <t>EPL Ltd</t>
  </si>
  <si>
    <t>INE255A01020</t>
  </si>
  <si>
    <t>Sundaram Finance Ltd</t>
  </si>
  <si>
    <t>INE660A01013</t>
  </si>
  <si>
    <t>* Less than 0.01%</t>
  </si>
  <si>
    <t>TVS Motor Co Ltd</t>
  </si>
  <si>
    <t>INE494B01023</t>
  </si>
  <si>
    <t>Avalon Technologies Ltd</t>
  </si>
  <si>
    <t>INE0LCL01028</t>
  </si>
  <si>
    <t>AIA Engineering Ltd</t>
  </si>
  <si>
    <t>INE212H01026</t>
  </si>
  <si>
    <t>Somany Ceramics Ltd</t>
  </si>
  <si>
    <t>INE355A01028</t>
  </si>
  <si>
    <t>Ganesha Ecosphere Ltd</t>
  </si>
  <si>
    <t>INE845D01014</t>
  </si>
  <si>
    <t>Chennai Interactive Business Services Pvt Ltd ** ^^</t>
  </si>
  <si>
    <t>KEI Industries Ltd</t>
  </si>
  <si>
    <t>INE878B01027</t>
  </si>
  <si>
    <t>HDFC Life Insurance Co Ltd</t>
  </si>
  <si>
    <t>INE795G01014</t>
  </si>
  <si>
    <t>Interglobe Aviation Ltd</t>
  </si>
  <si>
    <t>INE646L01027</t>
  </si>
  <si>
    <t>Samvardhana Motherson International Ltd</t>
  </si>
  <si>
    <t>INE775A01035</t>
  </si>
  <si>
    <t>ITD Cementation India Ltd</t>
  </si>
  <si>
    <t>INE686A01026</t>
  </si>
  <si>
    <t>Marico Ltd</t>
  </si>
  <si>
    <t>INE196A01026</t>
  </si>
  <si>
    <t>Arvind Fashions Ltd</t>
  </si>
  <si>
    <t>INE955V01021</t>
  </si>
  <si>
    <t>Zydus Lifesciences Ltd</t>
  </si>
  <si>
    <t>INE010B01027</t>
  </si>
  <si>
    <t>Life Insurance Corporation Of India</t>
  </si>
  <si>
    <t>INE0J1Y01017</t>
  </si>
  <si>
    <t>Quantum Information Systems ** ^^</t>
  </si>
  <si>
    <t>Endurance Technologies Ltd</t>
  </si>
  <si>
    <t>INE913H01037</t>
  </si>
  <si>
    <t>LIC Housing Finance Ltd</t>
  </si>
  <si>
    <t>INE115A01026</t>
  </si>
  <si>
    <t>AU Small Finance Bank Ltd</t>
  </si>
  <si>
    <t>INE949L01017</t>
  </si>
  <si>
    <t>Alkem Laboratories Ltd</t>
  </si>
  <si>
    <t>INE540L01014</t>
  </si>
  <si>
    <t>Laurus Labs Ltd</t>
  </si>
  <si>
    <t>INE947Q01028</t>
  </si>
  <si>
    <t>Godrej Consumer Products Ltd</t>
  </si>
  <si>
    <t>INE102D01028</t>
  </si>
  <si>
    <t>Nippon Life India Asset Management Ltd</t>
  </si>
  <si>
    <t>INE298J01013</t>
  </si>
  <si>
    <t>Gland Pharma Ltd</t>
  </si>
  <si>
    <t>INE068V01023</t>
  </si>
  <si>
    <t>Apollo Hospitals Enterprise Ltd</t>
  </si>
  <si>
    <t>INE437A01024</t>
  </si>
  <si>
    <t>Balkrishna Industries Ltd</t>
  </si>
  <si>
    <t>INE787D01026</t>
  </si>
  <si>
    <t>Bajaj Finserv Ltd</t>
  </si>
  <si>
    <t>INE918I01026</t>
  </si>
  <si>
    <t>SBI Life Insurance Co Ltd</t>
  </si>
  <si>
    <t>INE123W01016</t>
  </si>
  <si>
    <t>ICICI Lombard General Insurance Co Ltd</t>
  </si>
  <si>
    <t>INE765G01017</t>
  </si>
  <si>
    <t>NRB Bearings Ltd</t>
  </si>
  <si>
    <t>INE349A01021</t>
  </si>
  <si>
    <t>Puravankara Ltd</t>
  </si>
  <si>
    <t>INE323I01011</t>
  </si>
  <si>
    <t>Tata Consumer Products Ltd</t>
  </si>
  <si>
    <t>INE192A01025</t>
  </si>
  <si>
    <t>Titan Co Ltd</t>
  </si>
  <si>
    <t>INE280A01028</t>
  </si>
  <si>
    <t>Taiwan Semiconductor Manufacturing Co. Ltd</t>
  </si>
  <si>
    <t>TW0002330008</t>
  </si>
  <si>
    <t>AIA Group Ltd</t>
  </si>
  <si>
    <t>HK0000069689</t>
  </si>
  <si>
    <t>DBS Group Holdings Ltd</t>
  </si>
  <si>
    <t>SG1L01001701</t>
  </si>
  <si>
    <t>Bank Central Asia Tbk Pt</t>
  </si>
  <si>
    <t>ID1000109507</t>
  </si>
  <si>
    <t>China Mengniu Dairy Co. Ltd</t>
  </si>
  <si>
    <t>KYG210961051</t>
  </si>
  <si>
    <t>Agricultural Food &amp; other Products</t>
  </si>
  <si>
    <t>Budweiser Brewing Co APAC Ltd</t>
  </si>
  <si>
    <t>KYG1674K1013</t>
  </si>
  <si>
    <t>Meituan</t>
  </si>
  <si>
    <t>KYG596691041</t>
  </si>
  <si>
    <t>Midea Group Co Ltd</t>
  </si>
  <si>
    <t>CNE100001QQ5</t>
  </si>
  <si>
    <t>Techtronic Industries Co. Ltd</t>
  </si>
  <si>
    <t>HK0669013440</t>
  </si>
  <si>
    <t>Ping An Insurance (Group) Co. Of China Ltd, H</t>
  </si>
  <si>
    <t>CNE1000003X6</t>
  </si>
  <si>
    <t>Weichai Power Co Ltd</t>
  </si>
  <si>
    <t>CNE1000004L9</t>
  </si>
  <si>
    <t>China Merchants Bank Co Ltd</t>
  </si>
  <si>
    <t>CNE1000002M1</t>
  </si>
  <si>
    <t>JD.Com Inc</t>
  </si>
  <si>
    <t>KYG8208B1014</t>
  </si>
  <si>
    <t>Hong Kong Exchanges And Clearing Ltd</t>
  </si>
  <si>
    <t>HK0388045442</t>
  </si>
  <si>
    <t>Trip.Com Group Ltd, (ADR)</t>
  </si>
  <si>
    <t>US89677Q1076</t>
  </si>
  <si>
    <t>SK Hynix Inc</t>
  </si>
  <si>
    <t>KR7000660001</t>
  </si>
  <si>
    <t>Longi Green Energy Technology Co Ltd</t>
  </si>
  <si>
    <t>CNE100001FR6</t>
  </si>
  <si>
    <t>SM Investments Corp</t>
  </si>
  <si>
    <t>PHY806761029</t>
  </si>
  <si>
    <t>Sumber Alfaria Trijaya Tbk PT</t>
  </si>
  <si>
    <t>ID1000128705</t>
  </si>
  <si>
    <t>Yum China Holdings INC</t>
  </si>
  <si>
    <t>US98850P1093</t>
  </si>
  <si>
    <t>Semen Indonesia (Persero) Tbk PT</t>
  </si>
  <si>
    <t>ID1000106800</t>
  </si>
  <si>
    <t>Guangzhou Tinci Materials Technology Co Ltd</t>
  </si>
  <si>
    <t>CNE100001RG4</t>
  </si>
  <si>
    <t>Sea Ltd (ADR)</t>
  </si>
  <si>
    <t>US81141R1005</t>
  </si>
  <si>
    <t>SF Holding Co Ltd</t>
  </si>
  <si>
    <t>CNE100000L63</t>
  </si>
  <si>
    <t>Shenzhen Inovance Technology Co Ltd</t>
  </si>
  <si>
    <t>CNE100000V46</t>
  </si>
  <si>
    <t>Wuxi Biologics Cayman Inc</t>
  </si>
  <si>
    <t>KYG970081173</t>
  </si>
  <si>
    <t>Minor International Pcl, Fgn.</t>
  </si>
  <si>
    <t>TH0128B10Z17</t>
  </si>
  <si>
    <t>Beijing Oriental Yuhong Waterproof Technology Co Ltd</t>
  </si>
  <si>
    <t>CNE100000CS3</t>
  </si>
  <si>
    <t>Bangkok Dusit Medical Services Pcl</t>
  </si>
  <si>
    <t>TH0264A10Z12</t>
  </si>
  <si>
    <t>The Siam Cement PCL, Fgn.</t>
  </si>
  <si>
    <t>TH0003010Z12</t>
  </si>
  <si>
    <t>Minor International PCL - Warrants (15-Feb-2024)</t>
  </si>
  <si>
    <t>TH0128054200</t>
  </si>
  <si>
    <t>Bajaj Finance Ltd</t>
  </si>
  <si>
    <t>INE296A01024</t>
  </si>
  <si>
    <t>Nestle India Ltd</t>
  </si>
  <si>
    <t>INE239A01016</t>
  </si>
  <si>
    <t>JSW Steel Ltd</t>
  </si>
  <si>
    <t>INE019A01038</t>
  </si>
  <si>
    <t>Dr. Reddy's Laboratories Ltd</t>
  </si>
  <si>
    <t>INE089A01023</t>
  </si>
  <si>
    <t>Wipro Ltd</t>
  </si>
  <si>
    <t>INE075A01022</t>
  </si>
  <si>
    <t>Britannia Industries Ltd</t>
  </si>
  <si>
    <t>INE216A01030</t>
  </si>
  <si>
    <t>Adani Enterprises Ltd</t>
  </si>
  <si>
    <t>INE423A01024</t>
  </si>
  <si>
    <t>Metals &amp; Minerals Trading</t>
  </si>
  <si>
    <t>Adani Ports and Special Economic Zone Ltd</t>
  </si>
  <si>
    <t>INE742F01042</t>
  </si>
  <si>
    <t>Transport Infrastructure</t>
  </si>
  <si>
    <t>Bajaj Auto Ltd</t>
  </si>
  <si>
    <t>INE917I01010</t>
  </si>
  <si>
    <t>Divi's Laboratories Ltd</t>
  </si>
  <si>
    <t>INE361B01024</t>
  </si>
  <si>
    <t>UPL Ltd</t>
  </si>
  <si>
    <t>INE628A01036</t>
  </si>
  <si>
    <t>Franklin U.S. Opportunities Fund, Class I (Acc)</t>
  </si>
  <si>
    <t>LU0195948665</t>
  </si>
  <si>
    <t>Templeton European Opportunities Fund, Class I (Acc)</t>
  </si>
  <si>
    <t>LU0195949390</t>
  </si>
  <si>
    <t>Franklin India Bluechip Fund Direct-Growth Plan</t>
  </si>
  <si>
    <t>INF090I01FN7</t>
  </si>
  <si>
    <t>INF200K01VE4</t>
  </si>
  <si>
    <t>INF109K013N3</t>
  </si>
  <si>
    <t>Nippon India ETF Gold Bees</t>
  </si>
  <si>
    <t>INF204KB17I5</t>
  </si>
  <si>
    <t>Franklin India Liquid Fund Direct-Growth Plan</t>
  </si>
  <si>
    <t>INF090I01JV2</t>
  </si>
  <si>
    <t>Franklin India Short-Term Income Plan (No. of Segregated Portfolios in the Scheme- 3) - (under winding up) Direct-Growth Plan ^^ $$$</t>
  </si>
  <si>
    <t>INF090I01GK1</t>
  </si>
  <si>
    <t>Franklin India Short Term Income Plan - Segregated Portfolio 2 - 10.90% Vodafone Idea Ltd 02 Sep 2023 - Direct - Growth Plan ^^</t>
  </si>
  <si>
    <t>INF090I01UY3</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</si>
  <si>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</si>
  <si>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</si>
  <si>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</si>
  <si>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</si>
  <si>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</si>
  <si>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</si>
  <si>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</si>
  <si>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</si>
  <si>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</si>
  <si>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</si>
  <si>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April 28, 2023</t>
  </si>
  <si>
    <t>Risk level of primary benchmark as on April 28, 2023</t>
  </si>
  <si>
    <t>Primary Benchmark: CRISIL Hybrid 35+65 - Aggressive Index</t>
  </si>
  <si>
    <t>Primary Benchmark: Nifty 50 Hybrid Composite Debt 50:50 Index</t>
  </si>
  <si>
    <t xml:space="preserve">d) Risk-o-meter </t>
  </si>
  <si>
    <t>Primary Benchmark: NIFTY500 Value 50 (The Benchmark of the fund has been changed from S&amp;P BSE 500 effective December 1, 2021)</t>
  </si>
  <si>
    <t>Primary Benchmark: Nifty Dividend Opportunities 50</t>
  </si>
  <si>
    <t>Primary Benchmark: S&amp;P BSE Teck</t>
  </si>
  <si>
    <t xml:space="preserve">e) Risk-o-meter </t>
  </si>
  <si>
    <t>Primary Benchmark: Nifty Smallcap 250</t>
  </si>
  <si>
    <t xml:space="preserve">f) Risk-o-meter </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</si>
  <si>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</si>
  <si>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</si>
  <si>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</si>
  <si>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</si>
  <si>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</si>
  <si>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</si>
  <si>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</si>
  <si>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</si>
  <si>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</si>
  <si>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</si>
  <si>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</si>
  <si>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</si>
  <si>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</si>
  <si>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</si>
  <si>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</si>
  <si>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Pursuant to recent market developments and in the interest of unitholders, all Plans under Franklin India Life Stage Fund of Funds (FILSF) have been merged with Franklin India Dynamic Asset Allocation Fund of Funds (FIDAAF) as on December 19, 2022.</t>
  </si>
  <si>
    <t>Franklin India Liquid Fund</t>
  </si>
  <si>
    <t>INE752E07LB2</t>
  </si>
  <si>
    <t>8.70% Power Grid Corporation of India Ltd (15-Jul-2023) **</t>
  </si>
  <si>
    <t>ICRA AAA</t>
  </si>
  <si>
    <t>INE916DA7QM5</t>
  </si>
  <si>
    <t>5.37% Kotak Mahindra Prime Ltd (20-Jul-2023)</t>
  </si>
  <si>
    <t>INE238AD6165</t>
  </si>
  <si>
    <t>Axis Bank Ltd (07-Jun-2023) **</t>
  </si>
  <si>
    <t>INE028A16DB3</t>
  </si>
  <si>
    <t>Bank of Baroda (09-Jun-2023) **</t>
  </si>
  <si>
    <t>INE476A16VB6</t>
  </si>
  <si>
    <t>Canara Bank (17-May-2023) **</t>
  </si>
  <si>
    <t>INE160A16MY7</t>
  </si>
  <si>
    <t>Punjab National Bank (18-May-2023)</t>
  </si>
  <si>
    <t>INE090A164Z4</t>
  </si>
  <si>
    <t>ICICI Bank Ltd (31-May-2023) **</t>
  </si>
  <si>
    <t>INE160A16NB3</t>
  </si>
  <si>
    <t>Punjab National Bank (14-Jun-2023) **</t>
  </si>
  <si>
    <t>INE160A16NE7</t>
  </si>
  <si>
    <t>Punjab National Bank (23-Jun-2023) **</t>
  </si>
  <si>
    <t>INE929O14966</t>
  </si>
  <si>
    <t>Reliance Retail Ventures Ltd (17-May-2023) **@</t>
  </si>
  <si>
    <t>INE514E14QZ0</t>
  </si>
  <si>
    <t>Export-Import Bank Of India (23-Jun-2023) **@</t>
  </si>
  <si>
    <t>INE831R14CR7</t>
  </si>
  <si>
    <t>Aditya Birla Housing Finance Ltd (27-Jun-2023) **@</t>
  </si>
  <si>
    <t>INE002A14JU0</t>
  </si>
  <si>
    <t>Reliance Industries Ltd (26-May-2023)@</t>
  </si>
  <si>
    <t>INE774D14RM8</t>
  </si>
  <si>
    <t>Mahindra &amp; Mahindra Financial Services Ltd (18-May-2023) **@</t>
  </si>
  <si>
    <t>INE261F14JJ4</t>
  </si>
  <si>
    <t>National Bank For Agriculture &amp; Rural Development (07-Jun-2023) **@</t>
  </si>
  <si>
    <t>INE556F14IW2</t>
  </si>
  <si>
    <t>Small Industries Development Bank Of India (08-Jun-2023)@</t>
  </si>
  <si>
    <t>INE027E14NB1</t>
  </si>
  <si>
    <t>L&amp;T Finance Ltd (23-Jun-2023) **@</t>
  </si>
  <si>
    <t>INE860H140I1</t>
  </si>
  <si>
    <t>Aditya Birla Finance Ltd (30-Jun-2023) **@</t>
  </si>
  <si>
    <t>INE556F14IU6</t>
  </si>
  <si>
    <t>Small Industries Development Bank Of India (26-May-2023) **@</t>
  </si>
  <si>
    <t>INE860H14Z40</t>
  </si>
  <si>
    <t>Aditya Birla Finance Ltd (07-Jun-2023) **@</t>
  </si>
  <si>
    <t>INE261F14JT3</t>
  </si>
  <si>
    <t>National Bank For Agriculture &amp; Rural Development (23-Jun-2023) **@</t>
  </si>
  <si>
    <t>Treasury Bill</t>
  </si>
  <si>
    <t>IN002022X452</t>
  </si>
  <si>
    <t>91 DTB (11-May-2023)</t>
  </si>
  <si>
    <t>IN002022X486</t>
  </si>
  <si>
    <t>91 DTB (01-Jun-2023)</t>
  </si>
  <si>
    <t>IN002022Y393</t>
  </si>
  <si>
    <t>182 DTB (22-JUN-2023)</t>
  </si>
  <si>
    <t>IN002022Z051</t>
  </si>
  <si>
    <t>364 DTB (04-MAY-2023)</t>
  </si>
  <si>
    <t>IN002022X445</t>
  </si>
  <si>
    <t>91 DTB (04-May-2023)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</si>
  <si>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</si>
  <si>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</si>
  <si>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</si>
  <si>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</si>
  <si>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</si>
  <si>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</si>
  <si>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</si>
  <si>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</si>
  <si>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</si>
  <si>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</si>
  <si>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</si>
  <si>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</si>
  <si>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</si>
  <si>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</si>
  <si>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</si>
  <si>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28-Apr-2023</t>
  </si>
  <si>
    <t>e) Risk-o-meter</t>
  </si>
  <si>
    <t>Primary Benchmark: Tier-1 Index:  CRISIL Liquid Debt B-I Index (The benchmark is renamed from CRISIL Liquid Fund BI Index w.e.f Apr 3, 2023)</t>
  </si>
  <si>
    <t>Risk level of tier-1 benchmark as on April 30, 2023</t>
  </si>
  <si>
    <t>Tier-2 Index: CRISIL Liquid Debt A-I Index (The benchmark is renamed from CRISIL Liquid Fund AI Index w.e.f Apr 3, 2023)</t>
  </si>
  <si>
    <t>Risk level of tier-2 benchmark as on April 30, 2023</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</si>
  <si>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</si>
  <si>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</si>
  <si>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</si>
  <si>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</si>
  <si>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</si>
  <si>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</si>
  <si>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</si>
  <si>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</si>
  <si>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</si>
  <si>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</si>
  <si>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Risk level of primary benchmark as on April 30, 2023</t>
  </si>
  <si>
    <t>Franklin India Savings Fund</t>
  </si>
  <si>
    <t>INE028A16CT7</t>
  </si>
  <si>
    <t>Bank of Baroda (17-Aug-2023)</t>
  </si>
  <si>
    <t>INE090A161Y3</t>
  </si>
  <si>
    <t>ICICI Bank Ltd (11-Sep-2023) **</t>
  </si>
  <si>
    <t>INE238AD6215</t>
  </si>
  <si>
    <t>Axis Bank Ltd (06-Dec-2023) **</t>
  </si>
  <si>
    <t>INE476A16UL7</t>
  </si>
  <si>
    <t>Canara Bank (15-Dec-2023) **</t>
  </si>
  <si>
    <t>INE692A16FV9</t>
  </si>
  <si>
    <t>Union Bank of India (06-Feb-2024) **</t>
  </si>
  <si>
    <t>INE237A161T7</t>
  </si>
  <si>
    <t>Kotak Mahindra Bank Ltd (29-Feb-2024) **</t>
  </si>
  <si>
    <t>INE562A16LN9</t>
  </si>
  <si>
    <t>Indian Bank (05-Mar-2024) **</t>
  </si>
  <si>
    <t>INE556F16AG7</t>
  </si>
  <si>
    <t>Small Industries Development Bank of India (14-Mar-2024) **</t>
  </si>
  <si>
    <t>INE261F16710</t>
  </si>
  <si>
    <t>National Bank For Agriculture &amp; Rural Development (13-Mar-2024) **</t>
  </si>
  <si>
    <t>INE040A16DU8</t>
  </si>
  <si>
    <t>HDFC Bank Ltd (20-Mar-2024)</t>
  </si>
  <si>
    <t>INE110L14RD7</t>
  </si>
  <si>
    <t>Reliance Jio Infocomm Ltd (29-Sep-2023) **@</t>
  </si>
  <si>
    <t>INE001A14ZU8</t>
  </si>
  <si>
    <t>Housing Development Finance Corporation Ltd (28-Nov-2023) **@</t>
  </si>
  <si>
    <t>INE891K14MB9</t>
  </si>
  <si>
    <t>Axis Finance Ltd (28-Feb-2024) **@</t>
  </si>
  <si>
    <t>INE975F14YC3</t>
  </si>
  <si>
    <t>Kotak Mahindra Investments Ltd (15-Mar-2024) **@</t>
  </si>
  <si>
    <t>INE929O14974</t>
  </si>
  <si>
    <t>Reliance Retail Ventures Ltd (26-May-2023) **@</t>
  </si>
  <si>
    <t>INE763G14PN6</t>
  </si>
  <si>
    <t>ICICI Securities Ltd (27-Jul-2023) **@</t>
  </si>
  <si>
    <t>INE121A14UX9</t>
  </si>
  <si>
    <t>Cholamandalam Investment and Finance Co Ltd (04-Oct-2023) **@</t>
  </si>
  <si>
    <t>IN002022Z499</t>
  </si>
  <si>
    <t>364 DTB (07-Mar-2024)</t>
  </si>
  <si>
    <t>IN002022Z507</t>
  </si>
  <si>
    <t>364 DTB (14-Mar-2024)</t>
  </si>
  <si>
    <t>IN002022Y419</t>
  </si>
  <si>
    <t>182 DTB (06-Jul-2023)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</si>
  <si>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</si>
  <si>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</si>
  <si>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</si>
  <si>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</si>
  <si>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</si>
  <si>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</si>
  <si>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</si>
  <si>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</si>
  <si>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</si>
  <si>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Risk level of tier-1 benchmark as on April 28, 2023</t>
  </si>
  <si>
    <t>Tier-2 Index: NIFTY Money Market Index A-I</t>
  </si>
  <si>
    <t>Risk level of tier-2 benchmark as on April 28, 2023</t>
  </si>
  <si>
    <t>Franklin India Floating Rate Fund</t>
  </si>
  <si>
    <t>INE651J07739</t>
  </si>
  <si>
    <t>JM Financial Credit Solutions Ltd (1Y SBI MCLR + 460 Bps) (23-Jul-2024) **</t>
  </si>
  <si>
    <t>ICRA AA</t>
  </si>
  <si>
    <t>INE237A169P8</t>
  </si>
  <si>
    <t>Kotak Mahindra Bank Ltd (17-Aug-2023) **</t>
  </si>
  <si>
    <t>INE556F16986</t>
  </si>
  <si>
    <t>Small Industries Development Bank of India (29-Aug-2023) **</t>
  </si>
  <si>
    <t>IN0020160084</t>
  </si>
  <si>
    <t>GOI FRB 2024 (07-Nov-2024)</t>
  </si>
  <si>
    <t>IN0020210160</t>
  </si>
  <si>
    <t>GOI FRB 2028 (04-Oct-2028)</t>
  </si>
  <si>
    <t>IN0020180041</t>
  </si>
  <si>
    <t>GOI FRB 2031 (07-Dec-2031)</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</si>
  <si>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</si>
  <si>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</si>
  <si>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</si>
  <si>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</si>
  <si>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</si>
  <si>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</si>
  <si>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</si>
  <si>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INE941D07133</t>
  </si>
  <si>
    <t>8.45% Sikka Ports &amp; Terminals Ltd (12-Jun-2023) **</t>
  </si>
  <si>
    <t>INE556F08KB4</t>
  </si>
  <si>
    <t>7.11% Small Industries Development Bank Of India (27-Feb-2026) **</t>
  </si>
  <si>
    <t>INE206D08501</t>
  </si>
  <si>
    <t>7.70% Nuclear Power Corporation of India Ltd (20-Mar-2038) **</t>
  </si>
  <si>
    <t>INE001A07SE1</t>
  </si>
  <si>
    <t>7.50% Housing Development Finance Corporation Ltd (08-Jan-2025)</t>
  </si>
  <si>
    <t>INE261F08CK9</t>
  </si>
  <si>
    <t>5.14% National Bank For Agriculture &amp; Rural Development (31-Jan-2024) **</t>
  </si>
  <si>
    <t>INE557F08FJ5</t>
  </si>
  <si>
    <t>5.80% National Housing Bank (15-May-2023)</t>
  </si>
  <si>
    <t>INE115A07QD5</t>
  </si>
  <si>
    <t>7.82% LIC Housing Finance Ltd (28-Nov-2025) **</t>
  </si>
  <si>
    <t>INE020B08CM4</t>
  </si>
  <si>
    <t>6.99% REC Ltd (30-Sep-2024) **</t>
  </si>
  <si>
    <t>INE213A08040</t>
  </si>
  <si>
    <t>4.50% Oil &amp; Natural Gas Corporation Ltd (09-Feb-2024) **</t>
  </si>
  <si>
    <t>INE733E08163</t>
  </si>
  <si>
    <t>5.45% NTPC Ltd (15-Oct-2025) **</t>
  </si>
  <si>
    <t>INE848E07989</t>
  </si>
  <si>
    <t>7.52% NHPC Ltd (06-Jun-2023) **</t>
  </si>
  <si>
    <t>CARE AAA</t>
  </si>
  <si>
    <t>INE094A08036</t>
  </si>
  <si>
    <t>7.00% Hindustan Petroleum Corporation Ltd (14-Aug-2024) **</t>
  </si>
  <si>
    <t>INE295J08022</t>
  </si>
  <si>
    <t>9.90% Tata Power Co Ltd (25-Aug-2028) **</t>
  </si>
  <si>
    <t>CARE AA</t>
  </si>
  <si>
    <t>INE115A07PA3</t>
  </si>
  <si>
    <t>5.23% LIC Housing Finance Ltd (26-Jul-2023) **</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</si>
  <si>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</si>
  <si>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</si>
  <si>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</si>
  <si>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</si>
  <si>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</si>
  <si>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</si>
  <si>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</si>
  <si>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</si>
  <si>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</si>
  <si>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</si>
  <si>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</si>
  <si>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</si>
  <si>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</si>
  <si>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</si>
  <si>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</si>
  <si>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INE261F08CI3</t>
  </si>
  <si>
    <t>5.47% National Bank For Agriculture &amp; Rural Development (11-Apr-2025) **</t>
  </si>
  <si>
    <t>IND AAA</t>
  </si>
  <si>
    <t>INE733E07JO9</t>
  </si>
  <si>
    <t>9.17% NTPC Ltd (21-Sep-2024) **</t>
  </si>
  <si>
    <t>INE556F08KA6</t>
  </si>
  <si>
    <t>7.25% Small Industries Development Bank Of India (31-Jul-2025) **</t>
  </si>
  <si>
    <t>INE053F08221</t>
  </si>
  <si>
    <t>7.65% Indian Railway Finance Corporation Ltd (30-Dec-2032) **</t>
  </si>
  <si>
    <t>INE094A08077</t>
  </si>
  <si>
    <t>5.36% Hindustan Petroleum Corporation Ltd (11-Apr-2025) **</t>
  </si>
  <si>
    <t>INE020B08CK8</t>
  </si>
  <si>
    <t>6.88% REC Ltd (20-Mar-2025) **</t>
  </si>
  <si>
    <t>INE242A08452</t>
  </si>
  <si>
    <t>6.39% Indian Oil Corporation Ltd (06-Mar-2025) **</t>
  </si>
  <si>
    <t>INE020B08DH2</t>
  </si>
  <si>
    <t>5.81% REC Ltd (31-Dec-2025) **</t>
  </si>
  <si>
    <t>INE020B08906</t>
  </si>
  <si>
    <t>8.27% REC Ltd (06-Feb-2025) **</t>
  </si>
  <si>
    <t>INE206D08261</t>
  </si>
  <si>
    <t>8.14% Nuclear Power Corporation of India Ltd (25-Mar-2026) **</t>
  </si>
  <si>
    <t>INE752E07MQ8</t>
  </si>
  <si>
    <t>8.40% Power Grid Corporation of India Ltd (27-May-2024) **</t>
  </si>
  <si>
    <t>INE514E08EP9</t>
  </si>
  <si>
    <t>8.25% Export-Import Bank of India (28-Sep-2025) **</t>
  </si>
  <si>
    <t>INE733E07JX0</t>
  </si>
  <si>
    <t>8.19% NTPC Ltd (15-Dec-2025) **</t>
  </si>
  <si>
    <t>INE237A163S5</t>
  </si>
  <si>
    <t>Kotak Mahindra Bank Ltd (13-Feb-2024) **</t>
  </si>
  <si>
    <t>IN000624C071</t>
  </si>
  <si>
    <t>GOI STRIP (16-Jun-2024)</t>
  </si>
  <si>
    <t>Primary Benchmark: NIFTY Banking &amp; PSU Debt Index</t>
  </si>
  <si>
    <t>Franklin India Government Securities Fund</t>
  </si>
  <si>
    <t>IN002022Z135</t>
  </si>
  <si>
    <t>364 DTB (29-Jun-2023)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</si>
  <si>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</si>
  <si>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</si>
  <si>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</si>
  <si>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</si>
  <si>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</si>
  <si>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</si>
  <si>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Mankind Pharma Ltd ##</t>
  </si>
  <si>
    <t>INE110L08037</t>
  </si>
  <si>
    <t>9.25% Reliance Industries Ltd (17-Jun-2024) **</t>
  </si>
  <si>
    <t>INE476A16UR4</t>
  </si>
  <si>
    <t>Canara Bank (30-Aug-2023) **</t>
  </si>
  <si>
    <t>## Awaiting listing</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</si>
  <si>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</si>
  <si>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</si>
  <si>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</si>
  <si>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</si>
  <si>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</si>
  <si>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</si>
  <si>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</si>
  <si>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</si>
  <si>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</si>
  <si>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</si>
  <si>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</si>
  <si>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</si>
  <si>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</si>
  <si>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</si>
  <si>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</si>
  <si>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</si>
  <si>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INE971Z07133</t>
  </si>
  <si>
    <t>12.25% Rivaaz Trade Ventures Pvt Ltd (30-Jun-2023) $$ @@@ **</t>
  </si>
  <si>
    <t>BWR D(CE)</t>
  </si>
  <si>
    <t>INE946S07189</t>
  </si>
  <si>
    <t>13.55% Nufuture Digital (India) Ltd (31-Dec-2023) $$ @@@ **</t>
  </si>
  <si>
    <t>INE971Z07190</t>
  </si>
  <si>
    <t>13.00% Rivaaz Trade Ventures Pvt Ltd (31-Dec-2023) $$ @@@ **</t>
  </si>
  <si>
    <t>$$ Indicates securties below investment grade or default</t>
  </si>
  <si>
    <t>^^^ Please note that the certificate of registration of Brickworks Ratings Pvt. Ltd. as a credit rating agency (CRA) has been cancelled by SEBI vide its order dated October 6, 2022. Securities Appellate Tribunal (SAT) has stayed the order on October 14, 2022 pending final hearing. As per SEBI circular SEBI/HO/DDHS/DDHS-RACPOD2/P/CIR/2022/140 dated October 13, 2022 the credit ratings assigned by the CRA shall be valid till such time the client withdraws the assignment and/or migrates the assignment to other CRA as specified or the CRA is wound-up, whichever is earlier.</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</si>
  <si>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</si>
  <si>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</si>
  <si>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</si>
  <si>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</si>
  <si>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Refer below link for rationale of devation under Valuation policy</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</si>
  <si>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</si>
  <si>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</si>
  <si>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 January 31, 2023, February 28, 2023, March 31, 2023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</si>
  <si>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</si>
  <si>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</si>
  <si>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</si>
  <si>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</si>
  <si>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</si>
  <si>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</si>
  <si>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</si>
  <si>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</si>
  <si>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</si>
  <si>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</si>
  <si>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</si>
  <si>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</si>
  <si>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</si>
  <si>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</si>
  <si>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</si>
  <si>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</si>
  <si>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</si>
  <si>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</si>
  <si>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</si>
  <si>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</si>
  <si>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</si>
  <si>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</si>
  <si>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</si>
  <si>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</si>
  <si>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</si>
  <si>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 xml:space="preserve">b) During the fornight additional instances of fair valuation/deviation from valuation price provided by the valuation agencies </t>
  </si>
  <si>
    <t>Franklin India Short-Term Income Plan (No. of segregated Portfolios in the scheme - 3) - (under winding up) $$$</t>
  </si>
  <si>
    <t>INE01E708016</t>
  </si>
  <si>
    <t>10.32% Andhra Pradesh Capital Region Development Authority (16-Aug-2024) **</t>
  </si>
  <si>
    <t>BWR BBB+(CE)</t>
  </si>
  <si>
    <t>INE01E708024</t>
  </si>
  <si>
    <t>10.32% Andhra Pradesh Capital Region Development Authority (16-Aug-2025) **</t>
  </si>
  <si>
    <t>INE01E708032</t>
  </si>
  <si>
    <t>10.32% Andhra Pradesh Capital Region Development Authority (16-Aug-2026)</t>
  </si>
  <si>
    <t>BWR D</t>
  </si>
  <si>
    <t>INF200K01TK5</t>
  </si>
  <si>
    <t>SBI Overnight Fund - Direct Plan - Growth</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</si>
  <si>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</si>
  <si>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</si>
  <si>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</si>
  <si>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</si>
  <si>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</si>
  <si>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</si>
  <si>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</si>
  <si>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</si>
  <si>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Product labeling and risk-o-meter </t>
  </si>
  <si>
    <t>$$$ This scheme is under winding-up and SBI Funds Management Private Limited has been appointed as the liquidator as per the order of Hon'ble Supreme Court dated February 12, 2021.</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</si>
  <si>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</si>
  <si>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</si>
  <si>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</si>
  <si>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NIL</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</si>
  <si>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</si>
  <si>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</si>
  <si>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</si>
  <si>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</si>
  <si>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</si>
  <si>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</si>
  <si>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</si>
  <si>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</si>
  <si>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</si>
  <si>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</si>
  <si>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</si>
  <si>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</si>
  <si>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</si>
  <si>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</si>
  <si>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</si>
  <si>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</si>
  <si>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</si>
  <si>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</si>
  <si>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CRISIL A-(CE) / 
BWR BBB+ (CE) / 
ACUITE BBB+(CE)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</si>
  <si>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</si>
  <si>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</si>
  <si>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</si>
  <si>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</si>
  <si>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</si>
  <si>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</si>
  <si>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Music Broadcast Ltd (Non- Convertible Preference Shares)</t>
  </si>
  <si>
    <t xml:space="preserve">d) During the month additional instances of fair valuation/deviation from valuation price provided by the valuation agencies </t>
  </si>
  <si>
    <t xml:space="preserve">g) During the month additional instances of fair valuation/deviation from valuation price provided by the valuation agencies </t>
  </si>
  <si>
    <t xml:space="preserve">e)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</si>
  <si>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</si>
  <si>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Rs. 5,281.46 Lacs</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</si>
  <si>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</si>
  <si>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</si>
  <si>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</si>
  <si>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Franklin India Multi-Asset Solution Fund of Funds (Formerly known as Franklin India Multi-Asset Solution Fund) ^</t>
  </si>
  <si>
    <t>Franklin India Dynamic Asset Allocation Fund Of Funds **</t>
  </si>
  <si>
    <t>ICICI Prudential Short Term Fund Direct - Growth Plan</t>
  </si>
  <si>
    <t>SBI Short Term Debt Fund Direct - Growth Plan</t>
  </si>
  <si>
    <t>GHCL Textiles Ltd ##</t>
  </si>
  <si>
    <t>Nifty Index Future  - 25-May-23</t>
  </si>
  <si>
    <t>Rs. 11,102.13 Lacs</t>
  </si>
  <si>
    <t>Primary Benchmark: CRISIL Short Term Bond Index (W.e.f Apr 3, 23, the benchmark of the scheme has been renamed from CRISIL Short Term Bond Fund 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</si>
</sst>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0.0000"/>
    <numFmt numFmtId="165" formatCode="#,##0.00%"/>
  </numFmts>
  <fonts count="11"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02">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4"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4"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165" fontId="8" fillId="2" borderId="0" xfId="0" applyNumberFormat="1" applyFont="1" applyFill="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39" fontId="7" fillId="2" borderId="0" xfId="0" applyNumberFormat="1" applyFont="1" applyFill="1"/>
    <xf numFmtId="0" fontId="7" fillId="0" borderId="0" xfId="0" applyFont="1"/>
    <xf numFmtId="4" fontId="8" fillId="2" borderId="0" xfId="0" applyNumberFormat="1" applyFont="1" applyFill="1" applyAlignment="1">
      <alignment horizontal="right"/>
    </xf>
    <xf numFmtId="43" fontId="7" fillId="2" borderId="3" xfId="0" applyNumberFormat="1" applyFont="1" applyFill="1" applyBorder="1"/>
    <xf numFmtId="0" fontId="8" fillId="2" borderId="3" xfId="0" applyFont="1" applyFill="1" applyBorder="1" applyAlignment="1">
      <alignment wrapText="1"/>
    </xf>
    <xf numFmtId="39" fontId="7" fillId="2" borderId="2" xfId="0" applyNumberFormat="1" applyFont="1" applyFill="1" applyBorder="1"/>
    <xf numFmtId="164" fontId="8" fillId="0" borderId="0" xfId="0" applyNumberFormat="1" applyFont="1" applyAlignment="1">
      <alignment horizontal="right"/>
    </xf>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15" fontId="8" fillId="3" borderId="0" xfId="0" applyNumberFormat="1" applyFont="1" applyFill="1"/>
    <xf numFmtId="15" fontId="8" fillId="2" borderId="0" xfId="0" applyNumberFormat="1" applyFont="1" applyFill="1"/>
    <xf numFmtId="164" fontId="8" fillId="0" borderId="0" xfId="0" applyNumberFormat="1" applyFont="1"/>
    <xf numFmtId="39" fontId="8" fillId="2" borderId="0" xfId="0" applyNumberFormat="1" applyFont="1" applyFill="1" applyAlignment="1">
      <alignment wrapText="1"/>
    </xf>
    <xf numFmtId="0" fontId="7" fillId="2" borderId="0" xfId="0" applyFont="1" applyFill="1" applyAlignment="1">
      <alignment vertical="top" wrapText="1"/>
    </xf>
    <xf numFmtId="0" fontId="7" fillId="2" borderId="0" xfId="0" applyFont="1" applyFill="1" applyAlignment="1">
      <alignment wrapText="1"/>
    </xf>
    <xf numFmtId="0" fontId="0" fillId="0" borderId="0" xfId="0" applyAlignment="1">
      <alignment wrapText="1"/>
    </xf>
    <xf numFmtId="0" fontId="0" fillId="3" borderId="0" xfId="0" applyFill="1" applyAlignment="1">
      <alignment wrapText="1"/>
    </xf>
    <xf numFmtId="4" fontId="7" fillId="2" borderId="0" xfId="0" applyNumberFormat="1" applyFont="1" applyFill="1" applyAlignment="1">
      <alignment horizontal="right"/>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justify"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7" fillId="2" borderId="0" xfId="0" applyFont="1" applyFill="1" applyAlignment="1">
      <alignment horizontal="left" vertical="center" wrapText="1"/>
    </xf>
    <xf numFmtId="0" fontId="8" fillId="3" borderId="0" xfId="0" applyFont="1" applyFill="1" applyAlignment="1">
      <alignment wrapText="1"/>
    </xf>
    <xf numFmtId="0" fontId="7" fillId="2" borderId="0" xfId="0" applyFont="1" applyFill="1" applyAlignment="1">
      <alignment vertical="center" wrapText="1"/>
    </xf>
    <xf numFmtId="0" fontId="7" fillId="2" borderId="9" xfId="0" applyFont="1" applyFill="1" applyBorder="1" applyAlignment="1">
      <alignment horizontal="center"/>
    </xf>
    <xf numFmtId="0" fontId="7" fillId="2" borderId="11" xfId="0" applyFont="1" applyFill="1" applyBorder="1" applyAlignment="1">
      <alignment horizontal="center"/>
    </xf>
    <xf numFmtId="0" fontId="7" fillId="2" borderId="10" xfId="0" applyFont="1" applyFill="1" applyBorder="1" applyAlignment="1">
      <alignment horizontal="center"/>
    </xf>
    <xf numFmtId="0" fontId="8" fillId="3" borderId="0" xfId="0" applyFont="1" applyFill="1" applyAlignment="1">
      <alignment vertical="top" wrapText="1"/>
    </xf>
    <xf numFmtId="0" fontId="7" fillId="2" borderId="0" xfId="0" applyFont="1" applyFill="1" applyAlignment="1">
      <alignment vertical="top" wrapText="1"/>
    </xf>
  </cellXfs>
  <cellStyles count="2">
    <cellStyle name="Hyperlink" xfId="1" builtinId="8"/>
    <cellStyle name="Normal" xfId="0" builtinId="0"/>
  </cellStyles>
  <dxfs count="82">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7.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1.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2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93</xdr:row>
      <xdr:rowOff>83820</xdr:rowOff>
    </xdr:from>
    <xdr:to>
      <xdr:col>0</xdr:col>
      <xdr:colOff>2260600</xdr:colOff>
      <xdr:row>104</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723620"/>
          <a:ext cx="2216150" cy="1609725"/>
        </a:xfrm>
        <a:prstGeom prst="rect">
          <a:avLst/>
        </a:prstGeom>
        <a:noFill/>
        <a:ln>
          <a:noFill/>
        </a:ln>
      </xdr:spPr>
    </xdr:pic>
    <xdr:clientData/>
  </xdr:twoCellAnchor>
  <xdr:twoCellAnchor editAs="oneCell">
    <xdr:from>
      <xdr:col>0</xdr:col>
      <xdr:colOff>57150</xdr:colOff>
      <xdr:row>126</xdr:row>
      <xdr:rowOff>76200</xdr:rowOff>
    </xdr:from>
    <xdr:to>
      <xdr:col>0</xdr:col>
      <xdr:colOff>2266950</xdr:colOff>
      <xdr:row>137</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430875"/>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109</xdr:row>
      <xdr:rowOff>52070</xdr:rowOff>
    </xdr:from>
    <xdr:to>
      <xdr:col>0</xdr:col>
      <xdr:colOff>2311400</xdr:colOff>
      <xdr:row>120</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5977870"/>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129</xdr:row>
      <xdr:rowOff>0</xdr:rowOff>
    </xdr:from>
    <xdr:to>
      <xdr:col>0</xdr:col>
      <xdr:colOff>2373316</xdr:colOff>
      <xdr:row>140</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8640425"/>
          <a:ext cx="2286000" cy="1637665"/>
        </a:xfrm>
        <a:prstGeom prst="rect">
          <a:avLst/>
        </a:prstGeom>
        <a:noFill/>
        <a:ln>
          <a:noFill/>
        </a:ln>
      </xdr:spPr>
    </xdr:pic>
    <xdr:clientData/>
  </xdr:twoCellAnchor>
  <xdr:twoCellAnchor editAs="oneCell">
    <xdr:from>
      <xdr:col>0</xdr:col>
      <xdr:colOff>88900</xdr:colOff>
      <xdr:row>113</xdr:row>
      <xdr:rowOff>82550</xdr:rowOff>
    </xdr:from>
    <xdr:to>
      <xdr:col>0</xdr:col>
      <xdr:colOff>2374900</xdr:colOff>
      <xdr:row>124</xdr:row>
      <xdr:rowOff>48895</xdr:rowOff>
    </xdr:to>
    <xdr:pic>
      <xdr:nvPicPr>
        <xdr:cNvPr id="3" name="Picture 2">
          <a:extLst>
            <a:ext uri="{FF2B5EF4-FFF2-40B4-BE49-F238E27FC236}">
              <a16:creationId xmlns:a16="http://schemas.microsoft.com/office/drawing/2014/main" id="{1E4B4A30-083D-42EE-B8B8-BC1E3FD092E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6436975"/>
          <a:ext cx="2286000" cy="153797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118</xdr:row>
      <xdr:rowOff>71434</xdr:rowOff>
    </xdr:from>
    <xdr:to>
      <xdr:col>0</xdr:col>
      <xdr:colOff>2343155</xdr:colOff>
      <xdr:row>129</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568859"/>
          <a:ext cx="2263775" cy="1565910"/>
        </a:xfrm>
        <a:prstGeom prst="rect">
          <a:avLst/>
        </a:prstGeom>
        <a:noFill/>
        <a:ln>
          <a:noFill/>
        </a:ln>
      </xdr:spPr>
    </xdr:pic>
    <xdr:clientData/>
  </xdr:twoCellAnchor>
  <xdr:twoCellAnchor editAs="oneCell">
    <xdr:from>
      <xdr:col>0</xdr:col>
      <xdr:colOff>93663</xdr:colOff>
      <xdr:row>133</xdr:row>
      <xdr:rowOff>55563</xdr:rowOff>
    </xdr:from>
    <xdr:to>
      <xdr:col>0</xdr:col>
      <xdr:colOff>2357438</xdr:colOff>
      <xdr:row>144</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663" y="19696113"/>
          <a:ext cx="2263775"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126</xdr:row>
      <xdr:rowOff>103909</xdr:rowOff>
    </xdr:from>
    <xdr:to>
      <xdr:col>0</xdr:col>
      <xdr:colOff>2350366</xdr:colOff>
      <xdr:row>137</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887209"/>
          <a:ext cx="2263775" cy="1565910"/>
        </a:xfrm>
        <a:prstGeom prst="rect">
          <a:avLst/>
        </a:prstGeom>
        <a:noFill/>
        <a:ln>
          <a:noFill/>
        </a:ln>
      </xdr:spPr>
    </xdr:pic>
    <xdr:clientData/>
  </xdr:twoCellAnchor>
  <xdr:oneCellAnchor>
    <xdr:from>
      <xdr:col>0</xdr:col>
      <xdr:colOff>69273</xdr:colOff>
      <xdr:row>144</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147627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84</xdr:row>
      <xdr:rowOff>55558</xdr:rowOff>
    </xdr:from>
    <xdr:to>
      <xdr:col>0</xdr:col>
      <xdr:colOff>2346965</xdr:colOff>
      <xdr:row>95</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552358"/>
          <a:ext cx="2267585" cy="1637665"/>
        </a:xfrm>
        <a:prstGeom prst="rect">
          <a:avLst/>
        </a:prstGeom>
        <a:noFill/>
        <a:ln>
          <a:noFill/>
        </a:ln>
      </xdr:spPr>
    </xdr:pic>
    <xdr:clientData/>
  </xdr:twoCellAnchor>
  <xdr:twoCellAnchor editAs="oneCell">
    <xdr:from>
      <xdr:col>0</xdr:col>
      <xdr:colOff>95251</xdr:colOff>
      <xdr:row>101</xdr:row>
      <xdr:rowOff>0</xdr:rowOff>
    </xdr:from>
    <xdr:to>
      <xdr:col>0</xdr:col>
      <xdr:colOff>2362836</xdr:colOff>
      <xdr:row>112</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4925675"/>
          <a:ext cx="2267585" cy="163766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2346965</xdr:colOff>
      <xdr:row>96</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266608"/>
          <a:ext cx="2267585" cy="1532890"/>
        </a:xfrm>
        <a:prstGeom prst="rect">
          <a:avLst/>
        </a:prstGeom>
        <a:noFill/>
        <a:ln>
          <a:noFill/>
        </a:ln>
      </xdr:spPr>
    </xdr:pic>
    <xdr:clientData/>
  </xdr:twoCellAnchor>
  <xdr:twoCellAnchor editAs="oneCell">
    <xdr:from>
      <xdr:col>0</xdr:col>
      <xdr:colOff>79375</xdr:colOff>
      <xdr:row>100</xdr:row>
      <xdr:rowOff>119062</xdr:rowOff>
    </xdr:from>
    <xdr:to>
      <xdr:col>0</xdr:col>
      <xdr:colOff>2346960</xdr:colOff>
      <xdr:row>112</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473237"/>
          <a:ext cx="2267585" cy="16535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80</xdr:row>
      <xdr:rowOff>0</xdr:rowOff>
    </xdr:from>
    <xdr:to>
      <xdr:col>0</xdr:col>
      <xdr:colOff>2362841</xdr:colOff>
      <xdr:row>91</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925300"/>
          <a:ext cx="2267585" cy="1574165"/>
        </a:xfrm>
        <a:prstGeom prst="rect">
          <a:avLst/>
        </a:prstGeom>
        <a:noFill/>
        <a:ln>
          <a:noFill/>
        </a:ln>
      </xdr:spPr>
    </xdr:pic>
    <xdr:clientData/>
  </xdr:twoCellAnchor>
  <xdr:twoCellAnchor editAs="oneCell">
    <xdr:from>
      <xdr:col>0</xdr:col>
      <xdr:colOff>95256</xdr:colOff>
      <xdr:row>96</xdr:row>
      <xdr:rowOff>0</xdr:rowOff>
    </xdr:from>
    <xdr:to>
      <xdr:col>0</xdr:col>
      <xdr:colOff>2362841</xdr:colOff>
      <xdr:row>107</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211300"/>
          <a:ext cx="2267585"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119</xdr:row>
      <xdr:rowOff>0</xdr:rowOff>
    </xdr:from>
    <xdr:to>
      <xdr:col>0</xdr:col>
      <xdr:colOff>2331089</xdr:colOff>
      <xdr:row>130</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497425"/>
          <a:ext cx="2267585" cy="1637665"/>
        </a:xfrm>
        <a:prstGeom prst="rect">
          <a:avLst/>
        </a:prstGeom>
        <a:noFill/>
        <a:ln>
          <a:noFill/>
        </a:ln>
      </xdr:spPr>
    </xdr:pic>
    <xdr:clientData/>
  </xdr:twoCellAnchor>
  <xdr:twoCellAnchor editAs="oneCell">
    <xdr:from>
      <xdr:col>0</xdr:col>
      <xdr:colOff>79376</xdr:colOff>
      <xdr:row>135</xdr:row>
      <xdr:rowOff>0</xdr:rowOff>
    </xdr:from>
    <xdr:to>
      <xdr:col>0</xdr:col>
      <xdr:colOff>2346961</xdr:colOff>
      <xdr:row>146</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783425"/>
          <a:ext cx="2267585" cy="1637665"/>
        </a:xfrm>
        <a:prstGeom prst="rect">
          <a:avLst/>
        </a:prstGeom>
        <a:noFill/>
        <a:ln>
          <a:noFill/>
        </a:ln>
      </xdr:spPr>
    </xdr:pic>
    <xdr:clientData/>
  </xdr:twoCellAnchor>
  <xdr:twoCellAnchor editAs="oneCell">
    <xdr:from>
      <xdr:col>0</xdr:col>
      <xdr:colOff>63504</xdr:colOff>
      <xdr:row>119</xdr:row>
      <xdr:rowOff>0</xdr:rowOff>
    </xdr:from>
    <xdr:to>
      <xdr:col>0</xdr:col>
      <xdr:colOff>2331089</xdr:colOff>
      <xdr:row>130</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7497425"/>
          <a:ext cx="2267585" cy="1637665"/>
        </a:xfrm>
        <a:prstGeom prst="rect">
          <a:avLst/>
        </a:prstGeom>
        <a:noFill/>
        <a:ln>
          <a:noFill/>
        </a:ln>
      </xdr:spPr>
    </xdr:pic>
    <xdr:clientData/>
  </xdr:twoCellAnchor>
  <xdr:twoCellAnchor editAs="oneCell">
    <xdr:from>
      <xdr:col>0</xdr:col>
      <xdr:colOff>79376</xdr:colOff>
      <xdr:row>135</xdr:row>
      <xdr:rowOff>0</xdr:rowOff>
    </xdr:from>
    <xdr:to>
      <xdr:col>0</xdr:col>
      <xdr:colOff>2346961</xdr:colOff>
      <xdr:row>146</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9783425"/>
          <a:ext cx="2267585"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111</xdr:row>
      <xdr:rowOff>0</xdr:rowOff>
    </xdr:from>
    <xdr:to>
      <xdr:col>0</xdr:col>
      <xdr:colOff>2362841</xdr:colOff>
      <xdr:row>122</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354425"/>
          <a:ext cx="2267585" cy="1574166"/>
        </a:xfrm>
        <a:prstGeom prst="rect">
          <a:avLst/>
        </a:prstGeom>
        <a:noFill/>
        <a:ln>
          <a:noFill/>
        </a:ln>
      </xdr:spPr>
    </xdr:pic>
    <xdr:clientData/>
  </xdr:twoCellAnchor>
  <xdr:twoCellAnchor editAs="oneCell">
    <xdr:from>
      <xdr:col>0</xdr:col>
      <xdr:colOff>71437</xdr:colOff>
      <xdr:row>127</xdr:row>
      <xdr:rowOff>0</xdr:rowOff>
    </xdr:from>
    <xdr:to>
      <xdr:col>0</xdr:col>
      <xdr:colOff>2339022</xdr:colOff>
      <xdr:row>138</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8640425"/>
          <a:ext cx="2267585"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83</xdr:row>
      <xdr:rowOff>0</xdr:rowOff>
    </xdr:from>
    <xdr:to>
      <xdr:col>0</xdr:col>
      <xdr:colOff>2362841</xdr:colOff>
      <xdr:row>94</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211050"/>
          <a:ext cx="2267585" cy="1574165"/>
        </a:xfrm>
        <a:prstGeom prst="rect">
          <a:avLst/>
        </a:prstGeom>
        <a:noFill/>
        <a:ln>
          <a:noFill/>
        </a:ln>
      </xdr:spPr>
    </xdr:pic>
    <xdr:clientData/>
  </xdr:twoCellAnchor>
  <xdr:twoCellAnchor editAs="oneCell">
    <xdr:from>
      <xdr:col>0</xdr:col>
      <xdr:colOff>87318</xdr:colOff>
      <xdr:row>99</xdr:row>
      <xdr:rowOff>0</xdr:rowOff>
    </xdr:from>
    <xdr:to>
      <xdr:col>0</xdr:col>
      <xdr:colOff>2352998</xdr:colOff>
      <xdr:row>110</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497050"/>
          <a:ext cx="22656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60</xdr:row>
      <xdr:rowOff>0</xdr:rowOff>
    </xdr:from>
    <xdr:to>
      <xdr:col>0</xdr:col>
      <xdr:colOff>2354900</xdr:colOff>
      <xdr:row>71</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8924925"/>
          <a:ext cx="2267585" cy="1637665"/>
        </a:xfrm>
        <a:prstGeom prst="rect">
          <a:avLst/>
        </a:prstGeom>
        <a:noFill/>
        <a:ln>
          <a:noFill/>
        </a:ln>
      </xdr:spPr>
    </xdr:pic>
    <xdr:clientData/>
  </xdr:twoCellAnchor>
  <xdr:twoCellAnchor editAs="oneCell">
    <xdr:from>
      <xdr:col>0</xdr:col>
      <xdr:colOff>79378</xdr:colOff>
      <xdr:row>76</xdr:row>
      <xdr:rowOff>0</xdr:rowOff>
    </xdr:from>
    <xdr:to>
      <xdr:col>0</xdr:col>
      <xdr:colOff>2346963</xdr:colOff>
      <xdr:row>87</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210925"/>
          <a:ext cx="2267585"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38</xdr:row>
      <xdr:rowOff>95250</xdr:rowOff>
    </xdr:from>
    <xdr:to>
      <xdr:col>1</xdr:col>
      <xdr:colOff>285115</xdr:colOff>
      <xdr:row>50</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038850"/>
          <a:ext cx="2348865" cy="1619885"/>
        </a:xfrm>
        <a:prstGeom prst="rect">
          <a:avLst/>
        </a:prstGeom>
        <a:noFill/>
        <a:ln>
          <a:noFill/>
        </a:ln>
      </xdr:spPr>
    </xdr:pic>
    <xdr:clientData/>
  </xdr:twoCellAnchor>
  <xdr:twoCellAnchor editAs="oneCell">
    <xdr:from>
      <xdr:col>0</xdr:col>
      <xdr:colOff>76200</xdr:colOff>
      <xdr:row>54</xdr:row>
      <xdr:rowOff>76200</xdr:rowOff>
    </xdr:from>
    <xdr:to>
      <xdr:col>1</xdr:col>
      <xdr:colOff>281940</xdr:colOff>
      <xdr:row>65</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058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97</xdr:row>
      <xdr:rowOff>0</xdr:rowOff>
    </xdr:from>
    <xdr:to>
      <xdr:col>0</xdr:col>
      <xdr:colOff>2370779</xdr:colOff>
      <xdr:row>108</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782800"/>
          <a:ext cx="2267585" cy="1574165"/>
        </a:xfrm>
        <a:prstGeom prst="rect">
          <a:avLst/>
        </a:prstGeom>
        <a:noFill/>
        <a:ln>
          <a:noFill/>
        </a:ln>
      </xdr:spPr>
    </xdr:pic>
    <xdr:clientData/>
  </xdr:twoCellAnchor>
  <xdr:twoCellAnchor editAs="oneCell">
    <xdr:from>
      <xdr:col>0</xdr:col>
      <xdr:colOff>95256</xdr:colOff>
      <xdr:row>113</xdr:row>
      <xdr:rowOff>0</xdr:rowOff>
    </xdr:from>
    <xdr:to>
      <xdr:col>0</xdr:col>
      <xdr:colOff>2362841</xdr:colOff>
      <xdr:row>124</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068800"/>
          <a:ext cx="2267585"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106</xdr:row>
      <xdr:rowOff>0</xdr:rowOff>
    </xdr:from>
    <xdr:to>
      <xdr:col>0</xdr:col>
      <xdr:colOff>2362841</xdr:colOff>
      <xdr:row>117</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639925"/>
          <a:ext cx="2267585" cy="1637665"/>
        </a:xfrm>
        <a:prstGeom prst="rect">
          <a:avLst/>
        </a:prstGeom>
        <a:noFill/>
        <a:ln>
          <a:noFill/>
        </a:ln>
      </xdr:spPr>
    </xdr:pic>
    <xdr:clientData/>
  </xdr:twoCellAnchor>
  <xdr:twoCellAnchor editAs="oneCell">
    <xdr:from>
      <xdr:col>0</xdr:col>
      <xdr:colOff>95256</xdr:colOff>
      <xdr:row>122</xdr:row>
      <xdr:rowOff>0</xdr:rowOff>
    </xdr:from>
    <xdr:to>
      <xdr:col>0</xdr:col>
      <xdr:colOff>2362841</xdr:colOff>
      <xdr:row>133</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25925"/>
          <a:ext cx="2267585"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82</xdr:row>
      <xdr:rowOff>0</xdr:rowOff>
    </xdr:from>
    <xdr:to>
      <xdr:col>0</xdr:col>
      <xdr:colOff>2402523</xdr:colOff>
      <xdr:row>93</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2211050"/>
          <a:ext cx="2267585" cy="1637665"/>
        </a:xfrm>
        <a:prstGeom prst="rect">
          <a:avLst/>
        </a:prstGeom>
        <a:noFill/>
        <a:ln>
          <a:noFill/>
        </a:ln>
      </xdr:spPr>
    </xdr:pic>
    <xdr:clientData/>
  </xdr:twoCellAnchor>
  <xdr:twoCellAnchor editAs="oneCell">
    <xdr:from>
      <xdr:col>0</xdr:col>
      <xdr:colOff>119070</xdr:colOff>
      <xdr:row>97</xdr:row>
      <xdr:rowOff>111124</xdr:rowOff>
    </xdr:from>
    <xdr:to>
      <xdr:col>0</xdr:col>
      <xdr:colOff>2386655</xdr:colOff>
      <xdr:row>109</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4465299"/>
          <a:ext cx="2267585"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72</xdr:row>
      <xdr:rowOff>0</xdr:rowOff>
    </xdr:from>
    <xdr:to>
      <xdr:col>0</xdr:col>
      <xdr:colOff>2346965</xdr:colOff>
      <xdr:row>83</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96550"/>
          <a:ext cx="2267585" cy="1637665"/>
        </a:xfrm>
        <a:prstGeom prst="rect">
          <a:avLst/>
        </a:prstGeom>
        <a:noFill/>
        <a:ln>
          <a:noFill/>
        </a:ln>
      </xdr:spPr>
    </xdr:pic>
    <xdr:clientData/>
  </xdr:twoCellAnchor>
  <xdr:twoCellAnchor editAs="oneCell">
    <xdr:from>
      <xdr:col>0</xdr:col>
      <xdr:colOff>87318</xdr:colOff>
      <xdr:row>88</xdr:row>
      <xdr:rowOff>0</xdr:rowOff>
    </xdr:from>
    <xdr:to>
      <xdr:col>0</xdr:col>
      <xdr:colOff>2354903</xdr:colOff>
      <xdr:row>99</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7825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90</xdr:row>
      <xdr:rowOff>0</xdr:rowOff>
    </xdr:from>
    <xdr:to>
      <xdr:col>0</xdr:col>
      <xdr:colOff>2246317</xdr:colOff>
      <xdr:row>101</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068300"/>
          <a:ext cx="2174875" cy="1579880"/>
        </a:xfrm>
        <a:prstGeom prst="rect">
          <a:avLst/>
        </a:prstGeom>
        <a:noFill/>
        <a:ln>
          <a:noFill/>
        </a:ln>
      </xdr:spPr>
    </xdr:pic>
    <xdr:clientData/>
  </xdr:twoCellAnchor>
  <xdr:twoCellAnchor editAs="oneCell">
    <xdr:from>
      <xdr:col>0</xdr:col>
      <xdr:colOff>95251</xdr:colOff>
      <xdr:row>106</xdr:row>
      <xdr:rowOff>0</xdr:rowOff>
    </xdr:from>
    <xdr:to>
      <xdr:col>0</xdr:col>
      <xdr:colOff>2266316</xdr:colOff>
      <xdr:row>117</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354300"/>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82</xdr:row>
      <xdr:rowOff>0</xdr:rowOff>
    </xdr:from>
    <xdr:to>
      <xdr:col>0</xdr:col>
      <xdr:colOff>2370773</xdr:colOff>
      <xdr:row>93</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068175"/>
          <a:ext cx="2267585" cy="1631315"/>
        </a:xfrm>
        <a:prstGeom prst="rect">
          <a:avLst/>
        </a:prstGeom>
        <a:noFill/>
        <a:ln>
          <a:noFill/>
        </a:ln>
      </xdr:spPr>
    </xdr:pic>
    <xdr:clientData/>
  </xdr:twoCellAnchor>
  <xdr:twoCellAnchor editAs="oneCell">
    <xdr:from>
      <xdr:col>0</xdr:col>
      <xdr:colOff>103191</xdr:colOff>
      <xdr:row>98</xdr:row>
      <xdr:rowOff>0</xdr:rowOff>
    </xdr:from>
    <xdr:to>
      <xdr:col>0</xdr:col>
      <xdr:colOff>2370776</xdr:colOff>
      <xdr:row>109</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354175"/>
          <a:ext cx="226758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95</xdr:row>
      <xdr:rowOff>0</xdr:rowOff>
    </xdr:from>
    <xdr:to>
      <xdr:col>0</xdr:col>
      <xdr:colOff>2343155</xdr:colOff>
      <xdr:row>106</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497050"/>
          <a:ext cx="2263775" cy="1635760"/>
        </a:xfrm>
        <a:prstGeom prst="rect">
          <a:avLst/>
        </a:prstGeom>
        <a:noFill/>
        <a:ln>
          <a:noFill/>
        </a:ln>
      </xdr:spPr>
    </xdr:pic>
    <xdr:clientData/>
  </xdr:twoCellAnchor>
  <xdr:twoCellAnchor editAs="oneCell">
    <xdr:from>
      <xdr:col>0</xdr:col>
      <xdr:colOff>71442</xdr:colOff>
      <xdr:row>111</xdr:row>
      <xdr:rowOff>0</xdr:rowOff>
    </xdr:from>
    <xdr:to>
      <xdr:col>0</xdr:col>
      <xdr:colOff>2342837</xdr:colOff>
      <xdr:row>122</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6783050"/>
          <a:ext cx="2271395"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218125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210175"/>
          <a:ext cx="2267585" cy="1637665"/>
        </a:xfrm>
        <a:prstGeom prst="rect">
          <a:avLst/>
        </a:prstGeom>
        <a:noFill/>
        <a:ln>
          <a:noFill/>
        </a:ln>
      </xdr:spPr>
    </xdr:pic>
    <xdr:clientData/>
  </xdr:twoCellAnchor>
  <xdr:twoCellAnchor editAs="oneCell">
    <xdr:from>
      <xdr:col>0</xdr:col>
      <xdr:colOff>95256</xdr:colOff>
      <xdr:row>48</xdr:row>
      <xdr:rowOff>0</xdr:rowOff>
    </xdr:from>
    <xdr:to>
      <xdr:col>1</xdr:col>
      <xdr:colOff>210191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96175"/>
          <a:ext cx="2267585"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210191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743825"/>
          <a:ext cx="2267585" cy="1637665"/>
        </a:xfrm>
        <a:prstGeom prst="rect">
          <a:avLst/>
        </a:prstGeom>
        <a:noFill/>
        <a:ln>
          <a:noFill/>
        </a:ln>
      </xdr:spPr>
    </xdr:pic>
    <xdr:clientData/>
  </xdr:twoCellAnchor>
  <xdr:twoCellAnchor editAs="oneCell">
    <xdr:from>
      <xdr:col>0</xdr:col>
      <xdr:colOff>87316</xdr:colOff>
      <xdr:row>32</xdr:row>
      <xdr:rowOff>0</xdr:rowOff>
    </xdr:from>
    <xdr:to>
      <xdr:col>1</xdr:col>
      <xdr:colOff>109541</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457825"/>
          <a:ext cx="2174875"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45</xdr:row>
      <xdr:rowOff>50799</xdr:rowOff>
    </xdr:from>
    <xdr:to>
      <xdr:col>1</xdr:col>
      <xdr:colOff>25400</xdr:colOff>
      <xdr:row>55</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451724"/>
          <a:ext cx="2089150" cy="1479245"/>
        </a:xfrm>
        <a:prstGeom prst="rect">
          <a:avLst/>
        </a:prstGeom>
        <a:noFill/>
        <a:ln>
          <a:noFill/>
        </a:ln>
      </xdr:spPr>
    </xdr:pic>
    <xdr:clientData/>
  </xdr:twoCellAnchor>
  <xdr:twoCellAnchor editAs="oneCell">
    <xdr:from>
      <xdr:col>0</xdr:col>
      <xdr:colOff>88900</xdr:colOff>
      <xdr:row>61</xdr:row>
      <xdr:rowOff>95249</xdr:rowOff>
    </xdr:from>
    <xdr:to>
      <xdr:col>1</xdr:col>
      <xdr:colOff>25400</xdr:colOff>
      <xdr:row>72</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953624"/>
          <a:ext cx="2089150"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77</xdr:row>
      <xdr:rowOff>83820</xdr:rowOff>
    </xdr:from>
    <xdr:to>
      <xdr:col>1</xdr:col>
      <xdr:colOff>45085</xdr:colOff>
      <xdr:row>88</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437620"/>
          <a:ext cx="2153285" cy="1609725"/>
        </a:xfrm>
        <a:prstGeom prst="rect">
          <a:avLst/>
        </a:prstGeom>
        <a:noFill/>
        <a:ln>
          <a:noFill/>
        </a:ln>
      </xdr:spPr>
    </xdr:pic>
    <xdr:clientData/>
  </xdr:twoCellAnchor>
  <xdr:twoCellAnchor editAs="oneCell">
    <xdr:from>
      <xdr:col>0</xdr:col>
      <xdr:colOff>38100</xdr:colOff>
      <xdr:row>94</xdr:row>
      <xdr:rowOff>12700</xdr:rowOff>
    </xdr:from>
    <xdr:to>
      <xdr:col>1</xdr:col>
      <xdr:colOff>76835</xdr:colOff>
      <xdr:row>105</xdr:row>
      <xdr:rowOff>50800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3795375"/>
          <a:ext cx="2191385" cy="1609725"/>
        </a:xfrm>
        <a:prstGeom prst="rect">
          <a:avLst/>
        </a:prstGeom>
        <a:noFill/>
        <a:ln>
          <a:noFill/>
        </a:ln>
      </xdr:spPr>
    </xdr:pic>
    <xdr:clientData/>
  </xdr:twoCellAnchor>
  <xdr:twoCellAnchor editAs="oneCell">
    <xdr:from>
      <xdr:col>0</xdr:col>
      <xdr:colOff>57150</xdr:colOff>
      <xdr:row>109</xdr:row>
      <xdr:rowOff>114300</xdr:rowOff>
    </xdr:from>
    <xdr:to>
      <xdr:col>1</xdr:col>
      <xdr:colOff>48260</xdr:colOff>
      <xdr:row>121</xdr:row>
      <xdr:rowOff>19050</xdr:rowOff>
    </xdr:to>
    <xdr:pic>
      <xdr:nvPicPr>
        <xdr:cNvPr id="4"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1604010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1</xdr:col>
      <xdr:colOff>12700</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1045825"/>
          <a:ext cx="2089150" cy="1495120"/>
        </a:xfrm>
        <a:prstGeom prst="rect">
          <a:avLst/>
        </a:prstGeom>
        <a:noFill/>
        <a:ln>
          <a:noFill/>
        </a:ln>
      </xdr:spPr>
    </xdr:pic>
    <xdr:clientData/>
  </xdr:twoCellAnchor>
  <xdr:twoCellAnchor editAs="oneCell">
    <xdr:from>
      <xdr:col>0</xdr:col>
      <xdr:colOff>76200</xdr:colOff>
      <xdr:row>49</xdr:row>
      <xdr:rowOff>38100</xdr:rowOff>
    </xdr:from>
    <xdr:to>
      <xdr:col>1</xdr:col>
      <xdr:colOff>12700</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820150"/>
          <a:ext cx="2089150"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82</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3276580"/>
          <a:ext cx="2286000" cy="1463040"/>
        </a:xfrm>
        <a:prstGeom prst="rect">
          <a:avLst/>
        </a:prstGeom>
        <a:noFill/>
        <a:ln>
          <a:noFill/>
        </a:ln>
      </xdr:spPr>
    </xdr:pic>
    <xdr:clientData/>
  </xdr:oneCellAnchor>
  <xdr:twoCellAnchor editAs="oneCell">
    <xdr:from>
      <xdr:col>0</xdr:col>
      <xdr:colOff>63500</xdr:colOff>
      <xdr:row>66</xdr:row>
      <xdr:rowOff>50800</xdr:rowOff>
    </xdr:from>
    <xdr:to>
      <xdr:col>0</xdr:col>
      <xdr:colOff>2310130</xdr:colOff>
      <xdr:row>77</xdr:row>
      <xdr:rowOff>65405</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985500"/>
          <a:ext cx="2246630" cy="1586230"/>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88900</xdr:colOff>
      <xdr:row>67</xdr:row>
      <xdr:rowOff>68580</xdr:rowOff>
    </xdr:from>
    <xdr:ext cx="2300605" cy="1454150"/>
    <xdr:pic>
      <xdr:nvPicPr>
        <xdr:cNvPr id="2" name="Picture 1">
          <a:extLst>
            <a:ext uri="{FF2B5EF4-FFF2-40B4-BE49-F238E27FC236}">
              <a16:creationId xmlns:a16="http://schemas.microsoft.com/office/drawing/2014/main" id="{00000000-0008-0000-2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11936730"/>
          <a:ext cx="2300605" cy="1454150"/>
        </a:xfrm>
        <a:prstGeom prst="rect">
          <a:avLst/>
        </a:prstGeom>
        <a:noFill/>
        <a:ln>
          <a:noFill/>
        </a:ln>
      </xdr:spPr>
    </xdr:pic>
    <xdr:clientData/>
  </xdr:oneCellAnchor>
  <xdr:oneCellAnchor>
    <xdr:from>
      <xdr:col>0</xdr:col>
      <xdr:colOff>57150</xdr:colOff>
      <xdr:row>52</xdr:row>
      <xdr:rowOff>28575</xdr:rowOff>
    </xdr:from>
    <xdr:ext cx="2300605" cy="1454150"/>
    <xdr:pic>
      <xdr:nvPicPr>
        <xdr:cNvPr id="4" name="Picture 3">
          <a:extLst>
            <a:ext uri="{FF2B5EF4-FFF2-40B4-BE49-F238E27FC236}">
              <a16:creationId xmlns:a16="http://schemas.microsoft.com/office/drawing/2014/main" id="{0EF5472A-10D2-427F-94F4-7FA14E4582D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9753600"/>
          <a:ext cx="2300605" cy="1454150"/>
        </a:xfrm>
        <a:prstGeom prst="rect">
          <a:avLst/>
        </a:prstGeom>
        <a:noFill/>
        <a:ln>
          <a:noFill/>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61</xdr:row>
      <xdr:rowOff>83820</xdr:rowOff>
    </xdr:from>
    <xdr:to>
      <xdr:col>0</xdr:col>
      <xdr:colOff>2260600</xdr:colOff>
      <xdr:row>72</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523095"/>
          <a:ext cx="2216150" cy="1562100"/>
        </a:xfrm>
        <a:prstGeom prst="rect">
          <a:avLst/>
        </a:prstGeom>
        <a:noFill/>
        <a:ln>
          <a:noFill/>
        </a:ln>
      </xdr:spPr>
    </xdr:pic>
    <xdr:clientData/>
  </xdr:twoCellAnchor>
  <xdr:twoCellAnchor editAs="oneCell">
    <xdr:from>
      <xdr:col>0</xdr:col>
      <xdr:colOff>38100</xdr:colOff>
      <xdr:row>77</xdr:row>
      <xdr:rowOff>63500</xdr:rowOff>
    </xdr:from>
    <xdr:to>
      <xdr:col>0</xdr:col>
      <xdr:colOff>2292350</xdr:colOff>
      <xdr:row>88</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788775"/>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92</xdr:row>
      <xdr:rowOff>96520</xdr:rowOff>
    </xdr:from>
    <xdr:to>
      <xdr:col>0</xdr:col>
      <xdr:colOff>2314575</xdr:colOff>
      <xdr:row>104</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593445"/>
          <a:ext cx="2238375" cy="1625600"/>
        </a:xfrm>
        <a:prstGeom prst="rect">
          <a:avLst/>
        </a:prstGeom>
        <a:noFill/>
        <a:ln>
          <a:noFill/>
        </a:ln>
      </xdr:spPr>
    </xdr:pic>
    <xdr:clientData/>
  </xdr:twoCellAnchor>
  <xdr:twoCellAnchor editAs="oneCell">
    <xdr:from>
      <xdr:col>0</xdr:col>
      <xdr:colOff>79380</xdr:colOff>
      <xdr:row>77</xdr:row>
      <xdr:rowOff>0</xdr:rowOff>
    </xdr:from>
    <xdr:to>
      <xdr:col>0</xdr:col>
      <xdr:colOff>2316485</xdr:colOff>
      <xdr:row>88</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353800"/>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86</xdr:row>
      <xdr:rowOff>88900</xdr:rowOff>
    </xdr:from>
    <xdr:to>
      <xdr:col>0</xdr:col>
      <xdr:colOff>2320925</xdr:colOff>
      <xdr:row>98</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776200"/>
          <a:ext cx="2219325" cy="1625600"/>
        </a:xfrm>
        <a:prstGeom prst="rect">
          <a:avLst/>
        </a:prstGeom>
        <a:noFill/>
        <a:ln>
          <a:noFill/>
        </a:ln>
      </xdr:spPr>
    </xdr:pic>
    <xdr:clientData/>
  </xdr:twoCellAnchor>
  <xdr:twoCellAnchor editAs="oneCell">
    <xdr:from>
      <xdr:col>0</xdr:col>
      <xdr:colOff>101600</xdr:colOff>
      <xdr:row>71</xdr:row>
      <xdr:rowOff>0</xdr:rowOff>
    </xdr:from>
    <xdr:to>
      <xdr:col>0</xdr:col>
      <xdr:colOff>2338705</xdr:colOff>
      <xdr:row>82</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544175"/>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59</xdr:row>
      <xdr:rowOff>95250</xdr:rowOff>
    </xdr:from>
    <xdr:to>
      <xdr:col>1</xdr:col>
      <xdr:colOff>285115</xdr:colOff>
      <xdr:row>71</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877300"/>
          <a:ext cx="2329815" cy="1625600"/>
        </a:xfrm>
        <a:prstGeom prst="rect">
          <a:avLst/>
        </a:prstGeom>
        <a:noFill/>
        <a:ln>
          <a:noFill/>
        </a:ln>
      </xdr:spPr>
    </xdr:pic>
    <xdr:clientData/>
  </xdr:twoCellAnchor>
  <xdr:twoCellAnchor editAs="oneCell">
    <xdr:from>
      <xdr:col>0</xdr:col>
      <xdr:colOff>57150</xdr:colOff>
      <xdr:row>43</xdr:row>
      <xdr:rowOff>101600</xdr:rowOff>
    </xdr:from>
    <xdr:to>
      <xdr:col>1</xdr:col>
      <xdr:colOff>15875</xdr:colOff>
      <xdr:row>55</xdr:row>
      <xdr:rowOff>12700</xdr:rowOff>
    </xdr:to>
    <xdr:pic>
      <xdr:nvPicPr>
        <xdr:cNvPr id="3" name="Picture 2">
          <a:extLst>
            <a:ext uri="{FF2B5EF4-FFF2-40B4-BE49-F238E27FC236}">
              <a16:creationId xmlns:a16="http://schemas.microsoft.com/office/drawing/2014/main" id="{0F206E4B-8AD9-40A5-97B4-9227CF91E811}"/>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6597650"/>
          <a:ext cx="2111375" cy="1625600"/>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129</xdr:row>
      <xdr:rowOff>107950</xdr:rowOff>
    </xdr:from>
    <xdr:to>
      <xdr:col>0</xdr:col>
      <xdr:colOff>2376805</xdr:colOff>
      <xdr:row>140</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891250"/>
          <a:ext cx="2306955" cy="1536065"/>
        </a:xfrm>
        <a:prstGeom prst="rect">
          <a:avLst/>
        </a:prstGeom>
        <a:noFill/>
        <a:ln>
          <a:noFill/>
        </a:ln>
      </xdr:spPr>
    </xdr:pic>
    <xdr:clientData/>
  </xdr:twoCellAnchor>
  <xdr:twoCellAnchor editAs="oneCell">
    <xdr:from>
      <xdr:col>0</xdr:col>
      <xdr:colOff>57150</xdr:colOff>
      <xdr:row>113</xdr:row>
      <xdr:rowOff>107950</xdr:rowOff>
    </xdr:from>
    <xdr:to>
      <xdr:col>0</xdr:col>
      <xdr:colOff>2364105</xdr:colOff>
      <xdr:row>124</xdr:row>
      <xdr:rowOff>72390</xdr:rowOff>
    </xdr:to>
    <xdr:pic>
      <xdr:nvPicPr>
        <xdr:cNvPr id="3" name="Picture 2">
          <a:extLst>
            <a:ext uri="{FF2B5EF4-FFF2-40B4-BE49-F238E27FC236}">
              <a16:creationId xmlns:a16="http://schemas.microsoft.com/office/drawing/2014/main" id="{49990E78-6EB9-4126-95F6-79967B0C1C9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6605250"/>
          <a:ext cx="2306955" cy="153606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139</xdr:row>
      <xdr:rowOff>63500</xdr:rowOff>
    </xdr:from>
    <xdr:to>
      <xdr:col>0</xdr:col>
      <xdr:colOff>2310765</xdr:colOff>
      <xdr:row>150</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0456525"/>
          <a:ext cx="2167890" cy="1524635"/>
        </a:xfrm>
        <a:prstGeom prst="rect">
          <a:avLst/>
        </a:prstGeom>
        <a:noFill/>
        <a:ln>
          <a:noFill/>
        </a:ln>
      </xdr:spPr>
    </xdr:pic>
    <xdr:clientData/>
  </xdr:twoCellAnchor>
  <xdr:twoCellAnchor editAs="oneCell">
    <xdr:from>
      <xdr:col>0</xdr:col>
      <xdr:colOff>127000</xdr:colOff>
      <xdr:row>124</xdr:row>
      <xdr:rowOff>31750</xdr:rowOff>
    </xdr:from>
    <xdr:to>
      <xdr:col>0</xdr:col>
      <xdr:colOff>2307590</xdr:colOff>
      <xdr:row>134</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82816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investor/reports"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investor/reports"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investor/reports"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investor/reports"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investor/reports"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investor/reports"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investor/reports"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latest%20updates/189ea834-ae3f-48eb-9d73-a9cc9cd9317e/franklin-templeton-update-on-reliance-broadcast-july-23-2020-kcg9m1gq-en-in.pdf"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investor/reports" TargetMode="External"/><Relationship Id="rId4" Type="http://schemas.openxmlformats.org/officeDocument/2006/relationships/hyperlink" Target="https://www.franklintempletonindia.com/investor/reports"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investor/reports"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32.xml"/><Relationship Id="rId5" Type="http://schemas.openxmlformats.org/officeDocument/2006/relationships/printerSettings" Target="../printerSettings/printerSettings36.bin"/><Relationship Id="rId4" Type="http://schemas.openxmlformats.org/officeDocument/2006/relationships/hyperlink" Target="https://www.franklintempletonindia.com/investor/report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0"/>
  <sheetViews>
    <sheetView tabSelected="1" workbookViewId="0">
      <selection sqref="A1:G1"/>
    </sheetView>
  </sheetViews>
  <sheetFormatPr defaultColWidth="9.140625" defaultRowHeight="11.25" x14ac:dyDescent="0.2"/>
  <cols>
    <col min="1" max="1" width="38.7109375" style="7" bestFit="1" customWidth="1"/>
    <col min="2" max="2" width="50.5703125"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808</v>
      </c>
      <c r="B1" s="83"/>
      <c r="C1" s="83"/>
      <c r="D1" s="83"/>
      <c r="E1" s="83"/>
      <c r="F1" s="83"/>
      <c r="G1" s="8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809</v>
      </c>
      <c r="B7" s="21" t="s">
        <v>810</v>
      </c>
      <c r="C7" s="21" t="s">
        <v>811</v>
      </c>
      <c r="D7" s="24">
        <v>650</v>
      </c>
      <c r="E7" s="22">
        <v>6959.1377396999997</v>
      </c>
      <c r="F7" s="23">
        <v>4.4917852346068203</v>
      </c>
      <c r="G7" s="22">
        <v>7.2451999999999996</v>
      </c>
    </row>
    <row r="8" spans="1:9" x14ac:dyDescent="0.2">
      <c r="A8" s="21" t="s">
        <v>812</v>
      </c>
      <c r="B8" s="21" t="s">
        <v>813</v>
      </c>
      <c r="C8" s="21" t="s">
        <v>75</v>
      </c>
      <c r="D8" s="24">
        <v>600</v>
      </c>
      <c r="E8" s="22">
        <v>6219.7793425</v>
      </c>
      <c r="F8" s="23">
        <v>4.0145653180243599</v>
      </c>
      <c r="G8" s="22">
        <v>7.3297999999999996</v>
      </c>
    </row>
    <row r="9" spans="1:9" x14ac:dyDescent="0.2">
      <c r="A9" s="20" t="s">
        <v>26</v>
      </c>
      <c r="B9" s="20"/>
      <c r="C9" s="20"/>
      <c r="D9" s="20"/>
      <c r="E9" s="25">
        <f>SUM(E6:E8)</f>
        <v>13178.9170822</v>
      </c>
      <c r="F9" s="26">
        <f>SUM(F6:F8)</f>
        <v>8.5063505526311793</v>
      </c>
      <c r="G9" s="25"/>
      <c r="H9" s="14"/>
      <c r="I9" s="14"/>
    </row>
    <row r="10" spans="1:9" x14ac:dyDescent="0.2">
      <c r="A10" s="21"/>
      <c r="B10" s="21"/>
      <c r="C10" s="21"/>
      <c r="D10" s="21"/>
      <c r="E10" s="22"/>
      <c r="F10" s="23"/>
      <c r="G10" s="22"/>
    </row>
    <row r="11" spans="1:9" x14ac:dyDescent="0.2">
      <c r="A11" s="20" t="s">
        <v>44</v>
      </c>
      <c r="B11" s="21"/>
      <c r="C11" s="21"/>
      <c r="D11" s="21"/>
      <c r="E11" s="22"/>
      <c r="F11" s="23"/>
      <c r="G11" s="22"/>
    </row>
    <row r="12" spans="1:9" x14ac:dyDescent="0.2">
      <c r="A12" s="20" t="s">
        <v>45</v>
      </c>
      <c r="B12" s="21"/>
      <c r="C12" s="21"/>
      <c r="D12" s="21"/>
      <c r="E12" s="22"/>
      <c r="F12" s="23"/>
      <c r="G12" s="22"/>
    </row>
    <row r="13" spans="1:9" x14ac:dyDescent="0.2">
      <c r="A13" s="21" t="s">
        <v>814</v>
      </c>
      <c r="B13" s="21" t="s">
        <v>815</v>
      </c>
      <c r="C13" s="21" t="s">
        <v>50</v>
      </c>
      <c r="D13" s="24">
        <v>1500</v>
      </c>
      <c r="E13" s="22">
        <v>7443.81</v>
      </c>
      <c r="F13" s="23">
        <v>4.8046176261859701</v>
      </c>
      <c r="G13" s="22">
        <v>7.0651000000000002</v>
      </c>
    </row>
    <row r="14" spans="1:9" x14ac:dyDescent="0.2">
      <c r="A14" s="21" t="s">
        <v>816</v>
      </c>
      <c r="B14" s="21" t="s">
        <v>817</v>
      </c>
      <c r="C14" s="21" t="s">
        <v>50</v>
      </c>
      <c r="D14" s="24">
        <v>1500</v>
      </c>
      <c r="E14" s="22">
        <v>7441.4925000000003</v>
      </c>
      <c r="F14" s="23">
        <v>4.8031217925539096</v>
      </c>
      <c r="G14" s="22">
        <v>6.9997999999999996</v>
      </c>
    </row>
    <row r="15" spans="1:9" x14ac:dyDescent="0.2">
      <c r="A15" s="21" t="s">
        <v>818</v>
      </c>
      <c r="B15" s="21" t="s">
        <v>819</v>
      </c>
      <c r="C15" s="21" t="s">
        <v>50</v>
      </c>
      <c r="D15" s="24">
        <v>1000</v>
      </c>
      <c r="E15" s="22">
        <v>4982.835</v>
      </c>
      <c r="F15" s="23">
        <v>3.21617785373033</v>
      </c>
      <c r="G15" s="22">
        <v>6.9852999999999996</v>
      </c>
    </row>
    <row r="16" spans="1:9" x14ac:dyDescent="0.2">
      <c r="A16" s="21" t="s">
        <v>820</v>
      </c>
      <c r="B16" s="21" t="s">
        <v>821</v>
      </c>
      <c r="C16" s="21" t="s">
        <v>53</v>
      </c>
      <c r="D16" s="24">
        <v>1000</v>
      </c>
      <c r="E16" s="22">
        <v>4981.51</v>
      </c>
      <c r="F16" s="23">
        <v>3.2153226306181502</v>
      </c>
      <c r="G16" s="22">
        <v>7.1303999999999998</v>
      </c>
    </row>
    <row r="17" spans="1:9" x14ac:dyDescent="0.2">
      <c r="A17" s="21" t="s">
        <v>822</v>
      </c>
      <c r="B17" s="21" t="s">
        <v>823</v>
      </c>
      <c r="C17" s="21" t="s">
        <v>47</v>
      </c>
      <c r="D17" s="24">
        <v>500</v>
      </c>
      <c r="E17" s="22">
        <v>2484.8074999999999</v>
      </c>
      <c r="F17" s="23">
        <v>1.60382249307533</v>
      </c>
      <c r="G17" s="22">
        <v>6.9744999999999999</v>
      </c>
    </row>
    <row r="18" spans="1:9" x14ac:dyDescent="0.2">
      <c r="A18" s="21" t="s">
        <v>824</v>
      </c>
      <c r="B18" s="21" t="s">
        <v>825</v>
      </c>
      <c r="C18" s="21" t="s">
        <v>46</v>
      </c>
      <c r="D18" s="24">
        <v>500</v>
      </c>
      <c r="E18" s="22">
        <v>2477.7800000000002</v>
      </c>
      <c r="F18" s="23">
        <v>1.59928658332374</v>
      </c>
      <c r="G18" s="22">
        <v>7.1157000000000004</v>
      </c>
    </row>
    <row r="19" spans="1:9" x14ac:dyDescent="0.2">
      <c r="A19" s="21" t="s">
        <v>826</v>
      </c>
      <c r="B19" s="21" t="s">
        <v>827</v>
      </c>
      <c r="C19" s="21" t="s">
        <v>46</v>
      </c>
      <c r="D19" s="24">
        <v>500</v>
      </c>
      <c r="E19" s="22">
        <v>2473.48</v>
      </c>
      <c r="F19" s="23">
        <v>1.5965111422804299</v>
      </c>
      <c r="G19" s="22">
        <v>7.1153000000000004</v>
      </c>
    </row>
    <row r="20" spans="1:9" x14ac:dyDescent="0.2">
      <c r="A20" s="20" t="s">
        <v>26</v>
      </c>
      <c r="B20" s="20"/>
      <c r="C20" s="20"/>
      <c r="D20" s="20"/>
      <c r="E20" s="25">
        <f>SUM(E12:E19)</f>
        <v>32285.714999999997</v>
      </c>
      <c r="F20" s="26">
        <f>SUM(F12:F19)</f>
        <v>20.838860121767858</v>
      </c>
      <c r="G20" s="25"/>
      <c r="H20" s="14"/>
      <c r="I20" s="14"/>
    </row>
    <row r="21" spans="1:9" x14ac:dyDescent="0.2">
      <c r="A21" s="21"/>
      <c r="B21" s="21"/>
      <c r="C21" s="21"/>
      <c r="D21" s="21"/>
      <c r="E21" s="22"/>
      <c r="F21" s="23"/>
      <c r="G21" s="22"/>
    </row>
    <row r="22" spans="1:9" x14ac:dyDescent="0.2">
      <c r="A22" s="20" t="s">
        <v>54</v>
      </c>
      <c r="B22" s="21"/>
      <c r="C22" s="21"/>
      <c r="D22" s="21"/>
      <c r="E22" s="22"/>
      <c r="F22" s="23"/>
      <c r="G22" s="22"/>
    </row>
    <row r="23" spans="1:9" x14ac:dyDescent="0.2">
      <c r="A23" s="21" t="s">
        <v>828</v>
      </c>
      <c r="B23" s="21" t="s">
        <v>829</v>
      </c>
      <c r="C23" s="21" t="s">
        <v>53</v>
      </c>
      <c r="D23" s="24">
        <v>1500</v>
      </c>
      <c r="E23" s="22">
        <v>7473.8325000000004</v>
      </c>
      <c r="F23" s="23">
        <v>4.8239956910052202</v>
      </c>
      <c r="G23" s="22">
        <v>7.0997000000000003</v>
      </c>
    </row>
    <row r="24" spans="1:9" x14ac:dyDescent="0.2">
      <c r="A24" s="21" t="s">
        <v>81</v>
      </c>
      <c r="B24" s="21" t="s">
        <v>80</v>
      </c>
      <c r="C24" s="21" t="s">
        <v>50</v>
      </c>
      <c r="D24" s="24">
        <v>1500</v>
      </c>
      <c r="E24" s="22">
        <v>7473.2849999999999</v>
      </c>
      <c r="F24" s="23">
        <v>4.8236423063607496</v>
      </c>
      <c r="G24" s="22">
        <v>7.2497999999999996</v>
      </c>
    </row>
    <row r="25" spans="1:9" x14ac:dyDescent="0.2">
      <c r="A25" s="21" t="s">
        <v>830</v>
      </c>
      <c r="B25" s="21" t="s">
        <v>831</v>
      </c>
      <c r="C25" s="21" t="s">
        <v>47</v>
      </c>
      <c r="D25" s="24">
        <v>1500</v>
      </c>
      <c r="E25" s="22">
        <v>7420.89</v>
      </c>
      <c r="F25" s="23">
        <v>4.7898238799737198</v>
      </c>
      <c r="G25" s="22">
        <v>7.0750000000000002</v>
      </c>
    </row>
    <row r="26" spans="1:9" x14ac:dyDescent="0.2">
      <c r="A26" s="21" t="s">
        <v>832</v>
      </c>
      <c r="B26" s="21" t="s">
        <v>833</v>
      </c>
      <c r="C26" s="21" t="s">
        <v>46</v>
      </c>
      <c r="D26" s="24">
        <v>1500</v>
      </c>
      <c r="E26" s="22">
        <v>7413.6</v>
      </c>
      <c r="F26" s="23">
        <v>4.7851185392282103</v>
      </c>
      <c r="G26" s="22">
        <v>7.2098000000000004</v>
      </c>
    </row>
    <row r="27" spans="1:9" x14ac:dyDescent="0.2">
      <c r="A27" s="21" t="s">
        <v>834</v>
      </c>
      <c r="B27" s="21" t="s">
        <v>835</v>
      </c>
      <c r="C27" s="21" t="s">
        <v>53</v>
      </c>
      <c r="D27" s="24">
        <v>1200</v>
      </c>
      <c r="E27" s="22">
        <v>5968.65</v>
      </c>
      <c r="F27" s="23">
        <v>3.8524735309653102</v>
      </c>
      <c r="G27" s="22">
        <v>7.1005000000000003</v>
      </c>
    </row>
    <row r="28" spans="1:9" x14ac:dyDescent="0.2">
      <c r="A28" s="21" t="s">
        <v>836</v>
      </c>
      <c r="B28" s="21" t="s">
        <v>837</v>
      </c>
      <c r="C28" s="21" t="s">
        <v>50</v>
      </c>
      <c r="D28" s="24">
        <v>1000</v>
      </c>
      <c r="E28" s="22">
        <v>4980.9799999999996</v>
      </c>
      <c r="F28" s="23">
        <v>3.2149805413732699</v>
      </c>
      <c r="G28" s="22">
        <v>7.3356000000000003</v>
      </c>
    </row>
    <row r="29" spans="1:9" x14ac:dyDescent="0.2">
      <c r="A29" s="21" t="s">
        <v>838</v>
      </c>
      <c r="B29" s="21" t="s">
        <v>839</v>
      </c>
      <c r="C29" s="21" t="s">
        <v>50</v>
      </c>
      <c r="D29" s="24">
        <v>1000</v>
      </c>
      <c r="E29" s="22">
        <v>4962.2250000000004</v>
      </c>
      <c r="F29" s="23">
        <v>3.2028751002646101</v>
      </c>
      <c r="G29" s="22">
        <v>7.125</v>
      </c>
    </row>
    <row r="30" spans="1:9" x14ac:dyDescent="0.2">
      <c r="A30" s="21" t="s">
        <v>840</v>
      </c>
      <c r="B30" s="21" t="s">
        <v>841</v>
      </c>
      <c r="C30" s="21" t="s">
        <v>53</v>
      </c>
      <c r="D30" s="24">
        <v>1000</v>
      </c>
      <c r="E30" s="22">
        <v>4961.125</v>
      </c>
      <c r="F30" s="23">
        <v>3.2021651037186398</v>
      </c>
      <c r="G30" s="22">
        <v>7.1502999999999997</v>
      </c>
    </row>
    <row r="31" spans="1:9" x14ac:dyDescent="0.2">
      <c r="A31" s="21" t="s">
        <v>842</v>
      </c>
      <c r="B31" s="21" t="s">
        <v>843</v>
      </c>
      <c r="C31" s="21" t="s">
        <v>50</v>
      </c>
      <c r="D31" s="24">
        <v>1000</v>
      </c>
      <c r="E31" s="22">
        <v>4945.7849999999999</v>
      </c>
      <c r="F31" s="23">
        <v>3.1922638791594902</v>
      </c>
      <c r="G31" s="22">
        <v>7.2750000000000004</v>
      </c>
    </row>
    <row r="32" spans="1:9" x14ac:dyDescent="0.2">
      <c r="A32" s="21" t="s">
        <v>844</v>
      </c>
      <c r="B32" s="21" t="s">
        <v>845</v>
      </c>
      <c r="C32" s="21" t="s">
        <v>46</v>
      </c>
      <c r="D32" s="24">
        <v>1000</v>
      </c>
      <c r="E32" s="22">
        <v>4938.97</v>
      </c>
      <c r="F32" s="23">
        <v>3.18786512783154</v>
      </c>
      <c r="G32" s="22">
        <v>7.2748999999999997</v>
      </c>
    </row>
    <row r="33" spans="1:9" x14ac:dyDescent="0.2">
      <c r="A33" s="21" t="s">
        <v>846</v>
      </c>
      <c r="B33" s="21" t="s">
        <v>847</v>
      </c>
      <c r="C33" s="21" t="s">
        <v>53</v>
      </c>
      <c r="D33" s="24">
        <v>500</v>
      </c>
      <c r="E33" s="22">
        <v>2486.8375000000001</v>
      </c>
      <c r="F33" s="23">
        <v>1.60513275942834</v>
      </c>
      <c r="G33" s="22">
        <v>7.1551999999999998</v>
      </c>
    </row>
    <row r="34" spans="1:9" x14ac:dyDescent="0.2">
      <c r="A34" s="21" t="s">
        <v>848</v>
      </c>
      <c r="B34" s="21" t="s">
        <v>849</v>
      </c>
      <c r="C34" s="21" t="s">
        <v>47</v>
      </c>
      <c r="D34" s="24">
        <v>500</v>
      </c>
      <c r="E34" s="22">
        <v>2480.7175000000002</v>
      </c>
      <c r="F34" s="23">
        <v>1.60118259682716</v>
      </c>
      <c r="G34" s="22">
        <v>7.2751999999999999</v>
      </c>
    </row>
    <row r="35" spans="1:9" x14ac:dyDescent="0.2">
      <c r="A35" s="21" t="s">
        <v>850</v>
      </c>
      <c r="B35" s="21" t="s">
        <v>851</v>
      </c>
      <c r="C35" s="21" t="s">
        <v>47</v>
      </c>
      <c r="D35" s="24">
        <v>500</v>
      </c>
      <c r="E35" s="22">
        <v>2473.4450000000002</v>
      </c>
      <c r="F35" s="23">
        <v>1.5964885514812399</v>
      </c>
      <c r="G35" s="22">
        <v>7.1247999999999996</v>
      </c>
    </row>
    <row r="36" spans="1:9" x14ac:dyDescent="0.2">
      <c r="A36" s="20" t="s">
        <v>26</v>
      </c>
      <c r="B36" s="20"/>
      <c r="C36" s="20"/>
      <c r="D36" s="20"/>
      <c r="E36" s="25">
        <f>SUM(E22:E35)</f>
        <v>67980.342499999999</v>
      </c>
      <c r="F36" s="26">
        <f>SUM(F22:F35)</f>
        <v>43.878007607617498</v>
      </c>
      <c r="G36" s="25"/>
      <c r="H36" s="14"/>
      <c r="I36" s="14"/>
    </row>
    <row r="37" spans="1:9" x14ac:dyDescent="0.2">
      <c r="A37" s="21"/>
      <c r="B37" s="21"/>
      <c r="C37" s="21"/>
      <c r="D37" s="21"/>
      <c r="E37" s="22"/>
      <c r="F37" s="23"/>
      <c r="G37" s="22"/>
    </row>
    <row r="38" spans="1:9" x14ac:dyDescent="0.2">
      <c r="A38" s="20" t="s">
        <v>852</v>
      </c>
      <c r="B38" s="21"/>
      <c r="C38" s="21"/>
      <c r="D38" s="21"/>
      <c r="E38" s="22"/>
      <c r="F38" s="23"/>
      <c r="G38" s="22"/>
    </row>
    <row r="39" spans="1:9" x14ac:dyDescent="0.2">
      <c r="A39" s="21" t="s">
        <v>853</v>
      </c>
      <c r="B39" s="21" t="s">
        <v>854</v>
      </c>
      <c r="C39" s="21" t="s">
        <v>64</v>
      </c>
      <c r="D39" s="24">
        <v>10000000</v>
      </c>
      <c r="E39" s="22">
        <v>9978.18</v>
      </c>
      <c r="F39" s="23">
        <v>6.4404303045424696</v>
      </c>
      <c r="G39" s="22">
        <v>6.6513999999999998</v>
      </c>
    </row>
    <row r="40" spans="1:9" x14ac:dyDescent="0.2">
      <c r="A40" s="21" t="s">
        <v>855</v>
      </c>
      <c r="B40" s="21" t="s">
        <v>856</v>
      </c>
      <c r="C40" s="21" t="s">
        <v>64</v>
      </c>
      <c r="D40" s="24">
        <v>5000000</v>
      </c>
      <c r="E40" s="22">
        <v>4969.67</v>
      </c>
      <c r="F40" s="23">
        <v>3.20768048597796</v>
      </c>
      <c r="G40" s="22">
        <v>6.7503000000000002</v>
      </c>
    </row>
    <row r="41" spans="1:9" x14ac:dyDescent="0.2">
      <c r="A41" s="21" t="s">
        <v>857</v>
      </c>
      <c r="B41" s="21" t="s">
        <v>858</v>
      </c>
      <c r="C41" s="21" t="s">
        <v>64</v>
      </c>
      <c r="D41" s="24">
        <v>5000000</v>
      </c>
      <c r="E41" s="22">
        <v>4950.71</v>
      </c>
      <c r="F41" s="23">
        <v>3.1954427273311801</v>
      </c>
      <c r="G41" s="22">
        <v>6.73</v>
      </c>
    </row>
    <row r="42" spans="1:9" x14ac:dyDescent="0.2">
      <c r="A42" s="21" t="s">
        <v>859</v>
      </c>
      <c r="B42" s="21" t="s">
        <v>860</v>
      </c>
      <c r="C42" s="21" t="s">
        <v>64</v>
      </c>
      <c r="D42" s="24">
        <v>2500000</v>
      </c>
      <c r="E42" s="22">
        <v>2497.7075</v>
      </c>
      <c r="F42" s="23">
        <v>1.61214881620526</v>
      </c>
      <c r="G42" s="22">
        <v>6.7001999999999997</v>
      </c>
    </row>
    <row r="43" spans="1:9" x14ac:dyDescent="0.2">
      <c r="A43" s="21" t="s">
        <v>861</v>
      </c>
      <c r="B43" s="21" t="s">
        <v>862</v>
      </c>
      <c r="C43" s="21" t="s">
        <v>64</v>
      </c>
      <c r="D43" s="24">
        <v>2500000</v>
      </c>
      <c r="E43" s="22">
        <v>2497.7075</v>
      </c>
      <c r="F43" s="23">
        <v>1.61214881620526</v>
      </c>
      <c r="G43" s="22">
        <v>6.7001999999999997</v>
      </c>
    </row>
    <row r="44" spans="1:9" x14ac:dyDescent="0.2">
      <c r="A44" s="20" t="s">
        <v>26</v>
      </c>
      <c r="B44" s="20"/>
      <c r="C44" s="20"/>
      <c r="D44" s="20"/>
      <c r="E44" s="25">
        <f>SUM(E38:E43)</f>
        <v>24893.975000000002</v>
      </c>
      <c r="F44" s="26">
        <f>SUM(F38:F43)</f>
        <v>16.067851150262129</v>
      </c>
      <c r="G44" s="25"/>
      <c r="H44" s="14"/>
      <c r="I44" s="14"/>
    </row>
    <row r="45" spans="1:9" x14ac:dyDescent="0.2">
      <c r="A45" s="21"/>
      <c r="B45" s="21"/>
      <c r="C45" s="21"/>
      <c r="D45" s="21"/>
      <c r="E45" s="22"/>
      <c r="F45" s="23"/>
      <c r="G45" s="22"/>
    </row>
    <row r="46" spans="1:9" x14ac:dyDescent="0.2">
      <c r="A46" s="20" t="s">
        <v>29</v>
      </c>
      <c r="B46" s="20"/>
      <c r="C46" s="20"/>
      <c r="D46" s="20"/>
      <c r="E46" s="25">
        <f>E9+E20+E36+E44</f>
        <v>138338.9495822</v>
      </c>
      <c r="F46" s="26">
        <f>F9+F20+F36+F44</f>
        <v>89.291069432278661</v>
      </c>
      <c r="G46" s="25"/>
      <c r="H46" s="14"/>
      <c r="I46" s="14"/>
    </row>
    <row r="47" spans="1:9" x14ac:dyDescent="0.2">
      <c r="A47" s="20"/>
      <c r="B47" s="20"/>
      <c r="C47" s="20"/>
      <c r="D47" s="20"/>
      <c r="E47" s="25"/>
      <c r="F47" s="26"/>
      <c r="G47" s="25"/>
      <c r="H47" s="14"/>
      <c r="I47" s="14"/>
    </row>
    <row r="48" spans="1:9" x14ac:dyDescent="0.2">
      <c r="A48" s="20" t="s">
        <v>31</v>
      </c>
      <c r="B48" s="20"/>
      <c r="C48" s="20"/>
      <c r="D48" s="20"/>
      <c r="E48" s="25">
        <f>E50-(E9+E20+E36+E44)</f>
        <v>16591.381594000006</v>
      </c>
      <c r="F48" s="26">
        <f>F50-(F9+F20+F36+F44)</f>
        <v>10.708930567721339</v>
      </c>
      <c r="G48" s="25"/>
      <c r="H48" s="14"/>
      <c r="I48" s="14"/>
    </row>
    <row r="49" spans="1:9" x14ac:dyDescent="0.2">
      <c r="A49" s="20"/>
      <c r="B49" s="20"/>
      <c r="C49" s="20"/>
      <c r="D49" s="20"/>
      <c r="E49" s="25"/>
      <c r="F49" s="26"/>
      <c r="G49" s="25"/>
      <c r="H49" s="14"/>
      <c r="I49" s="14"/>
    </row>
    <row r="50" spans="1:9" x14ac:dyDescent="0.2">
      <c r="A50" s="27" t="s">
        <v>30</v>
      </c>
      <c r="B50" s="27"/>
      <c r="C50" s="27"/>
      <c r="D50" s="27"/>
      <c r="E50" s="28">
        <v>154930.33117620001</v>
      </c>
      <c r="F50" s="29">
        <v>100</v>
      </c>
      <c r="G50" s="28"/>
      <c r="H50" s="14"/>
      <c r="I50" s="14"/>
    </row>
    <row r="52" spans="1:9" x14ac:dyDescent="0.2">
      <c r="A52" s="14" t="s">
        <v>57</v>
      </c>
    </row>
    <row r="53" spans="1:9" x14ac:dyDescent="0.2">
      <c r="A53" s="14" t="s">
        <v>33</v>
      </c>
    </row>
    <row r="55" spans="1:9" x14ac:dyDescent="0.2">
      <c r="A55" s="14" t="s">
        <v>34</v>
      </c>
    </row>
    <row r="56" spans="1:9" x14ac:dyDescent="0.2">
      <c r="A56" s="14" t="s">
        <v>35</v>
      </c>
    </row>
    <row r="57" spans="1:9" x14ac:dyDescent="0.2">
      <c r="A57" s="14" t="s">
        <v>36</v>
      </c>
      <c r="B57" s="14"/>
      <c r="C57" s="30" t="s">
        <v>38</v>
      </c>
      <c r="D57" s="14" t="s">
        <v>37</v>
      </c>
    </row>
    <row r="58" spans="1:9" x14ac:dyDescent="0.2">
      <c r="A58" s="7" t="s">
        <v>863</v>
      </c>
      <c r="C58" s="31">
        <v>5004.9260000000004</v>
      </c>
      <c r="D58" s="31">
        <v>5152.9701999999997</v>
      </c>
    </row>
    <row r="59" spans="1:9" x14ac:dyDescent="0.2">
      <c r="A59" s="7" t="s">
        <v>864</v>
      </c>
      <c r="C59" s="31">
        <v>1509.5581999999999</v>
      </c>
      <c r="D59" s="31">
        <v>1509.3204000000001</v>
      </c>
    </row>
    <row r="60" spans="1:9" x14ac:dyDescent="0.2">
      <c r="A60" s="7" t="s">
        <v>865</v>
      </c>
      <c r="C60" s="31">
        <v>1244.4966999999999</v>
      </c>
      <c r="D60" s="31">
        <v>1245.1268</v>
      </c>
    </row>
    <row r="61" spans="1:9" x14ac:dyDescent="0.2">
      <c r="A61" s="7" t="s">
        <v>866</v>
      </c>
      <c r="C61" s="31">
        <v>1000</v>
      </c>
      <c r="D61" s="31">
        <v>1000</v>
      </c>
    </row>
    <row r="62" spans="1:9" x14ac:dyDescent="0.2">
      <c r="A62" s="7" t="s">
        <v>867</v>
      </c>
      <c r="C62" s="31">
        <v>1054.8951</v>
      </c>
      <c r="D62" s="31">
        <v>1055.4617000000001</v>
      </c>
    </row>
    <row r="63" spans="1:9" x14ac:dyDescent="0.2">
      <c r="A63" s="7" t="s">
        <v>868</v>
      </c>
      <c r="C63" s="31">
        <v>3269.1988999999999</v>
      </c>
      <c r="D63" s="31">
        <v>3376.6624999999999</v>
      </c>
    </row>
    <row r="64" spans="1:9" x14ac:dyDescent="0.2">
      <c r="A64" s="7" t="s">
        <v>869</v>
      </c>
      <c r="C64" s="31">
        <v>1000</v>
      </c>
      <c r="D64" s="31">
        <v>1000</v>
      </c>
    </row>
    <row r="65" spans="1:4" x14ac:dyDescent="0.2">
      <c r="A65" s="7" t="s">
        <v>870</v>
      </c>
      <c r="C65" s="31">
        <v>1022.1067</v>
      </c>
      <c r="D65" s="31">
        <v>1022.9533</v>
      </c>
    </row>
    <row r="66" spans="1:4" x14ac:dyDescent="0.2">
      <c r="A66" s="7" t="s">
        <v>871</v>
      </c>
      <c r="C66" s="31">
        <v>3290.0439000000001</v>
      </c>
      <c r="D66" s="31">
        <v>3399.4971</v>
      </c>
    </row>
    <row r="67" spans="1:4" x14ac:dyDescent="0.2">
      <c r="A67" s="7" t="s">
        <v>872</v>
      </c>
      <c r="C67" s="31">
        <v>1001.7308</v>
      </c>
      <c r="D67" s="31">
        <v>1001.6033</v>
      </c>
    </row>
    <row r="68" spans="1:4" x14ac:dyDescent="0.2">
      <c r="A68" s="7" t="s">
        <v>873</v>
      </c>
      <c r="C68" s="31">
        <v>1021.5735</v>
      </c>
      <c r="D68" s="31">
        <v>1022.1719000000001</v>
      </c>
    </row>
    <row r="69" spans="1:4" x14ac:dyDescent="0.2">
      <c r="A69" s="7" t="s">
        <v>874</v>
      </c>
      <c r="C69" s="31">
        <v>13.8881</v>
      </c>
      <c r="D69" s="31">
        <v>14.349500000000001</v>
      </c>
    </row>
    <row r="70" spans="1:4" x14ac:dyDescent="0.2">
      <c r="A70" s="7" t="s">
        <v>875</v>
      </c>
      <c r="C70" s="31">
        <v>13.8881</v>
      </c>
      <c r="D70" s="31">
        <v>14.349500000000001</v>
      </c>
    </row>
    <row r="71" spans="1:4" x14ac:dyDescent="0.2">
      <c r="A71" s="7" t="s">
        <v>876</v>
      </c>
      <c r="C71" s="31">
        <v>10</v>
      </c>
      <c r="D71" s="31">
        <v>10</v>
      </c>
    </row>
    <row r="72" spans="1:4" x14ac:dyDescent="0.2">
      <c r="A72" s="7" t="s">
        <v>877</v>
      </c>
      <c r="C72" s="31">
        <v>10</v>
      </c>
      <c r="D72" s="31">
        <v>10</v>
      </c>
    </row>
    <row r="74" spans="1:4" x14ac:dyDescent="0.2">
      <c r="A74" s="14" t="s">
        <v>40</v>
      </c>
    </row>
    <row r="75" spans="1:4" x14ac:dyDescent="0.2">
      <c r="A75" s="84" t="s">
        <v>58</v>
      </c>
      <c r="B75" s="85"/>
      <c r="C75" s="34" t="s">
        <v>59</v>
      </c>
    </row>
    <row r="76" spans="1:4" x14ac:dyDescent="0.2">
      <c r="A76" s="80" t="s">
        <v>864</v>
      </c>
      <c r="B76" s="81"/>
      <c r="C76" s="35">
        <v>44.246025490000001</v>
      </c>
    </row>
    <row r="77" spans="1:4" x14ac:dyDescent="0.2">
      <c r="A77" s="80" t="s">
        <v>865</v>
      </c>
      <c r="B77" s="81"/>
      <c r="C77" s="35">
        <v>35.662709960000001</v>
      </c>
    </row>
    <row r="78" spans="1:4" x14ac:dyDescent="0.2">
      <c r="A78" s="80" t="s">
        <v>866</v>
      </c>
      <c r="B78" s="81"/>
      <c r="C78" s="35">
        <v>30.375075769999999</v>
      </c>
    </row>
    <row r="79" spans="1:4" x14ac:dyDescent="0.2">
      <c r="A79" s="80" t="s">
        <v>867</v>
      </c>
      <c r="B79" s="81"/>
      <c r="C79" s="35">
        <v>31.624695389999999</v>
      </c>
    </row>
    <row r="80" spans="1:4" x14ac:dyDescent="0.2">
      <c r="A80" s="80" t="s">
        <v>869</v>
      </c>
      <c r="B80" s="81"/>
      <c r="C80" s="35">
        <v>32.330685359999997</v>
      </c>
    </row>
    <row r="81" spans="1:5" x14ac:dyDescent="0.2">
      <c r="A81" s="80" t="s">
        <v>870</v>
      </c>
      <c r="B81" s="81"/>
      <c r="C81" s="35">
        <v>32.224251799999998</v>
      </c>
    </row>
    <row r="82" spans="1:5" x14ac:dyDescent="0.2">
      <c r="A82" s="80" t="s">
        <v>872</v>
      </c>
      <c r="B82" s="81"/>
      <c r="C82" s="35">
        <v>32.86513523</v>
      </c>
    </row>
    <row r="83" spans="1:5" x14ac:dyDescent="0.2">
      <c r="A83" s="80" t="s">
        <v>873</v>
      </c>
      <c r="B83" s="81"/>
      <c r="C83" s="35">
        <v>32.812120100000001</v>
      </c>
    </row>
    <row r="84" spans="1:5" x14ac:dyDescent="0.2">
      <c r="A84" s="7" t="s">
        <v>60</v>
      </c>
    </row>
    <row r="85" spans="1:5" x14ac:dyDescent="0.2">
      <c r="A85" s="7" t="s">
        <v>39</v>
      </c>
    </row>
    <row r="87" spans="1:5" x14ac:dyDescent="0.2">
      <c r="A87" s="14" t="s">
        <v>878</v>
      </c>
      <c r="D87" s="32">
        <v>9.7171819635102297E-2</v>
      </c>
      <c r="E87" s="10" t="s">
        <v>42</v>
      </c>
    </row>
    <row r="89" spans="1:5" x14ac:dyDescent="0.2">
      <c r="A89" s="14" t="s">
        <v>1171</v>
      </c>
      <c r="D89" s="30" t="s">
        <v>41</v>
      </c>
    </row>
    <row r="91" spans="1:5" x14ac:dyDescent="0.2">
      <c r="A91" s="14" t="s">
        <v>879</v>
      </c>
    </row>
    <row r="93" spans="1:5" x14ac:dyDescent="0.2">
      <c r="A93" s="51" t="s">
        <v>781</v>
      </c>
    </row>
    <row r="94" spans="1:5" x14ac:dyDescent="0.2">
      <c r="A94" s="53"/>
    </row>
    <row r="95" spans="1:5" x14ac:dyDescent="0.2">
      <c r="A95" s="53"/>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1" t="s">
        <v>880</v>
      </c>
    </row>
    <row r="108" spans="1:1" x14ac:dyDescent="0.2">
      <c r="A108" s="53"/>
    </row>
    <row r="109" spans="1:1" x14ac:dyDescent="0.2">
      <c r="A109" s="51" t="s">
        <v>881</v>
      </c>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4" spans="1:1" x14ac:dyDescent="0.2">
      <c r="A124" s="51" t="s">
        <v>882</v>
      </c>
    </row>
    <row r="125" spans="1:1" x14ac:dyDescent="0.2">
      <c r="A125" s="53"/>
    </row>
    <row r="126" spans="1:1" x14ac:dyDescent="0.2">
      <c r="A126" s="51" t="s">
        <v>883</v>
      </c>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2"/>
    </row>
  </sheetData>
  <mergeCells count="10">
    <mergeCell ref="A80:B80"/>
    <mergeCell ref="A81:B81"/>
    <mergeCell ref="A82:B82"/>
    <mergeCell ref="A83:B83"/>
    <mergeCell ref="A1:G1"/>
    <mergeCell ref="A75:B75"/>
    <mergeCell ref="A76:B76"/>
    <mergeCell ref="A77:B77"/>
    <mergeCell ref="A78:B78"/>
    <mergeCell ref="A79:B79"/>
  </mergeCells>
  <conditionalFormatting sqref="F2:F3">
    <cfRule type="cellIs" dxfId="81" priority="2" stopIfTrue="1" operator="between">
      <formula>0.009</formula>
      <formula>-0.009</formula>
    </cfRule>
  </conditionalFormatting>
  <conditionalFormatting sqref="F5:F65536">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57"/>
  <sheetViews>
    <sheetView workbookViewId="0">
      <selection sqref="A1:I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3.42578125" style="11" customWidth="1"/>
    <col min="7" max="7" width="27.42578125" style="10" customWidth="1"/>
    <col min="8" max="8" width="19.5703125" style="7" customWidth="1"/>
    <col min="9" max="16384" width="9.140625" style="7"/>
  </cols>
  <sheetData>
    <row r="1" spans="1:11" s="1" customFormat="1" ht="15" x14ac:dyDescent="0.2">
      <c r="A1" s="82" t="s">
        <v>8</v>
      </c>
      <c r="B1" s="83"/>
      <c r="C1" s="83"/>
      <c r="D1" s="83"/>
      <c r="E1" s="83"/>
      <c r="F1" s="83"/>
      <c r="G1" s="83"/>
      <c r="H1" s="83"/>
      <c r="I1" s="83"/>
    </row>
    <row r="2" spans="1:11" s="1" customFormat="1" ht="12" x14ac:dyDescent="0.2">
      <c r="E2" s="5"/>
      <c r="F2" s="9"/>
      <c r="G2" s="10"/>
    </row>
    <row r="3" spans="1:11" s="1" customFormat="1" ht="12" x14ac:dyDescent="0.2">
      <c r="A3" s="8" t="s">
        <v>7</v>
      </c>
      <c r="B3" s="2"/>
      <c r="C3" s="3"/>
      <c r="D3" s="3"/>
      <c r="E3" s="4"/>
      <c r="F3" s="9"/>
      <c r="G3" s="10"/>
    </row>
    <row r="4" spans="1:11" s="1" customFormat="1" ht="50.25" customHeight="1" x14ac:dyDescent="0.2">
      <c r="A4" s="36" t="s">
        <v>2</v>
      </c>
      <c r="B4" s="36" t="s">
        <v>0</v>
      </c>
      <c r="C4" s="37" t="s">
        <v>4</v>
      </c>
      <c r="D4" s="37" t="s">
        <v>1</v>
      </c>
      <c r="E4" s="55" t="s">
        <v>6</v>
      </c>
      <c r="F4" s="55" t="s">
        <v>213</v>
      </c>
      <c r="G4" s="55" t="s">
        <v>214</v>
      </c>
      <c r="H4" s="55" t="s">
        <v>215</v>
      </c>
      <c r="I4" s="55" t="s">
        <v>5</v>
      </c>
      <c r="J4" s="33"/>
      <c r="K4" s="33"/>
    </row>
    <row r="5" spans="1:11" x14ac:dyDescent="0.2">
      <c r="A5" s="38" t="s">
        <v>82</v>
      </c>
      <c r="B5" s="39"/>
      <c r="C5" s="39"/>
      <c r="D5" s="39"/>
      <c r="E5" s="40"/>
      <c r="F5" s="41"/>
      <c r="G5" s="40"/>
      <c r="H5" s="39"/>
      <c r="I5" s="39"/>
    </row>
    <row r="6" spans="1:11" x14ac:dyDescent="0.2">
      <c r="A6" s="38" t="s">
        <v>25</v>
      </c>
      <c r="B6" s="39"/>
      <c r="C6" s="39"/>
      <c r="D6" s="39"/>
      <c r="E6" s="40"/>
      <c r="F6" s="41"/>
      <c r="G6" s="40"/>
      <c r="H6" s="39"/>
      <c r="I6" s="39"/>
    </row>
    <row r="7" spans="1:11" x14ac:dyDescent="0.2">
      <c r="A7" s="39" t="s">
        <v>84</v>
      </c>
      <c r="B7" s="39" t="s">
        <v>83</v>
      </c>
      <c r="C7" s="39" t="s">
        <v>85</v>
      </c>
      <c r="D7" s="42">
        <v>65850</v>
      </c>
      <c r="E7" s="40">
        <v>1111.2846</v>
      </c>
      <c r="F7" s="41">
        <v>7.5161671398617598</v>
      </c>
      <c r="G7" s="40">
        <v>-599.29512499999998</v>
      </c>
      <c r="H7" s="40">
        <v>-4.0533292062216502</v>
      </c>
      <c r="I7" s="43"/>
    </row>
    <row r="8" spans="1:11" x14ac:dyDescent="0.2">
      <c r="A8" s="39" t="s">
        <v>95</v>
      </c>
      <c r="B8" s="39" t="s">
        <v>94</v>
      </c>
      <c r="C8" s="39" t="s">
        <v>85</v>
      </c>
      <c r="D8" s="42">
        <v>113000</v>
      </c>
      <c r="E8" s="40">
        <v>971.8</v>
      </c>
      <c r="F8" s="41">
        <v>6.5727638325210798</v>
      </c>
      <c r="G8" s="40">
        <v>-726.68399999999997</v>
      </c>
      <c r="H8" s="40">
        <v>-4.9149231455770197</v>
      </c>
      <c r="I8" s="43"/>
    </row>
    <row r="9" spans="1:11" x14ac:dyDescent="0.2">
      <c r="A9" s="39" t="s">
        <v>87</v>
      </c>
      <c r="B9" s="39" t="s">
        <v>86</v>
      </c>
      <c r="C9" s="39" t="s">
        <v>85</v>
      </c>
      <c r="D9" s="42">
        <v>100700</v>
      </c>
      <c r="E9" s="40">
        <v>924.07354999999995</v>
      </c>
      <c r="F9" s="41">
        <v>6.2499662564615797</v>
      </c>
      <c r="G9" s="40">
        <v>-510.41899999999998</v>
      </c>
      <c r="H9" s="40">
        <v>-3.45221603481331</v>
      </c>
      <c r="I9" s="43"/>
    </row>
    <row r="10" spans="1:11" x14ac:dyDescent="0.2">
      <c r="A10" s="39" t="s">
        <v>107</v>
      </c>
      <c r="B10" s="39" t="s">
        <v>106</v>
      </c>
      <c r="C10" s="39" t="s">
        <v>108</v>
      </c>
      <c r="D10" s="42">
        <v>90000</v>
      </c>
      <c r="E10" s="40">
        <v>888.88499999999999</v>
      </c>
      <c r="F10" s="41">
        <v>6.0119686965121399</v>
      </c>
      <c r="G10" s="40">
        <v>-729.26700000000005</v>
      </c>
      <c r="H10" s="40">
        <v>-4.9323932515447098</v>
      </c>
      <c r="I10" s="43"/>
    </row>
    <row r="11" spans="1:11" x14ac:dyDescent="0.2">
      <c r="A11" s="39" t="s">
        <v>217</v>
      </c>
      <c r="B11" s="39" t="s">
        <v>216</v>
      </c>
      <c r="C11" s="39" t="s">
        <v>123</v>
      </c>
      <c r="D11" s="42">
        <v>60200</v>
      </c>
      <c r="E11" s="40">
        <v>738.59379999999999</v>
      </c>
      <c r="F11" s="41">
        <v>4.9954750108708703</v>
      </c>
      <c r="G11" s="40">
        <v>-741.30280000000005</v>
      </c>
      <c r="H11" s="40">
        <v>-5.0137973171296704</v>
      </c>
      <c r="I11" s="43"/>
    </row>
    <row r="12" spans="1:11" x14ac:dyDescent="0.2">
      <c r="A12" s="39" t="s">
        <v>219</v>
      </c>
      <c r="B12" s="39" t="s">
        <v>218</v>
      </c>
      <c r="C12" s="39" t="s">
        <v>220</v>
      </c>
      <c r="D12" s="42">
        <v>30000</v>
      </c>
      <c r="E12" s="40">
        <v>737.19</v>
      </c>
      <c r="F12" s="41">
        <v>4.9859804174688396</v>
      </c>
      <c r="G12" s="40">
        <v>-740.44500000000005</v>
      </c>
      <c r="H12" s="40">
        <v>-5.0079955916557699</v>
      </c>
      <c r="I12" s="43"/>
    </row>
    <row r="13" spans="1:11" x14ac:dyDescent="0.2">
      <c r="A13" s="39" t="s">
        <v>222</v>
      </c>
      <c r="B13" s="39" t="s">
        <v>221</v>
      </c>
      <c r="C13" s="39" t="s">
        <v>146</v>
      </c>
      <c r="D13" s="42">
        <v>22200</v>
      </c>
      <c r="E13" s="40">
        <v>644.32169999999996</v>
      </c>
      <c r="F13" s="41">
        <v>4.3578661929085198</v>
      </c>
      <c r="G13" s="40">
        <v>-646.60829999999999</v>
      </c>
      <c r="H13" s="40">
        <v>-4.3733315991437998</v>
      </c>
      <c r="I13" s="43"/>
    </row>
    <row r="14" spans="1:11" x14ac:dyDescent="0.2">
      <c r="A14" s="39" t="s">
        <v>135</v>
      </c>
      <c r="B14" s="39" t="s">
        <v>134</v>
      </c>
      <c r="C14" s="39" t="s">
        <v>93</v>
      </c>
      <c r="D14" s="42">
        <v>38800</v>
      </c>
      <c r="E14" s="40">
        <v>397.19560000000001</v>
      </c>
      <c r="F14" s="41">
        <v>2.6864302059235601</v>
      </c>
      <c r="G14" s="40">
        <v>-321.23520000000002</v>
      </c>
      <c r="H14" s="40">
        <v>-2.1726724678870899</v>
      </c>
      <c r="I14" s="43"/>
    </row>
    <row r="15" spans="1:11" x14ac:dyDescent="0.2">
      <c r="A15" s="39" t="s">
        <v>89</v>
      </c>
      <c r="B15" s="39" t="s">
        <v>88</v>
      </c>
      <c r="C15" s="39" t="s">
        <v>90</v>
      </c>
      <c r="D15" s="42">
        <v>14800</v>
      </c>
      <c r="E15" s="40">
        <v>349.93119999999999</v>
      </c>
      <c r="F15" s="41">
        <v>2.3667577024394899</v>
      </c>
      <c r="G15" s="40"/>
      <c r="H15" s="40"/>
      <c r="I15" s="43"/>
    </row>
    <row r="16" spans="1:11" x14ac:dyDescent="0.2">
      <c r="A16" s="39" t="s">
        <v>92</v>
      </c>
      <c r="B16" s="39" t="s">
        <v>91</v>
      </c>
      <c r="C16" s="39" t="s">
        <v>93</v>
      </c>
      <c r="D16" s="42">
        <v>25300</v>
      </c>
      <c r="E16" s="40">
        <v>316.94574999999998</v>
      </c>
      <c r="F16" s="41">
        <v>2.1436607969451198</v>
      </c>
      <c r="G16" s="40"/>
      <c r="H16" s="40"/>
      <c r="I16" s="43"/>
    </row>
    <row r="17" spans="1:9" x14ac:dyDescent="0.2">
      <c r="A17" s="39" t="s">
        <v>100</v>
      </c>
      <c r="B17" s="39" t="s">
        <v>99</v>
      </c>
      <c r="C17" s="39" t="s">
        <v>101</v>
      </c>
      <c r="D17" s="42">
        <v>9150</v>
      </c>
      <c r="E17" s="40">
        <v>221.47575000000001</v>
      </c>
      <c r="F17" s="41">
        <v>1.49794998907232</v>
      </c>
      <c r="G17" s="40">
        <v>-30.3825</v>
      </c>
      <c r="H17" s="40">
        <v>-0.20549186781392401</v>
      </c>
      <c r="I17" s="43"/>
    </row>
    <row r="18" spans="1:9" x14ac:dyDescent="0.2">
      <c r="A18" s="39" t="s">
        <v>97</v>
      </c>
      <c r="B18" s="39" t="s">
        <v>96</v>
      </c>
      <c r="C18" s="39" t="s">
        <v>98</v>
      </c>
      <c r="D18" s="42">
        <v>25500</v>
      </c>
      <c r="E18" s="40">
        <v>203.82149999999999</v>
      </c>
      <c r="F18" s="41">
        <v>1.3785455685225301</v>
      </c>
      <c r="G18" s="40"/>
      <c r="H18" s="40"/>
      <c r="I18" s="43"/>
    </row>
    <row r="19" spans="1:9" x14ac:dyDescent="0.2">
      <c r="A19" s="39" t="s">
        <v>103</v>
      </c>
      <c r="B19" s="39" t="s">
        <v>102</v>
      </c>
      <c r="C19" s="39" t="s">
        <v>85</v>
      </c>
      <c r="D19" s="42">
        <v>30300</v>
      </c>
      <c r="E19" s="40">
        <v>175.22489999999999</v>
      </c>
      <c r="F19" s="41">
        <v>1.18513262531089</v>
      </c>
      <c r="G19" s="40"/>
      <c r="H19" s="40"/>
      <c r="I19" s="43"/>
    </row>
    <row r="20" spans="1:9" x14ac:dyDescent="0.2">
      <c r="A20" s="39" t="s">
        <v>105</v>
      </c>
      <c r="B20" s="39" t="s">
        <v>104</v>
      </c>
      <c r="C20" s="39" t="s">
        <v>93</v>
      </c>
      <c r="D20" s="42">
        <v>16200</v>
      </c>
      <c r="E20" s="40">
        <v>172.38419999999999</v>
      </c>
      <c r="F20" s="41">
        <v>1.16591956684305</v>
      </c>
      <c r="G20" s="40"/>
      <c r="H20" s="40"/>
      <c r="I20" s="43"/>
    </row>
    <row r="21" spans="1:9" x14ac:dyDescent="0.2">
      <c r="A21" s="39" t="s">
        <v>113</v>
      </c>
      <c r="B21" s="39" t="s">
        <v>112</v>
      </c>
      <c r="C21" s="39" t="s">
        <v>114</v>
      </c>
      <c r="D21" s="42">
        <v>26500</v>
      </c>
      <c r="E21" s="40">
        <v>141.21850000000001</v>
      </c>
      <c r="F21" s="41">
        <v>0.95513053023551997</v>
      </c>
      <c r="G21" s="40"/>
      <c r="H21" s="40"/>
      <c r="I21" s="43"/>
    </row>
    <row r="22" spans="1:9" x14ac:dyDescent="0.2">
      <c r="A22" s="39" t="s">
        <v>110</v>
      </c>
      <c r="B22" s="39" t="s">
        <v>109</v>
      </c>
      <c r="C22" s="39" t="s">
        <v>111</v>
      </c>
      <c r="D22" s="42">
        <v>35700</v>
      </c>
      <c r="E22" s="40">
        <v>140.60445000000001</v>
      </c>
      <c r="F22" s="41">
        <v>0.95097740651524898</v>
      </c>
      <c r="G22" s="40"/>
      <c r="H22" s="40"/>
      <c r="I22" s="43"/>
    </row>
    <row r="23" spans="1:9" x14ac:dyDescent="0.2">
      <c r="A23" s="39" t="s">
        <v>224</v>
      </c>
      <c r="B23" s="39" t="s">
        <v>223</v>
      </c>
      <c r="C23" s="39" t="s">
        <v>85</v>
      </c>
      <c r="D23" s="42">
        <v>7200</v>
      </c>
      <c r="E23" s="40">
        <v>139.53960000000001</v>
      </c>
      <c r="F23" s="41">
        <v>0.94377529953123995</v>
      </c>
      <c r="G23" s="40">
        <v>-140.1156</v>
      </c>
      <c r="H23" s="40">
        <v>-0.947671072290585</v>
      </c>
      <c r="I23" s="43"/>
    </row>
    <row r="24" spans="1:9" x14ac:dyDescent="0.2">
      <c r="A24" s="39" t="s">
        <v>116</v>
      </c>
      <c r="B24" s="39" t="s">
        <v>115</v>
      </c>
      <c r="C24" s="39" t="s">
        <v>117</v>
      </c>
      <c r="D24" s="42">
        <v>78600</v>
      </c>
      <c r="E24" s="40">
        <v>135.19200000000001</v>
      </c>
      <c r="F24" s="41">
        <v>0.91437033139142798</v>
      </c>
      <c r="G24" s="40"/>
      <c r="H24" s="40"/>
      <c r="I24" s="43"/>
    </row>
    <row r="25" spans="1:9" x14ac:dyDescent="0.2">
      <c r="A25" s="39" t="s">
        <v>125</v>
      </c>
      <c r="B25" s="39" t="s">
        <v>124</v>
      </c>
      <c r="C25" s="39" t="s">
        <v>126</v>
      </c>
      <c r="D25" s="42">
        <v>10800</v>
      </c>
      <c r="E25" s="40">
        <v>129.15180000000001</v>
      </c>
      <c r="F25" s="41">
        <v>0.87351747267441504</v>
      </c>
      <c r="G25" s="40"/>
      <c r="H25" s="40"/>
      <c r="I25" s="43"/>
    </row>
    <row r="26" spans="1:9" x14ac:dyDescent="0.2">
      <c r="A26" s="39" t="s">
        <v>122</v>
      </c>
      <c r="B26" s="39" t="s">
        <v>121</v>
      </c>
      <c r="C26" s="39" t="s">
        <v>123</v>
      </c>
      <c r="D26" s="42">
        <v>26400</v>
      </c>
      <c r="E26" s="40">
        <v>128.02680000000001</v>
      </c>
      <c r="F26" s="41">
        <v>0.86590854150381802</v>
      </c>
      <c r="G26" s="40"/>
      <c r="H26" s="40"/>
      <c r="I26" s="43"/>
    </row>
    <row r="27" spans="1:9" x14ac:dyDescent="0.2">
      <c r="A27" s="39" t="s">
        <v>130</v>
      </c>
      <c r="B27" s="39" t="s">
        <v>129</v>
      </c>
      <c r="C27" s="39" t="s">
        <v>101</v>
      </c>
      <c r="D27" s="42">
        <v>48400</v>
      </c>
      <c r="E27" s="40">
        <v>121.605</v>
      </c>
      <c r="F27" s="41">
        <v>0.822474733333738</v>
      </c>
      <c r="G27" s="40"/>
      <c r="H27" s="40"/>
      <c r="I27" s="43"/>
    </row>
    <row r="28" spans="1:9" x14ac:dyDescent="0.2">
      <c r="A28" s="39" t="s">
        <v>128</v>
      </c>
      <c r="B28" s="39" t="s">
        <v>127</v>
      </c>
      <c r="C28" s="39" t="s">
        <v>85</v>
      </c>
      <c r="D28" s="42">
        <v>10400</v>
      </c>
      <c r="E28" s="40">
        <v>119.8912</v>
      </c>
      <c r="F28" s="41">
        <v>0.81088345667580897</v>
      </c>
      <c r="G28" s="40"/>
      <c r="H28" s="40"/>
      <c r="I28" s="43"/>
    </row>
    <row r="29" spans="1:9" x14ac:dyDescent="0.2">
      <c r="A29" s="39" t="s">
        <v>132</v>
      </c>
      <c r="B29" s="39" t="s">
        <v>131</v>
      </c>
      <c r="C29" s="39" t="s">
        <v>133</v>
      </c>
      <c r="D29" s="42">
        <v>14800</v>
      </c>
      <c r="E29" s="40">
        <v>115.01819999999999</v>
      </c>
      <c r="F29" s="41">
        <v>0.77792494859197003</v>
      </c>
      <c r="G29" s="40"/>
      <c r="H29" s="40"/>
      <c r="I29" s="43"/>
    </row>
    <row r="30" spans="1:9" x14ac:dyDescent="0.2">
      <c r="A30" s="39" t="s">
        <v>148</v>
      </c>
      <c r="B30" s="39" t="s">
        <v>147</v>
      </c>
      <c r="C30" s="39" t="s">
        <v>123</v>
      </c>
      <c r="D30" s="42">
        <v>1300</v>
      </c>
      <c r="E30" s="40">
        <v>111.66415000000001</v>
      </c>
      <c r="F30" s="41">
        <v>0.755239850287311</v>
      </c>
      <c r="G30" s="40"/>
      <c r="H30" s="40"/>
      <c r="I30" s="43"/>
    </row>
    <row r="31" spans="1:9" x14ac:dyDescent="0.2">
      <c r="A31" s="39" t="s">
        <v>119</v>
      </c>
      <c r="B31" s="39" t="s">
        <v>118</v>
      </c>
      <c r="C31" s="39" t="s">
        <v>120</v>
      </c>
      <c r="D31" s="42">
        <v>103827</v>
      </c>
      <c r="E31" s="40">
        <v>111.40637099999999</v>
      </c>
      <c r="F31" s="41">
        <v>0.75349636347111104</v>
      </c>
      <c r="G31" s="40"/>
      <c r="H31" s="40"/>
      <c r="I31" s="43"/>
    </row>
    <row r="32" spans="1:9" x14ac:dyDescent="0.2">
      <c r="A32" s="39" t="s">
        <v>137</v>
      </c>
      <c r="B32" s="39" t="s">
        <v>136</v>
      </c>
      <c r="C32" s="39" t="s">
        <v>138</v>
      </c>
      <c r="D32" s="42">
        <v>1300</v>
      </c>
      <c r="E32" s="40">
        <v>98.230599999999995</v>
      </c>
      <c r="F32" s="41">
        <v>0.66438211044129003</v>
      </c>
      <c r="G32" s="40"/>
      <c r="H32" s="40"/>
      <c r="I32" s="43"/>
    </row>
    <row r="33" spans="1:9" x14ac:dyDescent="0.2">
      <c r="A33" s="39" t="s">
        <v>226</v>
      </c>
      <c r="B33" s="39" t="s">
        <v>225</v>
      </c>
      <c r="C33" s="39" t="s">
        <v>117</v>
      </c>
      <c r="D33" s="42">
        <v>47250</v>
      </c>
      <c r="E33" s="40">
        <v>95.019750000000002</v>
      </c>
      <c r="F33" s="41">
        <v>0.64266554453096802</v>
      </c>
      <c r="G33" s="40">
        <v>-95.704875000000001</v>
      </c>
      <c r="H33" s="40">
        <v>-0.64729938361386197</v>
      </c>
      <c r="I33" s="43"/>
    </row>
    <row r="34" spans="1:9" x14ac:dyDescent="0.2">
      <c r="A34" s="39" t="s">
        <v>140</v>
      </c>
      <c r="B34" s="39" t="s">
        <v>139</v>
      </c>
      <c r="C34" s="39" t="s">
        <v>141</v>
      </c>
      <c r="D34" s="42">
        <v>12000</v>
      </c>
      <c r="E34" s="40">
        <v>92.67</v>
      </c>
      <c r="F34" s="41">
        <v>0.62677302362598097</v>
      </c>
      <c r="G34" s="40"/>
      <c r="H34" s="40"/>
      <c r="I34" s="43"/>
    </row>
    <row r="35" spans="1:9" x14ac:dyDescent="0.2">
      <c r="A35" s="39" t="s">
        <v>143</v>
      </c>
      <c r="B35" s="39" t="s">
        <v>142</v>
      </c>
      <c r="C35" s="39" t="s">
        <v>126</v>
      </c>
      <c r="D35" s="42">
        <v>19200</v>
      </c>
      <c r="E35" s="40">
        <v>85.718400000000003</v>
      </c>
      <c r="F35" s="41">
        <v>0.57975591613662802</v>
      </c>
      <c r="G35" s="40"/>
      <c r="H35" s="40"/>
      <c r="I35" s="43"/>
    </row>
    <row r="36" spans="1:9" x14ac:dyDescent="0.2">
      <c r="A36" s="39" t="s">
        <v>150</v>
      </c>
      <c r="B36" s="39" t="s">
        <v>149</v>
      </c>
      <c r="C36" s="39" t="s">
        <v>151</v>
      </c>
      <c r="D36" s="42">
        <v>129800</v>
      </c>
      <c r="E36" s="40">
        <v>84.240200000000002</v>
      </c>
      <c r="F36" s="41">
        <v>0.56975811875318205</v>
      </c>
      <c r="G36" s="40"/>
      <c r="H36" s="40"/>
      <c r="I36" s="43"/>
    </row>
    <row r="37" spans="1:9" x14ac:dyDescent="0.2">
      <c r="A37" s="39" t="s">
        <v>160</v>
      </c>
      <c r="B37" s="39" t="s">
        <v>159</v>
      </c>
      <c r="C37" s="39" t="s">
        <v>161</v>
      </c>
      <c r="D37" s="42">
        <v>4200</v>
      </c>
      <c r="E37" s="40">
        <v>83.208299999999994</v>
      </c>
      <c r="F37" s="41">
        <v>0.56277886890879203</v>
      </c>
      <c r="G37" s="40"/>
      <c r="H37" s="40"/>
      <c r="I37" s="43"/>
    </row>
    <row r="38" spans="1:9" x14ac:dyDescent="0.2">
      <c r="A38" s="39" t="s">
        <v>145</v>
      </c>
      <c r="B38" s="39" t="s">
        <v>144</v>
      </c>
      <c r="C38" s="39" t="s">
        <v>146</v>
      </c>
      <c r="D38" s="42">
        <v>32600</v>
      </c>
      <c r="E38" s="40">
        <v>83.097399999999993</v>
      </c>
      <c r="F38" s="41">
        <v>0.56202879738273004</v>
      </c>
      <c r="G38" s="40"/>
      <c r="H38" s="40"/>
      <c r="I38" s="43"/>
    </row>
    <row r="39" spans="1:9" x14ac:dyDescent="0.2">
      <c r="A39" s="39" t="s">
        <v>153</v>
      </c>
      <c r="B39" s="39" t="s">
        <v>152</v>
      </c>
      <c r="C39" s="39" t="s">
        <v>154</v>
      </c>
      <c r="D39" s="42">
        <v>18700</v>
      </c>
      <c r="E39" s="40">
        <v>81.251499999999993</v>
      </c>
      <c r="F39" s="41">
        <v>0.54954406311801496</v>
      </c>
      <c r="G39" s="40"/>
      <c r="H39" s="40"/>
      <c r="I39" s="43"/>
    </row>
    <row r="40" spans="1:9" x14ac:dyDescent="0.2">
      <c r="A40" s="39" t="s">
        <v>156</v>
      </c>
      <c r="B40" s="39" t="s">
        <v>155</v>
      </c>
      <c r="C40" s="39" t="s">
        <v>151</v>
      </c>
      <c r="D40" s="42">
        <v>32600</v>
      </c>
      <c r="E40" s="40">
        <v>72.5839</v>
      </c>
      <c r="F40" s="41">
        <v>0.490920799283111</v>
      </c>
      <c r="G40" s="40"/>
      <c r="H40" s="40"/>
      <c r="I40" s="43"/>
    </row>
    <row r="41" spans="1:9" x14ac:dyDescent="0.2">
      <c r="A41" s="39" t="s">
        <v>158</v>
      </c>
      <c r="B41" s="39" t="s">
        <v>157</v>
      </c>
      <c r="C41" s="39" t="s">
        <v>138</v>
      </c>
      <c r="D41" s="42">
        <v>20600</v>
      </c>
      <c r="E41" s="40">
        <v>67.959400000000002</v>
      </c>
      <c r="F41" s="41">
        <v>0.45964301955117598</v>
      </c>
      <c r="G41" s="40"/>
      <c r="H41" s="40"/>
      <c r="I41" s="43"/>
    </row>
    <row r="42" spans="1:9" x14ac:dyDescent="0.2">
      <c r="A42" s="39" t="s">
        <v>163</v>
      </c>
      <c r="B42" s="39" t="s">
        <v>162</v>
      </c>
      <c r="C42" s="39" t="s">
        <v>164</v>
      </c>
      <c r="D42" s="42">
        <v>2200</v>
      </c>
      <c r="E42" s="40">
        <v>64.244399999999999</v>
      </c>
      <c r="F42" s="41">
        <v>0.43451663795227102</v>
      </c>
      <c r="G42" s="40"/>
      <c r="H42" s="40"/>
      <c r="I42" s="43"/>
    </row>
    <row r="43" spans="1:9" x14ac:dyDescent="0.2">
      <c r="A43" s="39" t="s">
        <v>168</v>
      </c>
      <c r="B43" s="39" t="s">
        <v>167</v>
      </c>
      <c r="C43" s="39" t="s">
        <v>169</v>
      </c>
      <c r="D43" s="42">
        <v>10300</v>
      </c>
      <c r="E43" s="40">
        <v>61.810299999999998</v>
      </c>
      <c r="F43" s="41">
        <v>0.41805361629684901</v>
      </c>
      <c r="G43" s="40"/>
      <c r="H43" s="40"/>
      <c r="I43" s="43"/>
    </row>
    <row r="44" spans="1:9" x14ac:dyDescent="0.2">
      <c r="A44" s="39" t="s">
        <v>166</v>
      </c>
      <c r="B44" s="39" t="s">
        <v>165</v>
      </c>
      <c r="C44" s="39" t="s">
        <v>108</v>
      </c>
      <c r="D44" s="42">
        <v>3600</v>
      </c>
      <c r="E44" s="40">
        <v>59.482799999999997</v>
      </c>
      <c r="F44" s="41">
        <v>0.40231158314167997</v>
      </c>
      <c r="G44" s="40"/>
      <c r="H44" s="40"/>
      <c r="I44" s="43"/>
    </row>
    <row r="45" spans="1:9" x14ac:dyDescent="0.2">
      <c r="A45" s="39" t="s">
        <v>171</v>
      </c>
      <c r="B45" s="39" t="s">
        <v>170</v>
      </c>
      <c r="C45" s="39" t="s">
        <v>172</v>
      </c>
      <c r="D45" s="42">
        <v>30300</v>
      </c>
      <c r="E45" s="40">
        <v>59.009250000000002</v>
      </c>
      <c r="F45" s="41">
        <v>0.39910873038093703</v>
      </c>
      <c r="G45" s="40"/>
      <c r="H45" s="40"/>
      <c r="I45" s="43"/>
    </row>
    <row r="46" spans="1:9" x14ac:dyDescent="0.2">
      <c r="A46" s="39" t="s">
        <v>174</v>
      </c>
      <c r="B46" s="39" t="s">
        <v>173</v>
      </c>
      <c r="C46" s="39" t="s">
        <v>126</v>
      </c>
      <c r="D46" s="42">
        <v>7700</v>
      </c>
      <c r="E46" s="40">
        <v>58.847250000000003</v>
      </c>
      <c r="F46" s="41">
        <v>0.398013044292371</v>
      </c>
      <c r="G46" s="40"/>
      <c r="H46" s="40"/>
      <c r="I46" s="43"/>
    </row>
    <row r="47" spans="1:9" x14ac:dyDescent="0.2">
      <c r="A47" s="39" t="s">
        <v>178</v>
      </c>
      <c r="B47" s="39" t="s">
        <v>177</v>
      </c>
      <c r="C47" s="39" t="s">
        <v>146</v>
      </c>
      <c r="D47" s="42">
        <v>14800</v>
      </c>
      <c r="E47" s="40">
        <v>56.2622</v>
      </c>
      <c r="F47" s="41">
        <v>0.38052907316121398</v>
      </c>
      <c r="G47" s="40"/>
      <c r="H47" s="40"/>
      <c r="I47" s="43"/>
    </row>
    <row r="48" spans="1:9" x14ac:dyDescent="0.2">
      <c r="A48" s="39" t="s">
        <v>195</v>
      </c>
      <c r="B48" s="39" t="s">
        <v>194</v>
      </c>
      <c r="C48" s="39" t="s">
        <v>133</v>
      </c>
      <c r="D48" s="42">
        <v>3700</v>
      </c>
      <c r="E48" s="40">
        <v>54.741500000000002</v>
      </c>
      <c r="F48" s="41">
        <v>0.37024382726687899</v>
      </c>
      <c r="G48" s="40"/>
      <c r="H48" s="40"/>
      <c r="I48" s="43"/>
    </row>
    <row r="49" spans="1:9" x14ac:dyDescent="0.2">
      <c r="A49" s="39" t="s">
        <v>180</v>
      </c>
      <c r="B49" s="39" t="s">
        <v>179</v>
      </c>
      <c r="C49" s="39" t="s">
        <v>138</v>
      </c>
      <c r="D49" s="42">
        <v>2727</v>
      </c>
      <c r="E49" s="40">
        <v>54.436374000000001</v>
      </c>
      <c r="F49" s="41">
        <v>0.36818010928255901</v>
      </c>
      <c r="G49" s="40"/>
      <c r="H49" s="40"/>
      <c r="I49" s="43"/>
    </row>
    <row r="50" spans="1:9" x14ac:dyDescent="0.2">
      <c r="A50" s="39" t="s">
        <v>184</v>
      </c>
      <c r="B50" s="39" t="s">
        <v>183</v>
      </c>
      <c r="C50" s="39" t="s">
        <v>185</v>
      </c>
      <c r="D50" s="42">
        <v>4300</v>
      </c>
      <c r="E50" s="40">
        <v>53.814500000000002</v>
      </c>
      <c r="F50" s="41">
        <v>0.36397406798230703</v>
      </c>
      <c r="G50" s="40"/>
      <c r="H50" s="40"/>
      <c r="I50" s="43"/>
    </row>
    <row r="51" spans="1:9" x14ac:dyDescent="0.2">
      <c r="A51" s="39" t="s">
        <v>182</v>
      </c>
      <c r="B51" s="39" t="s">
        <v>181</v>
      </c>
      <c r="C51" s="39" t="s">
        <v>108</v>
      </c>
      <c r="D51" s="42">
        <v>5900</v>
      </c>
      <c r="E51" s="40">
        <v>53.574950000000001</v>
      </c>
      <c r="F51" s="41">
        <v>0.362353872905048</v>
      </c>
      <c r="G51" s="40"/>
      <c r="H51" s="40"/>
      <c r="I51" s="43"/>
    </row>
    <row r="52" spans="1:9" x14ac:dyDescent="0.2">
      <c r="A52" s="39" t="s">
        <v>187</v>
      </c>
      <c r="B52" s="39" t="s">
        <v>186</v>
      </c>
      <c r="C52" s="39" t="s">
        <v>188</v>
      </c>
      <c r="D52" s="42">
        <v>3800</v>
      </c>
      <c r="E52" s="40">
        <v>53.177199999999999</v>
      </c>
      <c r="F52" s="41">
        <v>0.35966369301784301</v>
      </c>
      <c r="G52" s="40"/>
      <c r="H52" s="40"/>
      <c r="I52" s="43"/>
    </row>
    <row r="53" spans="1:9" x14ac:dyDescent="0.2">
      <c r="A53" s="39" t="s">
        <v>190</v>
      </c>
      <c r="B53" s="39" t="s">
        <v>189</v>
      </c>
      <c r="C53" s="39" t="s">
        <v>191</v>
      </c>
      <c r="D53" s="42">
        <v>2400</v>
      </c>
      <c r="E53" s="40">
        <v>51.115200000000002</v>
      </c>
      <c r="F53" s="41">
        <v>0.34571736761893601</v>
      </c>
      <c r="G53" s="40"/>
      <c r="H53" s="40"/>
      <c r="I53" s="43"/>
    </row>
    <row r="54" spans="1:9" x14ac:dyDescent="0.2">
      <c r="A54" s="39" t="s">
        <v>193</v>
      </c>
      <c r="B54" s="39" t="s">
        <v>192</v>
      </c>
      <c r="C54" s="39" t="s">
        <v>146</v>
      </c>
      <c r="D54" s="42">
        <v>6300</v>
      </c>
      <c r="E54" s="40">
        <v>50.340150000000001</v>
      </c>
      <c r="F54" s="41">
        <v>0.340475321304472</v>
      </c>
      <c r="G54" s="40"/>
      <c r="H54" s="40"/>
      <c r="I54" s="43"/>
    </row>
    <row r="55" spans="1:9" x14ac:dyDescent="0.2">
      <c r="A55" s="39" t="s">
        <v>200</v>
      </c>
      <c r="B55" s="39" t="s">
        <v>199</v>
      </c>
      <c r="C55" s="39" t="s">
        <v>201</v>
      </c>
      <c r="D55" s="42">
        <v>4800</v>
      </c>
      <c r="E55" s="40">
        <v>44.719200000000001</v>
      </c>
      <c r="F55" s="41">
        <v>0.30245805760370098</v>
      </c>
      <c r="G55" s="40"/>
      <c r="H55" s="40"/>
      <c r="I55" s="43"/>
    </row>
    <row r="56" spans="1:9" x14ac:dyDescent="0.2">
      <c r="A56" s="39" t="s">
        <v>176</v>
      </c>
      <c r="B56" s="39" t="s">
        <v>175</v>
      </c>
      <c r="C56" s="39" t="s">
        <v>138</v>
      </c>
      <c r="D56" s="42">
        <v>2500</v>
      </c>
      <c r="E56" s="40">
        <v>44.071249999999999</v>
      </c>
      <c r="F56" s="41">
        <v>0.29807565142415599</v>
      </c>
      <c r="G56" s="40"/>
      <c r="H56" s="40"/>
      <c r="I56" s="43"/>
    </row>
    <row r="57" spans="1:9" x14ac:dyDescent="0.2">
      <c r="A57" s="39" t="s">
        <v>198</v>
      </c>
      <c r="B57" s="21" t="s">
        <v>1055</v>
      </c>
      <c r="C57" s="39" t="s">
        <v>108</v>
      </c>
      <c r="D57" s="42">
        <v>3666</v>
      </c>
      <c r="E57" s="40">
        <v>39.592799999999997</v>
      </c>
      <c r="F57" s="41">
        <v>0.267785680045525</v>
      </c>
      <c r="G57" s="40"/>
      <c r="H57" s="40"/>
      <c r="I57" s="43"/>
    </row>
    <row r="58" spans="1:9" x14ac:dyDescent="0.2">
      <c r="A58" s="39" t="s">
        <v>197</v>
      </c>
      <c r="B58" s="39" t="s">
        <v>196</v>
      </c>
      <c r="C58" s="39" t="s">
        <v>123</v>
      </c>
      <c r="D58" s="42">
        <v>900</v>
      </c>
      <c r="E58" s="40">
        <v>29.709900000000001</v>
      </c>
      <c r="F58" s="41">
        <v>0.20094274149806399</v>
      </c>
      <c r="G58" s="40"/>
      <c r="H58" s="40"/>
      <c r="I58" s="43"/>
    </row>
    <row r="59" spans="1:9" x14ac:dyDescent="0.2">
      <c r="A59" s="38" t="s">
        <v>26</v>
      </c>
      <c r="B59" s="38"/>
      <c r="C59" s="38"/>
      <c r="D59" s="38"/>
      <c r="E59" s="44">
        <f>SUM(E7:E58)</f>
        <v>10979.374295000001</v>
      </c>
      <c r="F59" s="45">
        <f>SUM(F7:F58)</f>
        <v>74.258936272780048</v>
      </c>
      <c r="G59" s="44">
        <f>SUM(G7:G58)</f>
        <v>-5281.4593999999997</v>
      </c>
      <c r="H59" s="44">
        <f>SUM(H7:H58)</f>
        <v>-35.721120937691396</v>
      </c>
      <c r="I59" s="38"/>
    </row>
    <row r="60" spans="1:9" x14ac:dyDescent="0.2">
      <c r="A60" s="39"/>
      <c r="B60" s="39"/>
      <c r="C60" s="39"/>
      <c r="D60" s="39"/>
      <c r="E60" s="40"/>
      <c r="F60" s="41"/>
      <c r="G60" s="40"/>
      <c r="H60" s="39"/>
      <c r="I60" s="39"/>
    </row>
    <row r="61" spans="1:9" x14ac:dyDescent="0.2">
      <c r="A61" s="38" t="s">
        <v>210</v>
      </c>
      <c r="B61" s="39"/>
      <c r="C61" s="39"/>
      <c r="D61" s="39"/>
      <c r="E61" s="40"/>
      <c r="F61" s="41"/>
      <c r="G61" s="40"/>
      <c r="H61" s="39"/>
      <c r="I61" s="39"/>
    </row>
    <row r="62" spans="1:9" x14ac:dyDescent="0.2">
      <c r="A62" s="39" t="s">
        <v>212</v>
      </c>
      <c r="B62" s="39" t="s">
        <v>211</v>
      </c>
      <c r="C62" s="39" t="s">
        <v>201</v>
      </c>
      <c r="D62" s="42">
        <v>1200</v>
      </c>
      <c r="E62" s="40">
        <v>58.145404200000002</v>
      </c>
      <c r="F62" s="41">
        <v>0.39326611417275098</v>
      </c>
      <c r="G62" s="40"/>
      <c r="H62" s="40"/>
      <c r="I62" s="43"/>
    </row>
    <row r="63" spans="1:9" x14ac:dyDescent="0.2">
      <c r="A63" s="38" t="s">
        <v>26</v>
      </c>
      <c r="B63" s="38"/>
      <c r="C63" s="38"/>
      <c r="D63" s="38"/>
      <c r="E63" s="44">
        <f>SUM(E61:E62)</f>
        <v>58.145404200000002</v>
      </c>
      <c r="F63" s="45">
        <f>SUM(F61:F62)</f>
        <v>0.39326611417275098</v>
      </c>
      <c r="G63" s="44"/>
      <c r="H63" s="38"/>
      <c r="I63" s="38"/>
    </row>
    <row r="64" spans="1:9" x14ac:dyDescent="0.2">
      <c r="A64" s="39"/>
      <c r="B64" s="39"/>
      <c r="C64" s="39"/>
      <c r="D64" s="39"/>
      <c r="E64" s="40"/>
      <c r="F64" s="41"/>
      <c r="G64" s="40"/>
      <c r="H64" s="39"/>
      <c r="I64" s="39"/>
    </row>
    <row r="65" spans="1:9" x14ac:dyDescent="0.2">
      <c r="A65" s="38" t="s">
        <v>61</v>
      </c>
      <c r="B65" s="39"/>
      <c r="C65" s="39"/>
      <c r="D65" s="39"/>
      <c r="E65" s="40"/>
      <c r="F65" s="41"/>
      <c r="G65" s="40"/>
      <c r="H65" s="39"/>
      <c r="I65" s="39"/>
    </row>
    <row r="66" spans="1:9" x14ac:dyDescent="0.2">
      <c r="A66" s="39" t="s">
        <v>70</v>
      </c>
      <c r="B66" s="39" t="s">
        <v>69</v>
      </c>
      <c r="C66" s="39" t="s">
        <v>64</v>
      </c>
      <c r="D66" s="42">
        <v>750000</v>
      </c>
      <c r="E66" s="40">
        <v>780.03075000000001</v>
      </c>
      <c r="F66" s="41">
        <v>5.2757335890659496</v>
      </c>
      <c r="G66" s="43"/>
      <c r="H66" s="43"/>
      <c r="I66" s="43">
        <v>7.1124205684500099</v>
      </c>
    </row>
    <row r="67" spans="1:9" x14ac:dyDescent="0.2">
      <c r="A67" s="39" t="s">
        <v>66</v>
      </c>
      <c r="B67" s="39" t="s">
        <v>65</v>
      </c>
      <c r="C67" s="39" t="s">
        <v>64</v>
      </c>
      <c r="D67" s="42">
        <v>300000</v>
      </c>
      <c r="E67" s="40">
        <v>290.27178329999998</v>
      </c>
      <c r="F67" s="41">
        <v>1.9632515732410301</v>
      </c>
      <c r="G67" s="43"/>
      <c r="H67" s="43"/>
      <c r="I67" s="43">
        <v>7.0823629153124896</v>
      </c>
    </row>
    <row r="68" spans="1:9" x14ac:dyDescent="0.2">
      <c r="A68" s="38" t="s">
        <v>26</v>
      </c>
      <c r="B68" s="38"/>
      <c r="C68" s="38"/>
      <c r="D68" s="38"/>
      <c r="E68" s="44">
        <f>SUM(E66:E67)</f>
        <v>1070.3025333000001</v>
      </c>
      <c r="F68" s="45">
        <f>SUM(F66:F67)</f>
        <v>7.2389851623069799</v>
      </c>
      <c r="G68" s="44"/>
      <c r="H68" s="38"/>
      <c r="I68" s="38"/>
    </row>
    <row r="69" spans="1:9" x14ac:dyDescent="0.2">
      <c r="A69" s="39"/>
      <c r="B69" s="39"/>
      <c r="C69" s="39"/>
      <c r="D69" s="39"/>
      <c r="E69" s="40"/>
      <c r="F69" s="41"/>
      <c r="G69" s="40"/>
      <c r="H69" s="39"/>
      <c r="I69" s="39"/>
    </row>
    <row r="70" spans="1:9" x14ac:dyDescent="0.2">
      <c r="A70" s="38" t="s">
        <v>29</v>
      </c>
      <c r="B70" s="38"/>
      <c r="C70" s="38"/>
      <c r="D70" s="38"/>
      <c r="E70" s="44">
        <f>E59+E63+E68</f>
        <v>12107.822232500002</v>
      </c>
      <c r="F70" s="45">
        <f>F59+F63+F68</f>
        <v>81.891187549259769</v>
      </c>
      <c r="G70" s="44"/>
      <c r="H70" s="38"/>
      <c r="I70" s="38"/>
    </row>
    <row r="71" spans="1:9" x14ac:dyDescent="0.2">
      <c r="A71" s="38"/>
      <c r="B71" s="38"/>
      <c r="C71" s="38"/>
      <c r="D71" s="38"/>
      <c r="E71" s="44"/>
      <c r="F71" s="45"/>
      <c r="G71" s="44"/>
      <c r="H71" s="38"/>
      <c r="I71" s="38"/>
    </row>
    <row r="72" spans="1:9" x14ac:dyDescent="0.2">
      <c r="A72" s="38" t="s">
        <v>227</v>
      </c>
      <c r="B72" s="38"/>
      <c r="C72" s="38"/>
      <c r="D72" s="38"/>
      <c r="E72" s="44">
        <v>1324.550655</v>
      </c>
      <c r="F72" s="45">
        <v>8.9585909029904407</v>
      </c>
      <c r="G72" s="44"/>
      <c r="H72" s="38"/>
      <c r="I72" s="38"/>
    </row>
    <row r="73" spans="1:9" x14ac:dyDescent="0.2">
      <c r="A73" s="38"/>
      <c r="B73" s="38"/>
      <c r="C73" s="38"/>
      <c r="D73" s="38"/>
      <c r="E73" s="44"/>
      <c r="F73" s="45"/>
      <c r="G73" s="44"/>
      <c r="H73" s="38"/>
      <c r="I73" s="38"/>
    </row>
    <row r="74" spans="1:9" x14ac:dyDescent="0.2">
      <c r="A74" s="38" t="s">
        <v>31</v>
      </c>
      <c r="B74" s="38"/>
      <c r="C74" s="38"/>
      <c r="D74" s="38"/>
      <c r="E74" s="44">
        <f>E76-(E59+E63+E68+E72)</f>
        <v>1352.8837375999992</v>
      </c>
      <c r="F74" s="45">
        <f>F76-(F59+F63+F68+F72)</f>
        <v>9.1502215477497941</v>
      </c>
      <c r="G74" s="44"/>
      <c r="H74" s="38"/>
      <c r="I74" s="38"/>
    </row>
    <row r="75" spans="1:9" x14ac:dyDescent="0.2">
      <c r="A75" s="39"/>
      <c r="B75" s="39"/>
      <c r="C75" s="39"/>
      <c r="D75" s="39"/>
      <c r="E75" s="40"/>
      <c r="F75" s="41"/>
      <c r="G75" s="40"/>
      <c r="H75" s="39"/>
      <c r="I75" s="39"/>
    </row>
    <row r="76" spans="1:9" x14ac:dyDescent="0.2">
      <c r="A76" s="46" t="s">
        <v>30</v>
      </c>
      <c r="B76" s="46"/>
      <c r="C76" s="46"/>
      <c r="D76" s="46"/>
      <c r="E76" s="47">
        <v>14785.256625100001</v>
      </c>
      <c r="F76" s="48">
        <v>100</v>
      </c>
      <c r="G76" s="47"/>
      <c r="H76" s="46"/>
      <c r="I76" s="46"/>
    </row>
    <row r="77" spans="1:9" x14ac:dyDescent="0.2">
      <c r="A77" s="14"/>
      <c r="B77" s="14"/>
      <c r="C77" s="14"/>
      <c r="D77" s="14"/>
      <c r="E77" s="59"/>
      <c r="F77" s="15"/>
      <c r="G77" s="59"/>
      <c r="H77" s="14"/>
      <c r="I77" s="14"/>
    </row>
    <row r="78" spans="1:9" x14ac:dyDescent="0.2">
      <c r="A78" s="60" t="s">
        <v>1060</v>
      </c>
    </row>
    <row r="79" spans="1:9" x14ac:dyDescent="0.2">
      <c r="A79" s="51"/>
    </row>
    <row r="80" spans="1:9" x14ac:dyDescent="0.2">
      <c r="A80" s="14" t="s">
        <v>34</v>
      </c>
    </row>
    <row r="81" spans="1:4" x14ac:dyDescent="0.2">
      <c r="A81" s="14" t="s">
        <v>35</v>
      </c>
    </row>
    <row r="82" spans="1:4" x14ac:dyDescent="0.2">
      <c r="A82" s="14" t="s">
        <v>36</v>
      </c>
      <c r="B82" s="14"/>
      <c r="C82" s="30" t="s">
        <v>38</v>
      </c>
      <c r="D82" s="14" t="s">
        <v>37</v>
      </c>
    </row>
    <row r="83" spans="1:4" x14ac:dyDescent="0.2">
      <c r="A83" s="7" t="s">
        <v>71</v>
      </c>
      <c r="C83" s="31">
        <v>13.193300000000001</v>
      </c>
      <c r="D83" s="31">
        <v>13.257400000000001</v>
      </c>
    </row>
    <row r="84" spans="1:4" x14ac:dyDescent="0.2">
      <c r="A84" s="7" t="s">
        <v>73</v>
      </c>
      <c r="C84" s="31">
        <v>11.8405</v>
      </c>
      <c r="D84" s="31">
        <v>11.898099999999999</v>
      </c>
    </row>
    <row r="85" spans="1:4" x14ac:dyDescent="0.2">
      <c r="A85" s="7" t="s">
        <v>76</v>
      </c>
      <c r="C85" s="31">
        <v>11.7187</v>
      </c>
      <c r="D85" s="31">
        <v>11.5344</v>
      </c>
    </row>
    <row r="86" spans="1:4" x14ac:dyDescent="0.2">
      <c r="A86" s="7" t="s">
        <v>77</v>
      </c>
      <c r="C86" s="31">
        <v>11.549899999999999</v>
      </c>
      <c r="D86" s="31">
        <v>11.194100000000001</v>
      </c>
    </row>
    <row r="87" spans="1:4" x14ac:dyDescent="0.2">
      <c r="A87" s="7" t="s">
        <v>72</v>
      </c>
      <c r="C87" s="31">
        <v>14.0586</v>
      </c>
      <c r="D87" s="31">
        <v>14.220700000000001</v>
      </c>
    </row>
    <row r="88" spans="1:4" x14ac:dyDescent="0.2">
      <c r="A88" s="7" t="s">
        <v>74</v>
      </c>
      <c r="C88" s="31">
        <v>12.6904</v>
      </c>
      <c r="D88" s="31">
        <v>12.8352</v>
      </c>
    </row>
    <row r="89" spans="1:4" x14ac:dyDescent="0.2">
      <c r="A89" s="7" t="s">
        <v>78</v>
      </c>
      <c r="C89" s="31">
        <v>12.521000000000001</v>
      </c>
      <c r="D89" s="31">
        <v>12.219799999999999</v>
      </c>
    </row>
    <row r="90" spans="1:4" x14ac:dyDescent="0.2">
      <c r="A90" s="7" t="s">
        <v>79</v>
      </c>
      <c r="C90" s="31">
        <v>12.388400000000001</v>
      </c>
      <c r="D90" s="31">
        <v>12.1059</v>
      </c>
    </row>
    <row r="92" spans="1:4" x14ac:dyDescent="0.2">
      <c r="A92" s="14" t="s">
        <v>40</v>
      </c>
    </row>
    <row r="93" spans="1:4" x14ac:dyDescent="0.2">
      <c r="A93" s="84" t="s">
        <v>58</v>
      </c>
      <c r="B93" s="85"/>
      <c r="C93" s="34" t="s">
        <v>59</v>
      </c>
    </row>
    <row r="94" spans="1:4" x14ac:dyDescent="0.2">
      <c r="A94" s="80" t="s">
        <v>76</v>
      </c>
      <c r="B94" s="81"/>
      <c r="C94" s="35">
        <v>0.24</v>
      </c>
    </row>
    <row r="95" spans="1:4" x14ac:dyDescent="0.2">
      <c r="A95" s="80" t="s">
        <v>77</v>
      </c>
      <c r="B95" s="81"/>
      <c r="C95" s="35">
        <v>0.41</v>
      </c>
    </row>
    <row r="96" spans="1:4" x14ac:dyDescent="0.2">
      <c r="A96" s="80" t="s">
        <v>78</v>
      </c>
      <c r="B96" s="81"/>
      <c r="C96" s="35">
        <v>0.44</v>
      </c>
    </row>
    <row r="97" spans="1:9" x14ac:dyDescent="0.2">
      <c r="A97" s="80" t="s">
        <v>79</v>
      </c>
      <c r="B97" s="81"/>
      <c r="C97" s="35">
        <v>0.42</v>
      </c>
    </row>
    <row r="98" spans="1:9" x14ac:dyDescent="0.2">
      <c r="A98" s="7" t="s">
        <v>60</v>
      </c>
    </row>
    <row r="99" spans="1:9" x14ac:dyDescent="0.2">
      <c r="A99" s="7" t="s">
        <v>39</v>
      </c>
    </row>
    <row r="101" spans="1:9" x14ac:dyDescent="0.2">
      <c r="A101" s="14" t="s">
        <v>228</v>
      </c>
      <c r="D101" s="32" t="s">
        <v>1175</v>
      </c>
    </row>
    <row r="103" spans="1:9" x14ac:dyDescent="0.2">
      <c r="A103" s="14" t="s">
        <v>229</v>
      </c>
      <c r="D103" s="32">
        <f>ABS(+H59+H63)</f>
        <v>35.721120937691396</v>
      </c>
    </row>
    <row r="105" spans="1:9" x14ac:dyDescent="0.2">
      <c r="A105" s="14" t="s">
        <v>230</v>
      </c>
      <c r="D105" s="49">
        <v>2.2705313172461126</v>
      </c>
    </row>
    <row r="107" spans="1:9" x14ac:dyDescent="0.2">
      <c r="A107" s="14" t="s">
        <v>231</v>
      </c>
      <c r="D107" s="32">
        <v>1.65475170348346</v>
      </c>
      <c r="E107" s="10" t="s">
        <v>42</v>
      </c>
    </row>
    <row r="109" spans="1:9" x14ac:dyDescent="0.2">
      <c r="A109" s="14" t="s">
        <v>1172</v>
      </c>
      <c r="D109" s="30" t="s">
        <v>41</v>
      </c>
    </row>
    <row r="111" spans="1:9" x14ac:dyDescent="0.2">
      <c r="A111" s="14" t="s">
        <v>779</v>
      </c>
      <c r="F111" s="10"/>
      <c r="H111" s="10"/>
      <c r="I111" s="10"/>
    </row>
    <row r="112" spans="1:9" x14ac:dyDescent="0.2">
      <c r="A112" s="50"/>
      <c r="F112" s="10"/>
      <c r="H112" s="10"/>
      <c r="I112" s="10"/>
    </row>
    <row r="113" spans="1:9" x14ac:dyDescent="0.2">
      <c r="A113" s="51" t="s">
        <v>781</v>
      </c>
      <c r="F113" s="10"/>
      <c r="H113" s="10"/>
      <c r="I113" s="10"/>
    </row>
    <row r="114" spans="1:9" x14ac:dyDescent="0.2">
      <c r="A114" s="52"/>
      <c r="F114" s="10"/>
      <c r="H114" s="10"/>
      <c r="I114" s="10"/>
    </row>
    <row r="115" spans="1:9" x14ac:dyDescent="0.2">
      <c r="A115" s="53"/>
      <c r="F115" s="10"/>
      <c r="H115" s="10"/>
      <c r="I115" s="10"/>
    </row>
    <row r="116" spans="1:9" x14ac:dyDescent="0.2">
      <c r="A116" s="53"/>
      <c r="F116" s="10"/>
      <c r="H116" s="10"/>
      <c r="I116" s="10"/>
    </row>
    <row r="117" spans="1:9" x14ac:dyDescent="0.2">
      <c r="A117" s="53"/>
      <c r="F117" s="10"/>
      <c r="H117" s="10"/>
      <c r="I117" s="10"/>
    </row>
    <row r="118" spans="1:9" x14ac:dyDescent="0.2">
      <c r="A118" s="53"/>
      <c r="F118" s="10"/>
      <c r="H118" s="10"/>
      <c r="I118" s="10"/>
    </row>
    <row r="119" spans="1:9" x14ac:dyDescent="0.2">
      <c r="A119" s="53"/>
      <c r="F119" s="10"/>
      <c r="H119" s="10"/>
      <c r="I119" s="10"/>
    </row>
    <row r="120" spans="1:9" x14ac:dyDescent="0.2">
      <c r="A120" s="53"/>
      <c r="F120" s="10"/>
      <c r="H120" s="10"/>
      <c r="I120" s="10"/>
    </row>
    <row r="121" spans="1:9" x14ac:dyDescent="0.2">
      <c r="A121" s="53"/>
      <c r="F121" s="10"/>
      <c r="H121" s="10"/>
      <c r="I121" s="10"/>
    </row>
    <row r="122" spans="1:9" x14ac:dyDescent="0.2">
      <c r="A122" s="53"/>
      <c r="F122" s="10"/>
      <c r="H122" s="10"/>
      <c r="I122" s="10"/>
    </row>
    <row r="123" spans="1:9" x14ac:dyDescent="0.2">
      <c r="A123" s="53"/>
      <c r="F123" s="10"/>
      <c r="H123" s="10"/>
      <c r="I123" s="10"/>
    </row>
    <row r="124" spans="1:9" x14ac:dyDescent="0.2">
      <c r="A124" s="53"/>
      <c r="F124" s="10"/>
      <c r="H124" s="10"/>
      <c r="I124" s="10"/>
    </row>
    <row r="125" spans="1:9" x14ac:dyDescent="0.2">
      <c r="A125" s="53"/>
      <c r="F125" s="10"/>
      <c r="H125" s="10"/>
      <c r="I125" s="10"/>
    </row>
    <row r="126" spans="1:9" x14ac:dyDescent="0.2">
      <c r="A126" s="51" t="s">
        <v>780</v>
      </c>
      <c r="F126" s="10"/>
      <c r="H126" s="10"/>
      <c r="I126" s="10"/>
    </row>
    <row r="127" spans="1:9" x14ac:dyDescent="0.2">
      <c r="A127" s="53"/>
      <c r="F127" s="10"/>
      <c r="H127" s="10"/>
      <c r="I127" s="10"/>
    </row>
    <row r="128" spans="1:9" x14ac:dyDescent="0.2">
      <c r="A128" s="51" t="s">
        <v>782</v>
      </c>
      <c r="F128" s="10"/>
      <c r="H128" s="10"/>
      <c r="I128" s="10"/>
    </row>
    <row r="129" spans="1:9" x14ac:dyDescent="0.2">
      <c r="A129" s="53"/>
      <c r="F129" s="10"/>
      <c r="H129" s="10"/>
      <c r="I129" s="10"/>
    </row>
    <row r="130" spans="1:9" x14ac:dyDescent="0.2">
      <c r="A130" s="53"/>
      <c r="F130" s="10"/>
      <c r="H130" s="10"/>
      <c r="I130" s="10"/>
    </row>
    <row r="131" spans="1:9" x14ac:dyDescent="0.2">
      <c r="A131" s="53"/>
      <c r="F131" s="10"/>
      <c r="H131" s="10"/>
      <c r="I131" s="10"/>
    </row>
    <row r="132" spans="1:9" x14ac:dyDescent="0.2">
      <c r="A132" s="53"/>
      <c r="F132" s="10"/>
      <c r="H132" s="10"/>
      <c r="I132" s="10"/>
    </row>
    <row r="133" spans="1:9" x14ac:dyDescent="0.2">
      <c r="A133" s="53"/>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A140" s="53"/>
      <c r="F140" s="10"/>
      <c r="H140" s="10"/>
      <c r="I140" s="10"/>
    </row>
    <row r="141" spans="1:9" x14ac:dyDescent="0.2">
      <c r="A141" s="53"/>
      <c r="F141" s="10"/>
      <c r="H141" s="10"/>
      <c r="I141" s="10"/>
    </row>
    <row r="142" spans="1:9" x14ac:dyDescent="0.2">
      <c r="F142" s="10"/>
      <c r="H142" s="10"/>
      <c r="I142" s="10"/>
    </row>
    <row r="143" spans="1:9" x14ac:dyDescent="0.2">
      <c r="F143" s="10"/>
      <c r="H143" s="10"/>
      <c r="I143" s="10"/>
    </row>
    <row r="144" spans="1:9" x14ac:dyDescent="0.2">
      <c r="F144" s="10"/>
      <c r="H144" s="10"/>
      <c r="I144" s="10"/>
    </row>
    <row r="145" spans="6:9" x14ac:dyDescent="0.2">
      <c r="F145" s="10"/>
      <c r="H145" s="10"/>
      <c r="I145" s="10"/>
    </row>
    <row r="146" spans="6:9" x14ac:dyDescent="0.2">
      <c r="F146" s="10"/>
      <c r="H146" s="10"/>
      <c r="I146" s="10"/>
    </row>
    <row r="147" spans="6:9" x14ac:dyDescent="0.2">
      <c r="F147" s="10"/>
      <c r="H147" s="10"/>
      <c r="I147" s="10"/>
    </row>
    <row r="148" spans="6:9" x14ac:dyDescent="0.2">
      <c r="F148" s="10"/>
      <c r="H148" s="10"/>
      <c r="I148" s="10"/>
    </row>
    <row r="149" spans="6:9" x14ac:dyDescent="0.2">
      <c r="F149" s="10"/>
      <c r="H149" s="10"/>
      <c r="I149" s="10"/>
    </row>
    <row r="150" spans="6:9" x14ac:dyDescent="0.2">
      <c r="F150" s="10"/>
      <c r="H150" s="10"/>
      <c r="I150" s="10"/>
    </row>
    <row r="151" spans="6:9" x14ac:dyDescent="0.2">
      <c r="F151" s="10"/>
      <c r="H151" s="10"/>
      <c r="I151" s="10"/>
    </row>
    <row r="152" spans="6:9" x14ac:dyDescent="0.2">
      <c r="F152" s="10"/>
      <c r="H152" s="10"/>
      <c r="I152" s="10"/>
    </row>
    <row r="153" spans="6:9" x14ac:dyDescent="0.2">
      <c r="F153" s="10"/>
      <c r="H153" s="10"/>
      <c r="I153" s="10"/>
    </row>
    <row r="154" spans="6:9" x14ac:dyDescent="0.2">
      <c r="F154" s="10"/>
      <c r="H154" s="10"/>
      <c r="I154" s="10"/>
    </row>
    <row r="155" spans="6:9" x14ac:dyDescent="0.2">
      <c r="F155" s="10"/>
      <c r="H155" s="10"/>
      <c r="I155" s="10"/>
    </row>
    <row r="156" spans="6:9" x14ac:dyDescent="0.2">
      <c r="F156" s="10"/>
      <c r="H156" s="10"/>
      <c r="I156" s="10"/>
    </row>
    <row r="157" spans="6:9" x14ac:dyDescent="0.2">
      <c r="F157" s="10"/>
      <c r="H157" s="10"/>
      <c r="I157" s="10"/>
    </row>
    <row r="158" spans="6:9" x14ac:dyDescent="0.2">
      <c r="F158" s="10"/>
      <c r="H158" s="10"/>
      <c r="I158" s="10"/>
    </row>
    <row r="159" spans="6:9" x14ac:dyDescent="0.2">
      <c r="F159" s="10"/>
      <c r="H159" s="10"/>
      <c r="I159" s="10"/>
    </row>
    <row r="160" spans="6: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F444" s="10"/>
      <c r="H444" s="10"/>
      <c r="I444" s="10"/>
    </row>
    <row r="445" spans="6:9" x14ac:dyDescent="0.2">
      <c r="F445" s="10"/>
      <c r="H445" s="10"/>
      <c r="I445" s="10"/>
    </row>
    <row r="446" spans="6:9" x14ac:dyDescent="0.2">
      <c r="F446" s="10"/>
      <c r="H446" s="10"/>
      <c r="I446" s="10"/>
    </row>
    <row r="447" spans="6:9" x14ac:dyDescent="0.2">
      <c r="F447" s="10"/>
      <c r="H447" s="10"/>
      <c r="I447" s="10"/>
    </row>
    <row r="448" spans="6:9" x14ac:dyDescent="0.2">
      <c r="G448" s="11"/>
      <c r="H448" s="11"/>
      <c r="I448" s="11"/>
    </row>
    <row r="449" spans="7:9" x14ac:dyDescent="0.2">
      <c r="G449" s="11"/>
      <c r="H449" s="11"/>
      <c r="I449" s="11"/>
    </row>
    <row r="450" spans="7:9" x14ac:dyDescent="0.2">
      <c r="G450" s="11"/>
      <c r="H450" s="11"/>
      <c r="I450" s="11"/>
    </row>
    <row r="451" spans="7:9" x14ac:dyDescent="0.2">
      <c r="G451" s="11"/>
      <c r="H451" s="11"/>
      <c r="I451" s="11"/>
    </row>
    <row r="452" spans="7:9" x14ac:dyDescent="0.2">
      <c r="G452" s="11"/>
      <c r="H452" s="11"/>
      <c r="I452" s="11"/>
    </row>
    <row r="453" spans="7:9" x14ac:dyDescent="0.2">
      <c r="G453" s="11"/>
      <c r="H453" s="11"/>
      <c r="I453" s="11"/>
    </row>
    <row r="454" spans="7:9" x14ac:dyDescent="0.2">
      <c r="G454" s="11"/>
      <c r="H454" s="11"/>
      <c r="I454" s="11"/>
    </row>
    <row r="455" spans="7:9" x14ac:dyDescent="0.2">
      <c r="G455" s="11"/>
      <c r="H455" s="11"/>
      <c r="I455" s="11"/>
    </row>
    <row r="456" spans="7:9" x14ac:dyDescent="0.2">
      <c r="G456" s="11"/>
      <c r="H456" s="11"/>
      <c r="I456" s="11"/>
    </row>
    <row r="457" spans="7:9" x14ac:dyDescent="0.2">
      <c r="G457" s="11"/>
      <c r="H457" s="11"/>
      <c r="I457" s="11"/>
    </row>
    <row r="458" spans="7:9" x14ac:dyDescent="0.2">
      <c r="G458" s="11"/>
      <c r="H458" s="11"/>
      <c r="I458" s="11"/>
    </row>
    <row r="459" spans="7:9" x14ac:dyDescent="0.2">
      <c r="G459" s="11"/>
      <c r="H459" s="11"/>
      <c r="I459" s="11"/>
    </row>
    <row r="460" spans="7:9" x14ac:dyDescent="0.2">
      <c r="G460" s="11"/>
      <c r="H460" s="11"/>
      <c r="I460" s="11"/>
    </row>
    <row r="461" spans="7:9" x14ac:dyDescent="0.2">
      <c r="G461" s="11"/>
      <c r="H461" s="11"/>
      <c r="I461" s="11"/>
    </row>
    <row r="462" spans="7:9" x14ac:dyDescent="0.2">
      <c r="G462" s="11"/>
      <c r="H462" s="11"/>
      <c r="I462" s="11"/>
    </row>
    <row r="463" spans="7:9" x14ac:dyDescent="0.2">
      <c r="G463" s="11"/>
      <c r="H463" s="11"/>
      <c r="I463" s="11"/>
    </row>
    <row r="464" spans="7: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1"/>
    </row>
    <row r="853" spans="7:9" x14ac:dyDescent="0.2">
      <c r="G853" s="11"/>
      <c r="H853" s="11"/>
      <c r="I853" s="11"/>
    </row>
    <row r="854" spans="7:9" x14ac:dyDescent="0.2">
      <c r="G854" s="11"/>
      <c r="H854" s="11"/>
      <c r="I854" s="11"/>
    </row>
    <row r="855" spans="7:9" x14ac:dyDescent="0.2">
      <c r="G855" s="11"/>
      <c r="H855" s="11"/>
      <c r="I855" s="11"/>
    </row>
    <row r="856" spans="7:9" x14ac:dyDescent="0.2">
      <c r="G856" s="11"/>
      <c r="H856" s="11"/>
      <c r="I856" s="10"/>
    </row>
    <row r="857" spans="7:9" x14ac:dyDescent="0.2">
      <c r="G857" s="11"/>
      <c r="H857" s="11"/>
      <c r="I857" s="10"/>
    </row>
    <row r="858" spans="7:9" x14ac:dyDescent="0.2">
      <c r="G858" s="11"/>
      <c r="H858" s="11"/>
      <c r="I858" s="10"/>
    </row>
    <row r="859" spans="7:9" x14ac:dyDescent="0.2">
      <c r="G859" s="11"/>
      <c r="H859" s="11"/>
      <c r="I859" s="10"/>
    </row>
    <row r="860" spans="7:9" x14ac:dyDescent="0.2">
      <c r="G860" s="11"/>
      <c r="H860" s="11"/>
      <c r="I860" s="10"/>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row r="954" spans="7:9" x14ac:dyDescent="0.2">
      <c r="G954" s="11"/>
      <c r="H954" s="11"/>
      <c r="I954" s="10"/>
    </row>
    <row r="955" spans="7:9" x14ac:dyDescent="0.2">
      <c r="G955" s="11"/>
      <c r="H955" s="11"/>
      <c r="I955" s="10"/>
    </row>
    <row r="956" spans="7:9" x14ac:dyDescent="0.2">
      <c r="G956" s="11"/>
      <c r="H956" s="11"/>
      <c r="I956" s="10"/>
    </row>
    <row r="957" spans="7:9" x14ac:dyDescent="0.2">
      <c r="G957" s="11"/>
      <c r="H957" s="11"/>
      <c r="I957" s="10"/>
    </row>
  </sheetData>
  <mergeCells count="6">
    <mergeCell ref="A97:B97"/>
    <mergeCell ref="A1:I1"/>
    <mergeCell ref="A93:B93"/>
    <mergeCell ref="A94:B94"/>
    <mergeCell ref="A95:B95"/>
    <mergeCell ref="A96:B96"/>
  </mergeCells>
  <conditionalFormatting sqref="F2:F3 F5:F71 F1060:F65538 F73:F110">
    <cfRule type="cellIs" dxfId="63" priority="2" stopIfTrue="1" operator="between">
      <formula>0.009</formula>
      <formula>-0.009</formula>
    </cfRule>
  </conditionalFormatting>
  <conditionalFormatting sqref="F72">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145"/>
  <sheetViews>
    <sheetView workbookViewId="0">
      <selection sqref="A1:G1"/>
    </sheetView>
  </sheetViews>
  <sheetFormatPr defaultColWidth="9.140625" defaultRowHeight="11.25" x14ac:dyDescent="0.2"/>
  <cols>
    <col min="1" max="1" width="38.7109375" style="7" bestFit="1" customWidth="1"/>
    <col min="2" max="2" width="50.85546875" style="7" bestFit="1" customWidth="1"/>
    <col min="3" max="3" width="35.42578125" style="7" bestFit="1" customWidth="1"/>
    <col min="4" max="4" width="15.28515625" style="7" bestFit="1" customWidth="1"/>
    <col min="5" max="5" width="22.28515625" style="10" customWidth="1"/>
    <col min="6" max="6" width="13.5703125" style="11" bestFit="1" customWidth="1"/>
    <col min="7" max="7" width="8.7109375" style="10" customWidth="1"/>
    <col min="8" max="16384" width="9.140625" style="7"/>
  </cols>
  <sheetData>
    <row r="1" spans="1:7" s="1" customFormat="1" ht="15" x14ac:dyDescent="0.2">
      <c r="A1" s="82" t="s">
        <v>9</v>
      </c>
      <c r="B1" s="83"/>
      <c r="C1" s="83"/>
      <c r="D1" s="83"/>
      <c r="E1" s="83"/>
      <c r="F1" s="83"/>
      <c r="G1" s="83"/>
    </row>
    <row r="2" spans="1:7" s="1" customFormat="1" ht="12" x14ac:dyDescent="0.2">
      <c r="E2" s="5"/>
      <c r="F2" s="9"/>
      <c r="G2" s="10"/>
    </row>
    <row r="3" spans="1:7" s="1" customFormat="1" ht="12" x14ac:dyDescent="0.2">
      <c r="A3" s="8" t="s">
        <v>7</v>
      </c>
      <c r="B3" s="2"/>
      <c r="C3" s="3"/>
      <c r="D3" s="3"/>
      <c r="E3" s="4"/>
      <c r="F3" s="9"/>
      <c r="G3" s="10"/>
    </row>
    <row r="4" spans="1:7" s="1" customFormat="1" ht="39" customHeight="1" x14ac:dyDescent="0.2">
      <c r="A4" s="6" t="s">
        <v>2</v>
      </c>
      <c r="B4" s="6" t="s">
        <v>0</v>
      </c>
      <c r="C4" s="13" t="s">
        <v>4</v>
      </c>
      <c r="D4" s="13" t="s">
        <v>1</v>
      </c>
      <c r="E4" s="54" t="s">
        <v>6</v>
      </c>
      <c r="F4" s="12" t="s">
        <v>3</v>
      </c>
      <c r="G4" s="12" t="s">
        <v>5</v>
      </c>
    </row>
    <row r="5" spans="1:7" x14ac:dyDescent="0.2">
      <c r="A5" s="16" t="s">
        <v>82</v>
      </c>
      <c r="B5" s="17"/>
      <c r="C5" s="17"/>
      <c r="D5" s="17"/>
      <c r="E5" s="18"/>
      <c r="F5" s="19"/>
      <c r="G5" s="18"/>
    </row>
    <row r="6" spans="1:7" x14ac:dyDescent="0.2">
      <c r="A6" s="20" t="s">
        <v>25</v>
      </c>
      <c r="B6" s="21"/>
      <c r="C6" s="21"/>
      <c r="D6" s="21"/>
      <c r="E6" s="22"/>
      <c r="F6" s="23"/>
      <c r="G6" s="22"/>
    </row>
    <row r="7" spans="1:7" x14ac:dyDescent="0.2">
      <c r="A7" s="21" t="s">
        <v>84</v>
      </c>
      <c r="B7" s="21" t="s">
        <v>83</v>
      </c>
      <c r="C7" s="21" t="s">
        <v>85</v>
      </c>
      <c r="D7" s="24">
        <v>515900</v>
      </c>
      <c r="E7" s="22">
        <v>8706.3284000000003</v>
      </c>
      <c r="F7" s="23">
        <v>6.3354560219753102</v>
      </c>
      <c r="G7" s="22"/>
    </row>
    <row r="8" spans="1:7" x14ac:dyDescent="0.2">
      <c r="A8" s="21" t="s">
        <v>87</v>
      </c>
      <c r="B8" s="21" t="s">
        <v>86</v>
      </c>
      <c r="C8" s="21" t="s">
        <v>85</v>
      </c>
      <c r="D8" s="24">
        <v>778700</v>
      </c>
      <c r="E8" s="22">
        <v>7145.7405500000004</v>
      </c>
      <c r="F8" s="23">
        <v>5.19984118666724</v>
      </c>
      <c r="G8" s="22"/>
    </row>
    <row r="9" spans="1:7" x14ac:dyDescent="0.2">
      <c r="A9" s="21" t="s">
        <v>89</v>
      </c>
      <c r="B9" s="21" t="s">
        <v>88</v>
      </c>
      <c r="C9" s="21" t="s">
        <v>90</v>
      </c>
      <c r="D9" s="24">
        <v>243300</v>
      </c>
      <c r="E9" s="22">
        <v>5752.5852000000004</v>
      </c>
      <c r="F9" s="23">
        <v>4.1860643055074798</v>
      </c>
      <c r="G9" s="22"/>
    </row>
    <row r="10" spans="1:7" x14ac:dyDescent="0.2">
      <c r="A10" s="21" t="s">
        <v>92</v>
      </c>
      <c r="B10" s="21" t="s">
        <v>91</v>
      </c>
      <c r="C10" s="21" t="s">
        <v>93</v>
      </c>
      <c r="D10" s="24">
        <v>425800</v>
      </c>
      <c r="E10" s="22">
        <v>5334.2094999999999</v>
      </c>
      <c r="F10" s="23">
        <v>3.8816189955863498</v>
      </c>
      <c r="G10" s="22"/>
    </row>
    <row r="11" spans="1:7" x14ac:dyDescent="0.2">
      <c r="A11" s="21" t="s">
        <v>95</v>
      </c>
      <c r="B11" s="21" t="s">
        <v>94</v>
      </c>
      <c r="C11" s="21" t="s">
        <v>85</v>
      </c>
      <c r="D11" s="24">
        <v>497400</v>
      </c>
      <c r="E11" s="22">
        <v>4277.6400000000003</v>
      </c>
      <c r="F11" s="23">
        <v>3.1127702577635898</v>
      </c>
      <c r="G11" s="22"/>
    </row>
    <row r="12" spans="1:7" x14ac:dyDescent="0.2">
      <c r="A12" s="21" t="s">
        <v>97</v>
      </c>
      <c r="B12" s="21" t="s">
        <v>96</v>
      </c>
      <c r="C12" s="21" t="s">
        <v>98</v>
      </c>
      <c r="D12" s="24">
        <v>422500</v>
      </c>
      <c r="E12" s="22">
        <v>3377.0425</v>
      </c>
      <c r="F12" s="23">
        <v>2.4574198514142398</v>
      </c>
      <c r="G12" s="22"/>
    </row>
    <row r="13" spans="1:7" x14ac:dyDescent="0.2">
      <c r="A13" s="21" t="s">
        <v>100</v>
      </c>
      <c r="B13" s="21" t="s">
        <v>99</v>
      </c>
      <c r="C13" s="21" t="s">
        <v>101</v>
      </c>
      <c r="D13" s="24">
        <v>129000</v>
      </c>
      <c r="E13" s="22">
        <v>3122.4450000000002</v>
      </c>
      <c r="F13" s="23">
        <v>2.2721533199387101</v>
      </c>
      <c r="G13" s="22"/>
    </row>
    <row r="14" spans="1:7" x14ac:dyDescent="0.2">
      <c r="A14" s="21" t="s">
        <v>103</v>
      </c>
      <c r="B14" s="21" t="s">
        <v>102</v>
      </c>
      <c r="C14" s="21" t="s">
        <v>85</v>
      </c>
      <c r="D14" s="24">
        <v>536000</v>
      </c>
      <c r="E14" s="22">
        <v>3099.6880000000001</v>
      </c>
      <c r="F14" s="23">
        <v>2.2555934147676502</v>
      </c>
      <c r="G14" s="22"/>
    </row>
    <row r="15" spans="1:7" x14ac:dyDescent="0.2">
      <c r="A15" s="21" t="s">
        <v>105</v>
      </c>
      <c r="B15" s="21" t="s">
        <v>104</v>
      </c>
      <c r="C15" s="21" t="s">
        <v>93</v>
      </c>
      <c r="D15" s="24">
        <v>269300</v>
      </c>
      <c r="E15" s="22">
        <v>2865.6212999999998</v>
      </c>
      <c r="F15" s="23">
        <v>2.0852668183049099</v>
      </c>
      <c r="G15" s="22"/>
    </row>
    <row r="16" spans="1:7" x14ac:dyDescent="0.2">
      <c r="A16" s="21" t="s">
        <v>107</v>
      </c>
      <c r="B16" s="21" t="s">
        <v>106</v>
      </c>
      <c r="C16" s="21" t="s">
        <v>108</v>
      </c>
      <c r="D16" s="24">
        <v>276400</v>
      </c>
      <c r="E16" s="22">
        <v>2729.8645999999999</v>
      </c>
      <c r="F16" s="23">
        <v>1.98647883753698</v>
      </c>
      <c r="G16" s="22"/>
    </row>
    <row r="17" spans="1:7" x14ac:dyDescent="0.2">
      <c r="A17" s="21" t="s">
        <v>122</v>
      </c>
      <c r="B17" s="21" t="s">
        <v>121</v>
      </c>
      <c r="C17" s="21" t="s">
        <v>123</v>
      </c>
      <c r="D17" s="24">
        <v>498600</v>
      </c>
      <c r="E17" s="22">
        <v>2417.9607000000001</v>
      </c>
      <c r="F17" s="23">
        <v>1.75951135471924</v>
      </c>
      <c r="G17" s="22"/>
    </row>
    <row r="18" spans="1:7" x14ac:dyDescent="0.2">
      <c r="A18" s="21" t="s">
        <v>110</v>
      </c>
      <c r="B18" s="21" t="s">
        <v>109</v>
      </c>
      <c r="C18" s="21" t="s">
        <v>111</v>
      </c>
      <c r="D18" s="24">
        <v>607100</v>
      </c>
      <c r="E18" s="22">
        <v>2391.0633499999999</v>
      </c>
      <c r="F18" s="23">
        <v>1.7399385830290901</v>
      </c>
      <c r="G18" s="22"/>
    </row>
    <row r="19" spans="1:7" x14ac:dyDescent="0.2">
      <c r="A19" s="21" t="s">
        <v>113</v>
      </c>
      <c r="B19" s="21" t="s">
        <v>112</v>
      </c>
      <c r="C19" s="21" t="s">
        <v>114</v>
      </c>
      <c r="D19" s="24">
        <v>427400</v>
      </c>
      <c r="E19" s="22">
        <v>2277.6145999999999</v>
      </c>
      <c r="F19" s="23">
        <v>1.6573837409244601</v>
      </c>
      <c r="G19" s="22"/>
    </row>
    <row r="20" spans="1:7" x14ac:dyDescent="0.2">
      <c r="A20" s="21" t="s">
        <v>119</v>
      </c>
      <c r="B20" s="21" t="s">
        <v>118</v>
      </c>
      <c r="C20" s="21" t="s">
        <v>120</v>
      </c>
      <c r="D20" s="24">
        <v>2113611</v>
      </c>
      <c r="E20" s="22">
        <v>2267.904603</v>
      </c>
      <c r="F20" s="23">
        <v>1.6503179313040699</v>
      </c>
      <c r="G20" s="22"/>
    </row>
    <row r="21" spans="1:7" x14ac:dyDescent="0.2">
      <c r="A21" s="21" t="s">
        <v>116</v>
      </c>
      <c r="B21" s="21" t="s">
        <v>115</v>
      </c>
      <c r="C21" s="21" t="s">
        <v>117</v>
      </c>
      <c r="D21" s="24">
        <v>1308500</v>
      </c>
      <c r="E21" s="22">
        <v>2250.62</v>
      </c>
      <c r="F21" s="23">
        <v>1.63774020196367</v>
      </c>
      <c r="G21" s="22"/>
    </row>
    <row r="22" spans="1:7" x14ac:dyDescent="0.2">
      <c r="A22" s="21" t="s">
        <v>125</v>
      </c>
      <c r="B22" s="21" t="s">
        <v>124</v>
      </c>
      <c r="C22" s="21" t="s">
        <v>126</v>
      </c>
      <c r="D22" s="24">
        <v>178300</v>
      </c>
      <c r="E22" s="22">
        <v>2132.20055</v>
      </c>
      <c r="F22" s="23">
        <v>1.55156826091657</v>
      </c>
      <c r="G22" s="22"/>
    </row>
    <row r="23" spans="1:7" x14ac:dyDescent="0.2">
      <c r="A23" s="21" t="s">
        <v>128</v>
      </c>
      <c r="B23" s="21" t="s">
        <v>127</v>
      </c>
      <c r="C23" s="21" t="s">
        <v>85</v>
      </c>
      <c r="D23" s="24">
        <v>177700</v>
      </c>
      <c r="E23" s="22">
        <v>2048.5255999999999</v>
      </c>
      <c r="F23" s="23">
        <v>1.4906793371923099</v>
      </c>
      <c r="G23" s="22"/>
    </row>
    <row r="24" spans="1:7" x14ac:dyDescent="0.2">
      <c r="A24" s="21" t="s">
        <v>130</v>
      </c>
      <c r="B24" s="21" t="s">
        <v>129</v>
      </c>
      <c r="C24" s="21" t="s">
        <v>101</v>
      </c>
      <c r="D24" s="24">
        <v>803800</v>
      </c>
      <c r="E24" s="22">
        <v>2019.5474999999999</v>
      </c>
      <c r="F24" s="23">
        <v>1.46959243698413</v>
      </c>
      <c r="G24" s="22"/>
    </row>
    <row r="25" spans="1:7" x14ac:dyDescent="0.2">
      <c r="A25" s="21" t="s">
        <v>148</v>
      </c>
      <c r="B25" s="21" t="s">
        <v>147</v>
      </c>
      <c r="C25" s="21" t="s">
        <v>123</v>
      </c>
      <c r="D25" s="24">
        <v>21900</v>
      </c>
      <c r="E25" s="22">
        <v>1881.1114500000001</v>
      </c>
      <c r="F25" s="23">
        <v>1.3688547360457</v>
      </c>
      <c r="G25" s="22"/>
    </row>
    <row r="26" spans="1:7" x14ac:dyDescent="0.2">
      <c r="A26" s="21" t="s">
        <v>132</v>
      </c>
      <c r="B26" s="21" t="s">
        <v>131</v>
      </c>
      <c r="C26" s="21" t="s">
        <v>133</v>
      </c>
      <c r="D26" s="24">
        <v>241600</v>
      </c>
      <c r="E26" s="22">
        <v>1877.5944</v>
      </c>
      <c r="F26" s="23">
        <v>1.3662954349742999</v>
      </c>
      <c r="G26" s="22"/>
    </row>
    <row r="27" spans="1:7" x14ac:dyDescent="0.2">
      <c r="A27" s="21" t="s">
        <v>137</v>
      </c>
      <c r="B27" s="21" t="s">
        <v>136</v>
      </c>
      <c r="C27" s="21" t="s">
        <v>138</v>
      </c>
      <c r="D27" s="24">
        <v>22400</v>
      </c>
      <c r="E27" s="22">
        <v>1692.5888</v>
      </c>
      <c r="F27" s="23">
        <v>1.2316698168297899</v>
      </c>
      <c r="G27" s="22"/>
    </row>
    <row r="28" spans="1:7" x14ac:dyDescent="0.2">
      <c r="A28" s="21" t="s">
        <v>140</v>
      </c>
      <c r="B28" s="21" t="s">
        <v>139</v>
      </c>
      <c r="C28" s="21" t="s">
        <v>141</v>
      </c>
      <c r="D28" s="24">
        <v>210400</v>
      </c>
      <c r="E28" s="22">
        <v>1624.8140000000001</v>
      </c>
      <c r="F28" s="23">
        <v>1.1823511781257601</v>
      </c>
      <c r="G28" s="22"/>
    </row>
    <row r="29" spans="1:7" x14ac:dyDescent="0.2">
      <c r="A29" s="21" t="s">
        <v>143</v>
      </c>
      <c r="B29" s="21" t="s">
        <v>142</v>
      </c>
      <c r="C29" s="21" t="s">
        <v>126</v>
      </c>
      <c r="D29" s="24">
        <v>321500</v>
      </c>
      <c r="E29" s="22">
        <v>1435.3367499999999</v>
      </c>
      <c r="F29" s="23">
        <v>1.04447161174738</v>
      </c>
      <c r="G29" s="22"/>
    </row>
    <row r="30" spans="1:7" x14ac:dyDescent="0.2">
      <c r="A30" s="21" t="s">
        <v>145</v>
      </c>
      <c r="B30" s="21" t="s">
        <v>144</v>
      </c>
      <c r="C30" s="21" t="s">
        <v>146</v>
      </c>
      <c r="D30" s="24">
        <v>546100</v>
      </c>
      <c r="E30" s="22">
        <v>1392.0089</v>
      </c>
      <c r="F30" s="23">
        <v>1.01294262781866</v>
      </c>
      <c r="G30" s="22"/>
    </row>
    <row r="31" spans="1:7" x14ac:dyDescent="0.2">
      <c r="A31" s="21" t="s">
        <v>160</v>
      </c>
      <c r="B31" s="21" t="s">
        <v>159</v>
      </c>
      <c r="C31" s="21" t="s">
        <v>161</v>
      </c>
      <c r="D31" s="24">
        <v>70000</v>
      </c>
      <c r="E31" s="22">
        <v>1386.8050000000001</v>
      </c>
      <c r="F31" s="23">
        <v>1.00915583296346</v>
      </c>
      <c r="G31" s="22"/>
    </row>
    <row r="32" spans="1:7" x14ac:dyDescent="0.2">
      <c r="A32" s="21" t="s">
        <v>150</v>
      </c>
      <c r="B32" s="21" t="s">
        <v>149</v>
      </c>
      <c r="C32" s="21" t="s">
        <v>151</v>
      </c>
      <c r="D32" s="24">
        <v>2088000</v>
      </c>
      <c r="E32" s="22">
        <v>1355.1120000000001</v>
      </c>
      <c r="F32" s="23">
        <v>0.98609334341799104</v>
      </c>
      <c r="G32" s="22"/>
    </row>
    <row r="33" spans="1:7" x14ac:dyDescent="0.2">
      <c r="A33" s="21" t="s">
        <v>153</v>
      </c>
      <c r="B33" s="21" t="s">
        <v>152</v>
      </c>
      <c r="C33" s="21" t="s">
        <v>154</v>
      </c>
      <c r="D33" s="24">
        <v>310200</v>
      </c>
      <c r="E33" s="22">
        <v>1347.819</v>
      </c>
      <c r="F33" s="23">
        <v>0.98078634388323105</v>
      </c>
      <c r="G33" s="22"/>
    </row>
    <row r="34" spans="1:7" x14ac:dyDescent="0.2">
      <c r="A34" s="21" t="s">
        <v>135</v>
      </c>
      <c r="B34" s="21" t="s">
        <v>134</v>
      </c>
      <c r="C34" s="21" t="s">
        <v>93</v>
      </c>
      <c r="D34" s="24">
        <v>126800</v>
      </c>
      <c r="E34" s="22">
        <v>1298.0516</v>
      </c>
      <c r="F34" s="23">
        <v>0.94457140234391901</v>
      </c>
      <c r="G34" s="22"/>
    </row>
    <row r="35" spans="1:7" x14ac:dyDescent="0.2">
      <c r="A35" s="21" t="s">
        <v>168</v>
      </c>
      <c r="B35" s="21" t="s">
        <v>167</v>
      </c>
      <c r="C35" s="21" t="s">
        <v>169</v>
      </c>
      <c r="D35" s="24">
        <v>192800</v>
      </c>
      <c r="E35" s="22">
        <v>1156.9928</v>
      </c>
      <c r="F35" s="23">
        <v>0.84192516815033902</v>
      </c>
      <c r="G35" s="22"/>
    </row>
    <row r="36" spans="1:7" x14ac:dyDescent="0.2">
      <c r="A36" s="21" t="s">
        <v>156</v>
      </c>
      <c r="B36" s="21" t="s">
        <v>155</v>
      </c>
      <c r="C36" s="21" t="s">
        <v>151</v>
      </c>
      <c r="D36" s="24">
        <v>519500</v>
      </c>
      <c r="E36" s="22">
        <v>1156.6667500000001</v>
      </c>
      <c r="F36" s="23">
        <v>0.84168790677665095</v>
      </c>
      <c r="G36" s="22"/>
    </row>
    <row r="37" spans="1:7" x14ac:dyDescent="0.2">
      <c r="A37" s="21" t="s">
        <v>158</v>
      </c>
      <c r="B37" s="21" t="s">
        <v>157</v>
      </c>
      <c r="C37" s="21" t="s">
        <v>138</v>
      </c>
      <c r="D37" s="24">
        <v>343500</v>
      </c>
      <c r="E37" s="22">
        <v>1133.2065</v>
      </c>
      <c r="F37" s="23">
        <v>0.82461625782075498</v>
      </c>
      <c r="G37" s="22"/>
    </row>
    <row r="38" spans="1:7" x14ac:dyDescent="0.2">
      <c r="A38" s="21" t="s">
        <v>163</v>
      </c>
      <c r="B38" s="21" t="s">
        <v>162</v>
      </c>
      <c r="C38" s="21" t="s">
        <v>164</v>
      </c>
      <c r="D38" s="24">
        <v>38000</v>
      </c>
      <c r="E38" s="22">
        <v>1109.6759999999999</v>
      </c>
      <c r="F38" s="23">
        <v>0.80749348906267704</v>
      </c>
      <c r="G38" s="22"/>
    </row>
    <row r="39" spans="1:7" x14ac:dyDescent="0.2">
      <c r="A39" s="21" t="s">
        <v>166</v>
      </c>
      <c r="B39" s="21" t="s">
        <v>165</v>
      </c>
      <c r="C39" s="21" t="s">
        <v>108</v>
      </c>
      <c r="D39" s="24">
        <v>60700</v>
      </c>
      <c r="E39" s="22">
        <v>1002.9461</v>
      </c>
      <c r="F39" s="23">
        <v>0.72982784671454104</v>
      </c>
      <c r="G39" s="22"/>
    </row>
    <row r="40" spans="1:7" x14ac:dyDescent="0.2">
      <c r="A40" s="21" t="s">
        <v>171</v>
      </c>
      <c r="B40" s="21" t="s">
        <v>170</v>
      </c>
      <c r="C40" s="21" t="s">
        <v>172</v>
      </c>
      <c r="D40" s="24">
        <v>513400</v>
      </c>
      <c r="E40" s="22">
        <v>999.84649999999999</v>
      </c>
      <c r="F40" s="23">
        <v>0.72757231733596694</v>
      </c>
      <c r="G40" s="22"/>
    </row>
    <row r="41" spans="1:7" x14ac:dyDescent="0.2">
      <c r="A41" s="21" t="s">
        <v>174</v>
      </c>
      <c r="B41" s="21" t="s">
        <v>173</v>
      </c>
      <c r="C41" s="21" t="s">
        <v>126</v>
      </c>
      <c r="D41" s="24">
        <v>128700</v>
      </c>
      <c r="E41" s="22">
        <v>983.58974999999998</v>
      </c>
      <c r="F41" s="23">
        <v>0.71574254019532402</v>
      </c>
      <c r="G41" s="22"/>
    </row>
    <row r="42" spans="1:7" x14ac:dyDescent="0.2">
      <c r="A42" s="21" t="s">
        <v>176</v>
      </c>
      <c r="B42" s="21" t="s">
        <v>175</v>
      </c>
      <c r="C42" s="21" t="s">
        <v>138</v>
      </c>
      <c r="D42" s="24">
        <v>55000</v>
      </c>
      <c r="E42" s="22">
        <v>969.5675</v>
      </c>
      <c r="F42" s="23">
        <v>0.70553877299029399</v>
      </c>
      <c r="G42" s="22"/>
    </row>
    <row r="43" spans="1:7" x14ac:dyDescent="0.2">
      <c r="A43" s="21" t="s">
        <v>195</v>
      </c>
      <c r="B43" s="21" t="s">
        <v>194</v>
      </c>
      <c r="C43" s="21" t="s">
        <v>133</v>
      </c>
      <c r="D43" s="24">
        <v>62100</v>
      </c>
      <c r="E43" s="22">
        <v>918.76949999999999</v>
      </c>
      <c r="F43" s="23">
        <v>0.66857388030323395</v>
      </c>
      <c r="G43" s="22"/>
    </row>
    <row r="44" spans="1:7" x14ac:dyDescent="0.2">
      <c r="A44" s="21" t="s">
        <v>180</v>
      </c>
      <c r="B44" s="21" t="s">
        <v>179</v>
      </c>
      <c r="C44" s="21" t="s">
        <v>138</v>
      </c>
      <c r="D44" s="24">
        <v>45197</v>
      </c>
      <c r="E44" s="22">
        <v>902.22251400000005</v>
      </c>
      <c r="F44" s="23">
        <v>0.65653290306428203</v>
      </c>
      <c r="G44" s="22"/>
    </row>
    <row r="45" spans="1:7" x14ac:dyDescent="0.2">
      <c r="A45" s="21" t="s">
        <v>184</v>
      </c>
      <c r="B45" s="21" t="s">
        <v>183</v>
      </c>
      <c r="C45" s="21" t="s">
        <v>185</v>
      </c>
      <c r="D45" s="24">
        <v>71800</v>
      </c>
      <c r="E45" s="22">
        <v>898.577</v>
      </c>
      <c r="F45" s="23">
        <v>0.65388012079334301</v>
      </c>
      <c r="G45" s="22"/>
    </row>
    <row r="46" spans="1:7" x14ac:dyDescent="0.2">
      <c r="A46" s="21" t="s">
        <v>178</v>
      </c>
      <c r="B46" s="21" t="s">
        <v>177</v>
      </c>
      <c r="C46" s="21" t="s">
        <v>146</v>
      </c>
      <c r="D46" s="24">
        <v>236200</v>
      </c>
      <c r="E46" s="22">
        <v>897.91430000000003</v>
      </c>
      <c r="F46" s="23">
        <v>0.65339788459538795</v>
      </c>
      <c r="G46" s="22"/>
    </row>
    <row r="47" spans="1:7" x14ac:dyDescent="0.2">
      <c r="A47" s="21" t="s">
        <v>182</v>
      </c>
      <c r="B47" s="21" t="s">
        <v>181</v>
      </c>
      <c r="C47" s="21" t="s">
        <v>108</v>
      </c>
      <c r="D47" s="24">
        <v>98700</v>
      </c>
      <c r="E47" s="22">
        <v>896.24535000000003</v>
      </c>
      <c r="F47" s="23">
        <v>0.65218341635549504</v>
      </c>
      <c r="G47" s="22"/>
    </row>
    <row r="48" spans="1:7" x14ac:dyDescent="0.2">
      <c r="A48" s="21" t="s">
        <v>187</v>
      </c>
      <c r="B48" s="21" t="s">
        <v>186</v>
      </c>
      <c r="C48" s="21" t="s">
        <v>188</v>
      </c>
      <c r="D48" s="24">
        <v>63400</v>
      </c>
      <c r="E48" s="22">
        <v>887.21960000000001</v>
      </c>
      <c r="F48" s="23">
        <v>0.64561552234056896</v>
      </c>
      <c r="G48" s="22"/>
    </row>
    <row r="49" spans="1:9" x14ac:dyDescent="0.2">
      <c r="A49" s="21" t="s">
        <v>193</v>
      </c>
      <c r="B49" s="21" t="s">
        <v>192</v>
      </c>
      <c r="C49" s="21" t="s">
        <v>146</v>
      </c>
      <c r="D49" s="24">
        <v>106300</v>
      </c>
      <c r="E49" s="22">
        <v>849.39014999999995</v>
      </c>
      <c r="F49" s="23">
        <v>0.61808763621000196</v>
      </c>
      <c r="G49" s="22"/>
    </row>
    <row r="50" spans="1:9" x14ac:dyDescent="0.2">
      <c r="A50" s="21" t="s">
        <v>190</v>
      </c>
      <c r="B50" s="21" t="s">
        <v>189</v>
      </c>
      <c r="C50" s="21" t="s">
        <v>191</v>
      </c>
      <c r="D50" s="24">
        <v>39600</v>
      </c>
      <c r="E50" s="22">
        <v>843.4008</v>
      </c>
      <c r="F50" s="23">
        <v>0.61372928194378595</v>
      </c>
      <c r="G50" s="22"/>
    </row>
    <row r="51" spans="1:9" x14ac:dyDescent="0.2">
      <c r="A51" s="21" t="s">
        <v>200</v>
      </c>
      <c r="B51" s="21" t="s">
        <v>199</v>
      </c>
      <c r="C51" s="21" t="s">
        <v>201</v>
      </c>
      <c r="D51" s="24">
        <v>78700</v>
      </c>
      <c r="E51" s="22">
        <v>733.20854999999995</v>
      </c>
      <c r="F51" s="23">
        <v>0.53354414283996998</v>
      </c>
      <c r="G51" s="22"/>
    </row>
    <row r="52" spans="1:9" x14ac:dyDescent="0.2">
      <c r="A52" s="21" t="s">
        <v>198</v>
      </c>
      <c r="B52" s="21" t="s">
        <v>1055</v>
      </c>
      <c r="C52" s="21" t="s">
        <v>108</v>
      </c>
      <c r="D52" s="24">
        <v>58708</v>
      </c>
      <c r="E52" s="22">
        <v>634.04639999999995</v>
      </c>
      <c r="F52" s="23">
        <v>0.46138543121021802</v>
      </c>
      <c r="G52" s="22"/>
    </row>
    <row r="53" spans="1:9" x14ac:dyDescent="0.2">
      <c r="A53" s="21" t="s">
        <v>197</v>
      </c>
      <c r="B53" s="21" t="s">
        <v>196</v>
      </c>
      <c r="C53" s="21" t="s">
        <v>123</v>
      </c>
      <c r="D53" s="24">
        <v>15900</v>
      </c>
      <c r="E53" s="22">
        <v>524.87490000000003</v>
      </c>
      <c r="F53" s="23">
        <v>0.38194307556658302</v>
      </c>
      <c r="G53" s="22"/>
    </row>
    <row r="54" spans="1:9" x14ac:dyDescent="0.2">
      <c r="A54" s="20" t="s">
        <v>26</v>
      </c>
      <c r="B54" s="20"/>
      <c r="C54" s="20"/>
      <c r="D54" s="20"/>
      <c r="E54" s="25">
        <f>SUM(E7:E53)</f>
        <v>97006.20481700002</v>
      </c>
      <c r="F54" s="26">
        <f>SUM(F7:F53)</f>
        <v>70.589864778915626</v>
      </c>
      <c r="G54" s="25"/>
      <c r="H54" s="14"/>
      <c r="I54" s="14"/>
    </row>
    <row r="55" spans="1:9" x14ac:dyDescent="0.2">
      <c r="A55" s="21"/>
      <c r="B55" s="21"/>
      <c r="C55" s="21"/>
      <c r="D55" s="21"/>
      <c r="E55" s="22"/>
      <c r="F55" s="23"/>
      <c r="G55" s="22"/>
    </row>
    <row r="56" spans="1:9" x14ac:dyDescent="0.2">
      <c r="A56" s="20" t="s">
        <v>232</v>
      </c>
      <c r="B56" s="21"/>
      <c r="C56" s="21"/>
      <c r="D56" s="21"/>
      <c r="E56" s="22"/>
      <c r="F56" s="23"/>
      <c r="G56" s="22"/>
    </row>
    <row r="57" spans="1:9" x14ac:dyDescent="0.2">
      <c r="A57" s="21"/>
      <c r="B57" s="21" t="s">
        <v>233</v>
      </c>
      <c r="C57" s="21" t="s">
        <v>141</v>
      </c>
      <c r="D57" s="24">
        <v>27500</v>
      </c>
      <c r="E57" s="22">
        <v>2.7499999999999998E-3</v>
      </c>
      <c r="F57" s="23">
        <v>2.0011310462895099E-6</v>
      </c>
      <c r="G57" s="22"/>
    </row>
    <row r="58" spans="1:9" x14ac:dyDescent="0.2">
      <c r="A58" s="21" t="s">
        <v>235</v>
      </c>
      <c r="B58" s="21" t="s">
        <v>234</v>
      </c>
      <c r="C58" s="21" t="s">
        <v>201</v>
      </c>
      <c r="D58" s="24">
        <v>27000</v>
      </c>
      <c r="E58" s="22">
        <v>2.7000000000000001E-3</v>
      </c>
      <c r="F58" s="23">
        <v>1.9647468454478899E-6</v>
      </c>
      <c r="G58" s="22"/>
    </row>
    <row r="59" spans="1:9" x14ac:dyDescent="0.2">
      <c r="A59" s="20" t="s">
        <v>26</v>
      </c>
      <c r="B59" s="20"/>
      <c r="C59" s="20"/>
      <c r="D59" s="20"/>
      <c r="E59" s="25">
        <f>SUM(E56:E58)</f>
        <v>5.45E-3</v>
      </c>
      <c r="F59" s="26">
        <f>SUM(F56:F58)</f>
        <v>3.9658778917373997E-6</v>
      </c>
      <c r="G59" s="25"/>
      <c r="H59" s="14"/>
      <c r="I59" s="14"/>
    </row>
    <row r="60" spans="1:9" x14ac:dyDescent="0.2">
      <c r="A60" s="21"/>
      <c r="B60" s="21"/>
      <c r="C60" s="21"/>
      <c r="D60" s="21"/>
      <c r="E60" s="22"/>
      <c r="F60" s="23"/>
      <c r="G60" s="22"/>
    </row>
    <row r="61" spans="1:9" x14ac:dyDescent="0.2">
      <c r="A61" s="20" t="s">
        <v>210</v>
      </c>
      <c r="B61" s="21"/>
      <c r="C61" s="21"/>
      <c r="D61" s="21"/>
      <c r="E61" s="22"/>
      <c r="F61" s="23"/>
      <c r="G61" s="22"/>
    </row>
    <row r="62" spans="1:9" x14ac:dyDescent="0.2">
      <c r="A62" s="21" t="s">
        <v>212</v>
      </c>
      <c r="B62" s="21" t="s">
        <v>211</v>
      </c>
      <c r="C62" s="21" t="s">
        <v>201</v>
      </c>
      <c r="D62" s="24">
        <v>19500</v>
      </c>
      <c r="E62" s="22">
        <v>944.86281829999996</v>
      </c>
      <c r="F62" s="23">
        <v>0.68756157097626802</v>
      </c>
      <c r="G62" s="22"/>
    </row>
    <row r="63" spans="1:9" x14ac:dyDescent="0.2">
      <c r="A63" s="20" t="s">
        <v>26</v>
      </c>
      <c r="B63" s="20"/>
      <c r="C63" s="20"/>
      <c r="D63" s="20"/>
      <c r="E63" s="25">
        <f>SUM(E61:E62)</f>
        <v>944.86281829999996</v>
      </c>
      <c r="F63" s="26">
        <f>SUM(F61:F62)</f>
        <v>0.68756157097626802</v>
      </c>
      <c r="G63" s="25"/>
      <c r="H63" s="14"/>
      <c r="I63" s="14"/>
    </row>
    <row r="64" spans="1:9" x14ac:dyDescent="0.2">
      <c r="A64" s="21"/>
      <c r="B64" s="21"/>
      <c r="C64" s="21"/>
      <c r="D64" s="21"/>
      <c r="E64" s="22"/>
      <c r="F64" s="23"/>
      <c r="G64" s="22"/>
    </row>
    <row r="65" spans="1:9" x14ac:dyDescent="0.2">
      <c r="A65" s="20" t="s">
        <v>24</v>
      </c>
      <c r="B65" s="21"/>
      <c r="C65" s="21"/>
      <c r="D65" s="21"/>
      <c r="E65" s="22"/>
      <c r="F65" s="23"/>
      <c r="G65" s="22"/>
    </row>
    <row r="66" spans="1:9" x14ac:dyDescent="0.2">
      <c r="A66" s="20" t="s">
        <v>25</v>
      </c>
      <c r="B66" s="21"/>
      <c r="C66" s="21"/>
      <c r="D66" s="21"/>
      <c r="E66" s="22"/>
      <c r="F66" s="23"/>
      <c r="G66" s="22"/>
    </row>
    <row r="67" spans="1:9" x14ac:dyDescent="0.2">
      <c r="A67" s="21" t="s">
        <v>237</v>
      </c>
      <c r="B67" s="21" t="s">
        <v>236</v>
      </c>
      <c r="C67" s="21" t="s">
        <v>75</v>
      </c>
      <c r="D67" s="24">
        <v>200</v>
      </c>
      <c r="E67" s="22">
        <v>2102.7112603</v>
      </c>
      <c r="F67" s="23">
        <v>1.53010937613414</v>
      </c>
      <c r="G67" s="22">
        <v>7.8616999999999999</v>
      </c>
    </row>
    <row r="68" spans="1:9" x14ac:dyDescent="0.2">
      <c r="A68" s="21" t="s">
        <v>239</v>
      </c>
      <c r="B68" s="21" t="s">
        <v>238</v>
      </c>
      <c r="C68" s="21" t="s">
        <v>75</v>
      </c>
      <c r="D68" s="24">
        <v>150</v>
      </c>
      <c r="E68" s="22">
        <v>1588.139774</v>
      </c>
      <c r="F68" s="23">
        <v>1.15566393003586</v>
      </c>
      <c r="G68" s="22">
        <v>7.835</v>
      </c>
    </row>
    <row r="69" spans="1:9" x14ac:dyDescent="0.2">
      <c r="A69" s="20" t="s">
        <v>26</v>
      </c>
      <c r="B69" s="20"/>
      <c r="C69" s="20"/>
      <c r="D69" s="20"/>
      <c r="E69" s="25">
        <f>SUM(E66:E68)</f>
        <v>3690.8510342999998</v>
      </c>
      <c r="F69" s="26">
        <f>SUM(F66:F68)</f>
        <v>2.6857733061699998</v>
      </c>
      <c r="G69" s="25"/>
      <c r="H69" s="14"/>
      <c r="I69" s="14"/>
    </row>
    <row r="70" spans="1:9" x14ac:dyDescent="0.2">
      <c r="A70" s="21"/>
      <c r="B70" s="21"/>
      <c r="C70" s="21"/>
      <c r="D70" s="21"/>
      <c r="E70" s="22"/>
      <c r="F70" s="23"/>
      <c r="G70" s="22"/>
    </row>
    <row r="71" spans="1:9" x14ac:dyDescent="0.2">
      <c r="A71" s="20" t="s">
        <v>44</v>
      </c>
      <c r="B71" s="21"/>
      <c r="C71" s="21"/>
      <c r="D71" s="21"/>
      <c r="E71" s="22"/>
      <c r="F71" s="23"/>
      <c r="G71" s="22"/>
    </row>
    <row r="72" spans="1:9" x14ac:dyDescent="0.2">
      <c r="A72" s="20" t="s">
        <v>54</v>
      </c>
      <c r="B72" s="21"/>
      <c r="C72" s="21"/>
      <c r="D72" s="21"/>
      <c r="E72" s="22"/>
      <c r="F72" s="23"/>
      <c r="G72" s="22"/>
    </row>
    <row r="73" spans="1:9" x14ac:dyDescent="0.2">
      <c r="A73" s="21" t="s">
        <v>56</v>
      </c>
      <c r="B73" s="21" t="s">
        <v>55</v>
      </c>
      <c r="C73" s="21" t="s">
        <v>50</v>
      </c>
      <c r="D73" s="24">
        <v>700</v>
      </c>
      <c r="E73" s="22">
        <v>3397.3204999999998</v>
      </c>
      <c r="F73" s="23">
        <v>2.4721758279075701</v>
      </c>
      <c r="G73" s="22">
        <v>8.3574000000000002</v>
      </c>
    </row>
    <row r="74" spans="1:9" x14ac:dyDescent="0.2">
      <c r="A74" s="21" t="s">
        <v>81</v>
      </c>
      <c r="B74" s="21" t="s">
        <v>80</v>
      </c>
      <c r="C74" s="21" t="s">
        <v>50</v>
      </c>
      <c r="D74" s="24">
        <v>500</v>
      </c>
      <c r="E74" s="22">
        <v>2491.0949999999998</v>
      </c>
      <c r="F74" s="23">
        <v>1.8127300159114801</v>
      </c>
      <c r="G74" s="22">
        <v>7.2497999999999996</v>
      </c>
    </row>
    <row r="75" spans="1:9" x14ac:dyDescent="0.2">
      <c r="A75" s="20" t="s">
        <v>26</v>
      </c>
      <c r="B75" s="20"/>
      <c r="C75" s="20"/>
      <c r="D75" s="20"/>
      <c r="E75" s="25">
        <f>SUM(E72:E74)</f>
        <v>5888.4154999999992</v>
      </c>
      <c r="F75" s="26">
        <f>SUM(F72:F74)</f>
        <v>4.2849058438190504</v>
      </c>
      <c r="G75" s="25"/>
      <c r="H75" s="14"/>
      <c r="I75" s="14"/>
    </row>
    <row r="76" spans="1:9" x14ac:dyDescent="0.2">
      <c r="A76" s="21"/>
      <c r="B76" s="21"/>
      <c r="C76" s="21"/>
      <c r="D76" s="21"/>
      <c r="E76" s="22"/>
      <c r="F76" s="23"/>
      <c r="G76" s="22"/>
    </row>
    <row r="77" spans="1:9" x14ac:dyDescent="0.2">
      <c r="A77" s="20" t="s">
        <v>61</v>
      </c>
      <c r="B77" s="21"/>
      <c r="C77" s="21"/>
      <c r="D77" s="21"/>
      <c r="E77" s="22"/>
      <c r="F77" s="23"/>
      <c r="G77" s="22"/>
    </row>
    <row r="78" spans="1:9" x14ac:dyDescent="0.2">
      <c r="A78" s="21" t="s">
        <v>205</v>
      </c>
      <c r="B78" s="21" t="s">
        <v>204</v>
      </c>
      <c r="C78" s="21" t="s">
        <v>64</v>
      </c>
      <c r="D78" s="24">
        <v>10000000</v>
      </c>
      <c r="E78" s="22">
        <v>9836.3844444000006</v>
      </c>
      <c r="F78" s="23">
        <v>7.1577797436102104</v>
      </c>
      <c r="G78" s="22">
        <v>7.0506001840124899</v>
      </c>
    </row>
    <row r="79" spans="1:9" x14ac:dyDescent="0.2">
      <c r="A79" s="21" t="s">
        <v>66</v>
      </c>
      <c r="B79" s="21" t="s">
        <v>65</v>
      </c>
      <c r="C79" s="21" t="s">
        <v>64</v>
      </c>
      <c r="D79" s="24">
        <v>7400000</v>
      </c>
      <c r="E79" s="22">
        <v>7160.0373221999998</v>
      </c>
      <c r="F79" s="23">
        <v>5.2102447192894701</v>
      </c>
      <c r="G79" s="22">
        <v>7.0823629153124896</v>
      </c>
    </row>
    <row r="80" spans="1:9" x14ac:dyDescent="0.2">
      <c r="A80" s="21" t="s">
        <v>63</v>
      </c>
      <c r="B80" s="21" t="s">
        <v>62</v>
      </c>
      <c r="C80" s="21" t="s">
        <v>64</v>
      </c>
      <c r="D80" s="24">
        <v>5000000</v>
      </c>
      <c r="E80" s="22">
        <v>4939.9394444</v>
      </c>
      <c r="F80" s="23">
        <v>3.59471497781055</v>
      </c>
      <c r="G80" s="22">
        <v>7.0920196953124996</v>
      </c>
    </row>
    <row r="81" spans="1:9" x14ac:dyDescent="0.2">
      <c r="A81" s="21" t="s">
        <v>70</v>
      </c>
      <c r="B81" s="21" t="s">
        <v>69</v>
      </c>
      <c r="C81" s="21" t="s">
        <v>64</v>
      </c>
      <c r="D81" s="24">
        <v>4500000</v>
      </c>
      <c r="E81" s="22">
        <v>4680.1845000000003</v>
      </c>
      <c r="F81" s="23">
        <v>3.40569545647744</v>
      </c>
      <c r="G81" s="22">
        <v>7.1124205684500099</v>
      </c>
    </row>
    <row r="82" spans="1:9" x14ac:dyDescent="0.2">
      <c r="A82" s="21" t="s">
        <v>207</v>
      </c>
      <c r="B82" s="21" t="s">
        <v>206</v>
      </c>
      <c r="C82" s="21" t="s">
        <v>64</v>
      </c>
      <c r="D82" s="24">
        <v>300000</v>
      </c>
      <c r="E82" s="22">
        <v>306.18950000000001</v>
      </c>
      <c r="F82" s="23">
        <v>0.22280920527195</v>
      </c>
      <c r="G82" s="22">
        <v>6.9604987090124997</v>
      </c>
    </row>
    <row r="83" spans="1:9" x14ac:dyDescent="0.2">
      <c r="A83" s="21" t="s">
        <v>209</v>
      </c>
      <c r="B83" s="21" t="s">
        <v>208</v>
      </c>
      <c r="C83" s="21" t="s">
        <v>64</v>
      </c>
      <c r="D83" s="24">
        <v>100000</v>
      </c>
      <c r="E83" s="22">
        <v>102.0459333</v>
      </c>
      <c r="F83" s="23">
        <v>7.4257194645170499E-2</v>
      </c>
      <c r="G83" s="22">
        <v>7.1490330126125103</v>
      </c>
    </row>
    <row r="84" spans="1:9" x14ac:dyDescent="0.2">
      <c r="A84" s="21" t="s">
        <v>68</v>
      </c>
      <c r="B84" s="21" t="s">
        <v>67</v>
      </c>
      <c r="C84" s="21" t="s">
        <v>64</v>
      </c>
      <c r="D84" s="24">
        <v>100000</v>
      </c>
      <c r="E84" s="22">
        <v>98.680700000000002</v>
      </c>
      <c r="F84" s="23">
        <v>7.1808368159847896E-2</v>
      </c>
      <c r="G84" s="22">
        <v>7.0094435700500002</v>
      </c>
    </row>
    <row r="85" spans="1:9" x14ac:dyDescent="0.2">
      <c r="A85" s="20" t="s">
        <v>26</v>
      </c>
      <c r="B85" s="20"/>
      <c r="C85" s="20"/>
      <c r="D85" s="20"/>
      <c r="E85" s="25">
        <f>SUM(E78:E84)</f>
        <v>27123.4618443</v>
      </c>
      <c r="F85" s="26">
        <f>SUM(F78:F84)</f>
        <v>19.737309665264636</v>
      </c>
      <c r="G85" s="25"/>
      <c r="H85" s="14"/>
      <c r="I85" s="14"/>
    </row>
    <row r="86" spans="1:9" x14ac:dyDescent="0.2">
      <c r="A86" s="21"/>
      <c r="B86" s="21"/>
      <c r="C86" s="21"/>
      <c r="D86" s="21"/>
      <c r="E86" s="22"/>
      <c r="F86" s="23"/>
      <c r="G86" s="22"/>
    </row>
    <row r="87" spans="1:9" x14ac:dyDescent="0.2">
      <c r="A87" s="20" t="s">
        <v>29</v>
      </c>
      <c r="B87" s="20"/>
      <c r="C87" s="20"/>
      <c r="D87" s="20"/>
      <c r="E87" s="25">
        <f>E54+E59+E63+E69+E75+E85</f>
        <v>134653.80146390002</v>
      </c>
      <c r="F87" s="26">
        <f>F54+F59+F63+F69+F75+F85</f>
        <v>97.985419131023477</v>
      </c>
      <c r="G87" s="25"/>
      <c r="H87" s="14"/>
      <c r="I87" s="14"/>
    </row>
    <row r="88" spans="1:9" x14ac:dyDescent="0.2">
      <c r="A88" s="20"/>
      <c r="B88" s="20"/>
      <c r="C88" s="20"/>
      <c r="D88" s="20"/>
      <c r="E88" s="25"/>
      <c r="F88" s="26"/>
      <c r="G88" s="25"/>
      <c r="H88" s="14"/>
      <c r="I88" s="14"/>
    </row>
    <row r="89" spans="1:9" x14ac:dyDescent="0.2">
      <c r="A89" s="20" t="s">
        <v>31</v>
      </c>
      <c r="B89" s="20"/>
      <c r="C89" s="20"/>
      <c r="D89" s="20"/>
      <c r="E89" s="25">
        <f>E91-(E54+E59+E63+E69+E75+E85)</f>
        <v>2768.483053599979</v>
      </c>
      <c r="F89" s="26">
        <f>F91-(F54+F59+F63+F69+F75+F85)</f>
        <v>2.0145808689765232</v>
      </c>
      <c r="G89" s="25"/>
      <c r="H89" s="14"/>
      <c r="I89" s="14"/>
    </row>
    <row r="90" spans="1:9" x14ac:dyDescent="0.2">
      <c r="A90" s="20"/>
      <c r="B90" s="20"/>
      <c r="C90" s="20"/>
      <c r="D90" s="20"/>
      <c r="E90" s="25"/>
      <c r="F90" s="26"/>
      <c r="G90" s="25"/>
      <c r="H90" s="14"/>
      <c r="I90" s="14"/>
    </row>
    <row r="91" spans="1:9" x14ac:dyDescent="0.2">
      <c r="A91" s="27" t="s">
        <v>30</v>
      </c>
      <c r="B91" s="27"/>
      <c r="C91" s="27"/>
      <c r="D91" s="27"/>
      <c r="E91" s="28">
        <v>137422.2845175</v>
      </c>
      <c r="F91" s="29">
        <v>100</v>
      </c>
      <c r="G91" s="28"/>
      <c r="H91" s="14"/>
      <c r="I91" s="14"/>
    </row>
    <row r="92" spans="1:9" x14ac:dyDescent="0.2">
      <c r="A92" s="14"/>
      <c r="B92" s="14"/>
      <c r="C92" s="14"/>
      <c r="D92" s="14"/>
      <c r="E92" s="59"/>
      <c r="F92" s="15"/>
      <c r="G92" s="59"/>
      <c r="H92" s="14"/>
      <c r="I92" s="14"/>
    </row>
    <row r="93" spans="1:9" x14ac:dyDescent="0.2">
      <c r="A93" s="60" t="s">
        <v>1060</v>
      </c>
      <c r="F93" s="15" t="s">
        <v>603</v>
      </c>
    </row>
    <row r="94" spans="1:9" x14ac:dyDescent="0.2">
      <c r="A94" s="14" t="s">
        <v>57</v>
      </c>
    </row>
    <row r="95" spans="1:9" x14ac:dyDescent="0.2">
      <c r="A95" s="14" t="s">
        <v>33</v>
      </c>
    </row>
    <row r="96" spans="1:9" x14ac:dyDescent="0.2">
      <c r="A96" s="14" t="s">
        <v>43</v>
      </c>
    </row>
    <row r="98" spans="1:5" x14ac:dyDescent="0.2">
      <c r="A98" s="14" t="s">
        <v>34</v>
      </c>
    </row>
    <row r="99" spans="1:5" x14ac:dyDescent="0.2">
      <c r="A99" s="14" t="s">
        <v>35</v>
      </c>
    </row>
    <row r="100" spans="1:5" x14ac:dyDescent="0.2">
      <c r="A100" s="14" t="s">
        <v>36</v>
      </c>
      <c r="B100" s="14"/>
      <c r="C100" s="30" t="s">
        <v>38</v>
      </c>
      <c r="D100" s="14" t="s">
        <v>37</v>
      </c>
    </row>
    <row r="101" spans="1:5" x14ac:dyDescent="0.2">
      <c r="A101" s="7" t="s">
        <v>71</v>
      </c>
      <c r="C101" s="31">
        <v>182.9435</v>
      </c>
      <c r="D101" s="31">
        <v>182.06020000000001</v>
      </c>
    </row>
    <row r="102" spans="1:5" x14ac:dyDescent="0.2">
      <c r="A102" s="7" t="s">
        <v>73</v>
      </c>
      <c r="C102" s="31">
        <v>24.968699999999998</v>
      </c>
      <c r="D102" s="31">
        <v>24.848099999999999</v>
      </c>
    </row>
    <row r="103" spans="1:5" x14ac:dyDescent="0.2">
      <c r="A103" s="7" t="s">
        <v>72</v>
      </c>
      <c r="C103" s="31">
        <v>203.1</v>
      </c>
      <c r="D103" s="31">
        <v>203.1446</v>
      </c>
    </row>
    <row r="104" spans="1:5" x14ac:dyDescent="0.2">
      <c r="A104" s="7" t="s">
        <v>74</v>
      </c>
      <c r="C104" s="31">
        <v>29.0716</v>
      </c>
      <c r="D104" s="31">
        <v>29.075099999999999</v>
      </c>
    </row>
    <row r="106" spans="1:5" x14ac:dyDescent="0.2">
      <c r="A106" s="7" t="s">
        <v>39</v>
      </c>
    </row>
    <row r="108" spans="1:5" x14ac:dyDescent="0.2">
      <c r="A108" s="14" t="s">
        <v>40</v>
      </c>
      <c r="D108" s="30" t="s">
        <v>41</v>
      </c>
    </row>
    <row r="110" spans="1:5" x14ac:dyDescent="0.2">
      <c r="A110" s="14" t="s">
        <v>240</v>
      </c>
      <c r="D110" s="49">
        <v>0.16247871674196263</v>
      </c>
    </row>
    <row r="112" spans="1:5" x14ac:dyDescent="0.2">
      <c r="A112" s="14" t="s">
        <v>241</v>
      </c>
      <c r="D112" s="32">
        <v>2.3488361552065098</v>
      </c>
      <c r="E112" s="10" t="s">
        <v>42</v>
      </c>
    </row>
    <row r="114" spans="1:4" x14ac:dyDescent="0.2">
      <c r="A114" s="14" t="s">
        <v>1173</v>
      </c>
      <c r="D114" s="30" t="s">
        <v>41</v>
      </c>
    </row>
    <row r="116" spans="1:4" x14ac:dyDescent="0.2">
      <c r="A116" s="14" t="s">
        <v>791</v>
      </c>
    </row>
    <row r="117" spans="1:4" x14ac:dyDescent="0.2">
      <c r="A117" s="14"/>
    </row>
    <row r="118" spans="1:4" x14ac:dyDescent="0.2">
      <c r="A118" s="51" t="s">
        <v>781</v>
      </c>
    </row>
    <row r="119" spans="1:4" x14ac:dyDescent="0.2">
      <c r="A119" s="52"/>
    </row>
    <row r="120" spans="1:4" x14ac:dyDescent="0.2">
      <c r="A120" s="53"/>
    </row>
    <row r="121" spans="1:4" x14ac:dyDescent="0.2">
      <c r="A121" s="53"/>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x14ac:dyDescent="0.2">
      <c r="A130" s="53"/>
    </row>
    <row r="131" spans="1:1" x14ac:dyDescent="0.2">
      <c r="A131" s="51" t="s">
        <v>783</v>
      </c>
    </row>
    <row r="132" spans="1:1" x14ac:dyDescent="0.2">
      <c r="A132" s="53"/>
    </row>
    <row r="133" spans="1:1" x14ac:dyDescent="0.2">
      <c r="A133" s="51" t="s">
        <v>894</v>
      </c>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sheetData>
  <mergeCells count="1">
    <mergeCell ref="A1:G1"/>
  </mergeCells>
  <conditionalFormatting sqref="F2:F3 F5:F92 F248:F65537 F94:F115">
    <cfRule type="cellIs" dxfId="61" priority="3" stopIfTrue="1" operator="between">
      <formula>0.009</formula>
      <formula>-0.009</formula>
    </cfRule>
  </conditionalFormatting>
  <conditionalFormatting sqref="F116:F148">
    <cfRule type="cellIs" dxfId="60" priority="2" stopIfTrue="1" operator="between">
      <formula>0.009</formula>
      <formula>-0.009</formula>
    </cfRule>
  </conditionalFormatting>
  <conditionalFormatting sqref="F93">
    <cfRule type="cellIs" dxfId="5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8"/>
  <sheetViews>
    <sheetView workbookViewId="0">
      <selection sqref="A1:I1"/>
    </sheetView>
  </sheetViews>
  <sheetFormatPr defaultColWidth="9.140625" defaultRowHeight="11.25" x14ac:dyDescent="0.2"/>
  <cols>
    <col min="1" max="1" width="38.7109375" style="7" bestFit="1" customWidth="1"/>
    <col min="2" max="2" width="50.85546875" style="7" bestFit="1" customWidth="1"/>
    <col min="3" max="3" width="35.42578125" style="7" bestFit="1" customWidth="1"/>
    <col min="4" max="4" width="15.28515625" style="7" bestFit="1" customWidth="1"/>
    <col min="5" max="5" width="22.28515625" style="10" customWidth="1"/>
    <col min="6" max="6" width="13.5703125" style="11" customWidth="1"/>
    <col min="7" max="7" width="19.42578125" style="10" customWidth="1"/>
    <col min="8" max="8" width="15.140625" style="7" customWidth="1"/>
    <col min="9" max="9" width="10.7109375" style="7" customWidth="1"/>
    <col min="10" max="16384" width="9.140625" style="7"/>
  </cols>
  <sheetData>
    <row r="1" spans="1:11" s="1" customFormat="1" ht="15" customHeight="1" x14ac:dyDescent="0.2">
      <c r="A1" s="82" t="s">
        <v>10</v>
      </c>
      <c r="B1" s="83"/>
      <c r="C1" s="83"/>
      <c r="D1" s="83"/>
      <c r="E1" s="83"/>
      <c r="F1" s="83"/>
      <c r="G1" s="83"/>
      <c r="H1" s="83"/>
      <c r="I1" s="83"/>
    </row>
    <row r="2" spans="1:11" s="1" customFormat="1" ht="12" x14ac:dyDescent="0.2">
      <c r="E2" s="5"/>
      <c r="F2" s="9"/>
      <c r="G2" s="10"/>
    </row>
    <row r="3" spans="1:11" s="1" customFormat="1" ht="12" x14ac:dyDescent="0.2">
      <c r="A3" s="8" t="s">
        <v>7</v>
      </c>
      <c r="B3" s="2"/>
      <c r="C3" s="3"/>
      <c r="D3" s="3"/>
      <c r="E3" s="4"/>
      <c r="F3" s="9"/>
      <c r="G3" s="10"/>
    </row>
    <row r="4" spans="1:11" s="1" customFormat="1" ht="69.75" customHeight="1" x14ac:dyDescent="0.2">
      <c r="A4" s="36" t="s">
        <v>2</v>
      </c>
      <c r="B4" s="36" t="s">
        <v>0</v>
      </c>
      <c r="C4" s="37" t="s">
        <v>4</v>
      </c>
      <c r="D4" s="37" t="s">
        <v>1</v>
      </c>
      <c r="E4" s="55" t="s">
        <v>6</v>
      </c>
      <c r="F4" s="55" t="s">
        <v>213</v>
      </c>
      <c r="G4" s="55" t="s">
        <v>214</v>
      </c>
      <c r="H4" s="55" t="s">
        <v>215</v>
      </c>
      <c r="I4" s="55" t="s">
        <v>5</v>
      </c>
      <c r="J4" s="33"/>
      <c r="K4" s="33"/>
    </row>
    <row r="5" spans="1:11" x14ac:dyDescent="0.2">
      <c r="A5" s="38" t="s">
        <v>82</v>
      </c>
      <c r="B5" s="39"/>
      <c r="C5" s="39"/>
      <c r="D5" s="39"/>
      <c r="E5" s="40"/>
      <c r="F5" s="41"/>
      <c r="G5" s="40"/>
      <c r="H5" s="39"/>
      <c r="I5" s="39"/>
    </row>
    <row r="6" spans="1:11" x14ac:dyDescent="0.2">
      <c r="A6" s="38" t="s">
        <v>25</v>
      </c>
      <c r="B6" s="39"/>
      <c r="C6" s="39"/>
      <c r="D6" s="39"/>
      <c r="E6" s="40"/>
      <c r="F6" s="41"/>
      <c r="G6" s="40"/>
      <c r="H6" s="39"/>
      <c r="I6" s="39"/>
    </row>
    <row r="7" spans="1:11" x14ac:dyDescent="0.2">
      <c r="A7" s="39" t="s">
        <v>84</v>
      </c>
      <c r="B7" s="39" t="s">
        <v>83</v>
      </c>
      <c r="C7" s="39" t="s">
        <v>85</v>
      </c>
      <c r="D7" s="42">
        <v>378400</v>
      </c>
      <c r="E7" s="40">
        <v>6385.8783999999996</v>
      </c>
      <c r="F7" s="41">
        <v>5.8068352003525101</v>
      </c>
      <c r="G7" s="40"/>
      <c r="H7" s="40"/>
      <c r="I7" s="43"/>
    </row>
    <row r="8" spans="1:11" x14ac:dyDescent="0.2">
      <c r="A8" s="39" t="s">
        <v>87</v>
      </c>
      <c r="B8" s="39" t="s">
        <v>86</v>
      </c>
      <c r="C8" s="39" t="s">
        <v>85</v>
      </c>
      <c r="D8" s="42">
        <v>571200</v>
      </c>
      <c r="E8" s="40">
        <v>5241.6167999999998</v>
      </c>
      <c r="F8" s="41">
        <v>4.7663301795723401</v>
      </c>
      <c r="G8" s="40"/>
      <c r="H8" s="40"/>
      <c r="I8" s="43"/>
    </row>
    <row r="9" spans="1:11" x14ac:dyDescent="0.2">
      <c r="A9" s="39" t="s">
        <v>89</v>
      </c>
      <c r="B9" s="39" t="s">
        <v>88</v>
      </c>
      <c r="C9" s="39" t="s">
        <v>90</v>
      </c>
      <c r="D9" s="42">
        <v>165900</v>
      </c>
      <c r="E9" s="40">
        <v>3922.5396000000001</v>
      </c>
      <c r="F9" s="41">
        <v>3.5668610639464502</v>
      </c>
      <c r="G9" s="40"/>
      <c r="H9" s="40"/>
      <c r="I9" s="43"/>
    </row>
    <row r="10" spans="1:11" x14ac:dyDescent="0.2">
      <c r="A10" s="39" t="s">
        <v>92</v>
      </c>
      <c r="B10" s="39" t="s">
        <v>91</v>
      </c>
      <c r="C10" s="39" t="s">
        <v>93</v>
      </c>
      <c r="D10" s="42">
        <v>285300</v>
      </c>
      <c r="E10" s="40">
        <v>3574.09575</v>
      </c>
      <c r="F10" s="41">
        <v>3.25001256061035</v>
      </c>
      <c r="G10" s="40"/>
      <c r="H10" s="40"/>
      <c r="I10" s="43"/>
    </row>
    <row r="11" spans="1:11" x14ac:dyDescent="0.2">
      <c r="A11" s="39" t="s">
        <v>100</v>
      </c>
      <c r="B11" s="39" t="s">
        <v>99</v>
      </c>
      <c r="C11" s="39" t="s">
        <v>101</v>
      </c>
      <c r="D11" s="42">
        <v>129700</v>
      </c>
      <c r="E11" s="40">
        <v>3139.3885</v>
      </c>
      <c r="F11" s="41">
        <v>2.8547226407226698</v>
      </c>
      <c r="G11" s="40"/>
      <c r="H11" s="40"/>
      <c r="I11" s="43"/>
    </row>
    <row r="12" spans="1:11" x14ac:dyDescent="0.2">
      <c r="A12" s="39" t="s">
        <v>95</v>
      </c>
      <c r="B12" s="39" t="s">
        <v>94</v>
      </c>
      <c r="C12" s="39" t="s">
        <v>85</v>
      </c>
      <c r="D12" s="42">
        <v>358000</v>
      </c>
      <c r="E12" s="40">
        <v>3078.8</v>
      </c>
      <c r="F12" s="41">
        <v>2.7996280378350602</v>
      </c>
      <c r="G12" s="40"/>
      <c r="H12" s="40"/>
      <c r="I12" s="43"/>
    </row>
    <row r="13" spans="1:11" x14ac:dyDescent="0.2">
      <c r="A13" s="39" t="s">
        <v>97</v>
      </c>
      <c r="B13" s="39" t="s">
        <v>96</v>
      </c>
      <c r="C13" s="39" t="s">
        <v>98</v>
      </c>
      <c r="D13" s="42">
        <v>343500</v>
      </c>
      <c r="E13" s="40">
        <v>2745.5954999999999</v>
      </c>
      <c r="F13" s="41">
        <v>2.4966370476658999</v>
      </c>
      <c r="G13" s="40"/>
      <c r="H13" s="40"/>
      <c r="I13" s="43"/>
    </row>
    <row r="14" spans="1:11" x14ac:dyDescent="0.2">
      <c r="A14" s="39" t="s">
        <v>103</v>
      </c>
      <c r="B14" s="39" t="s">
        <v>102</v>
      </c>
      <c r="C14" s="39" t="s">
        <v>85</v>
      </c>
      <c r="D14" s="42">
        <v>405000</v>
      </c>
      <c r="E14" s="40">
        <v>2342.1149999999998</v>
      </c>
      <c r="F14" s="41">
        <v>2.1297423742477801</v>
      </c>
      <c r="G14" s="40"/>
      <c r="H14" s="40"/>
      <c r="I14" s="43"/>
    </row>
    <row r="15" spans="1:11" x14ac:dyDescent="0.2">
      <c r="A15" s="39" t="s">
        <v>105</v>
      </c>
      <c r="B15" s="39" t="s">
        <v>104</v>
      </c>
      <c r="C15" s="39" t="s">
        <v>93</v>
      </c>
      <c r="D15" s="42">
        <v>196000</v>
      </c>
      <c r="E15" s="40">
        <v>2085.636</v>
      </c>
      <c r="F15" s="41">
        <v>1.89651975520273</v>
      </c>
      <c r="G15" s="40"/>
      <c r="H15" s="40"/>
      <c r="I15" s="43"/>
    </row>
    <row r="16" spans="1:11" x14ac:dyDescent="0.2">
      <c r="A16" s="39" t="s">
        <v>107</v>
      </c>
      <c r="B16" s="39" t="s">
        <v>106</v>
      </c>
      <c r="C16" s="39" t="s">
        <v>108</v>
      </c>
      <c r="D16" s="42">
        <v>208400</v>
      </c>
      <c r="E16" s="40">
        <v>2058.2626</v>
      </c>
      <c r="F16" s="41">
        <v>1.8716284540039301</v>
      </c>
      <c r="G16" s="40"/>
      <c r="H16" s="40"/>
      <c r="I16" s="43"/>
    </row>
    <row r="17" spans="1:9" x14ac:dyDescent="0.2">
      <c r="A17" s="39" t="s">
        <v>122</v>
      </c>
      <c r="B17" s="39" t="s">
        <v>121</v>
      </c>
      <c r="C17" s="39" t="s">
        <v>123</v>
      </c>
      <c r="D17" s="42">
        <v>370600</v>
      </c>
      <c r="E17" s="40">
        <v>1797.2247</v>
      </c>
      <c r="F17" s="41">
        <v>1.63426031584049</v>
      </c>
      <c r="G17" s="40"/>
      <c r="H17" s="40"/>
      <c r="I17" s="43"/>
    </row>
    <row r="18" spans="1:9" x14ac:dyDescent="0.2">
      <c r="A18" s="39" t="s">
        <v>116</v>
      </c>
      <c r="B18" s="39" t="s">
        <v>115</v>
      </c>
      <c r="C18" s="39" t="s">
        <v>117</v>
      </c>
      <c r="D18" s="42">
        <v>961300</v>
      </c>
      <c r="E18" s="40">
        <v>1653.4359999999999</v>
      </c>
      <c r="F18" s="41">
        <v>1.50350973897813</v>
      </c>
      <c r="G18" s="40"/>
      <c r="H18" s="40"/>
      <c r="I18" s="43"/>
    </row>
    <row r="19" spans="1:9" x14ac:dyDescent="0.2">
      <c r="A19" s="39" t="s">
        <v>113</v>
      </c>
      <c r="B19" s="39" t="s">
        <v>112</v>
      </c>
      <c r="C19" s="39" t="s">
        <v>114</v>
      </c>
      <c r="D19" s="42">
        <v>305600</v>
      </c>
      <c r="E19" s="40">
        <v>1628.5424</v>
      </c>
      <c r="F19" s="41">
        <v>1.4808733804869501</v>
      </c>
      <c r="G19" s="40"/>
      <c r="H19" s="40"/>
      <c r="I19" s="43"/>
    </row>
    <row r="20" spans="1:9" x14ac:dyDescent="0.2">
      <c r="A20" s="39" t="s">
        <v>128</v>
      </c>
      <c r="B20" s="39" t="s">
        <v>127</v>
      </c>
      <c r="C20" s="39" t="s">
        <v>85</v>
      </c>
      <c r="D20" s="42">
        <v>130300</v>
      </c>
      <c r="E20" s="40">
        <v>1502.0984000000001</v>
      </c>
      <c r="F20" s="41">
        <v>1.3658947629684299</v>
      </c>
      <c r="G20" s="40"/>
      <c r="H20" s="40"/>
      <c r="I20" s="43"/>
    </row>
    <row r="21" spans="1:9" x14ac:dyDescent="0.2">
      <c r="A21" s="39" t="s">
        <v>119</v>
      </c>
      <c r="B21" s="39" t="s">
        <v>118</v>
      </c>
      <c r="C21" s="39" t="s">
        <v>120</v>
      </c>
      <c r="D21" s="42">
        <v>1396400</v>
      </c>
      <c r="E21" s="40">
        <v>1498.3371999999999</v>
      </c>
      <c r="F21" s="41">
        <v>1.3624746119433799</v>
      </c>
      <c r="G21" s="40"/>
      <c r="H21" s="40"/>
      <c r="I21" s="43"/>
    </row>
    <row r="22" spans="1:9" x14ac:dyDescent="0.2">
      <c r="A22" s="39" t="s">
        <v>143</v>
      </c>
      <c r="B22" s="39" t="s">
        <v>142</v>
      </c>
      <c r="C22" s="39" t="s">
        <v>126</v>
      </c>
      <c r="D22" s="42">
        <v>335400</v>
      </c>
      <c r="E22" s="40">
        <v>1497.3933</v>
      </c>
      <c r="F22" s="41">
        <v>1.3616163006191899</v>
      </c>
      <c r="G22" s="40"/>
      <c r="H22" s="40"/>
      <c r="I22" s="43"/>
    </row>
    <row r="23" spans="1:9" x14ac:dyDescent="0.2">
      <c r="A23" s="39" t="s">
        <v>130</v>
      </c>
      <c r="B23" s="39" t="s">
        <v>129</v>
      </c>
      <c r="C23" s="39" t="s">
        <v>101</v>
      </c>
      <c r="D23" s="42">
        <v>565200</v>
      </c>
      <c r="E23" s="40">
        <v>1420.0650000000001</v>
      </c>
      <c r="F23" s="41">
        <v>1.2912997887320501</v>
      </c>
      <c r="G23" s="40"/>
      <c r="H23" s="40"/>
      <c r="I23" s="43"/>
    </row>
    <row r="24" spans="1:9" x14ac:dyDescent="0.2">
      <c r="A24" s="39" t="s">
        <v>125</v>
      </c>
      <c r="B24" s="39" t="s">
        <v>124</v>
      </c>
      <c r="C24" s="39" t="s">
        <v>126</v>
      </c>
      <c r="D24" s="42">
        <v>118200</v>
      </c>
      <c r="E24" s="40">
        <v>1413.4947</v>
      </c>
      <c r="F24" s="41">
        <v>1.28532525446644</v>
      </c>
      <c r="G24" s="40"/>
      <c r="H24" s="40"/>
      <c r="I24" s="43"/>
    </row>
    <row r="25" spans="1:9" x14ac:dyDescent="0.2">
      <c r="A25" s="39" t="s">
        <v>110</v>
      </c>
      <c r="B25" s="39" t="s">
        <v>109</v>
      </c>
      <c r="C25" s="39" t="s">
        <v>111</v>
      </c>
      <c r="D25" s="42">
        <v>358600</v>
      </c>
      <c r="E25" s="40">
        <v>1412.3461</v>
      </c>
      <c r="F25" s="41">
        <v>1.28428080443257</v>
      </c>
      <c r="G25" s="40"/>
      <c r="H25" s="40"/>
      <c r="I25" s="43"/>
    </row>
    <row r="26" spans="1:9" x14ac:dyDescent="0.2">
      <c r="A26" s="39" t="s">
        <v>148</v>
      </c>
      <c r="B26" s="39" t="s">
        <v>147</v>
      </c>
      <c r="C26" s="39" t="s">
        <v>123</v>
      </c>
      <c r="D26" s="42">
        <v>15700</v>
      </c>
      <c r="E26" s="40">
        <v>1348.55935</v>
      </c>
      <c r="F26" s="41">
        <v>1.2262779547046301</v>
      </c>
      <c r="G26" s="40"/>
      <c r="H26" s="40"/>
      <c r="I26" s="43"/>
    </row>
    <row r="27" spans="1:9" x14ac:dyDescent="0.2">
      <c r="A27" s="39" t="s">
        <v>137</v>
      </c>
      <c r="B27" s="39" t="s">
        <v>136</v>
      </c>
      <c r="C27" s="39" t="s">
        <v>138</v>
      </c>
      <c r="D27" s="42">
        <v>16700</v>
      </c>
      <c r="E27" s="40">
        <v>1261.8853999999999</v>
      </c>
      <c r="F27" s="41">
        <v>1.1474632150106301</v>
      </c>
      <c r="G27" s="40"/>
      <c r="H27" s="40"/>
      <c r="I27" s="43"/>
    </row>
    <row r="28" spans="1:9" x14ac:dyDescent="0.2">
      <c r="A28" s="39" t="s">
        <v>132</v>
      </c>
      <c r="B28" s="39" t="s">
        <v>131</v>
      </c>
      <c r="C28" s="39" t="s">
        <v>133</v>
      </c>
      <c r="D28" s="42">
        <v>161500</v>
      </c>
      <c r="E28" s="40">
        <v>1255.09725</v>
      </c>
      <c r="F28" s="41">
        <v>1.1412905844191501</v>
      </c>
      <c r="G28" s="40"/>
      <c r="H28" s="40"/>
      <c r="I28" s="43"/>
    </row>
    <row r="29" spans="1:9" x14ac:dyDescent="0.2">
      <c r="A29" s="39" t="s">
        <v>140</v>
      </c>
      <c r="B29" s="39" t="s">
        <v>139</v>
      </c>
      <c r="C29" s="39" t="s">
        <v>141</v>
      </c>
      <c r="D29" s="42">
        <v>143000</v>
      </c>
      <c r="E29" s="40">
        <v>1104.3175000000001</v>
      </c>
      <c r="F29" s="41">
        <v>1.0041828750396</v>
      </c>
      <c r="G29" s="40"/>
      <c r="H29" s="40"/>
      <c r="I29" s="43"/>
    </row>
    <row r="30" spans="1:9" x14ac:dyDescent="0.2">
      <c r="A30" s="39" t="s">
        <v>153</v>
      </c>
      <c r="B30" s="39" t="s">
        <v>152</v>
      </c>
      <c r="C30" s="39" t="s">
        <v>154</v>
      </c>
      <c r="D30" s="42">
        <v>245600</v>
      </c>
      <c r="E30" s="40">
        <v>1067.1320000000001</v>
      </c>
      <c r="F30" s="41">
        <v>0.97036919165616697</v>
      </c>
      <c r="G30" s="40"/>
      <c r="H30" s="40"/>
      <c r="I30" s="43"/>
    </row>
    <row r="31" spans="1:9" x14ac:dyDescent="0.2">
      <c r="A31" s="39" t="s">
        <v>160</v>
      </c>
      <c r="B31" s="39" t="s">
        <v>159</v>
      </c>
      <c r="C31" s="39" t="s">
        <v>161</v>
      </c>
      <c r="D31" s="42">
        <v>52100</v>
      </c>
      <c r="E31" s="40">
        <v>1032.1791499999999</v>
      </c>
      <c r="F31" s="41">
        <v>0.93858571144886505</v>
      </c>
      <c r="G31" s="40"/>
      <c r="H31" s="40"/>
      <c r="I31" s="43"/>
    </row>
    <row r="32" spans="1:9" x14ac:dyDescent="0.2">
      <c r="A32" s="39" t="s">
        <v>145</v>
      </c>
      <c r="B32" s="39" t="s">
        <v>144</v>
      </c>
      <c r="C32" s="39" t="s">
        <v>146</v>
      </c>
      <c r="D32" s="42">
        <v>389400</v>
      </c>
      <c r="E32" s="40">
        <v>992.5806</v>
      </c>
      <c r="F32" s="41">
        <v>0.90257778276313905</v>
      </c>
      <c r="G32" s="40"/>
      <c r="H32" s="40"/>
      <c r="I32" s="43"/>
    </row>
    <row r="33" spans="1:9" x14ac:dyDescent="0.2">
      <c r="A33" s="39" t="s">
        <v>135</v>
      </c>
      <c r="B33" s="39" t="s">
        <v>134</v>
      </c>
      <c r="C33" s="39" t="s">
        <v>93</v>
      </c>
      <c r="D33" s="42">
        <v>90300</v>
      </c>
      <c r="E33" s="40">
        <v>924.40110000000004</v>
      </c>
      <c r="F33" s="41">
        <v>0.84058049816992797</v>
      </c>
      <c r="G33" s="40"/>
      <c r="H33" s="40"/>
      <c r="I33" s="43"/>
    </row>
    <row r="34" spans="1:9" x14ac:dyDescent="0.2">
      <c r="A34" s="39" t="s">
        <v>150</v>
      </c>
      <c r="B34" s="39" t="s">
        <v>149</v>
      </c>
      <c r="C34" s="39" t="s">
        <v>151</v>
      </c>
      <c r="D34" s="42">
        <v>1408000</v>
      </c>
      <c r="E34" s="40">
        <v>913.79200000000003</v>
      </c>
      <c r="F34" s="41">
        <v>0.83093338441905296</v>
      </c>
      <c r="G34" s="40"/>
      <c r="H34" s="40"/>
      <c r="I34" s="43"/>
    </row>
    <row r="35" spans="1:9" x14ac:dyDescent="0.2">
      <c r="A35" s="39" t="s">
        <v>168</v>
      </c>
      <c r="B35" s="39" t="s">
        <v>167</v>
      </c>
      <c r="C35" s="39" t="s">
        <v>169</v>
      </c>
      <c r="D35" s="42">
        <v>136800</v>
      </c>
      <c r="E35" s="40">
        <v>820.93679999999995</v>
      </c>
      <c r="F35" s="41">
        <v>0.74649788312673704</v>
      </c>
      <c r="G35" s="40"/>
      <c r="H35" s="40"/>
      <c r="I35" s="43"/>
    </row>
    <row r="36" spans="1:9" x14ac:dyDescent="0.2">
      <c r="A36" s="39" t="s">
        <v>163</v>
      </c>
      <c r="B36" s="39" t="s">
        <v>162</v>
      </c>
      <c r="C36" s="39" t="s">
        <v>164</v>
      </c>
      <c r="D36" s="42">
        <v>27000</v>
      </c>
      <c r="E36" s="40">
        <v>788.45399999999995</v>
      </c>
      <c r="F36" s="41">
        <v>0.71696047971391696</v>
      </c>
      <c r="G36" s="40"/>
      <c r="H36" s="40"/>
      <c r="I36" s="43"/>
    </row>
    <row r="37" spans="1:9" x14ac:dyDescent="0.2">
      <c r="A37" s="39" t="s">
        <v>243</v>
      </c>
      <c r="B37" s="39" t="s">
        <v>242</v>
      </c>
      <c r="C37" s="39" t="s">
        <v>244</v>
      </c>
      <c r="D37" s="42">
        <v>4000</v>
      </c>
      <c r="E37" s="40">
        <v>774.87400000000002</v>
      </c>
      <c r="F37" s="41">
        <v>0.70461185403059901</v>
      </c>
      <c r="G37" s="40"/>
      <c r="H37" s="40"/>
      <c r="I37" s="43"/>
    </row>
    <row r="38" spans="1:9" x14ac:dyDescent="0.2">
      <c r="A38" s="39" t="s">
        <v>158</v>
      </c>
      <c r="B38" s="39" t="s">
        <v>157</v>
      </c>
      <c r="C38" s="39" t="s">
        <v>138</v>
      </c>
      <c r="D38" s="42">
        <v>230300</v>
      </c>
      <c r="E38" s="40">
        <v>759.75969999999995</v>
      </c>
      <c r="F38" s="41">
        <v>0.69086805188292799</v>
      </c>
      <c r="G38" s="40"/>
      <c r="H38" s="40"/>
      <c r="I38" s="43"/>
    </row>
    <row r="39" spans="1:9" x14ac:dyDescent="0.2">
      <c r="A39" s="39" t="s">
        <v>156</v>
      </c>
      <c r="B39" s="39" t="s">
        <v>155</v>
      </c>
      <c r="C39" s="39" t="s">
        <v>151</v>
      </c>
      <c r="D39" s="42">
        <v>334800</v>
      </c>
      <c r="E39" s="40">
        <v>745.43219999999997</v>
      </c>
      <c r="F39" s="41">
        <v>0.67783970619237199</v>
      </c>
      <c r="G39" s="40"/>
      <c r="H39" s="40"/>
      <c r="I39" s="43"/>
    </row>
    <row r="40" spans="1:9" x14ac:dyDescent="0.2">
      <c r="A40" s="39" t="s">
        <v>166</v>
      </c>
      <c r="B40" s="39" t="s">
        <v>165</v>
      </c>
      <c r="C40" s="39" t="s">
        <v>108</v>
      </c>
      <c r="D40" s="42">
        <v>45000</v>
      </c>
      <c r="E40" s="40">
        <v>743.53499999999997</v>
      </c>
      <c r="F40" s="41">
        <v>0.67611453589440496</v>
      </c>
      <c r="G40" s="40"/>
      <c r="H40" s="40"/>
      <c r="I40" s="43"/>
    </row>
    <row r="41" spans="1:9" x14ac:dyDescent="0.2">
      <c r="A41" s="39" t="s">
        <v>176</v>
      </c>
      <c r="B41" s="39" t="s">
        <v>175</v>
      </c>
      <c r="C41" s="39" t="s">
        <v>138</v>
      </c>
      <c r="D41" s="42">
        <v>40800</v>
      </c>
      <c r="E41" s="40">
        <v>719.24279999999999</v>
      </c>
      <c r="F41" s="41">
        <v>0.65402504511205595</v>
      </c>
      <c r="G41" s="40"/>
      <c r="H41" s="40"/>
      <c r="I41" s="43"/>
    </row>
    <row r="42" spans="1:9" x14ac:dyDescent="0.2">
      <c r="A42" s="39" t="s">
        <v>178</v>
      </c>
      <c r="B42" s="39" t="s">
        <v>177</v>
      </c>
      <c r="C42" s="39" t="s">
        <v>146</v>
      </c>
      <c r="D42" s="42">
        <v>178500</v>
      </c>
      <c r="E42" s="40">
        <v>678.56775000000005</v>
      </c>
      <c r="F42" s="41">
        <v>0.61703822868346603</v>
      </c>
      <c r="G42" s="40"/>
      <c r="H42" s="40"/>
      <c r="I42" s="43"/>
    </row>
    <row r="43" spans="1:9" x14ac:dyDescent="0.2">
      <c r="A43" s="39" t="s">
        <v>174</v>
      </c>
      <c r="B43" s="39" t="s">
        <v>173</v>
      </c>
      <c r="C43" s="39" t="s">
        <v>126</v>
      </c>
      <c r="D43" s="42">
        <v>85828</v>
      </c>
      <c r="E43" s="40">
        <v>655.94048999999995</v>
      </c>
      <c r="F43" s="41">
        <v>0.59646270850827299</v>
      </c>
      <c r="G43" s="40"/>
      <c r="H43" s="40"/>
      <c r="I43" s="43"/>
    </row>
    <row r="44" spans="1:9" x14ac:dyDescent="0.2">
      <c r="A44" s="39" t="s">
        <v>180</v>
      </c>
      <c r="B44" s="39" t="s">
        <v>179</v>
      </c>
      <c r="C44" s="39" t="s">
        <v>138</v>
      </c>
      <c r="D44" s="42">
        <v>32638</v>
      </c>
      <c r="E44" s="40">
        <v>651.51975600000003</v>
      </c>
      <c r="F44" s="41">
        <v>0.59244282710830798</v>
      </c>
      <c r="G44" s="40"/>
      <c r="H44" s="40"/>
      <c r="I44" s="43"/>
    </row>
    <row r="45" spans="1:9" x14ac:dyDescent="0.2">
      <c r="A45" s="39" t="s">
        <v>182</v>
      </c>
      <c r="B45" s="39" t="s">
        <v>181</v>
      </c>
      <c r="C45" s="39" t="s">
        <v>108</v>
      </c>
      <c r="D45" s="42">
        <v>69500</v>
      </c>
      <c r="E45" s="40">
        <v>631.09474999999998</v>
      </c>
      <c r="F45" s="41">
        <v>0.57386987028404302</v>
      </c>
      <c r="G45" s="40"/>
      <c r="H45" s="40"/>
      <c r="I45" s="43"/>
    </row>
    <row r="46" spans="1:9" x14ac:dyDescent="0.2">
      <c r="A46" s="39" t="s">
        <v>195</v>
      </c>
      <c r="B46" s="39" t="s">
        <v>194</v>
      </c>
      <c r="C46" s="39" t="s">
        <v>133</v>
      </c>
      <c r="D46" s="42">
        <v>42300</v>
      </c>
      <c r="E46" s="40">
        <v>625.82849999999996</v>
      </c>
      <c r="F46" s="41">
        <v>0.569081140534059</v>
      </c>
      <c r="G46" s="40"/>
      <c r="H46" s="40"/>
      <c r="I46" s="43"/>
    </row>
    <row r="47" spans="1:9" x14ac:dyDescent="0.2">
      <c r="A47" s="39" t="s">
        <v>171</v>
      </c>
      <c r="B47" s="39" t="s">
        <v>170</v>
      </c>
      <c r="C47" s="39" t="s">
        <v>172</v>
      </c>
      <c r="D47" s="42">
        <v>311000</v>
      </c>
      <c r="E47" s="40">
        <v>605.67250000000001</v>
      </c>
      <c r="F47" s="41">
        <v>0.550752797435903</v>
      </c>
      <c r="G47" s="40"/>
      <c r="H47" s="40"/>
      <c r="I47" s="43"/>
    </row>
    <row r="48" spans="1:9" x14ac:dyDescent="0.2">
      <c r="A48" s="39" t="s">
        <v>184</v>
      </c>
      <c r="B48" s="39" t="s">
        <v>183</v>
      </c>
      <c r="C48" s="39" t="s">
        <v>185</v>
      </c>
      <c r="D48" s="42">
        <v>48100</v>
      </c>
      <c r="E48" s="40">
        <v>601.97149999999999</v>
      </c>
      <c r="F48" s="41">
        <v>0.54738738774120799</v>
      </c>
      <c r="G48" s="40"/>
      <c r="H48" s="40"/>
      <c r="I48" s="43"/>
    </row>
    <row r="49" spans="1:9" x14ac:dyDescent="0.2">
      <c r="A49" s="39" t="s">
        <v>193</v>
      </c>
      <c r="B49" s="39" t="s">
        <v>192</v>
      </c>
      <c r="C49" s="39" t="s">
        <v>146</v>
      </c>
      <c r="D49" s="42">
        <v>75000</v>
      </c>
      <c r="E49" s="40">
        <v>599.28750000000002</v>
      </c>
      <c r="F49" s="41">
        <v>0.54494676098612505</v>
      </c>
      <c r="G49" s="40"/>
      <c r="H49" s="40"/>
      <c r="I49" s="43"/>
    </row>
    <row r="50" spans="1:9" x14ac:dyDescent="0.2">
      <c r="A50" s="39" t="s">
        <v>187</v>
      </c>
      <c r="B50" s="39" t="s">
        <v>186</v>
      </c>
      <c r="C50" s="39" t="s">
        <v>188</v>
      </c>
      <c r="D50" s="42">
        <v>39300</v>
      </c>
      <c r="E50" s="40">
        <v>549.96420000000001</v>
      </c>
      <c r="F50" s="41">
        <v>0.50009587960423896</v>
      </c>
      <c r="G50" s="40"/>
      <c r="H50" s="40"/>
      <c r="I50" s="43"/>
    </row>
    <row r="51" spans="1:9" x14ac:dyDescent="0.2">
      <c r="A51" s="39" t="s">
        <v>190</v>
      </c>
      <c r="B51" s="39" t="s">
        <v>189</v>
      </c>
      <c r="C51" s="39" t="s">
        <v>191</v>
      </c>
      <c r="D51" s="42">
        <v>24700</v>
      </c>
      <c r="E51" s="40">
        <v>526.06060000000002</v>
      </c>
      <c r="F51" s="41">
        <v>0.47835975229321098</v>
      </c>
      <c r="G51" s="40"/>
      <c r="H51" s="40"/>
      <c r="I51" s="43"/>
    </row>
    <row r="52" spans="1:9" x14ac:dyDescent="0.2">
      <c r="A52" s="39" t="s">
        <v>198</v>
      </c>
      <c r="B52" s="21" t="s">
        <v>1055</v>
      </c>
      <c r="C52" s="39" t="s">
        <v>108</v>
      </c>
      <c r="D52" s="42">
        <v>42809</v>
      </c>
      <c r="E52" s="40">
        <v>462.3372</v>
      </c>
      <c r="F52" s="41">
        <v>0.420414508267558</v>
      </c>
      <c r="G52" s="40"/>
      <c r="H52" s="40"/>
      <c r="I52" s="43"/>
    </row>
    <row r="53" spans="1:9" x14ac:dyDescent="0.2">
      <c r="A53" s="39" t="s">
        <v>200</v>
      </c>
      <c r="B53" s="39" t="s">
        <v>199</v>
      </c>
      <c r="C53" s="39" t="s">
        <v>201</v>
      </c>
      <c r="D53" s="42">
        <v>46300</v>
      </c>
      <c r="E53" s="40">
        <v>431.35395</v>
      </c>
      <c r="F53" s="41">
        <v>0.39224068229534398</v>
      </c>
      <c r="G53" s="40"/>
      <c r="H53" s="40"/>
      <c r="I53" s="43"/>
    </row>
    <row r="54" spans="1:9" x14ac:dyDescent="0.2">
      <c r="A54" s="39" t="s">
        <v>197</v>
      </c>
      <c r="B54" s="39" t="s">
        <v>196</v>
      </c>
      <c r="C54" s="39" t="s">
        <v>123</v>
      </c>
      <c r="D54" s="42">
        <v>11600</v>
      </c>
      <c r="E54" s="40">
        <v>382.92759999999998</v>
      </c>
      <c r="F54" s="41">
        <v>0.34820541945592098</v>
      </c>
      <c r="G54" s="40"/>
      <c r="H54" s="40"/>
      <c r="I54" s="43"/>
    </row>
    <row r="55" spans="1:9" x14ac:dyDescent="0.2">
      <c r="A55" s="38" t="s">
        <v>26</v>
      </c>
      <c r="B55" s="38"/>
      <c r="C55" s="38"/>
      <c r="D55" s="38"/>
      <c r="E55" s="44">
        <f>SUM(E7:E54)</f>
        <v>71051.571096000029</v>
      </c>
      <c r="F55" s="45">
        <f>SUM(F7:F54)</f>
        <v>64.608928989409179</v>
      </c>
      <c r="G55" s="44"/>
      <c r="H55" s="44"/>
      <c r="I55" s="38"/>
    </row>
    <row r="56" spans="1:9" x14ac:dyDescent="0.2">
      <c r="A56" s="39"/>
      <c r="B56" s="39"/>
      <c r="C56" s="39"/>
      <c r="D56" s="39"/>
      <c r="E56" s="40"/>
      <c r="F56" s="41"/>
      <c r="G56" s="40"/>
      <c r="H56" s="39"/>
      <c r="I56" s="39"/>
    </row>
    <row r="57" spans="1:9" x14ac:dyDescent="0.2">
      <c r="A57" s="38" t="s">
        <v>245</v>
      </c>
      <c r="B57" s="39"/>
      <c r="C57" s="39"/>
      <c r="D57" s="39"/>
      <c r="E57" s="40"/>
      <c r="F57" s="41"/>
      <c r="G57" s="40"/>
      <c r="H57" s="39"/>
      <c r="I57" s="39"/>
    </row>
    <row r="58" spans="1:9" x14ac:dyDescent="0.2">
      <c r="A58" s="39"/>
      <c r="B58" s="21" t="s">
        <v>1184</v>
      </c>
      <c r="C58" s="39"/>
      <c r="D58" s="39"/>
      <c r="E58" s="40"/>
      <c r="F58" s="41"/>
      <c r="G58" s="40">
        <v>-11102.13495</v>
      </c>
      <c r="H58" s="40">
        <v>-10.0954424729923</v>
      </c>
      <c r="I58" s="43"/>
    </row>
    <row r="59" spans="1:9" x14ac:dyDescent="0.2">
      <c r="A59" s="38" t="s">
        <v>26</v>
      </c>
      <c r="B59" s="38"/>
      <c r="C59" s="38"/>
      <c r="D59" s="38"/>
      <c r="E59" s="44"/>
      <c r="F59" s="45"/>
      <c r="G59" s="44">
        <f>SUM(G57:G58)</f>
        <v>-11102.13495</v>
      </c>
      <c r="H59" s="44">
        <f>SUM(H57:H58)</f>
        <v>-10.0954424729923</v>
      </c>
      <c r="I59" s="38"/>
    </row>
    <row r="60" spans="1:9" x14ac:dyDescent="0.2">
      <c r="A60" s="39"/>
      <c r="B60" s="39"/>
      <c r="C60" s="39"/>
      <c r="D60" s="39"/>
      <c r="E60" s="40"/>
      <c r="F60" s="41"/>
      <c r="G60" s="40"/>
      <c r="H60" s="39"/>
      <c r="I60" s="39"/>
    </row>
    <row r="61" spans="1:9" x14ac:dyDescent="0.2">
      <c r="A61" s="38" t="s">
        <v>210</v>
      </c>
      <c r="B61" s="39"/>
      <c r="C61" s="39"/>
      <c r="D61" s="39"/>
      <c r="E61" s="40"/>
      <c r="F61" s="41"/>
      <c r="G61" s="40"/>
      <c r="H61" s="39"/>
      <c r="I61" s="39"/>
    </row>
    <row r="62" spans="1:9" x14ac:dyDescent="0.2">
      <c r="A62" s="39" t="s">
        <v>212</v>
      </c>
      <c r="B62" s="39" t="s">
        <v>211</v>
      </c>
      <c r="C62" s="39" t="s">
        <v>201</v>
      </c>
      <c r="D62" s="42">
        <v>14000</v>
      </c>
      <c r="E62" s="40">
        <v>678.36304900000005</v>
      </c>
      <c r="F62" s="41">
        <v>0.61685208906446698</v>
      </c>
      <c r="G62" s="40"/>
      <c r="H62" s="40"/>
      <c r="I62" s="43"/>
    </row>
    <row r="63" spans="1:9" x14ac:dyDescent="0.2">
      <c r="A63" s="38" t="s">
        <v>26</v>
      </c>
      <c r="B63" s="38"/>
      <c r="C63" s="38"/>
      <c r="D63" s="38"/>
      <c r="E63" s="44">
        <f>SUM(E61:E62)</f>
        <v>678.36304900000005</v>
      </c>
      <c r="F63" s="45">
        <f>SUM(F61:F62)</f>
        <v>0.61685208906446698</v>
      </c>
      <c r="G63" s="44"/>
      <c r="H63" s="38"/>
      <c r="I63" s="38"/>
    </row>
    <row r="64" spans="1:9" x14ac:dyDescent="0.2">
      <c r="A64" s="39"/>
      <c r="B64" s="39"/>
      <c r="C64" s="39"/>
      <c r="D64" s="39"/>
      <c r="E64" s="40"/>
      <c r="F64" s="41"/>
      <c r="G64" s="40"/>
      <c r="H64" s="39"/>
      <c r="I64" s="39"/>
    </row>
    <row r="65" spans="1:9" x14ac:dyDescent="0.2">
      <c r="A65" s="38" t="s">
        <v>24</v>
      </c>
      <c r="B65" s="39"/>
      <c r="C65" s="39"/>
      <c r="D65" s="39"/>
      <c r="E65" s="40"/>
      <c r="F65" s="41"/>
      <c r="G65" s="40"/>
      <c r="H65" s="39"/>
      <c r="I65" s="39"/>
    </row>
    <row r="66" spans="1:9" x14ac:dyDescent="0.2">
      <c r="A66" s="38" t="s">
        <v>25</v>
      </c>
      <c r="B66" s="39"/>
      <c r="C66" s="39"/>
      <c r="D66" s="39"/>
      <c r="E66" s="40"/>
      <c r="F66" s="41"/>
      <c r="G66" s="40"/>
      <c r="H66" s="39"/>
      <c r="I66" s="39"/>
    </row>
    <row r="67" spans="1:9" x14ac:dyDescent="0.2">
      <c r="A67" s="39" t="s">
        <v>239</v>
      </c>
      <c r="B67" s="39" t="s">
        <v>238</v>
      </c>
      <c r="C67" s="39" t="s">
        <v>75</v>
      </c>
      <c r="D67" s="42">
        <v>150</v>
      </c>
      <c r="E67" s="40">
        <v>1588.139774</v>
      </c>
      <c r="F67" s="41">
        <v>1.4441342858553501</v>
      </c>
      <c r="G67" s="43"/>
      <c r="H67" s="43"/>
      <c r="I67" s="43">
        <v>7.835</v>
      </c>
    </row>
    <row r="68" spans="1:9" x14ac:dyDescent="0.2">
      <c r="A68" s="39" t="s">
        <v>237</v>
      </c>
      <c r="B68" s="39" t="s">
        <v>236</v>
      </c>
      <c r="C68" s="39" t="s">
        <v>75</v>
      </c>
      <c r="D68" s="42">
        <v>150</v>
      </c>
      <c r="E68" s="40">
        <v>1577.0334452</v>
      </c>
      <c r="F68" s="41">
        <v>1.4340350298121201</v>
      </c>
      <c r="G68" s="43"/>
      <c r="H68" s="43"/>
      <c r="I68" s="43">
        <v>7.8616999999999999</v>
      </c>
    </row>
    <row r="69" spans="1:9" x14ac:dyDescent="0.2">
      <c r="A69" s="38" t="s">
        <v>26</v>
      </c>
      <c r="B69" s="38"/>
      <c r="C69" s="38"/>
      <c r="D69" s="38"/>
      <c r="E69" s="44">
        <f>SUM(E66:E68)</f>
        <v>3165.1732191999999</v>
      </c>
      <c r="F69" s="45">
        <f>SUM(F66:F68)</f>
        <v>2.8781693156674701</v>
      </c>
      <c r="G69" s="44"/>
      <c r="H69" s="38"/>
      <c r="I69" s="38"/>
    </row>
    <row r="70" spans="1:9" x14ac:dyDescent="0.2">
      <c r="A70" s="39"/>
      <c r="B70" s="39"/>
      <c r="C70" s="39"/>
      <c r="D70" s="39"/>
      <c r="E70" s="40"/>
      <c r="F70" s="41"/>
      <c r="G70" s="40"/>
      <c r="H70" s="39"/>
      <c r="I70" s="39"/>
    </row>
    <row r="71" spans="1:9" x14ac:dyDescent="0.2">
      <c r="A71" s="38" t="s">
        <v>44</v>
      </c>
      <c r="B71" s="39"/>
      <c r="C71" s="39"/>
      <c r="D71" s="39"/>
      <c r="E71" s="40"/>
      <c r="F71" s="41"/>
      <c r="G71" s="40"/>
      <c r="H71" s="39"/>
      <c r="I71" s="39"/>
    </row>
    <row r="72" spans="1:9" x14ac:dyDescent="0.2">
      <c r="A72" s="38" t="s">
        <v>45</v>
      </c>
      <c r="B72" s="39"/>
      <c r="C72" s="39"/>
      <c r="D72" s="39"/>
      <c r="E72" s="40"/>
      <c r="F72" s="41"/>
      <c r="G72" s="40"/>
      <c r="H72" s="39"/>
      <c r="I72" s="39"/>
    </row>
    <row r="73" spans="1:9" x14ac:dyDescent="0.2">
      <c r="A73" s="39" t="s">
        <v>247</v>
      </c>
      <c r="B73" s="39" t="s">
        <v>246</v>
      </c>
      <c r="C73" s="39" t="s">
        <v>50</v>
      </c>
      <c r="D73" s="42">
        <v>500</v>
      </c>
      <c r="E73" s="40">
        <v>2436.8125</v>
      </c>
      <c r="F73" s="41">
        <v>2.2158531239271699</v>
      </c>
      <c r="G73" s="43"/>
      <c r="H73" s="43"/>
      <c r="I73" s="43">
        <v>7.2249999999999996</v>
      </c>
    </row>
    <row r="74" spans="1:9" x14ac:dyDescent="0.2">
      <c r="A74" s="39" t="s">
        <v>49</v>
      </c>
      <c r="B74" s="39" t="s">
        <v>48</v>
      </c>
      <c r="C74" s="39" t="s">
        <v>46</v>
      </c>
      <c r="D74" s="42">
        <v>500</v>
      </c>
      <c r="E74" s="40">
        <v>2435.125</v>
      </c>
      <c r="F74" s="41">
        <v>2.2143186389610001</v>
      </c>
      <c r="G74" s="43"/>
      <c r="H74" s="43"/>
      <c r="I74" s="43">
        <v>7.1501000000000001</v>
      </c>
    </row>
    <row r="75" spans="1:9" x14ac:dyDescent="0.2">
      <c r="A75" s="39" t="s">
        <v>249</v>
      </c>
      <c r="B75" s="39" t="s">
        <v>248</v>
      </c>
      <c r="C75" s="39" t="s">
        <v>53</v>
      </c>
      <c r="D75" s="42">
        <v>500</v>
      </c>
      <c r="E75" s="40">
        <v>2434.6849999999999</v>
      </c>
      <c r="F75" s="41">
        <v>2.2139185362142602</v>
      </c>
      <c r="G75" s="43"/>
      <c r="H75" s="43"/>
      <c r="I75" s="43">
        <v>7.2</v>
      </c>
    </row>
    <row r="76" spans="1:9" x14ac:dyDescent="0.2">
      <c r="A76" s="39" t="s">
        <v>251</v>
      </c>
      <c r="B76" s="39" t="s">
        <v>250</v>
      </c>
      <c r="C76" s="39" t="s">
        <v>46</v>
      </c>
      <c r="D76" s="42">
        <v>500</v>
      </c>
      <c r="E76" s="40">
        <v>2360.1025</v>
      </c>
      <c r="F76" s="41">
        <v>2.14609884733163</v>
      </c>
      <c r="G76" s="43"/>
      <c r="H76" s="43"/>
      <c r="I76" s="43">
        <v>7.4349999999999996</v>
      </c>
    </row>
    <row r="77" spans="1:9" x14ac:dyDescent="0.2">
      <c r="A77" s="39" t="s">
        <v>52</v>
      </c>
      <c r="B77" s="39" t="s">
        <v>51</v>
      </c>
      <c r="C77" s="39" t="s">
        <v>53</v>
      </c>
      <c r="D77" s="42">
        <v>500</v>
      </c>
      <c r="E77" s="40">
        <v>2359.6424999999999</v>
      </c>
      <c r="F77" s="41">
        <v>2.14568055809641</v>
      </c>
      <c r="G77" s="43"/>
      <c r="H77" s="43"/>
      <c r="I77" s="43">
        <v>7.41</v>
      </c>
    </row>
    <row r="78" spans="1:9" x14ac:dyDescent="0.2">
      <c r="A78" s="38" t="s">
        <v>26</v>
      </c>
      <c r="B78" s="38"/>
      <c r="C78" s="38"/>
      <c r="D78" s="38"/>
      <c r="E78" s="44">
        <f>SUM(E72:E77)</f>
        <v>12026.367499999998</v>
      </c>
      <c r="F78" s="45">
        <f>SUM(F72:F77)</f>
        <v>10.93586970453047</v>
      </c>
      <c r="G78" s="44"/>
      <c r="H78" s="38"/>
      <c r="I78" s="38"/>
    </row>
    <row r="79" spans="1:9" x14ac:dyDescent="0.2">
      <c r="A79" s="39"/>
      <c r="B79" s="39"/>
      <c r="C79" s="39"/>
      <c r="D79" s="39"/>
      <c r="E79" s="40"/>
      <c r="F79" s="41"/>
      <c r="G79" s="40"/>
      <c r="H79" s="39"/>
      <c r="I79" s="39"/>
    </row>
    <row r="80" spans="1:9" x14ac:dyDescent="0.2">
      <c r="A80" s="38" t="s">
        <v>54</v>
      </c>
      <c r="B80" s="39"/>
      <c r="C80" s="39"/>
      <c r="D80" s="39"/>
      <c r="E80" s="40"/>
      <c r="F80" s="41"/>
      <c r="G80" s="40"/>
      <c r="H80" s="39"/>
      <c r="I80" s="39"/>
    </row>
    <row r="81" spans="1:9" x14ac:dyDescent="0.2">
      <c r="A81" s="39" t="s">
        <v>253</v>
      </c>
      <c r="B81" s="39" t="s">
        <v>252</v>
      </c>
      <c r="C81" s="39" t="s">
        <v>47</v>
      </c>
      <c r="D81" s="42">
        <v>500</v>
      </c>
      <c r="E81" s="40">
        <v>2383.1224999999999</v>
      </c>
      <c r="F81" s="41">
        <v>2.1670314955812602</v>
      </c>
      <c r="G81" s="43"/>
      <c r="H81" s="43"/>
      <c r="I81" s="43">
        <v>7.65</v>
      </c>
    </row>
    <row r="82" spans="1:9" x14ac:dyDescent="0.2">
      <c r="A82" s="39" t="s">
        <v>203</v>
      </c>
      <c r="B82" s="39" t="s">
        <v>202</v>
      </c>
      <c r="C82" s="39" t="s">
        <v>47</v>
      </c>
      <c r="D82" s="42">
        <v>400</v>
      </c>
      <c r="E82" s="40">
        <v>1979.4839999999999</v>
      </c>
      <c r="F82" s="41">
        <v>1.7999931489040899</v>
      </c>
      <c r="G82" s="43"/>
      <c r="H82" s="43"/>
      <c r="I82" s="43">
        <v>7.2750000000000004</v>
      </c>
    </row>
    <row r="83" spans="1:9" x14ac:dyDescent="0.2">
      <c r="A83" s="39" t="s">
        <v>56</v>
      </c>
      <c r="B83" s="39" t="s">
        <v>55</v>
      </c>
      <c r="C83" s="39" t="s">
        <v>50</v>
      </c>
      <c r="D83" s="42">
        <v>400</v>
      </c>
      <c r="E83" s="40">
        <v>1941.326</v>
      </c>
      <c r="F83" s="41">
        <v>1.7652951475179299</v>
      </c>
      <c r="G83" s="43"/>
      <c r="H83" s="43"/>
      <c r="I83" s="43">
        <v>8.3574000000000002</v>
      </c>
    </row>
    <row r="84" spans="1:9" x14ac:dyDescent="0.2">
      <c r="A84" s="38" t="s">
        <v>26</v>
      </c>
      <c r="B84" s="38"/>
      <c r="C84" s="38"/>
      <c r="D84" s="38"/>
      <c r="E84" s="44">
        <f>SUM(E80:E83)</f>
        <v>6303.9324999999999</v>
      </c>
      <c r="F84" s="45">
        <f>SUM(F80:F83)</f>
        <v>5.7323197920032793</v>
      </c>
      <c r="G84" s="44"/>
      <c r="H84" s="38"/>
      <c r="I84" s="38"/>
    </row>
    <row r="85" spans="1:9" x14ac:dyDescent="0.2">
      <c r="A85" s="39"/>
      <c r="B85" s="39"/>
      <c r="C85" s="39"/>
      <c r="D85" s="39"/>
      <c r="E85" s="40"/>
      <c r="F85" s="41"/>
      <c r="G85" s="40"/>
      <c r="H85" s="39"/>
      <c r="I85" s="39"/>
    </row>
    <row r="86" spans="1:9" x14ac:dyDescent="0.2">
      <c r="A86" s="38" t="s">
        <v>61</v>
      </c>
      <c r="B86" s="39"/>
      <c r="C86" s="39"/>
      <c r="D86" s="39"/>
      <c r="E86" s="40"/>
      <c r="F86" s="41"/>
      <c r="G86" s="40"/>
      <c r="H86" s="39"/>
      <c r="I86" s="39"/>
    </row>
    <row r="87" spans="1:9" x14ac:dyDescent="0.2">
      <c r="A87" s="39" t="s">
        <v>70</v>
      </c>
      <c r="B87" s="39" t="s">
        <v>69</v>
      </c>
      <c r="C87" s="39" t="s">
        <v>64</v>
      </c>
      <c r="D87" s="42">
        <v>6750000</v>
      </c>
      <c r="E87" s="40">
        <v>7020.27675</v>
      </c>
      <c r="F87" s="41">
        <v>6.3837091148049998</v>
      </c>
      <c r="G87" s="43"/>
      <c r="H87" s="43"/>
      <c r="I87" s="43">
        <v>7.1124205684500099</v>
      </c>
    </row>
    <row r="88" spans="1:9" x14ac:dyDescent="0.2">
      <c r="A88" s="38" t="s">
        <v>26</v>
      </c>
      <c r="B88" s="38"/>
      <c r="C88" s="38"/>
      <c r="D88" s="38"/>
      <c r="E88" s="44">
        <f>SUM(E87:E87)</f>
        <v>7020.27675</v>
      </c>
      <c r="F88" s="45">
        <f>SUM(F87:F87)</f>
        <v>6.3837091148049998</v>
      </c>
      <c r="G88" s="44"/>
      <c r="H88" s="38"/>
      <c r="I88" s="38"/>
    </row>
    <row r="89" spans="1:9" x14ac:dyDescent="0.2">
      <c r="A89" s="39"/>
      <c r="B89" s="39"/>
      <c r="C89" s="39"/>
      <c r="D89" s="39"/>
      <c r="E89" s="40"/>
      <c r="F89" s="41"/>
      <c r="G89" s="40"/>
      <c r="H89" s="39"/>
      <c r="I89" s="39"/>
    </row>
    <row r="90" spans="1:9" x14ac:dyDescent="0.2">
      <c r="A90" s="38" t="s">
        <v>29</v>
      </c>
      <c r="B90" s="38"/>
      <c r="C90" s="38"/>
      <c r="D90" s="38"/>
      <c r="E90" s="44">
        <f>E55+E59+E63+E69+E78+E84+E88</f>
        <v>100245.68411420003</v>
      </c>
      <c r="F90" s="45">
        <f>F55+F59+F63+F69+F78+F84+F88</f>
        <v>91.155849005479865</v>
      </c>
      <c r="G90" s="44"/>
      <c r="H90" s="38"/>
      <c r="I90" s="38"/>
    </row>
    <row r="91" spans="1:9" x14ac:dyDescent="0.2">
      <c r="A91" s="38"/>
      <c r="B91" s="38"/>
      <c r="C91" s="38"/>
      <c r="D91" s="38"/>
      <c r="E91" s="44"/>
      <c r="F91" s="45"/>
      <c r="G91" s="44"/>
      <c r="H91" s="38"/>
      <c r="I91" s="38"/>
    </row>
    <row r="92" spans="1:9" x14ac:dyDescent="0.2">
      <c r="A92" s="38" t="s">
        <v>227</v>
      </c>
      <c r="B92" s="38"/>
      <c r="C92" s="38"/>
      <c r="D92" s="38"/>
      <c r="E92" s="44">
        <v>1747.8078</v>
      </c>
      <c r="F92" s="45">
        <v>1.5893243216924842</v>
      </c>
      <c r="G92" s="44"/>
      <c r="H92" s="38"/>
      <c r="I92" s="38"/>
    </row>
    <row r="93" spans="1:9" x14ac:dyDescent="0.2">
      <c r="A93" s="38"/>
      <c r="B93" s="38"/>
      <c r="C93" s="38"/>
      <c r="D93" s="38"/>
      <c r="E93" s="44"/>
      <c r="F93" s="45"/>
      <c r="G93" s="44"/>
      <c r="H93" s="38"/>
      <c r="I93" s="38"/>
    </row>
    <row r="94" spans="1:9" x14ac:dyDescent="0.2">
      <c r="A94" s="38" t="s">
        <v>31</v>
      </c>
      <c r="B94" s="38"/>
      <c r="C94" s="38"/>
      <c r="D94" s="38"/>
      <c r="E94" s="44">
        <f>E96-(E55+E59+E63+E69+E78+E84+E88+E92)</f>
        <v>7978.2599896999745</v>
      </c>
      <c r="F94" s="45">
        <f>F96-(F55+F59+F63+F69+F78+F84+F88+F92)</f>
        <v>7.2548266728276474</v>
      </c>
      <c r="G94" s="44"/>
      <c r="H94" s="38"/>
      <c r="I94" s="38"/>
    </row>
    <row r="95" spans="1:9" x14ac:dyDescent="0.2">
      <c r="A95" s="39"/>
      <c r="B95" s="39"/>
      <c r="C95" s="39"/>
      <c r="D95" s="39"/>
      <c r="E95" s="40"/>
      <c r="F95" s="41"/>
      <c r="G95" s="40"/>
      <c r="H95" s="39"/>
      <c r="I95" s="39"/>
    </row>
    <row r="96" spans="1:9" x14ac:dyDescent="0.2">
      <c r="A96" s="46" t="s">
        <v>30</v>
      </c>
      <c r="B96" s="46"/>
      <c r="C96" s="46"/>
      <c r="D96" s="46"/>
      <c r="E96" s="47">
        <v>109971.7519039</v>
      </c>
      <c r="F96" s="48">
        <v>100</v>
      </c>
      <c r="G96" s="47"/>
      <c r="H96" s="46"/>
      <c r="I96" s="46"/>
    </row>
    <row r="97" spans="1:9" x14ac:dyDescent="0.2">
      <c r="A97" s="14"/>
      <c r="B97" s="14"/>
      <c r="C97" s="14"/>
      <c r="D97" s="14"/>
      <c r="E97" s="59"/>
      <c r="F97" s="15"/>
      <c r="G97" s="59"/>
      <c r="H97" s="14"/>
      <c r="I97" s="14"/>
    </row>
    <row r="98" spans="1:9" x14ac:dyDescent="0.2">
      <c r="A98" s="60" t="s">
        <v>1060</v>
      </c>
    </row>
    <row r="99" spans="1:9" x14ac:dyDescent="0.2">
      <c r="A99" s="14" t="s">
        <v>57</v>
      </c>
    </row>
    <row r="100" spans="1:9" x14ac:dyDescent="0.2">
      <c r="A100" s="14" t="s">
        <v>33</v>
      </c>
    </row>
    <row r="102" spans="1:9" x14ac:dyDescent="0.2">
      <c r="A102" s="14" t="s">
        <v>34</v>
      </c>
    </row>
    <row r="103" spans="1:9" x14ac:dyDescent="0.2">
      <c r="A103" s="14" t="s">
        <v>35</v>
      </c>
    </row>
    <row r="104" spans="1:9" x14ac:dyDescent="0.2">
      <c r="A104" s="14" t="s">
        <v>36</v>
      </c>
      <c r="B104" s="14"/>
      <c r="C104" s="30" t="s">
        <v>38</v>
      </c>
      <c r="D104" s="14" t="s">
        <v>37</v>
      </c>
    </row>
    <row r="105" spans="1:9" x14ac:dyDescent="0.2">
      <c r="A105" s="7" t="s">
        <v>71</v>
      </c>
      <c r="C105" s="31">
        <v>10.1454</v>
      </c>
      <c r="D105" s="31">
        <v>10.197100000000001</v>
      </c>
    </row>
    <row r="106" spans="1:9" x14ac:dyDescent="0.2">
      <c r="A106" s="7" t="s">
        <v>73</v>
      </c>
      <c r="C106" s="31">
        <v>10.1454</v>
      </c>
      <c r="D106" s="31">
        <v>10.197100000000001</v>
      </c>
    </row>
    <row r="107" spans="1:9" x14ac:dyDescent="0.2">
      <c r="A107" s="7" t="s">
        <v>72</v>
      </c>
      <c r="C107" s="31">
        <v>10.1722</v>
      </c>
      <c r="D107" s="31">
        <v>10.321099999999999</v>
      </c>
    </row>
    <row r="108" spans="1:9" x14ac:dyDescent="0.2">
      <c r="A108" s="7" t="s">
        <v>74</v>
      </c>
      <c r="C108" s="31">
        <v>10.1722</v>
      </c>
      <c r="D108" s="31">
        <v>10.321099999999999</v>
      </c>
    </row>
    <row r="110" spans="1:9" x14ac:dyDescent="0.2">
      <c r="A110" s="7" t="s">
        <v>39</v>
      </c>
    </row>
    <row r="112" spans="1:9" x14ac:dyDescent="0.2">
      <c r="A112" s="14" t="s">
        <v>40</v>
      </c>
      <c r="D112" s="30" t="s">
        <v>41</v>
      </c>
    </row>
    <row r="114" spans="1:9" x14ac:dyDescent="0.2">
      <c r="A114" s="14" t="s">
        <v>228</v>
      </c>
      <c r="D114" s="32" t="s">
        <v>1185</v>
      </c>
    </row>
    <row r="116" spans="1:9" x14ac:dyDescent="0.2">
      <c r="A116" s="14" t="s">
        <v>229</v>
      </c>
      <c r="D116" s="32">
        <f>ABS(+H55+H59+H63)</f>
        <v>10.0954424729923</v>
      </c>
    </row>
    <row r="118" spans="1:9" x14ac:dyDescent="0.2">
      <c r="A118" s="14" t="s">
        <v>230</v>
      </c>
      <c r="D118" s="49">
        <v>1.0136890980044593</v>
      </c>
    </row>
    <row r="120" spans="1:9" x14ac:dyDescent="0.2">
      <c r="A120" s="14" t="s">
        <v>231</v>
      </c>
      <c r="D120" s="32">
        <v>1.21403094590674</v>
      </c>
      <c r="E120" s="10" t="s">
        <v>42</v>
      </c>
    </row>
    <row r="122" spans="1:9" x14ac:dyDescent="0.2">
      <c r="A122" s="14" t="s">
        <v>1172</v>
      </c>
      <c r="D122" s="30" t="s">
        <v>41</v>
      </c>
    </row>
    <row r="124" spans="1:9" x14ac:dyDescent="0.2">
      <c r="A124" s="14" t="s">
        <v>779</v>
      </c>
      <c r="G124" s="11"/>
      <c r="H124" s="11"/>
      <c r="I124" s="11"/>
    </row>
    <row r="125" spans="1:9" x14ac:dyDescent="0.2">
      <c r="G125" s="11"/>
      <c r="H125" s="11"/>
      <c r="I125" s="11"/>
    </row>
    <row r="126" spans="1:9" x14ac:dyDescent="0.2">
      <c r="A126" s="51" t="s">
        <v>781</v>
      </c>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x14ac:dyDescent="0.2">
      <c r="G138" s="11"/>
      <c r="H138" s="11"/>
      <c r="I138" s="11"/>
    </row>
    <row r="139" spans="1:9" x14ac:dyDescent="0.2">
      <c r="G139" s="11"/>
      <c r="H139" s="11"/>
      <c r="I139" s="11"/>
    </row>
    <row r="140" spans="1:9" x14ac:dyDescent="0.2">
      <c r="G140" s="11"/>
      <c r="H140" s="11"/>
      <c r="I140" s="11"/>
    </row>
    <row r="141" spans="1:9" x14ac:dyDescent="0.2">
      <c r="G141" s="11"/>
      <c r="H141" s="11"/>
      <c r="I141" s="11"/>
    </row>
    <row r="142" spans="1:9" x14ac:dyDescent="0.2">
      <c r="A142" s="51" t="s">
        <v>784</v>
      </c>
      <c r="G142" s="11"/>
      <c r="H142" s="11"/>
      <c r="I142" s="11"/>
    </row>
    <row r="143" spans="1:9" x14ac:dyDescent="0.2">
      <c r="G143" s="11"/>
      <c r="H143" s="11"/>
      <c r="I143" s="11"/>
    </row>
    <row r="144" spans="1:9" x14ac:dyDescent="0.2">
      <c r="A144" s="51" t="s">
        <v>782</v>
      </c>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row r="155" spans="7:9" x14ac:dyDescent="0.2">
      <c r="G155" s="11"/>
      <c r="H155" s="11"/>
      <c r="I155" s="11"/>
    </row>
    <row r="156" spans="7:9" x14ac:dyDescent="0.2">
      <c r="G156" s="11"/>
      <c r="H156" s="11"/>
      <c r="I156" s="11"/>
    </row>
    <row r="157" spans="7:9" x14ac:dyDescent="0.2">
      <c r="G157" s="11"/>
      <c r="H157" s="11"/>
      <c r="I157" s="11"/>
    </row>
    <row r="158" spans="7:9" x14ac:dyDescent="0.2">
      <c r="G158" s="11"/>
      <c r="H158" s="11"/>
      <c r="I158" s="11"/>
    </row>
  </sheetData>
  <mergeCells count="1">
    <mergeCell ref="A1:I1"/>
  </mergeCells>
  <conditionalFormatting sqref="F2:F3 F5:F91 F261:F65537 F93:F123">
    <cfRule type="cellIs" dxfId="58" priority="3" stopIfTrue="1" operator="between">
      <formula>0.009</formula>
      <formula>-0.009</formula>
    </cfRule>
  </conditionalFormatting>
  <conditionalFormatting sqref="F124:I158">
    <cfRule type="cellIs" dxfId="57" priority="2" stopIfTrue="1" operator="between">
      <formula>0.009</formula>
      <formula>-0.009</formula>
    </cfRule>
  </conditionalFormatting>
  <conditionalFormatting sqref="F92">
    <cfRule type="cellIs" dxfId="5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2"/>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4.710937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11</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700000</v>
      </c>
      <c r="E7" s="22">
        <v>6423.55</v>
      </c>
      <c r="F7" s="23">
        <v>6.7329124414330996</v>
      </c>
    </row>
    <row r="8" spans="1:6" x14ac:dyDescent="0.2">
      <c r="A8" s="21" t="s">
        <v>84</v>
      </c>
      <c r="B8" s="21" t="s">
        <v>83</v>
      </c>
      <c r="C8" s="21" t="s">
        <v>85</v>
      </c>
      <c r="D8" s="24">
        <v>290000</v>
      </c>
      <c r="E8" s="22">
        <v>4894.04</v>
      </c>
      <c r="F8" s="23">
        <v>5.1297402222869399</v>
      </c>
    </row>
    <row r="9" spans="1:6" x14ac:dyDescent="0.2">
      <c r="A9" s="21" t="s">
        <v>103</v>
      </c>
      <c r="B9" s="21" t="s">
        <v>102</v>
      </c>
      <c r="C9" s="21" t="s">
        <v>85</v>
      </c>
      <c r="D9" s="24">
        <v>800000</v>
      </c>
      <c r="E9" s="22">
        <v>4626.3999999999996</v>
      </c>
      <c r="F9" s="23">
        <v>4.8492105018324896</v>
      </c>
    </row>
    <row r="10" spans="1:6" x14ac:dyDescent="0.2">
      <c r="A10" s="21" t="s">
        <v>105</v>
      </c>
      <c r="B10" s="21" t="s">
        <v>104</v>
      </c>
      <c r="C10" s="21" t="s">
        <v>93</v>
      </c>
      <c r="D10" s="24">
        <v>350000</v>
      </c>
      <c r="E10" s="22">
        <v>3724.35</v>
      </c>
      <c r="F10" s="23">
        <v>3.90371717372035</v>
      </c>
    </row>
    <row r="11" spans="1:6" x14ac:dyDescent="0.2">
      <c r="A11" s="21" t="s">
        <v>255</v>
      </c>
      <c r="B11" s="21" t="s">
        <v>254</v>
      </c>
      <c r="C11" s="21" t="s">
        <v>138</v>
      </c>
      <c r="D11" s="24">
        <v>190000</v>
      </c>
      <c r="E11" s="22">
        <v>3268.57</v>
      </c>
      <c r="F11" s="23">
        <v>3.4259865057008998</v>
      </c>
    </row>
    <row r="12" spans="1:6" x14ac:dyDescent="0.2">
      <c r="A12" s="21" t="s">
        <v>116</v>
      </c>
      <c r="B12" s="21" t="s">
        <v>115</v>
      </c>
      <c r="C12" s="21" t="s">
        <v>117</v>
      </c>
      <c r="D12" s="24">
        <v>1900000</v>
      </c>
      <c r="E12" s="22">
        <v>3268</v>
      </c>
      <c r="F12" s="23">
        <v>3.4253890541216898</v>
      </c>
    </row>
    <row r="13" spans="1:6" x14ac:dyDescent="0.2">
      <c r="A13" s="21" t="s">
        <v>95</v>
      </c>
      <c r="B13" s="21" t="s">
        <v>94</v>
      </c>
      <c r="C13" s="21" t="s">
        <v>85</v>
      </c>
      <c r="D13" s="24">
        <v>300000</v>
      </c>
      <c r="E13" s="22">
        <v>2580</v>
      </c>
      <c r="F13" s="23">
        <v>2.7042545164118601</v>
      </c>
    </row>
    <row r="14" spans="1:6" x14ac:dyDescent="0.2">
      <c r="A14" s="21" t="s">
        <v>135</v>
      </c>
      <c r="B14" s="21" t="s">
        <v>134</v>
      </c>
      <c r="C14" s="21" t="s">
        <v>93</v>
      </c>
      <c r="D14" s="24">
        <v>250000</v>
      </c>
      <c r="E14" s="22">
        <v>2559.25</v>
      </c>
      <c r="F14" s="23">
        <v>2.6825051826073798</v>
      </c>
    </row>
    <row r="15" spans="1:6" x14ac:dyDescent="0.2">
      <c r="A15" s="21" t="s">
        <v>257</v>
      </c>
      <c r="B15" s="21" t="s">
        <v>256</v>
      </c>
      <c r="C15" s="21" t="s">
        <v>220</v>
      </c>
      <c r="D15" s="24">
        <v>600000</v>
      </c>
      <c r="E15" s="22">
        <v>2553.3000000000002</v>
      </c>
      <c r="F15" s="23">
        <v>2.6762686266489899</v>
      </c>
    </row>
    <row r="16" spans="1:6" x14ac:dyDescent="0.2">
      <c r="A16" s="21" t="s">
        <v>259</v>
      </c>
      <c r="B16" s="21" t="s">
        <v>258</v>
      </c>
      <c r="C16" s="21" t="s">
        <v>260</v>
      </c>
      <c r="D16" s="24">
        <v>1600000</v>
      </c>
      <c r="E16" s="22">
        <v>2543.1999999999998</v>
      </c>
      <c r="F16" s="23">
        <v>2.6656822039297099</v>
      </c>
    </row>
    <row r="17" spans="1:6" x14ac:dyDescent="0.2">
      <c r="A17" s="21" t="s">
        <v>128</v>
      </c>
      <c r="B17" s="21" t="s">
        <v>127</v>
      </c>
      <c r="C17" s="21" t="s">
        <v>85</v>
      </c>
      <c r="D17" s="24">
        <v>220000</v>
      </c>
      <c r="E17" s="22">
        <v>2536.16</v>
      </c>
      <c r="F17" s="23">
        <v>2.6583031528461598</v>
      </c>
    </row>
    <row r="18" spans="1:6" x14ac:dyDescent="0.2">
      <c r="A18" s="21" t="s">
        <v>262</v>
      </c>
      <c r="B18" s="21" t="s">
        <v>261</v>
      </c>
      <c r="C18" s="21" t="s">
        <v>123</v>
      </c>
      <c r="D18" s="24">
        <v>1000000</v>
      </c>
      <c r="E18" s="22">
        <v>2484.5</v>
      </c>
      <c r="F18" s="23">
        <v>2.6041551728780101</v>
      </c>
    </row>
    <row r="19" spans="1:6" x14ac:dyDescent="0.2">
      <c r="A19" s="21" t="s">
        <v>119</v>
      </c>
      <c r="B19" s="21" t="s">
        <v>118</v>
      </c>
      <c r="C19" s="21" t="s">
        <v>120</v>
      </c>
      <c r="D19" s="24">
        <v>2200000</v>
      </c>
      <c r="E19" s="22">
        <v>2360.6</v>
      </c>
      <c r="F19" s="23">
        <v>2.47428806645032</v>
      </c>
    </row>
    <row r="20" spans="1:6" x14ac:dyDescent="0.2">
      <c r="A20" s="21" t="s">
        <v>110</v>
      </c>
      <c r="B20" s="21" t="s">
        <v>109</v>
      </c>
      <c r="C20" s="21" t="s">
        <v>111</v>
      </c>
      <c r="D20" s="24">
        <v>550000</v>
      </c>
      <c r="E20" s="22">
        <v>2166.1750000000002</v>
      </c>
      <c r="F20" s="23">
        <v>2.2704994291040501</v>
      </c>
    </row>
    <row r="21" spans="1:6" x14ac:dyDescent="0.2">
      <c r="A21" s="21" t="s">
        <v>153</v>
      </c>
      <c r="B21" s="21" t="s">
        <v>152</v>
      </c>
      <c r="C21" s="21" t="s">
        <v>154</v>
      </c>
      <c r="D21" s="24">
        <v>450000</v>
      </c>
      <c r="E21" s="22">
        <v>1955.25</v>
      </c>
      <c r="F21" s="23">
        <v>2.0494161407807301</v>
      </c>
    </row>
    <row r="22" spans="1:6" x14ac:dyDescent="0.2">
      <c r="A22" s="21" t="s">
        <v>264</v>
      </c>
      <c r="B22" s="21" t="s">
        <v>263</v>
      </c>
      <c r="C22" s="21" t="s">
        <v>141</v>
      </c>
      <c r="D22" s="24">
        <v>70000</v>
      </c>
      <c r="E22" s="22">
        <v>1942.92</v>
      </c>
      <c r="F22" s="23">
        <v>2.0364923197778801</v>
      </c>
    </row>
    <row r="23" spans="1:6" x14ac:dyDescent="0.2">
      <c r="A23" s="21" t="s">
        <v>176</v>
      </c>
      <c r="B23" s="21" t="s">
        <v>175</v>
      </c>
      <c r="C23" s="21" t="s">
        <v>138</v>
      </c>
      <c r="D23" s="24">
        <v>110000</v>
      </c>
      <c r="E23" s="22">
        <v>1939.135</v>
      </c>
      <c r="F23" s="23">
        <v>2.03252503165981</v>
      </c>
    </row>
    <row r="24" spans="1:6" x14ac:dyDescent="0.2">
      <c r="A24" s="21" t="s">
        <v>184</v>
      </c>
      <c r="B24" s="21" t="s">
        <v>183</v>
      </c>
      <c r="C24" s="21" t="s">
        <v>185</v>
      </c>
      <c r="D24" s="24">
        <v>150000</v>
      </c>
      <c r="E24" s="22">
        <v>1877.25</v>
      </c>
      <c r="F24" s="23">
        <v>1.96765960888921</v>
      </c>
    </row>
    <row r="25" spans="1:6" x14ac:dyDescent="0.2">
      <c r="A25" s="21" t="s">
        <v>266</v>
      </c>
      <c r="B25" s="21" t="s">
        <v>265</v>
      </c>
      <c r="C25" s="21" t="s">
        <v>114</v>
      </c>
      <c r="D25" s="24">
        <v>500000</v>
      </c>
      <c r="E25" s="22">
        <v>1874.75</v>
      </c>
      <c r="F25" s="23">
        <v>1.9650392072260201</v>
      </c>
    </row>
    <row r="26" spans="1:6" x14ac:dyDescent="0.2">
      <c r="A26" s="21" t="s">
        <v>268</v>
      </c>
      <c r="B26" s="21" t="s">
        <v>267</v>
      </c>
      <c r="C26" s="21" t="s">
        <v>164</v>
      </c>
      <c r="D26" s="24">
        <v>1800000</v>
      </c>
      <c r="E26" s="22">
        <v>1859.4</v>
      </c>
      <c r="F26" s="23">
        <v>1.9489499410140401</v>
      </c>
    </row>
    <row r="27" spans="1:6" x14ac:dyDescent="0.2">
      <c r="A27" s="21" t="s">
        <v>270</v>
      </c>
      <c r="B27" s="21" t="s">
        <v>269</v>
      </c>
      <c r="C27" s="21" t="s">
        <v>141</v>
      </c>
      <c r="D27" s="24">
        <v>300000</v>
      </c>
      <c r="E27" s="22">
        <v>1821</v>
      </c>
      <c r="F27" s="23">
        <v>1.9087005714674401</v>
      </c>
    </row>
    <row r="28" spans="1:6" x14ac:dyDescent="0.2">
      <c r="A28" s="21" t="s">
        <v>182</v>
      </c>
      <c r="B28" s="21" t="s">
        <v>181</v>
      </c>
      <c r="C28" s="21" t="s">
        <v>108</v>
      </c>
      <c r="D28" s="24">
        <v>200000</v>
      </c>
      <c r="E28" s="22">
        <v>1816.1</v>
      </c>
      <c r="F28" s="23">
        <v>1.9035645842075899</v>
      </c>
    </row>
    <row r="29" spans="1:6" x14ac:dyDescent="0.2">
      <c r="A29" s="21" t="s">
        <v>145</v>
      </c>
      <c r="B29" s="21" t="s">
        <v>144</v>
      </c>
      <c r="C29" s="21" t="s">
        <v>146</v>
      </c>
      <c r="D29" s="24">
        <v>700000</v>
      </c>
      <c r="E29" s="22">
        <v>1784.3</v>
      </c>
      <c r="F29" s="23">
        <v>1.8702330750518099</v>
      </c>
    </row>
    <row r="30" spans="1:6" x14ac:dyDescent="0.2">
      <c r="A30" s="21" t="s">
        <v>272</v>
      </c>
      <c r="B30" s="21" t="s">
        <v>271</v>
      </c>
      <c r="C30" s="21" t="s">
        <v>120</v>
      </c>
      <c r="D30" s="24">
        <v>600000</v>
      </c>
      <c r="E30" s="22">
        <v>1709.7</v>
      </c>
      <c r="F30" s="23">
        <v>1.79204028942223</v>
      </c>
    </row>
    <row r="31" spans="1:6" x14ac:dyDescent="0.2">
      <c r="A31" s="21" t="s">
        <v>274</v>
      </c>
      <c r="B31" s="21" t="s">
        <v>273</v>
      </c>
      <c r="C31" s="21" t="s">
        <v>117</v>
      </c>
      <c r="D31" s="24">
        <v>700000</v>
      </c>
      <c r="E31" s="22">
        <v>1660.75</v>
      </c>
      <c r="F31" s="23">
        <v>1.74073282485697</v>
      </c>
    </row>
    <row r="32" spans="1:6" x14ac:dyDescent="0.2">
      <c r="A32" s="21" t="s">
        <v>158</v>
      </c>
      <c r="B32" s="21" t="s">
        <v>157</v>
      </c>
      <c r="C32" s="21" t="s">
        <v>138</v>
      </c>
      <c r="D32" s="24">
        <v>500000</v>
      </c>
      <c r="E32" s="22">
        <v>1649.5</v>
      </c>
      <c r="F32" s="23">
        <v>1.7289410173726201</v>
      </c>
    </row>
    <row r="33" spans="1:6" x14ac:dyDescent="0.2">
      <c r="A33" s="21" t="s">
        <v>276</v>
      </c>
      <c r="B33" s="21" t="s">
        <v>275</v>
      </c>
      <c r="C33" s="21" t="s">
        <v>277</v>
      </c>
      <c r="D33" s="24">
        <v>700000</v>
      </c>
      <c r="E33" s="22">
        <v>1631.7</v>
      </c>
      <c r="F33" s="23">
        <v>1.7102837575307099</v>
      </c>
    </row>
    <row r="34" spans="1:6" x14ac:dyDescent="0.2">
      <c r="A34" s="21" t="s">
        <v>279</v>
      </c>
      <c r="B34" s="21" t="s">
        <v>278</v>
      </c>
      <c r="C34" s="21" t="s">
        <v>101</v>
      </c>
      <c r="D34" s="24">
        <v>2000000</v>
      </c>
      <c r="E34" s="22">
        <v>1628</v>
      </c>
      <c r="F34" s="23">
        <v>1.7064055630691899</v>
      </c>
    </row>
    <row r="35" spans="1:6" x14ac:dyDescent="0.2">
      <c r="A35" s="21" t="s">
        <v>281</v>
      </c>
      <c r="B35" s="21" t="s">
        <v>280</v>
      </c>
      <c r="C35" s="21" t="s">
        <v>101</v>
      </c>
      <c r="D35" s="24">
        <v>1300000</v>
      </c>
      <c r="E35" s="22">
        <v>1558.05</v>
      </c>
      <c r="F35" s="23">
        <v>1.63308672453314</v>
      </c>
    </row>
    <row r="36" spans="1:6" x14ac:dyDescent="0.2">
      <c r="A36" s="21" t="s">
        <v>283</v>
      </c>
      <c r="B36" s="21" t="s">
        <v>282</v>
      </c>
      <c r="C36" s="21" t="s">
        <v>85</v>
      </c>
      <c r="D36" s="24">
        <v>1000000</v>
      </c>
      <c r="E36" s="22">
        <v>1416.5</v>
      </c>
      <c r="F36" s="23">
        <v>1.4847195823633299</v>
      </c>
    </row>
    <row r="37" spans="1:6" x14ac:dyDescent="0.2">
      <c r="A37" s="21" t="s">
        <v>285</v>
      </c>
      <c r="B37" s="21" t="s">
        <v>284</v>
      </c>
      <c r="C37" s="21" t="s">
        <v>244</v>
      </c>
      <c r="D37" s="24">
        <v>600000</v>
      </c>
      <c r="E37" s="22">
        <v>1175.0999999999999</v>
      </c>
      <c r="F37" s="23">
        <v>1.23169359776573</v>
      </c>
    </row>
    <row r="38" spans="1:6" x14ac:dyDescent="0.2">
      <c r="A38" s="21" t="s">
        <v>287</v>
      </c>
      <c r="B38" s="21" t="s">
        <v>286</v>
      </c>
      <c r="C38" s="21" t="s">
        <v>146</v>
      </c>
      <c r="D38" s="24">
        <v>50000</v>
      </c>
      <c r="E38" s="22">
        <v>1162.3499999999999</v>
      </c>
      <c r="F38" s="23">
        <v>1.21832954928346</v>
      </c>
    </row>
    <row r="39" spans="1:6" x14ac:dyDescent="0.2">
      <c r="A39" s="21" t="s">
        <v>289</v>
      </c>
      <c r="B39" s="21" t="s">
        <v>288</v>
      </c>
      <c r="C39" s="21" t="s">
        <v>290</v>
      </c>
      <c r="D39" s="24">
        <v>170000</v>
      </c>
      <c r="E39" s="22">
        <v>1156.595</v>
      </c>
      <c r="F39" s="23">
        <v>1.2122973846548</v>
      </c>
    </row>
    <row r="40" spans="1:6" x14ac:dyDescent="0.2">
      <c r="A40" s="21" t="s">
        <v>190</v>
      </c>
      <c r="B40" s="21" t="s">
        <v>189</v>
      </c>
      <c r="C40" s="21" t="s">
        <v>191</v>
      </c>
      <c r="D40" s="24">
        <v>50000</v>
      </c>
      <c r="E40" s="22">
        <v>1064.9000000000001</v>
      </c>
      <c r="F40" s="23">
        <v>1.11618629245232</v>
      </c>
    </row>
    <row r="41" spans="1:6" x14ac:dyDescent="0.2">
      <c r="A41" s="21" t="s">
        <v>292</v>
      </c>
      <c r="B41" s="21" t="s">
        <v>291</v>
      </c>
      <c r="C41" s="21" t="s">
        <v>126</v>
      </c>
      <c r="D41" s="24">
        <v>1000000</v>
      </c>
      <c r="E41" s="22">
        <v>1022</v>
      </c>
      <c r="F41" s="23">
        <v>1.0712201999119799</v>
      </c>
    </row>
    <row r="42" spans="1:6" x14ac:dyDescent="0.2">
      <c r="A42" s="21" t="s">
        <v>294</v>
      </c>
      <c r="B42" s="21" t="s">
        <v>293</v>
      </c>
      <c r="C42" s="21" t="s">
        <v>295</v>
      </c>
      <c r="D42" s="24">
        <v>270000</v>
      </c>
      <c r="E42" s="22">
        <v>1010.88</v>
      </c>
      <c r="F42" s="23">
        <v>1.0595646533141201</v>
      </c>
    </row>
    <row r="43" spans="1:6" x14ac:dyDescent="0.2">
      <c r="A43" s="21" t="s">
        <v>132</v>
      </c>
      <c r="B43" s="21" t="s">
        <v>131</v>
      </c>
      <c r="C43" s="21" t="s">
        <v>133</v>
      </c>
      <c r="D43" s="24">
        <v>130000</v>
      </c>
      <c r="E43" s="22">
        <v>1010.295</v>
      </c>
      <c r="F43" s="23">
        <v>1.0589514793249299</v>
      </c>
    </row>
    <row r="44" spans="1:6" x14ac:dyDescent="0.2">
      <c r="A44" s="21" t="s">
        <v>156</v>
      </c>
      <c r="B44" s="21" t="s">
        <v>155</v>
      </c>
      <c r="C44" s="21" t="s">
        <v>151</v>
      </c>
      <c r="D44" s="24">
        <v>450000</v>
      </c>
      <c r="E44" s="22">
        <v>1001.925</v>
      </c>
      <c r="F44" s="23">
        <v>1.05017837455657</v>
      </c>
    </row>
    <row r="45" spans="1:6" x14ac:dyDescent="0.2">
      <c r="A45" s="21" t="s">
        <v>297</v>
      </c>
      <c r="B45" s="21" t="s">
        <v>296</v>
      </c>
      <c r="C45" s="21" t="s">
        <v>298</v>
      </c>
      <c r="D45" s="24">
        <v>500000</v>
      </c>
      <c r="E45" s="22">
        <v>983.75</v>
      </c>
      <c r="F45" s="23">
        <v>1.03112805446518</v>
      </c>
    </row>
    <row r="46" spans="1:6" x14ac:dyDescent="0.2">
      <c r="A46" s="21" t="s">
        <v>143</v>
      </c>
      <c r="B46" s="21" t="s">
        <v>142</v>
      </c>
      <c r="C46" s="21" t="s">
        <v>126</v>
      </c>
      <c r="D46" s="24">
        <v>220000</v>
      </c>
      <c r="E46" s="22">
        <v>982.19</v>
      </c>
      <c r="F46" s="23">
        <v>1.02949292382735</v>
      </c>
    </row>
    <row r="47" spans="1:6" x14ac:dyDescent="0.2">
      <c r="A47" s="21" t="s">
        <v>300</v>
      </c>
      <c r="B47" s="21" t="s">
        <v>299</v>
      </c>
      <c r="C47" s="21" t="s">
        <v>301</v>
      </c>
      <c r="D47" s="24">
        <v>225000</v>
      </c>
      <c r="E47" s="22">
        <v>981.22500000000002</v>
      </c>
      <c r="F47" s="23">
        <v>1.02848144878536</v>
      </c>
    </row>
    <row r="48" spans="1:6" x14ac:dyDescent="0.2">
      <c r="A48" s="21" t="s">
        <v>303</v>
      </c>
      <c r="B48" s="21" t="s">
        <v>302</v>
      </c>
      <c r="C48" s="21" t="s">
        <v>304</v>
      </c>
      <c r="D48" s="24">
        <v>100000</v>
      </c>
      <c r="E48" s="22">
        <v>952.7</v>
      </c>
      <c r="F48" s="23">
        <v>0.99858266580836397</v>
      </c>
    </row>
    <row r="49" spans="1:9" x14ac:dyDescent="0.2">
      <c r="A49" s="21" t="s">
        <v>306</v>
      </c>
      <c r="B49" s="21" t="s">
        <v>305</v>
      </c>
      <c r="C49" s="21" t="s">
        <v>101</v>
      </c>
      <c r="D49" s="24">
        <v>250000</v>
      </c>
      <c r="E49" s="22">
        <v>894</v>
      </c>
      <c r="F49" s="23">
        <v>0.93705563475666698</v>
      </c>
    </row>
    <row r="50" spans="1:9" x14ac:dyDescent="0.2">
      <c r="A50" s="21" t="s">
        <v>308</v>
      </c>
      <c r="B50" s="21" t="s">
        <v>307</v>
      </c>
      <c r="C50" s="21" t="s">
        <v>108</v>
      </c>
      <c r="D50" s="24">
        <v>120000</v>
      </c>
      <c r="E50" s="22">
        <v>851.4</v>
      </c>
      <c r="F50" s="23">
        <v>0.89240399041591301</v>
      </c>
    </row>
    <row r="51" spans="1:9" x14ac:dyDescent="0.2">
      <c r="A51" s="21" t="s">
        <v>310</v>
      </c>
      <c r="B51" s="21" t="s">
        <v>309</v>
      </c>
      <c r="C51" s="21" t="s">
        <v>311</v>
      </c>
      <c r="D51" s="24">
        <v>230000</v>
      </c>
      <c r="E51" s="22">
        <v>730.71</v>
      </c>
      <c r="F51" s="23">
        <v>0.76590147972376299</v>
      </c>
    </row>
    <row r="52" spans="1:9" x14ac:dyDescent="0.2">
      <c r="A52" s="21" t="s">
        <v>313</v>
      </c>
      <c r="B52" s="21" t="s">
        <v>312</v>
      </c>
      <c r="C52" s="21" t="s">
        <v>314</v>
      </c>
      <c r="D52" s="24">
        <v>275000</v>
      </c>
      <c r="E52" s="22">
        <v>520.98749999999995</v>
      </c>
      <c r="F52" s="23">
        <v>0.546078604600435</v>
      </c>
    </row>
    <row r="53" spans="1:9" x14ac:dyDescent="0.2">
      <c r="A53" s="20" t="s">
        <v>26</v>
      </c>
      <c r="B53" s="20"/>
      <c r="C53" s="20"/>
      <c r="D53" s="20"/>
      <c r="E53" s="25">
        <f>SUM(E7:E52)</f>
        <v>89613.407500000016</v>
      </c>
      <c r="F53" s="26">
        <f>SUM(F7:F52)</f>
        <v>93.929248822841629</v>
      </c>
      <c r="G53" s="14"/>
      <c r="H53" s="14"/>
      <c r="I53" s="14"/>
    </row>
    <row r="54" spans="1:9" x14ac:dyDescent="0.2">
      <c r="A54" s="21"/>
      <c r="B54" s="21"/>
      <c r="C54" s="21"/>
      <c r="D54" s="21"/>
      <c r="E54" s="22"/>
      <c r="F54" s="23"/>
    </row>
    <row r="55" spans="1:9" x14ac:dyDescent="0.2">
      <c r="A55" s="20" t="s">
        <v>210</v>
      </c>
      <c r="B55" s="21"/>
      <c r="C55" s="21"/>
      <c r="D55" s="21"/>
      <c r="E55" s="22"/>
      <c r="F55" s="23"/>
    </row>
    <row r="56" spans="1:9" x14ac:dyDescent="0.2">
      <c r="A56" s="21" t="s">
        <v>212</v>
      </c>
      <c r="B56" s="21" t="s">
        <v>211</v>
      </c>
      <c r="C56" s="21" t="s">
        <v>201</v>
      </c>
      <c r="D56" s="24">
        <v>15300</v>
      </c>
      <c r="E56" s="22">
        <v>741.35390359999997</v>
      </c>
      <c r="F56" s="23">
        <v>0.77705800080227205</v>
      </c>
    </row>
    <row r="57" spans="1:9" x14ac:dyDescent="0.2">
      <c r="A57" s="20" t="s">
        <v>26</v>
      </c>
      <c r="B57" s="20"/>
      <c r="C57" s="20"/>
      <c r="D57" s="20"/>
      <c r="E57" s="25">
        <f>SUM(E55:E56)</f>
        <v>741.35390359999997</v>
      </c>
      <c r="F57" s="26">
        <f>SUM(F55:F56)</f>
        <v>0.77705800080227205</v>
      </c>
      <c r="G57" s="14"/>
      <c r="H57" s="14"/>
      <c r="I57" s="14"/>
    </row>
    <row r="58" spans="1:9" x14ac:dyDescent="0.2">
      <c r="A58" s="21"/>
      <c r="B58" s="21"/>
      <c r="C58" s="21"/>
      <c r="D58" s="21"/>
      <c r="E58" s="22"/>
      <c r="F58" s="23"/>
    </row>
    <row r="59" spans="1:9" x14ac:dyDescent="0.2">
      <c r="A59" s="20" t="s">
        <v>29</v>
      </c>
      <c r="B59" s="20"/>
      <c r="C59" s="20"/>
      <c r="D59" s="20"/>
      <c r="E59" s="25">
        <f>E53+E57</f>
        <v>90354.761403600016</v>
      </c>
      <c r="F59" s="26">
        <f>F53+F57</f>
        <v>94.706306823643899</v>
      </c>
      <c r="G59" s="14"/>
      <c r="H59" s="14"/>
      <c r="I59" s="14"/>
    </row>
    <row r="60" spans="1:9" x14ac:dyDescent="0.2">
      <c r="A60" s="20"/>
      <c r="B60" s="20"/>
      <c r="C60" s="20"/>
      <c r="D60" s="20"/>
      <c r="E60" s="25"/>
      <c r="F60" s="26"/>
      <c r="G60" s="14"/>
      <c r="H60" s="14"/>
      <c r="I60" s="14"/>
    </row>
    <row r="61" spans="1:9" x14ac:dyDescent="0.2">
      <c r="A61" s="20" t="s">
        <v>31</v>
      </c>
      <c r="B61" s="20"/>
      <c r="C61" s="20"/>
      <c r="D61" s="20"/>
      <c r="E61" s="25">
        <f>E63-(E53+E57)</f>
        <v>5050.459678299987</v>
      </c>
      <c r="F61" s="26">
        <f>F63-(F53+F57)</f>
        <v>5.2936931763561006</v>
      </c>
      <c r="G61" s="14"/>
      <c r="H61" s="14"/>
      <c r="I61" s="14"/>
    </row>
    <row r="62" spans="1:9" x14ac:dyDescent="0.2">
      <c r="A62" s="20"/>
      <c r="B62" s="20"/>
      <c r="C62" s="20"/>
      <c r="D62" s="20"/>
      <c r="E62" s="25"/>
      <c r="F62" s="26"/>
      <c r="G62" s="14"/>
      <c r="H62" s="14"/>
      <c r="I62" s="14"/>
    </row>
    <row r="63" spans="1:9" x14ac:dyDescent="0.2">
      <c r="A63" s="27" t="s">
        <v>30</v>
      </c>
      <c r="B63" s="27"/>
      <c r="C63" s="27"/>
      <c r="D63" s="27"/>
      <c r="E63" s="28">
        <v>95405.221081900003</v>
      </c>
      <c r="F63" s="29">
        <v>100</v>
      </c>
      <c r="G63" s="14"/>
      <c r="H63" s="14"/>
      <c r="I63" s="14"/>
    </row>
    <row r="65" spans="1:4" x14ac:dyDescent="0.2">
      <c r="A65" s="14" t="s">
        <v>34</v>
      </c>
    </row>
    <row r="66" spans="1:4" x14ac:dyDescent="0.2">
      <c r="A66" s="14" t="s">
        <v>35</v>
      </c>
    </row>
    <row r="67" spans="1:4" x14ac:dyDescent="0.2">
      <c r="A67" s="14" t="s">
        <v>36</v>
      </c>
      <c r="B67" s="14"/>
      <c r="C67" s="30" t="s">
        <v>38</v>
      </c>
      <c r="D67" s="14" t="s">
        <v>37</v>
      </c>
    </row>
    <row r="68" spans="1:4" x14ac:dyDescent="0.2">
      <c r="A68" s="7" t="s">
        <v>71</v>
      </c>
      <c r="C68" s="31">
        <v>448.37889999999999</v>
      </c>
      <c r="D68" s="31">
        <v>455.88380000000001</v>
      </c>
    </row>
    <row r="69" spans="1:4" x14ac:dyDescent="0.2">
      <c r="A69" s="7" t="s">
        <v>73</v>
      </c>
      <c r="C69" s="31">
        <v>82.693100000000001</v>
      </c>
      <c r="D69" s="31">
        <v>77.156700000000001</v>
      </c>
    </row>
    <row r="70" spans="1:4" x14ac:dyDescent="0.2">
      <c r="A70" s="7" t="s">
        <v>72</v>
      </c>
      <c r="C70" s="31">
        <v>484.00110000000001</v>
      </c>
      <c r="D70" s="31">
        <v>495.05919999999998</v>
      </c>
    </row>
    <row r="71" spans="1:4" x14ac:dyDescent="0.2">
      <c r="A71" s="7" t="s">
        <v>74</v>
      </c>
      <c r="C71" s="31">
        <v>92.171000000000006</v>
      </c>
      <c r="D71" s="31">
        <v>86.571299999999994</v>
      </c>
    </row>
    <row r="73" spans="1:4" x14ac:dyDescent="0.2">
      <c r="A73" s="14" t="s">
        <v>40</v>
      </c>
    </row>
    <row r="74" spans="1:4" x14ac:dyDescent="0.2">
      <c r="A74" s="84" t="s">
        <v>58</v>
      </c>
      <c r="B74" s="85"/>
      <c r="C74" s="34" t="s">
        <v>59</v>
      </c>
    </row>
    <row r="75" spans="1:4" x14ac:dyDescent="0.2">
      <c r="A75" s="80" t="s">
        <v>73</v>
      </c>
      <c r="B75" s="81"/>
      <c r="C75" s="35">
        <v>7</v>
      </c>
    </row>
    <row r="76" spans="1:4" x14ac:dyDescent="0.2">
      <c r="A76" s="80" t="s">
        <v>74</v>
      </c>
      <c r="B76" s="81"/>
      <c r="C76" s="35">
        <v>7.75</v>
      </c>
    </row>
    <row r="77" spans="1:4" x14ac:dyDescent="0.2">
      <c r="A77" s="7" t="s">
        <v>60</v>
      </c>
    </row>
    <row r="78" spans="1:4" x14ac:dyDescent="0.2">
      <c r="A78" s="7" t="s">
        <v>39</v>
      </c>
    </row>
    <row r="80" spans="1:4" x14ac:dyDescent="0.2">
      <c r="A80" s="14" t="s">
        <v>240</v>
      </c>
      <c r="D80" s="49">
        <v>0.18752382372560775</v>
      </c>
    </row>
    <row r="82" spans="1:1" x14ac:dyDescent="0.2">
      <c r="A82" s="14" t="s">
        <v>785</v>
      </c>
    </row>
    <row r="83" spans="1:1" x14ac:dyDescent="0.2">
      <c r="A83" s="50"/>
    </row>
    <row r="84" spans="1:1" x14ac:dyDescent="0.2">
      <c r="A84" s="51" t="s">
        <v>781</v>
      </c>
    </row>
    <row r="85" spans="1:1" x14ac:dyDescent="0.2">
      <c r="A85" s="52"/>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1" t="s">
        <v>786</v>
      </c>
    </row>
    <row r="99" spans="1:1" x14ac:dyDescent="0.2">
      <c r="A99" s="53"/>
    </row>
    <row r="100" spans="1:1" x14ac:dyDescent="0.2">
      <c r="A100" s="51" t="s">
        <v>782</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sheetData>
  <mergeCells count="4">
    <mergeCell ref="A1:F1"/>
    <mergeCell ref="A74:B74"/>
    <mergeCell ref="A75:B75"/>
    <mergeCell ref="A76:B76"/>
  </mergeCells>
  <conditionalFormatting sqref="F2:F3 F5:F81 F215:F65534">
    <cfRule type="cellIs" dxfId="55" priority="2" stopIfTrue="1" operator="between">
      <formula>0.009</formula>
      <formula>-0.009</formula>
    </cfRule>
  </conditionalFormatting>
  <conditionalFormatting sqref="F82:F214">
    <cfRule type="cellIs" dxfId="54"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2"/>
  <sheetViews>
    <sheetView workbookViewId="0">
      <selection sqref="A1:F1"/>
    </sheetView>
  </sheetViews>
  <sheetFormatPr defaultColWidth="9.140625" defaultRowHeight="11.25" x14ac:dyDescent="0.2"/>
  <cols>
    <col min="1" max="1" width="40.5703125" style="7" bestFit="1" customWidth="1"/>
    <col min="2" max="2" width="36.28515625" style="7" bestFit="1" customWidth="1"/>
    <col min="3" max="3" width="24.710937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12</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274</v>
      </c>
      <c r="B7" s="21" t="s">
        <v>273</v>
      </c>
      <c r="C7" s="21" t="s">
        <v>117</v>
      </c>
      <c r="D7" s="24">
        <v>3500000</v>
      </c>
      <c r="E7" s="22">
        <v>8303.75</v>
      </c>
      <c r="F7" s="23">
        <v>5.8852991191826698</v>
      </c>
    </row>
    <row r="8" spans="1:6" x14ac:dyDescent="0.2">
      <c r="A8" s="21" t="s">
        <v>116</v>
      </c>
      <c r="B8" s="21" t="s">
        <v>115</v>
      </c>
      <c r="C8" s="21" t="s">
        <v>117</v>
      </c>
      <c r="D8" s="24">
        <v>3800000</v>
      </c>
      <c r="E8" s="22">
        <v>6536</v>
      </c>
      <c r="F8" s="23">
        <v>4.6324028352223898</v>
      </c>
    </row>
    <row r="9" spans="1:6" x14ac:dyDescent="0.2">
      <c r="A9" s="21" t="s">
        <v>257</v>
      </c>
      <c r="B9" s="21" t="s">
        <v>256</v>
      </c>
      <c r="C9" s="21" t="s">
        <v>220</v>
      </c>
      <c r="D9" s="24">
        <v>1500000</v>
      </c>
      <c r="E9" s="22">
        <v>6383.25</v>
      </c>
      <c r="F9" s="23">
        <v>4.5241409727560198</v>
      </c>
    </row>
    <row r="10" spans="1:6" x14ac:dyDescent="0.2">
      <c r="A10" s="21" t="s">
        <v>92</v>
      </c>
      <c r="B10" s="21" t="s">
        <v>91</v>
      </c>
      <c r="C10" s="21" t="s">
        <v>93</v>
      </c>
      <c r="D10" s="24">
        <v>500000</v>
      </c>
      <c r="E10" s="22">
        <v>6263.75</v>
      </c>
      <c r="F10" s="23">
        <v>4.4394451130850996</v>
      </c>
    </row>
    <row r="11" spans="1:6" x14ac:dyDescent="0.2">
      <c r="A11" s="21" t="s">
        <v>317</v>
      </c>
      <c r="B11" s="21" t="s">
        <v>316</v>
      </c>
      <c r="C11" s="21" t="s">
        <v>117</v>
      </c>
      <c r="D11" s="24">
        <v>14000000</v>
      </c>
      <c r="E11" s="22">
        <v>6195</v>
      </c>
      <c r="F11" s="23">
        <v>4.39071841557569</v>
      </c>
    </row>
    <row r="12" spans="1:6" x14ac:dyDescent="0.2">
      <c r="A12" s="21" t="s">
        <v>105</v>
      </c>
      <c r="B12" s="21" t="s">
        <v>104</v>
      </c>
      <c r="C12" s="21" t="s">
        <v>93</v>
      </c>
      <c r="D12" s="24">
        <v>530000</v>
      </c>
      <c r="E12" s="22">
        <v>5639.73</v>
      </c>
      <c r="F12" s="23">
        <v>3.9971697126512802</v>
      </c>
    </row>
    <row r="13" spans="1:6" x14ac:dyDescent="0.2">
      <c r="A13" s="21" t="s">
        <v>119</v>
      </c>
      <c r="B13" s="21" t="s">
        <v>118</v>
      </c>
      <c r="C13" s="21" t="s">
        <v>120</v>
      </c>
      <c r="D13" s="24">
        <v>5250000</v>
      </c>
      <c r="E13" s="22">
        <v>5633.25</v>
      </c>
      <c r="F13" s="23">
        <v>3.9925769999260301</v>
      </c>
    </row>
    <row r="14" spans="1:6" x14ac:dyDescent="0.2">
      <c r="A14" s="21" t="s">
        <v>259</v>
      </c>
      <c r="B14" s="21" t="s">
        <v>258</v>
      </c>
      <c r="C14" s="21" t="s">
        <v>260</v>
      </c>
      <c r="D14" s="24">
        <v>3300000</v>
      </c>
      <c r="E14" s="22">
        <v>5245.35</v>
      </c>
      <c r="F14" s="23">
        <v>3.7176521131783602</v>
      </c>
    </row>
    <row r="15" spans="1:6" x14ac:dyDescent="0.2">
      <c r="A15" s="21" t="s">
        <v>264</v>
      </c>
      <c r="B15" s="21" t="s">
        <v>263</v>
      </c>
      <c r="C15" s="21" t="s">
        <v>141</v>
      </c>
      <c r="D15" s="24">
        <v>150000</v>
      </c>
      <c r="E15" s="22">
        <v>4163.3999999999996</v>
      </c>
      <c r="F15" s="23">
        <v>2.9508179259738201</v>
      </c>
    </row>
    <row r="16" spans="1:6" x14ac:dyDescent="0.2">
      <c r="A16" s="21" t="s">
        <v>319</v>
      </c>
      <c r="B16" s="21" t="s">
        <v>318</v>
      </c>
      <c r="C16" s="21" t="s">
        <v>120</v>
      </c>
      <c r="D16" s="24">
        <v>1700000</v>
      </c>
      <c r="E16" s="22">
        <v>4027.3</v>
      </c>
      <c r="F16" s="23">
        <v>2.85435678370427</v>
      </c>
    </row>
    <row r="17" spans="1:6" x14ac:dyDescent="0.2">
      <c r="A17" s="21" t="s">
        <v>321</v>
      </c>
      <c r="B17" s="21" t="s">
        <v>320</v>
      </c>
      <c r="C17" s="21" t="s">
        <v>93</v>
      </c>
      <c r="D17" s="24">
        <v>120000</v>
      </c>
      <c r="E17" s="22">
        <v>3863.1</v>
      </c>
      <c r="F17" s="23">
        <v>2.7379797112527</v>
      </c>
    </row>
    <row r="18" spans="1:6" x14ac:dyDescent="0.2">
      <c r="A18" s="21" t="s">
        <v>276</v>
      </c>
      <c r="B18" s="21" t="s">
        <v>275</v>
      </c>
      <c r="C18" s="21" t="s">
        <v>277</v>
      </c>
      <c r="D18" s="24">
        <v>1600000</v>
      </c>
      <c r="E18" s="22">
        <v>3729.6</v>
      </c>
      <c r="F18" s="23">
        <v>2.6433613240889602</v>
      </c>
    </row>
    <row r="19" spans="1:6" x14ac:dyDescent="0.2">
      <c r="A19" s="21" t="s">
        <v>219</v>
      </c>
      <c r="B19" s="21" t="s">
        <v>218</v>
      </c>
      <c r="C19" s="21" t="s">
        <v>220</v>
      </c>
      <c r="D19" s="24">
        <v>150000</v>
      </c>
      <c r="E19" s="22">
        <v>3685.95</v>
      </c>
      <c r="F19" s="23">
        <v>2.6124243008702499</v>
      </c>
    </row>
    <row r="20" spans="1:6" x14ac:dyDescent="0.2">
      <c r="A20" s="21" t="s">
        <v>135</v>
      </c>
      <c r="B20" s="21" t="s">
        <v>134</v>
      </c>
      <c r="C20" s="21" t="s">
        <v>93</v>
      </c>
      <c r="D20" s="24">
        <v>350000</v>
      </c>
      <c r="E20" s="22">
        <v>3582.95</v>
      </c>
      <c r="F20" s="23">
        <v>2.5394228486016002</v>
      </c>
    </row>
    <row r="21" spans="1:6" x14ac:dyDescent="0.2">
      <c r="A21" s="21" t="s">
        <v>255</v>
      </c>
      <c r="B21" s="21" t="s">
        <v>254</v>
      </c>
      <c r="C21" s="21" t="s">
        <v>138</v>
      </c>
      <c r="D21" s="24">
        <v>200000</v>
      </c>
      <c r="E21" s="22">
        <v>3440.6</v>
      </c>
      <c r="F21" s="23">
        <v>2.4385320065584701</v>
      </c>
    </row>
    <row r="22" spans="1:6" x14ac:dyDescent="0.2">
      <c r="A22" s="21" t="s">
        <v>287</v>
      </c>
      <c r="B22" s="21" t="s">
        <v>286</v>
      </c>
      <c r="C22" s="21" t="s">
        <v>146</v>
      </c>
      <c r="D22" s="24">
        <v>135700</v>
      </c>
      <c r="E22" s="22">
        <v>3154.6179000000002</v>
      </c>
      <c r="F22" s="23">
        <v>2.2358416315794498</v>
      </c>
    </row>
    <row r="23" spans="1:6" x14ac:dyDescent="0.2">
      <c r="A23" s="21" t="s">
        <v>130</v>
      </c>
      <c r="B23" s="21" t="s">
        <v>129</v>
      </c>
      <c r="C23" s="21" t="s">
        <v>101</v>
      </c>
      <c r="D23" s="24">
        <v>1200000</v>
      </c>
      <c r="E23" s="22">
        <v>3015</v>
      </c>
      <c r="F23" s="23">
        <v>2.13688717077655</v>
      </c>
    </row>
    <row r="24" spans="1:6" x14ac:dyDescent="0.2">
      <c r="A24" s="21" t="s">
        <v>281</v>
      </c>
      <c r="B24" s="21" t="s">
        <v>280</v>
      </c>
      <c r="C24" s="21" t="s">
        <v>101</v>
      </c>
      <c r="D24" s="24">
        <v>2400000</v>
      </c>
      <c r="E24" s="22">
        <v>2876.4</v>
      </c>
      <c r="F24" s="23">
        <v>2.0386541485975598</v>
      </c>
    </row>
    <row r="25" spans="1:6" x14ac:dyDescent="0.2">
      <c r="A25" s="21" t="s">
        <v>323</v>
      </c>
      <c r="B25" s="21" t="s">
        <v>322</v>
      </c>
      <c r="C25" s="21" t="s">
        <v>114</v>
      </c>
      <c r="D25" s="24">
        <v>160000</v>
      </c>
      <c r="E25" s="22">
        <v>2552.16</v>
      </c>
      <c r="F25" s="23">
        <v>1.8088484118637</v>
      </c>
    </row>
    <row r="26" spans="1:6" x14ac:dyDescent="0.2">
      <c r="A26" s="21" t="s">
        <v>325</v>
      </c>
      <c r="B26" s="21" t="s">
        <v>324</v>
      </c>
      <c r="C26" s="21" t="s">
        <v>188</v>
      </c>
      <c r="D26" s="24">
        <v>500000</v>
      </c>
      <c r="E26" s="22">
        <v>2215.25</v>
      </c>
      <c r="F26" s="23">
        <v>1.57006278774884</v>
      </c>
    </row>
    <row r="27" spans="1:6" x14ac:dyDescent="0.2">
      <c r="A27" s="21" t="s">
        <v>279</v>
      </c>
      <c r="B27" s="21" t="s">
        <v>278</v>
      </c>
      <c r="C27" s="21" t="s">
        <v>101</v>
      </c>
      <c r="D27" s="24">
        <v>2550000</v>
      </c>
      <c r="E27" s="22">
        <v>2075.6999999999998</v>
      </c>
      <c r="F27" s="23">
        <v>1.4711564512042701</v>
      </c>
    </row>
    <row r="28" spans="1:6" x14ac:dyDescent="0.2">
      <c r="A28" s="21" t="s">
        <v>272</v>
      </c>
      <c r="B28" s="21" t="s">
        <v>271</v>
      </c>
      <c r="C28" s="21" t="s">
        <v>120</v>
      </c>
      <c r="D28" s="24">
        <v>600000</v>
      </c>
      <c r="E28" s="22">
        <v>1709.7</v>
      </c>
      <c r="F28" s="23">
        <v>1.2117532324632401</v>
      </c>
    </row>
    <row r="29" spans="1:6" x14ac:dyDescent="0.2">
      <c r="A29" s="21" t="s">
        <v>268</v>
      </c>
      <c r="B29" s="21" t="s">
        <v>267</v>
      </c>
      <c r="C29" s="21" t="s">
        <v>164</v>
      </c>
      <c r="D29" s="24">
        <v>1500000</v>
      </c>
      <c r="E29" s="22">
        <v>1549.5</v>
      </c>
      <c r="F29" s="23">
        <v>1.0982111678667501</v>
      </c>
    </row>
    <row r="30" spans="1:6" x14ac:dyDescent="0.2">
      <c r="A30" s="21" t="s">
        <v>327</v>
      </c>
      <c r="B30" s="21" t="s">
        <v>326</v>
      </c>
      <c r="C30" s="21" t="s">
        <v>123</v>
      </c>
      <c r="D30" s="24">
        <v>60000</v>
      </c>
      <c r="E30" s="22">
        <v>1535.16</v>
      </c>
      <c r="F30" s="23">
        <v>1.08804766470624</v>
      </c>
    </row>
    <row r="31" spans="1:6" x14ac:dyDescent="0.2">
      <c r="A31" s="21" t="s">
        <v>329</v>
      </c>
      <c r="B31" s="21" t="s">
        <v>328</v>
      </c>
      <c r="C31" s="21" t="s">
        <v>111</v>
      </c>
      <c r="D31" s="24">
        <v>700000</v>
      </c>
      <c r="E31" s="22">
        <v>1172.5</v>
      </c>
      <c r="F31" s="23">
        <v>0.83101167752421201</v>
      </c>
    </row>
    <row r="32" spans="1:6" x14ac:dyDescent="0.2">
      <c r="A32" s="21" t="s">
        <v>331</v>
      </c>
      <c r="B32" s="21" t="s">
        <v>330</v>
      </c>
      <c r="C32" s="21" t="s">
        <v>117</v>
      </c>
      <c r="D32" s="24">
        <v>1500000</v>
      </c>
      <c r="E32" s="22">
        <v>1027.5</v>
      </c>
      <c r="F32" s="23">
        <v>0.72824264277708195</v>
      </c>
    </row>
    <row r="33" spans="1:9" x14ac:dyDescent="0.2">
      <c r="A33" s="21" t="s">
        <v>313</v>
      </c>
      <c r="B33" s="21" t="s">
        <v>312</v>
      </c>
      <c r="C33" s="21" t="s">
        <v>314</v>
      </c>
      <c r="D33" s="24">
        <v>500000</v>
      </c>
      <c r="E33" s="22">
        <v>947.25</v>
      </c>
      <c r="F33" s="23">
        <v>0.671365297684273</v>
      </c>
    </row>
    <row r="34" spans="1:9" x14ac:dyDescent="0.2">
      <c r="A34" s="20" t="s">
        <v>26</v>
      </c>
      <c r="B34" s="20"/>
      <c r="C34" s="20"/>
      <c r="D34" s="20"/>
      <c r="E34" s="25">
        <f>SUM(E7:E33)</f>
        <v>100523.71789999999</v>
      </c>
      <c r="F34" s="26">
        <f>SUM(F7:F33)</f>
        <v>71.246382467419764</v>
      </c>
      <c r="G34" s="14"/>
      <c r="H34" s="14"/>
      <c r="I34" s="14"/>
    </row>
    <row r="35" spans="1:9" x14ac:dyDescent="0.2">
      <c r="A35" s="21"/>
      <c r="B35" s="21"/>
      <c r="C35" s="21"/>
      <c r="D35" s="21"/>
      <c r="E35" s="22"/>
      <c r="F35" s="23"/>
    </row>
    <row r="36" spans="1:9" x14ac:dyDescent="0.2">
      <c r="A36" s="20" t="s">
        <v>332</v>
      </c>
      <c r="B36" s="21"/>
      <c r="C36" s="21"/>
      <c r="D36" s="21"/>
      <c r="E36" s="22"/>
      <c r="F36" s="23"/>
    </row>
    <row r="37" spans="1:9" x14ac:dyDescent="0.2">
      <c r="A37" s="21" t="s">
        <v>334</v>
      </c>
      <c r="B37" s="21" t="s">
        <v>333</v>
      </c>
      <c r="C37" s="21" t="s">
        <v>426</v>
      </c>
      <c r="D37" s="24">
        <v>1300000</v>
      </c>
      <c r="E37" s="22">
        <v>4285.97</v>
      </c>
      <c r="F37" s="23">
        <v>3.0376896541735201</v>
      </c>
    </row>
    <row r="38" spans="1:9" x14ac:dyDescent="0.2">
      <c r="A38" s="21" t="s">
        <v>336</v>
      </c>
      <c r="B38" s="21" t="s">
        <v>335</v>
      </c>
      <c r="C38" s="21" t="s">
        <v>426</v>
      </c>
      <c r="D38" s="24">
        <v>1500000</v>
      </c>
      <c r="E38" s="22">
        <v>4139.8500000000004</v>
      </c>
      <c r="F38" s="23">
        <v>2.9341268172269599</v>
      </c>
    </row>
    <row r="39" spans="1:9" x14ac:dyDescent="0.2">
      <c r="A39" s="20" t="s">
        <v>26</v>
      </c>
      <c r="B39" s="20"/>
      <c r="C39" s="20"/>
      <c r="D39" s="20"/>
      <c r="E39" s="25">
        <f>SUM(E36:E38)</f>
        <v>8425.82</v>
      </c>
      <c r="F39" s="26">
        <f>SUM(F36:F38)</f>
        <v>5.97181647140048</v>
      </c>
      <c r="G39" s="14"/>
      <c r="H39" s="14"/>
      <c r="I39" s="14"/>
    </row>
    <row r="40" spans="1:9" x14ac:dyDescent="0.2">
      <c r="A40" s="21"/>
      <c r="B40" s="21"/>
      <c r="C40" s="21"/>
      <c r="D40" s="21"/>
      <c r="E40" s="22"/>
      <c r="F40" s="23"/>
    </row>
    <row r="41" spans="1:9" x14ac:dyDescent="0.2">
      <c r="A41" s="20" t="s">
        <v>210</v>
      </c>
      <c r="B41" s="21"/>
      <c r="C41" s="21"/>
      <c r="D41" s="21"/>
      <c r="E41" s="22"/>
      <c r="F41" s="23"/>
    </row>
    <row r="42" spans="1:9" x14ac:dyDescent="0.2">
      <c r="A42" s="21" t="s">
        <v>338</v>
      </c>
      <c r="B42" s="21" t="s">
        <v>337</v>
      </c>
      <c r="C42" s="21" t="s">
        <v>339</v>
      </c>
      <c r="D42" s="24">
        <v>86900</v>
      </c>
      <c r="E42" s="22">
        <v>3946.1499859999999</v>
      </c>
      <c r="F42" s="23">
        <v>2.7968415519215402</v>
      </c>
    </row>
    <row r="43" spans="1:9" x14ac:dyDescent="0.2">
      <c r="A43" s="21" t="s">
        <v>341</v>
      </c>
      <c r="B43" s="21" t="s">
        <v>340</v>
      </c>
      <c r="C43" s="21" t="s">
        <v>342</v>
      </c>
      <c r="D43" s="24">
        <v>155000</v>
      </c>
      <c r="E43" s="22">
        <v>2742.15488</v>
      </c>
      <c r="F43" s="23">
        <v>1.94350765617058</v>
      </c>
    </row>
    <row r="44" spans="1:9" x14ac:dyDescent="0.2">
      <c r="A44" s="21" t="s">
        <v>344</v>
      </c>
      <c r="B44" s="21" t="s">
        <v>343</v>
      </c>
      <c r="C44" s="21" t="s">
        <v>146</v>
      </c>
      <c r="D44" s="24">
        <v>2297307</v>
      </c>
      <c r="E44" s="22">
        <v>2179.406074</v>
      </c>
      <c r="F44" s="23">
        <v>1.54465833480699</v>
      </c>
    </row>
    <row r="45" spans="1:9" x14ac:dyDescent="0.2">
      <c r="A45" s="21" t="s">
        <v>346</v>
      </c>
      <c r="B45" s="21" t="s">
        <v>345</v>
      </c>
      <c r="C45" s="21" t="s">
        <v>342</v>
      </c>
      <c r="D45" s="24">
        <v>187038</v>
      </c>
      <c r="E45" s="22">
        <v>2082.3990130000002</v>
      </c>
      <c r="F45" s="23">
        <v>1.4759043898233599</v>
      </c>
    </row>
    <row r="46" spans="1:9" x14ac:dyDescent="0.2">
      <c r="A46" s="21" t="s">
        <v>348</v>
      </c>
      <c r="B46" s="21" t="s">
        <v>347</v>
      </c>
      <c r="C46" s="21" t="s">
        <v>123</v>
      </c>
      <c r="D46" s="24">
        <v>12220</v>
      </c>
      <c r="E46" s="22">
        <v>1474.443687</v>
      </c>
      <c r="F46" s="23">
        <v>1.0450148586344199</v>
      </c>
    </row>
    <row r="47" spans="1:9" x14ac:dyDescent="0.2">
      <c r="A47" s="21" t="s">
        <v>350</v>
      </c>
      <c r="B47" s="21" t="s">
        <v>349</v>
      </c>
      <c r="C47" s="21" t="s">
        <v>146</v>
      </c>
      <c r="D47" s="24">
        <v>65000</v>
      </c>
      <c r="E47" s="22">
        <v>1455.38274</v>
      </c>
      <c r="F47" s="23">
        <v>1.03150537501679</v>
      </c>
    </row>
    <row r="48" spans="1:9" x14ac:dyDescent="0.2">
      <c r="A48" s="21" t="s">
        <v>352</v>
      </c>
      <c r="B48" s="21" t="s">
        <v>351</v>
      </c>
      <c r="C48" s="21" t="s">
        <v>353</v>
      </c>
      <c r="D48" s="24">
        <v>1575983</v>
      </c>
      <c r="E48" s="22">
        <v>1378.450636</v>
      </c>
      <c r="F48" s="23">
        <v>0.976979595229576</v>
      </c>
    </row>
    <row r="49" spans="1:9" x14ac:dyDescent="0.2">
      <c r="A49" s="21" t="s">
        <v>355</v>
      </c>
      <c r="B49" s="21" t="s">
        <v>354</v>
      </c>
      <c r="C49" s="21" t="s">
        <v>342</v>
      </c>
      <c r="D49" s="24">
        <v>858000</v>
      </c>
      <c r="E49" s="22">
        <v>1369.5477390000001</v>
      </c>
      <c r="F49" s="23">
        <v>0.97066964949755397</v>
      </c>
    </row>
    <row r="50" spans="1:9" x14ac:dyDescent="0.2">
      <c r="A50" s="21" t="s">
        <v>357</v>
      </c>
      <c r="B50" s="21" t="s">
        <v>356</v>
      </c>
      <c r="C50" s="21" t="s">
        <v>114</v>
      </c>
      <c r="D50" s="24">
        <v>938500</v>
      </c>
      <c r="E50" s="22">
        <v>1311.042602</v>
      </c>
      <c r="F50" s="23">
        <v>0.92920401875797698</v>
      </c>
    </row>
    <row r="51" spans="1:9" x14ac:dyDescent="0.2">
      <c r="A51" s="21" t="s">
        <v>359</v>
      </c>
      <c r="B51" s="21" t="s">
        <v>358</v>
      </c>
      <c r="C51" s="21" t="s">
        <v>98</v>
      </c>
      <c r="D51" s="24">
        <v>43300</v>
      </c>
      <c r="E51" s="22">
        <v>1261.8163770000001</v>
      </c>
      <c r="F51" s="23">
        <v>0.89431483512008003</v>
      </c>
    </row>
    <row r="52" spans="1:9" x14ac:dyDescent="0.2">
      <c r="A52" s="21" t="s">
        <v>212</v>
      </c>
      <c r="B52" s="21" t="s">
        <v>211</v>
      </c>
      <c r="C52" s="21" t="s">
        <v>201</v>
      </c>
      <c r="D52" s="24">
        <v>25300</v>
      </c>
      <c r="E52" s="22">
        <v>1225.8989389999999</v>
      </c>
      <c r="F52" s="23">
        <v>0.86885828040387403</v>
      </c>
    </row>
    <row r="53" spans="1:9" x14ac:dyDescent="0.2">
      <c r="A53" s="21" t="s">
        <v>361</v>
      </c>
      <c r="B53" s="21" t="s">
        <v>360</v>
      </c>
      <c r="C53" s="21" t="s">
        <v>353</v>
      </c>
      <c r="D53" s="24">
        <v>244000</v>
      </c>
      <c r="E53" s="22">
        <v>678.33582460000002</v>
      </c>
      <c r="F53" s="23">
        <v>0.480771847783041</v>
      </c>
    </row>
    <row r="54" spans="1:9" x14ac:dyDescent="0.2">
      <c r="A54" s="20" t="s">
        <v>26</v>
      </c>
      <c r="B54" s="20"/>
      <c r="C54" s="20"/>
      <c r="D54" s="20"/>
      <c r="E54" s="25">
        <f>SUM(E41:E53)</f>
        <v>21105.0284976</v>
      </c>
      <c r="F54" s="26">
        <f>SUM(F41:F53)</f>
        <v>14.958230393165781</v>
      </c>
      <c r="G54" s="14"/>
      <c r="H54" s="14"/>
      <c r="I54" s="14"/>
    </row>
    <row r="55" spans="1:9" x14ac:dyDescent="0.2">
      <c r="A55" s="21"/>
      <c r="B55" s="21"/>
      <c r="C55" s="21"/>
      <c r="D55" s="21"/>
      <c r="E55" s="22"/>
      <c r="F55" s="23"/>
    </row>
    <row r="56" spans="1:9" x14ac:dyDescent="0.2">
      <c r="A56" s="20" t="s">
        <v>362</v>
      </c>
      <c r="B56" s="21"/>
      <c r="C56" s="21"/>
      <c r="D56" s="21"/>
      <c r="E56" s="22"/>
      <c r="F56" s="23"/>
    </row>
    <row r="57" spans="1:9" x14ac:dyDescent="0.2">
      <c r="A57" s="21" t="s">
        <v>364</v>
      </c>
      <c r="B57" s="21" t="s">
        <v>363</v>
      </c>
      <c r="C57" s="21" t="s">
        <v>365</v>
      </c>
      <c r="D57" s="24">
        <v>3408000</v>
      </c>
      <c r="E57" s="22">
        <v>2559.4644469999998</v>
      </c>
      <c r="F57" s="23">
        <v>1.8140254530192299</v>
      </c>
    </row>
    <row r="58" spans="1:9" x14ac:dyDescent="0.2">
      <c r="A58" s="20" t="s">
        <v>26</v>
      </c>
      <c r="B58" s="20"/>
      <c r="C58" s="20"/>
      <c r="D58" s="20"/>
      <c r="E58" s="25">
        <f>SUM(E57:E57)</f>
        <v>2559.4644469999998</v>
      </c>
      <c r="F58" s="26">
        <f>SUM(F57:F57)</f>
        <v>1.8140254530192299</v>
      </c>
      <c r="G58" s="14"/>
      <c r="H58" s="14"/>
      <c r="I58" s="14"/>
    </row>
    <row r="59" spans="1:9" x14ac:dyDescent="0.2">
      <c r="A59" s="21"/>
      <c r="B59" s="21"/>
      <c r="C59" s="21"/>
      <c r="D59" s="21"/>
      <c r="E59" s="22"/>
      <c r="F59" s="23"/>
    </row>
    <row r="60" spans="1:9" x14ac:dyDescent="0.2">
      <c r="A60" s="20" t="s">
        <v>29</v>
      </c>
      <c r="B60" s="20"/>
      <c r="C60" s="20"/>
      <c r="D60" s="20"/>
      <c r="E60" s="25">
        <f>E34+E39+E54+E58</f>
        <v>132614.0308446</v>
      </c>
      <c r="F60" s="26">
        <f>F34+F39+F54+F58</f>
        <v>93.990454785005255</v>
      </c>
      <c r="G60" s="14"/>
      <c r="H60" s="14"/>
      <c r="I60" s="14"/>
    </row>
    <row r="61" spans="1:9" x14ac:dyDescent="0.2">
      <c r="A61" s="20"/>
      <c r="B61" s="20"/>
      <c r="C61" s="20"/>
      <c r="D61" s="20"/>
      <c r="E61" s="25"/>
      <c r="F61" s="26"/>
      <c r="G61" s="14"/>
      <c r="H61" s="14"/>
      <c r="I61" s="14"/>
    </row>
    <row r="62" spans="1:9" x14ac:dyDescent="0.2">
      <c r="A62" s="20" t="s">
        <v>31</v>
      </c>
      <c r="B62" s="20"/>
      <c r="C62" s="20"/>
      <c r="D62" s="20"/>
      <c r="E62" s="25">
        <f>E64-(E34+E39+E54+E58)</f>
        <v>8479.0526477000094</v>
      </c>
      <c r="F62" s="26">
        <f>F64-(F34+F39+F54+F58)</f>
        <v>6.0095452149947448</v>
      </c>
      <c r="G62" s="14"/>
      <c r="H62" s="14"/>
      <c r="I62" s="14"/>
    </row>
    <row r="63" spans="1:9" x14ac:dyDescent="0.2">
      <c r="A63" s="20"/>
      <c r="B63" s="20"/>
      <c r="C63" s="20"/>
      <c r="D63" s="20"/>
      <c r="E63" s="25"/>
      <c r="F63" s="26"/>
      <c r="G63" s="14"/>
      <c r="H63" s="14"/>
      <c r="I63" s="14"/>
    </row>
    <row r="64" spans="1:9" x14ac:dyDescent="0.2">
      <c r="A64" s="27" t="s">
        <v>30</v>
      </c>
      <c r="B64" s="27"/>
      <c r="C64" s="27"/>
      <c r="D64" s="27"/>
      <c r="E64" s="28">
        <v>141093.08349230001</v>
      </c>
      <c r="F64" s="29">
        <v>100</v>
      </c>
      <c r="G64" s="14"/>
      <c r="H64" s="14"/>
      <c r="I64" s="14"/>
    </row>
    <row r="66" spans="1:4" x14ac:dyDescent="0.2">
      <c r="A66" s="14" t="s">
        <v>34</v>
      </c>
    </row>
    <row r="67" spans="1:4" x14ac:dyDescent="0.2">
      <c r="A67" s="14" t="s">
        <v>35</v>
      </c>
    </row>
    <row r="68" spans="1:4" x14ac:dyDescent="0.2">
      <c r="A68" s="14" t="s">
        <v>36</v>
      </c>
      <c r="B68" s="14"/>
      <c r="C68" s="30" t="s">
        <v>38</v>
      </c>
      <c r="D68" s="14" t="s">
        <v>37</v>
      </c>
    </row>
    <row r="69" spans="1:4" x14ac:dyDescent="0.2">
      <c r="A69" s="7" t="s">
        <v>71</v>
      </c>
      <c r="C69" s="31">
        <v>84.519900000000007</v>
      </c>
      <c r="D69" s="31">
        <v>89.385000000000005</v>
      </c>
    </row>
    <row r="70" spans="1:4" x14ac:dyDescent="0.2">
      <c r="A70" s="7" t="s">
        <v>73</v>
      </c>
      <c r="C70" s="31">
        <v>19.519300000000001</v>
      </c>
      <c r="D70" s="31">
        <v>19.789400000000001</v>
      </c>
    </row>
    <row r="71" spans="1:4" x14ac:dyDescent="0.2">
      <c r="A71" s="7" t="s">
        <v>72</v>
      </c>
      <c r="C71" s="31">
        <v>90.422600000000003</v>
      </c>
      <c r="D71" s="31">
        <v>96.007199999999997</v>
      </c>
    </row>
    <row r="72" spans="1:4" x14ac:dyDescent="0.2">
      <c r="A72" s="7" t="s">
        <v>74</v>
      </c>
      <c r="C72" s="31">
        <v>21.505400000000002</v>
      </c>
      <c r="D72" s="31">
        <v>21.9254</v>
      </c>
    </row>
    <row r="74" spans="1:4" x14ac:dyDescent="0.2">
      <c r="A74" s="14" t="s">
        <v>40</v>
      </c>
    </row>
    <row r="75" spans="1:4" x14ac:dyDescent="0.2">
      <c r="A75" s="84" t="s">
        <v>58</v>
      </c>
      <c r="B75" s="85"/>
      <c r="C75" s="34" t="s">
        <v>59</v>
      </c>
    </row>
    <row r="76" spans="1:4" x14ac:dyDescent="0.2">
      <c r="A76" s="80" t="s">
        <v>73</v>
      </c>
      <c r="B76" s="81"/>
      <c r="C76" s="35">
        <v>0.85</v>
      </c>
    </row>
    <row r="77" spans="1:4" x14ac:dyDescent="0.2">
      <c r="A77" s="80" t="s">
        <v>74</v>
      </c>
      <c r="B77" s="81"/>
      <c r="C77" s="35">
        <v>0.9</v>
      </c>
    </row>
    <row r="78" spans="1:4" x14ac:dyDescent="0.2">
      <c r="A78" s="7" t="s">
        <v>60</v>
      </c>
    </row>
    <row r="79" spans="1:4" x14ac:dyDescent="0.2">
      <c r="A79" s="7" t="s">
        <v>39</v>
      </c>
    </row>
    <row r="81" spans="1:4" x14ac:dyDescent="0.2">
      <c r="A81" s="14" t="s">
        <v>240</v>
      </c>
      <c r="D81" s="49">
        <v>0.1216483383770295</v>
      </c>
    </row>
    <row r="83" spans="1:4" x14ac:dyDescent="0.2">
      <c r="A83" s="14" t="s">
        <v>785</v>
      </c>
    </row>
    <row r="84" spans="1:4" x14ac:dyDescent="0.2">
      <c r="A84" s="50"/>
    </row>
    <row r="85" spans="1:4" x14ac:dyDescent="0.2">
      <c r="A85" s="51" t="s">
        <v>781</v>
      </c>
    </row>
    <row r="86" spans="1:4" x14ac:dyDescent="0.2">
      <c r="A86" s="52"/>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1" t="s">
        <v>787</v>
      </c>
    </row>
    <row r="99" spans="1:1" x14ac:dyDescent="0.2">
      <c r="A99" s="53"/>
    </row>
    <row r="100" spans="1:1" x14ac:dyDescent="0.2">
      <c r="A100" s="51" t="s">
        <v>782</v>
      </c>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sheetData>
  <mergeCells count="4">
    <mergeCell ref="A1:F1"/>
    <mergeCell ref="A75:B75"/>
    <mergeCell ref="A76:B76"/>
    <mergeCell ref="A77:B77"/>
  </mergeCells>
  <conditionalFormatting sqref="F2:F3 F5:F82 F215:F65534">
    <cfRule type="cellIs" dxfId="53" priority="2" stopIfTrue="1" operator="between">
      <formula>0.009</formula>
      <formula>-0.009</formula>
    </cfRule>
  </conditionalFormatting>
  <conditionalFormatting sqref="F83:F214">
    <cfRule type="cellIs" dxfId="52" priority="1" stopIfTrue="1" operator="between">
      <formula>0.009</formula>
      <formula>-0.009</formula>
    </cfRule>
  </conditionalFormatting>
  <hyperlinks>
    <hyperlink ref="A86"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7"/>
  <sheetViews>
    <sheetView workbookViewId="0">
      <selection sqref="A1:F1"/>
    </sheetView>
  </sheetViews>
  <sheetFormatPr defaultColWidth="9.140625" defaultRowHeight="11.25" x14ac:dyDescent="0.2"/>
  <cols>
    <col min="1" max="1" width="38.7109375" style="7" bestFit="1" customWidth="1"/>
    <col min="2" max="2" width="29.85546875" style="7" bestFit="1" customWidth="1"/>
    <col min="3" max="3" width="24.710937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13</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321</v>
      </c>
      <c r="B7" s="21" t="s">
        <v>320</v>
      </c>
      <c r="C7" s="21" t="s">
        <v>93</v>
      </c>
      <c r="D7" s="24">
        <v>264394</v>
      </c>
      <c r="E7" s="22">
        <v>8511.5038449999993</v>
      </c>
      <c r="F7" s="23">
        <v>11.9080378684297</v>
      </c>
    </row>
    <row r="8" spans="1:6" x14ac:dyDescent="0.2">
      <c r="A8" s="21" t="s">
        <v>92</v>
      </c>
      <c r="B8" s="21" t="s">
        <v>91</v>
      </c>
      <c r="C8" s="21" t="s">
        <v>93</v>
      </c>
      <c r="D8" s="24">
        <v>600289</v>
      </c>
      <c r="E8" s="22">
        <v>7520.1204479999997</v>
      </c>
      <c r="F8" s="23">
        <v>10.521040782063601</v>
      </c>
    </row>
    <row r="9" spans="1:6" x14ac:dyDescent="0.2">
      <c r="A9" s="21" t="s">
        <v>105</v>
      </c>
      <c r="B9" s="21" t="s">
        <v>104</v>
      </c>
      <c r="C9" s="21" t="s">
        <v>93</v>
      </c>
      <c r="D9" s="24">
        <v>628738</v>
      </c>
      <c r="E9" s="22">
        <v>6690.4010580000004</v>
      </c>
      <c r="F9" s="23">
        <v>9.3602200744404307</v>
      </c>
    </row>
    <row r="10" spans="1:6" x14ac:dyDescent="0.2">
      <c r="A10" s="21" t="s">
        <v>97</v>
      </c>
      <c r="B10" s="21" t="s">
        <v>96</v>
      </c>
      <c r="C10" s="21" t="s">
        <v>98</v>
      </c>
      <c r="D10" s="24">
        <v>470047</v>
      </c>
      <c r="E10" s="22">
        <v>3757.0856709999998</v>
      </c>
      <c r="F10" s="23">
        <v>5.25635883622191</v>
      </c>
    </row>
    <row r="11" spans="1:6" x14ac:dyDescent="0.2">
      <c r="A11" s="21" t="s">
        <v>135</v>
      </c>
      <c r="B11" s="21" t="s">
        <v>134</v>
      </c>
      <c r="C11" s="21" t="s">
        <v>93</v>
      </c>
      <c r="D11" s="24">
        <v>297106</v>
      </c>
      <c r="E11" s="22">
        <v>3041.4741220000001</v>
      </c>
      <c r="F11" s="23">
        <v>4.2551809504146298</v>
      </c>
    </row>
    <row r="12" spans="1:6" x14ac:dyDescent="0.2">
      <c r="A12" s="21" t="s">
        <v>150</v>
      </c>
      <c r="B12" s="21" t="s">
        <v>149</v>
      </c>
      <c r="C12" s="21" t="s">
        <v>151</v>
      </c>
      <c r="D12" s="24">
        <v>4388580</v>
      </c>
      <c r="E12" s="22">
        <v>2848.18842</v>
      </c>
      <c r="F12" s="23">
        <v>3.9847641708705401</v>
      </c>
    </row>
    <row r="13" spans="1:6" x14ac:dyDescent="0.2">
      <c r="A13" s="21" t="s">
        <v>168</v>
      </c>
      <c r="B13" s="21" t="s">
        <v>167</v>
      </c>
      <c r="C13" s="21" t="s">
        <v>169</v>
      </c>
      <c r="D13" s="24">
        <v>442747</v>
      </c>
      <c r="E13" s="22">
        <v>2656.924747</v>
      </c>
      <c r="F13" s="23">
        <v>3.7171763153734299</v>
      </c>
    </row>
    <row r="14" spans="1:6" x14ac:dyDescent="0.2">
      <c r="A14" s="21" t="s">
        <v>367</v>
      </c>
      <c r="B14" s="21" t="s">
        <v>366</v>
      </c>
      <c r="C14" s="21" t="s">
        <v>93</v>
      </c>
      <c r="D14" s="24">
        <v>795209</v>
      </c>
      <c r="E14" s="22">
        <v>2212.6690429999999</v>
      </c>
      <c r="F14" s="23">
        <v>3.0956394115740502</v>
      </c>
    </row>
    <row r="15" spans="1:6" x14ac:dyDescent="0.2">
      <c r="A15" s="21" t="s">
        <v>369</v>
      </c>
      <c r="B15" s="21" t="s">
        <v>368</v>
      </c>
      <c r="C15" s="21" t="s">
        <v>151</v>
      </c>
      <c r="D15" s="24">
        <v>56186</v>
      </c>
      <c r="E15" s="22">
        <v>2121.6957320000001</v>
      </c>
      <c r="F15" s="23">
        <v>2.9683630040046798</v>
      </c>
    </row>
    <row r="16" spans="1:6" x14ac:dyDescent="0.2">
      <c r="A16" s="21" t="s">
        <v>371</v>
      </c>
      <c r="B16" s="21" t="s">
        <v>370</v>
      </c>
      <c r="C16" s="21" t="s">
        <v>93</v>
      </c>
      <c r="D16" s="24">
        <v>36086</v>
      </c>
      <c r="E16" s="22">
        <v>1510.0186699999999</v>
      </c>
      <c r="F16" s="23">
        <v>2.1125948870902298</v>
      </c>
    </row>
    <row r="17" spans="1:9" x14ac:dyDescent="0.2">
      <c r="A17" s="21" t="s">
        <v>373</v>
      </c>
      <c r="B17" s="21" t="s">
        <v>372</v>
      </c>
      <c r="C17" s="21" t="s">
        <v>169</v>
      </c>
      <c r="D17" s="24">
        <v>188516</v>
      </c>
      <c r="E17" s="22">
        <v>1232.140576</v>
      </c>
      <c r="F17" s="23">
        <v>1.72382893850843</v>
      </c>
    </row>
    <row r="18" spans="1:9" x14ac:dyDescent="0.2">
      <c r="A18" s="21" t="s">
        <v>375</v>
      </c>
      <c r="B18" s="21" t="s">
        <v>374</v>
      </c>
      <c r="C18" s="21" t="s">
        <v>93</v>
      </c>
      <c r="D18" s="24">
        <v>63047</v>
      </c>
      <c r="E18" s="22">
        <v>1143.9562920000001</v>
      </c>
      <c r="F18" s="23">
        <v>1.6004545251972899</v>
      </c>
    </row>
    <row r="19" spans="1:9" x14ac:dyDescent="0.2">
      <c r="A19" s="21" t="s">
        <v>190</v>
      </c>
      <c r="B19" s="21" t="s">
        <v>189</v>
      </c>
      <c r="C19" s="21" t="s">
        <v>191</v>
      </c>
      <c r="D19" s="24">
        <v>44451</v>
      </c>
      <c r="E19" s="22">
        <v>946.717398</v>
      </c>
      <c r="F19" s="23">
        <v>1.32450702383313</v>
      </c>
    </row>
    <row r="20" spans="1:9" x14ac:dyDescent="0.2">
      <c r="A20" s="21" t="s">
        <v>377</v>
      </c>
      <c r="B20" s="21" t="s">
        <v>376</v>
      </c>
      <c r="C20" s="21" t="s">
        <v>151</v>
      </c>
      <c r="D20" s="24">
        <v>15929</v>
      </c>
      <c r="E20" s="22">
        <v>854.8536785</v>
      </c>
      <c r="F20" s="23">
        <v>1.1959848883255</v>
      </c>
    </row>
    <row r="21" spans="1:9" x14ac:dyDescent="0.2">
      <c r="A21" s="21" t="s">
        <v>379</v>
      </c>
      <c r="B21" s="21" t="s">
        <v>378</v>
      </c>
      <c r="C21" s="21" t="s">
        <v>201</v>
      </c>
      <c r="D21" s="24">
        <v>71842</v>
      </c>
      <c r="E21" s="22">
        <v>847.69967899999995</v>
      </c>
      <c r="F21" s="23">
        <v>1.1859760698478199</v>
      </c>
    </row>
    <row r="22" spans="1:9" x14ac:dyDescent="0.2">
      <c r="A22" s="21" t="s">
        <v>381</v>
      </c>
      <c r="B22" s="21" t="s">
        <v>380</v>
      </c>
      <c r="C22" s="21" t="s">
        <v>93</v>
      </c>
      <c r="D22" s="24">
        <v>200517</v>
      </c>
      <c r="E22" s="22">
        <v>713.1387105</v>
      </c>
      <c r="F22" s="23">
        <v>0.99771825575402795</v>
      </c>
    </row>
    <row r="23" spans="1:9" x14ac:dyDescent="0.2">
      <c r="A23" s="21" t="s">
        <v>383</v>
      </c>
      <c r="B23" s="21" t="s">
        <v>382</v>
      </c>
      <c r="C23" s="21" t="s">
        <v>93</v>
      </c>
      <c r="D23" s="24">
        <v>158282</v>
      </c>
      <c r="E23" s="22">
        <v>705.77943800000003</v>
      </c>
      <c r="F23" s="23">
        <v>0.98742224964159797</v>
      </c>
    </row>
    <row r="24" spans="1:9" x14ac:dyDescent="0.2">
      <c r="A24" s="21" t="s">
        <v>200</v>
      </c>
      <c r="B24" s="21" t="s">
        <v>199</v>
      </c>
      <c r="C24" s="21" t="s">
        <v>201</v>
      </c>
      <c r="D24" s="24">
        <v>59647</v>
      </c>
      <c r="E24" s="22">
        <v>555.70127549999995</v>
      </c>
      <c r="F24" s="23">
        <v>0.77745507171167505</v>
      </c>
    </row>
    <row r="25" spans="1:9" x14ac:dyDescent="0.2">
      <c r="A25" s="21" t="s">
        <v>385</v>
      </c>
      <c r="B25" s="21" t="s">
        <v>384</v>
      </c>
      <c r="C25" s="21" t="s">
        <v>151</v>
      </c>
      <c r="D25" s="24">
        <v>390108</v>
      </c>
      <c r="E25" s="22">
        <v>478.27240799999998</v>
      </c>
      <c r="F25" s="23">
        <v>0.66912804712350404</v>
      </c>
    </row>
    <row r="26" spans="1:9" x14ac:dyDescent="0.2">
      <c r="A26" s="21" t="s">
        <v>387</v>
      </c>
      <c r="B26" s="21" t="s">
        <v>386</v>
      </c>
      <c r="C26" s="21" t="s">
        <v>191</v>
      </c>
      <c r="D26" s="24">
        <v>375996</v>
      </c>
      <c r="E26" s="22">
        <v>439.16332799999998</v>
      </c>
      <c r="F26" s="23">
        <v>0.61441240413956499</v>
      </c>
    </row>
    <row r="27" spans="1:9" x14ac:dyDescent="0.2">
      <c r="A27" s="21" t="s">
        <v>389</v>
      </c>
      <c r="B27" s="21" t="s">
        <v>388</v>
      </c>
      <c r="C27" s="21" t="s">
        <v>93</v>
      </c>
      <c r="D27" s="24">
        <v>8178</v>
      </c>
      <c r="E27" s="22">
        <v>387.412305</v>
      </c>
      <c r="F27" s="23">
        <v>0.54201002345145799</v>
      </c>
    </row>
    <row r="28" spans="1:9" x14ac:dyDescent="0.2">
      <c r="A28" s="21" t="s">
        <v>391</v>
      </c>
      <c r="B28" s="21" t="s">
        <v>390</v>
      </c>
      <c r="C28" s="21" t="s">
        <v>191</v>
      </c>
      <c r="D28" s="24">
        <v>534770</v>
      </c>
      <c r="E28" s="22">
        <v>365.51529499999998</v>
      </c>
      <c r="F28" s="23">
        <v>0.51137496423820805</v>
      </c>
    </row>
    <row r="29" spans="1:9" x14ac:dyDescent="0.2">
      <c r="A29" s="21" t="s">
        <v>393</v>
      </c>
      <c r="B29" s="21" t="s">
        <v>392</v>
      </c>
      <c r="C29" s="21" t="s">
        <v>93</v>
      </c>
      <c r="D29" s="24">
        <v>63629</v>
      </c>
      <c r="E29" s="22">
        <v>67.414925499999995</v>
      </c>
      <c r="F29" s="23">
        <v>9.4316997368561403E-2</v>
      </c>
    </row>
    <row r="30" spans="1:9" x14ac:dyDescent="0.2">
      <c r="A30" s="20" t="s">
        <v>26</v>
      </c>
      <c r="B30" s="20"/>
      <c r="C30" s="20"/>
      <c r="D30" s="20"/>
      <c r="E30" s="25">
        <f>SUM(E7:E29)</f>
        <v>49607.847065000002</v>
      </c>
      <c r="F30" s="26">
        <f>SUM(F7:F29)</f>
        <v>69.403965759623986</v>
      </c>
      <c r="G30" s="14"/>
      <c r="H30" s="14"/>
      <c r="I30" s="14"/>
    </row>
    <row r="31" spans="1:9" x14ac:dyDescent="0.2">
      <c r="A31" s="21"/>
      <c r="B31" s="21"/>
      <c r="C31" s="21"/>
      <c r="D31" s="21"/>
      <c r="E31" s="22"/>
      <c r="F31" s="23"/>
    </row>
    <row r="32" spans="1:9" x14ac:dyDescent="0.2">
      <c r="A32" s="20" t="s">
        <v>210</v>
      </c>
      <c r="B32" s="21"/>
      <c r="C32" s="21"/>
      <c r="D32" s="21"/>
      <c r="E32" s="22"/>
      <c r="F32" s="23"/>
    </row>
    <row r="33" spans="1:9" x14ac:dyDescent="0.2">
      <c r="A33" s="21" t="s">
        <v>212</v>
      </c>
      <c r="B33" s="21" t="s">
        <v>211</v>
      </c>
      <c r="C33" s="21" t="s">
        <v>201</v>
      </c>
      <c r="D33" s="24">
        <v>54229</v>
      </c>
      <c r="E33" s="22">
        <v>2649.8284210000002</v>
      </c>
      <c r="F33" s="23">
        <v>3.7072481851307</v>
      </c>
    </row>
    <row r="34" spans="1:9" x14ac:dyDescent="0.2">
      <c r="A34" s="21" t="s">
        <v>395</v>
      </c>
      <c r="B34" s="21" t="s">
        <v>394</v>
      </c>
      <c r="C34" s="21" t="s">
        <v>151</v>
      </c>
      <c r="D34" s="24">
        <v>14487</v>
      </c>
      <c r="E34" s="22">
        <v>1250.1557740000001</v>
      </c>
      <c r="F34" s="23">
        <v>1.7490331402450301</v>
      </c>
    </row>
    <row r="35" spans="1:9" x14ac:dyDescent="0.2">
      <c r="A35" s="21" t="s">
        <v>397</v>
      </c>
      <c r="B35" s="21" t="s">
        <v>396</v>
      </c>
      <c r="C35" s="21" t="s">
        <v>201</v>
      </c>
      <c r="D35" s="24">
        <v>90474</v>
      </c>
      <c r="E35" s="22">
        <v>989.16635589999999</v>
      </c>
      <c r="F35" s="23">
        <v>1.3838953302186701</v>
      </c>
    </row>
    <row r="36" spans="1:9" x14ac:dyDescent="0.2">
      <c r="A36" s="21" t="s">
        <v>399</v>
      </c>
      <c r="B36" s="21" t="s">
        <v>398</v>
      </c>
      <c r="C36" s="21" t="s">
        <v>151</v>
      </c>
      <c r="D36" s="24">
        <v>111883</v>
      </c>
      <c r="E36" s="22">
        <v>957.01868479999996</v>
      </c>
      <c r="F36" s="23">
        <v>1.33891906141683</v>
      </c>
    </row>
    <row r="37" spans="1:9" x14ac:dyDescent="0.2">
      <c r="A37" s="21" t="s">
        <v>401</v>
      </c>
      <c r="B37" s="21" t="s">
        <v>400</v>
      </c>
      <c r="C37" s="21" t="s">
        <v>342</v>
      </c>
      <c r="D37" s="24">
        <v>22900</v>
      </c>
      <c r="E37" s="22">
        <v>916.36114620000001</v>
      </c>
      <c r="F37" s="23">
        <v>1.28203704407857</v>
      </c>
    </row>
    <row r="38" spans="1:9" x14ac:dyDescent="0.2">
      <c r="A38" s="21" t="s">
        <v>403</v>
      </c>
      <c r="B38" s="21" t="s">
        <v>402</v>
      </c>
      <c r="C38" s="21" t="s">
        <v>93</v>
      </c>
      <c r="D38" s="24">
        <v>25217</v>
      </c>
      <c r="E38" s="22">
        <v>905.38707409999995</v>
      </c>
      <c r="F38" s="23">
        <v>1.26668374476538</v>
      </c>
    </row>
    <row r="39" spans="1:9" x14ac:dyDescent="0.2">
      <c r="A39" s="21" t="s">
        <v>405</v>
      </c>
      <c r="B39" s="21" t="s">
        <v>404</v>
      </c>
      <c r="C39" s="21" t="s">
        <v>93</v>
      </c>
      <c r="D39" s="24">
        <v>4500</v>
      </c>
      <c r="E39" s="22">
        <v>884.99642400000005</v>
      </c>
      <c r="F39" s="23">
        <v>1.2381561616291401</v>
      </c>
    </row>
    <row r="40" spans="1:9" x14ac:dyDescent="0.2">
      <c r="A40" s="21" t="s">
        <v>407</v>
      </c>
      <c r="B40" s="21" t="s">
        <v>406</v>
      </c>
      <c r="C40" s="21" t="s">
        <v>93</v>
      </c>
      <c r="D40" s="24">
        <v>3501</v>
      </c>
      <c r="E40" s="22">
        <v>880.31321969999999</v>
      </c>
      <c r="F40" s="23">
        <v>1.23160411452142</v>
      </c>
    </row>
    <row r="41" spans="1:9" x14ac:dyDescent="0.2">
      <c r="A41" s="21" t="s">
        <v>409</v>
      </c>
      <c r="B41" s="21" t="s">
        <v>408</v>
      </c>
      <c r="C41" s="21" t="s">
        <v>342</v>
      </c>
      <c r="D41" s="24">
        <v>5922</v>
      </c>
      <c r="E41" s="22">
        <v>822.31487300000003</v>
      </c>
      <c r="F41" s="23">
        <v>1.15046140209515</v>
      </c>
    </row>
    <row r="42" spans="1:9" x14ac:dyDescent="0.2">
      <c r="A42" s="21" t="s">
        <v>341</v>
      </c>
      <c r="B42" s="21" t="s">
        <v>340</v>
      </c>
      <c r="C42" s="21" t="s">
        <v>342</v>
      </c>
      <c r="D42" s="24">
        <v>37000</v>
      </c>
      <c r="E42" s="22">
        <v>654.57890669999995</v>
      </c>
      <c r="F42" s="23">
        <v>0.91579003555732896</v>
      </c>
    </row>
    <row r="43" spans="1:9" x14ac:dyDescent="0.2">
      <c r="A43" s="21" t="s">
        <v>411</v>
      </c>
      <c r="B43" s="21" t="s">
        <v>410</v>
      </c>
      <c r="C43" s="21" t="s">
        <v>126</v>
      </c>
      <c r="D43" s="24">
        <v>30808</v>
      </c>
      <c r="E43" s="22">
        <v>590.96287619999998</v>
      </c>
      <c r="F43" s="23">
        <v>0.82678789045717904</v>
      </c>
    </row>
    <row r="44" spans="1:9" x14ac:dyDescent="0.2">
      <c r="A44" s="21" t="s">
        <v>413</v>
      </c>
      <c r="B44" s="21" t="s">
        <v>412</v>
      </c>
      <c r="C44" s="21" t="s">
        <v>304</v>
      </c>
      <c r="D44" s="24">
        <v>1273</v>
      </c>
      <c r="E44" s="22">
        <v>575.50620149999997</v>
      </c>
      <c r="F44" s="23">
        <v>0.80516319627863797</v>
      </c>
    </row>
    <row r="45" spans="1:9" x14ac:dyDescent="0.2">
      <c r="A45" s="21" t="s">
        <v>415</v>
      </c>
      <c r="B45" s="21" t="s">
        <v>414</v>
      </c>
      <c r="C45" s="21" t="s">
        <v>342</v>
      </c>
      <c r="D45" s="24">
        <v>19982</v>
      </c>
      <c r="E45" s="22">
        <v>507.90149689999998</v>
      </c>
      <c r="F45" s="23">
        <v>0.71058068804964702</v>
      </c>
    </row>
    <row r="46" spans="1:9" x14ac:dyDescent="0.2">
      <c r="A46" s="21" t="s">
        <v>417</v>
      </c>
      <c r="B46" s="21" t="s">
        <v>416</v>
      </c>
      <c r="C46" s="21" t="s">
        <v>342</v>
      </c>
      <c r="D46" s="24">
        <v>1149</v>
      </c>
      <c r="E46" s="22">
        <v>485.0516212</v>
      </c>
      <c r="F46" s="23">
        <v>0.67861252001734895</v>
      </c>
    </row>
    <row r="47" spans="1:9" x14ac:dyDescent="0.2">
      <c r="A47" s="21" t="s">
        <v>419</v>
      </c>
      <c r="B47" s="21" t="s">
        <v>418</v>
      </c>
      <c r="C47" s="21" t="s">
        <v>93</v>
      </c>
      <c r="D47" s="24">
        <v>7250</v>
      </c>
      <c r="E47" s="22">
        <v>364.46649359999998</v>
      </c>
      <c r="F47" s="23">
        <v>0.50990763637052405</v>
      </c>
    </row>
    <row r="48" spans="1:9" x14ac:dyDescent="0.2">
      <c r="A48" s="20" t="s">
        <v>26</v>
      </c>
      <c r="B48" s="20"/>
      <c r="C48" s="20"/>
      <c r="D48" s="20"/>
      <c r="E48" s="25">
        <f>SUM(E32:E47)</f>
        <v>13434.0095688</v>
      </c>
      <c r="F48" s="26">
        <f>SUM(F32:F47)</f>
        <v>18.794880150831556</v>
      </c>
      <c r="G48" s="14"/>
      <c r="H48" s="14"/>
      <c r="I48" s="14"/>
    </row>
    <row r="49" spans="1:9" x14ac:dyDescent="0.2">
      <c r="A49" s="21"/>
      <c r="B49" s="21"/>
      <c r="C49" s="21"/>
      <c r="D49" s="21"/>
      <c r="E49" s="22"/>
      <c r="F49" s="23"/>
    </row>
    <row r="50" spans="1:9" x14ac:dyDescent="0.2">
      <c r="A50" s="20" t="s">
        <v>362</v>
      </c>
      <c r="B50" s="21"/>
      <c r="C50" s="21"/>
      <c r="D50" s="21"/>
      <c r="E50" s="22"/>
      <c r="F50" s="23"/>
    </row>
    <row r="51" spans="1:9" x14ac:dyDescent="0.2">
      <c r="A51" s="21" t="s">
        <v>421</v>
      </c>
      <c r="B51" s="21" t="s">
        <v>420</v>
      </c>
      <c r="C51" s="21" t="s">
        <v>365</v>
      </c>
      <c r="D51" s="24">
        <v>175810.12400000001</v>
      </c>
      <c r="E51" s="22">
        <v>6377.9439519999996</v>
      </c>
      <c r="F51" s="23">
        <v>8.9230762843106</v>
      </c>
    </row>
    <row r="52" spans="1:9" x14ac:dyDescent="0.2">
      <c r="A52" s="20" t="s">
        <v>26</v>
      </c>
      <c r="B52" s="20"/>
      <c r="C52" s="20"/>
      <c r="D52" s="20"/>
      <c r="E52" s="25">
        <f>SUM(E51:E51)</f>
        <v>6377.9439519999996</v>
      </c>
      <c r="F52" s="26">
        <f>SUM(F51:F51)</f>
        <v>8.9230762843106</v>
      </c>
      <c r="G52" s="14"/>
      <c r="H52" s="14"/>
      <c r="I52" s="14"/>
    </row>
    <row r="53" spans="1:9" x14ac:dyDescent="0.2">
      <c r="A53" s="21"/>
      <c r="B53" s="21"/>
      <c r="C53" s="21"/>
      <c r="D53" s="21"/>
      <c r="E53" s="22"/>
      <c r="F53" s="23"/>
    </row>
    <row r="54" spans="1:9" x14ac:dyDescent="0.2">
      <c r="A54" s="20" t="s">
        <v>29</v>
      </c>
      <c r="B54" s="20"/>
      <c r="C54" s="20"/>
      <c r="D54" s="20"/>
      <c r="E54" s="25">
        <f>E30+E48+E52</f>
        <v>69419.800585799996</v>
      </c>
      <c r="F54" s="26">
        <f>F30+F48+F52</f>
        <v>97.121922194766142</v>
      </c>
      <c r="G54" s="14"/>
      <c r="H54" s="14"/>
      <c r="I54" s="14"/>
    </row>
    <row r="55" spans="1:9" x14ac:dyDescent="0.2">
      <c r="A55" s="20"/>
      <c r="B55" s="20"/>
      <c r="C55" s="20"/>
      <c r="D55" s="20"/>
      <c r="E55" s="25"/>
      <c r="F55" s="26"/>
      <c r="G55" s="14"/>
      <c r="H55" s="14"/>
      <c r="I55" s="14"/>
    </row>
    <row r="56" spans="1:9" x14ac:dyDescent="0.2">
      <c r="A56" s="20" t="s">
        <v>31</v>
      </c>
      <c r="B56" s="20"/>
      <c r="C56" s="20"/>
      <c r="D56" s="20"/>
      <c r="E56" s="25">
        <f>E58-(E30+E48+E52)</f>
        <v>2057.1626136999985</v>
      </c>
      <c r="F56" s="26">
        <f>F58-(F30+F48+F52)</f>
        <v>2.8780778052338576</v>
      </c>
      <c r="G56" s="14"/>
      <c r="H56" s="14"/>
      <c r="I56" s="14"/>
    </row>
    <row r="57" spans="1:9" x14ac:dyDescent="0.2">
      <c r="A57" s="20"/>
      <c r="B57" s="20"/>
      <c r="C57" s="20"/>
      <c r="D57" s="20"/>
      <c r="E57" s="25"/>
      <c r="F57" s="26"/>
      <c r="G57" s="14"/>
      <c r="H57" s="14"/>
      <c r="I57" s="14"/>
    </row>
    <row r="58" spans="1:9" x14ac:dyDescent="0.2">
      <c r="A58" s="27" t="s">
        <v>30</v>
      </c>
      <c r="B58" s="27"/>
      <c r="C58" s="27"/>
      <c r="D58" s="27"/>
      <c r="E58" s="28">
        <v>71476.963199499995</v>
      </c>
      <c r="F58" s="29">
        <v>100</v>
      </c>
      <c r="G58" s="14"/>
      <c r="H58" s="14"/>
      <c r="I58" s="14"/>
    </row>
    <row r="60" spans="1:9" x14ac:dyDescent="0.2">
      <c r="A60" s="14" t="s">
        <v>34</v>
      </c>
    </row>
    <row r="61" spans="1:9" x14ac:dyDescent="0.2">
      <c r="A61" s="14" t="s">
        <v>35</v>
      </c>
    </row>
    <row r="62" spans="1:9" x14ac:dyDescent="0.2">
      <c r="A62" s="14" t="s">
        <v>36</v>
      </c>
      <c r="B62" s="14"/>
      <c r="C62" s="30" t="s">
        <v>38</v>
      </c>
      <c r="D62" s="14" t="s">
        <v>37</v>
      </c>
    </row>
    <row r="63" spans="1:9" x14ac:dyDescent="0.2">
      <c r="A63" s="7" t="s">
        <v>71</v>
      </c>
      <c r="C63" s="31">
        <v>282.04259999999999</v>
      </c>
      <c r="D63" s="31">
        <v>290.0326</v>
      </c>
    </row>
    <row r="64" spans="1:9" x14ac:dyDescent="0.2">
      <c r="A64" s="7" t="s">
        <v>73</v>
      </c>
      <c r="C64" s="31">
        <v>34.840499999999999</v>
      </c>
      <c r="D64" s="31">
        <v>32.445500000000003</v>
      </c>
    </row>
    <row r="65" spans="1:4" x14ac:dyDescent="0.2">
      <c r="A65" s="7" t="s">
        <v>72</v>
      </c>
      <c r="C65" s="31">
        <v>301.78649999999999</v>
      </c>
      <c r="D65" s="31">
        <v>311.96780000000001</v>
      </c>
    </row>
    <row r="66" spans="1:4" x14ac:dyDescent="0.2">
      <c r="A66" s="7" t="s">
        <v>74</v>
      </c>
      <c r="C66" s="31">
        <v>37.963999999999999</v>
      </c>
      <c r="D66" s="31">
        <v>35.580300000000001</v>
      </c>
    </row>
    <row r="68" spans="1:4" x14ac:dyDescent="0.2">
      <c r="A68" s="14" t="s">
        <v>40</v>
      </c>
    </row>
    <row r="69" spans="1:4" x14ac:dyDescent="0.2">
      <c r="A69" s="84" t="s">
        <v>58</v>
      </c>
      <c r="B69" s="85"/>
      <c r="C69" s="34" t="s">
        <v>59</v>
      </c>
    </row>
    <row r="70" spans="1:4" x14ac:dyDescent="0.2">
      <c r="A70" s="80" t="s">
        <v>73</v>
      </c>
      <c r="B70" s="81"/>
      <c r="C70" s="35">
        <v>3.25</v>
      </c>
    </row>
    <row r="71" spans="1:4" x14ac:dyDescent="0.2">
      <c r="A71" s="80" t="s">
        <v>74</v>
      </c>
      <c r="B71" s="81"/>
      <c r="C71" s="35">
        <v>3.5</v>
      </c>
    </row>
    <row r="72" spans="1:4" x14ac:dyDescent="0.2">
      <c r="A72" s="7" t="s">
        <v>60</v>
      </c>
    </row>
    <row r="73" spans="1:4" x14ac:dyDescent="0.2">
      <c r="A73" s="7" t="s">
        <v>39</v>
      </c>
    </row>
    <row r="75" spans="1:4" x14ac:dyDescent="0.2">
      <c r="A75" s="14" t="s">
        <v>240</v>
      </c>
      <c r="D75" s="49">
        <v>0.18556708604509239</v>
      </c>
    </row>
    <row r="77" spans="1:4" x14ac:dyDescent="0.2">
      <c r="A77" s="14" t="s">
        <v>785</v>
      </c>
    </row>
    <row r="78" spans="1:4" x14ac:dyDescent="0.2">
      <c r="A78" s="14"/>
    </row>
    <row r="79" spans="1:4" x14ac:dyDescent="0.2">
      <c r="A79" s="51" t="s">
        <v>781</v>
      </c>
    </row>
    <row r="80" spans="1:4" x14ac:dyDescent="0.2">
      <c r="A80" s="52"/>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1" t="s">
        <v>788</v>
      </c>
    </row>
    <row r="94" spans="1:1" x14ac:dyDescent="0.2">
      <c r="A94" s="53"/>
    </row>
    <row r="95" spans="1:1" x14ac:dyDescent="0.2">
      <c r="A95" s="51" t="s">
        <v>782</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sheetData>
  <mergeCells count="4">
    <mergeCell ref="A1:F1"/>
    <mergeCell ref="A69:B69"/>
    <mergeCell ref="A70:B70"/>
    <mergeCell ref="A71:B71"/>
  </mergeCells>
  <conditionalFormatting sqref="F2:F3 F210:F65534 F5:F76">
    <cfRule type="cellIs" dxfId="51" priority="2" stopIfTrue="1" operator="between">
      <formula>0.009</formula>
      <formula>-0.009</formula>
    </cfRule>
  </conditionalFormatting>
  <conditionalFormatting sqref="F77:F209">
    <cfRule type="cellIs" dxfId="5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46"/>
  <sheetViews>
    <sheetView showGridLines="0" workbookViewId="0">
      <selection sqref="A1:F1"/>
    </sheetView>
  </sheetViews>
  <sheetFormatPr defaultColWidth="9.140625" defaultRowHeight="11.25" x14ac:dyDescent="0.2"/>
  <cols>
    <col min="1" max="1" width="38.7109375" style="7" bestFit="1" customWidth="1"/>
    <col min="2" max="2" width="48.5703125" style="7" bestFit="1" customWidth="1"/>
    <col min="3" max="3" width="25.5703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14</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423</v>
      </c>
      <c r="B7" s="21" t="s">
        <v>422</v>
      </c>
      <c r="C7" s="21" t="s">
        <v>85</v>
      </c>
      <c r="D7" s="24">
        <v>48909764</v>
      </c>
      <c r="E7" s="22">
        <v>33723.282279999999</v>
      </c>
      <c r="F7" s="23">
        <v>4.4415905586802804</v>
      </c>
    </row>
    <row r="8" spans="1:6" x14ac:dyDescent="0.2">
      <c r="A8" s="21" t="s">
        <v>425</v>
      </c>
      <c r="B8" s="21" t="s">
        <v>424</v>
      </c>
      <c r="C8" s="21" t="s">
        <v>426</v>
      </c>
      <c r="D8" s="24">
        <v>6112881</v>
      </c>
      <c r="E8" s="22">
        <v>30680.549739999999</v>
      </c>
      <c r="F8" s="23">
        <v>4.0408415446891901</v>
      </c>
    </row>
    <row r="9" spans="1:6" x14ac:dyDescent="0.2">
      <c r="A9" s="21" t="s">
        <v>428</v>
      </c>
      <c r="B9" s="21" t="s">
        <v>427</v>
      </c>
      <c r="C9" s="21" t="s">
        <v>304</v>
      </c>
      <c r="D9" s="24">
        <v>1387967</v>
      </c>
      <c r="E9" s="22">
        <v>26207.59289</v>
      </c>
      <c r="F9" s="23">
        <v>3.4517220530160202</v>
      </c>
    </row>
    <row r="10" spans="1:6" x14ac:dyDescent="0.2">
      <c r="A10" s="21" t="s">
        <v>87</v>
      </c>
      <c r="B10" s="21" t="s">
        <v>86</v>
      </c>
      <c r="C10" s="21" t="s">
        <v>85</v>
      </c>
      <c r="D10" s="24">
        <v>2259945</v>
      </c>
      <c r="E10" s="22">
        <v>20738.385289999998</v>
      </c>
      <c r="F10" s="23">
        <v>2.7313894164141299</v>
      </c>
    </row>
    <row r="11" spans="1:6" x14ac:dyDescent="0.2">
      <c r="A11" s="21" t="s">
        <v>430</v>
      </c>
      <c r="B11" s="21" t="s">
        <v>429</v>
      </c>
      <c r="C11" s="21" t="s">
        <v>108</v>
      </c>
      <c r="D11" s="24">
        <v>971988</v>
      </c>
      <c r="E11" s="22">
        <v>20701.886419999999</v>
      </c>
      <c r="F11" s="23">
        <v>2.7265822616701598</v>
      </c>
    </row>
    <row r="12" spans="1:6" x14ac:dyDescent="0.2">
      <c r="A12" s="21" t="s">
        <v>432</v>
      </c>
      <c r="B12" s="21" t="s">
        <v>431</v>
      </c>
      <c r="C12" s="21" t="s">
        <v>111</v>
      </c>
      <c r="D12" s="24">
        <v>1812883</v>
      </c>
      <c r="E12" s="22">
        <v>19530.188559999999</v>
      </c>
      <c r="F12" s="23">
        <v>2.5722615134881699</v>
      </c>
    </row>
    <row r="13" spans="1:6" x14ac:dyDescent="0.2">
      <c r="A13" s="21" t="s">
        <v>171</v>
      </c>
      <c r="B13" s="21" t="s">
        <v>170</v>
      </c>
      <c r="C13" s="21" t="s">
        <v>172</v>
      </c>
      <c r="D13" s="24">
        <v>9706465</v>
      </c>
      <c r="E13" s="22">
        <v>18903.34059</v>
      </c>
      <c r="F13" s="23">
        <v>2.48970128100063</v>
      </c>
    </row>
    <row r="14" spans="1:6" x14ac:dyDescent="0.2">
      <c r="A14" s="21" t="s">
        <v>434</v>
      </c>
      <c r="B14" s="21" t="s">
        <v>433</v>
      </c>
      <c r="C14" s="21" t="s">
        <v>85</v>
      </c>
      <c r="D14" s="24">
        <v>18898917</v>
      </c>
      <c r="E14" s="22">
        <v>18483.14083</v>
      </c>
      <c r="F14" s="23">
        <v>2.4343580533966298</v>
      </c>
    </row>
    <row r="15" spans="1:6" x14ac:dyDescent="0.2">
      <c r="A15" s="21" t="s">
        <v>436</v>
      </c>
      <c r="B15" s="21" t="s">
        <v>435</v>
      </c>
      <c r="C15" s="21" t="s">
        <v>111</v>
      </c>
      <c r="D15" s="24">
        <v>2016355</v>
      </c>
      <c r="E15" s="22">
        <v>18044.3609</v>
      </c>
      <c r="F15" s="23">
        <v>2.3765676883234801</v>
      </c>
    </row>
    <row r="16" spans="1:6" x14ac:dyDescent="0.2">
      <c r="A16" s="21" t="s">
        <v>438</v>
      </c>
      <c r="B16" s="21" t="s">
        <v>437</v>
      </c>
      <c r="C16" s="21" t="s">
        <v>439</v>
      </c>
      <c r="D16" s="24">
        <v>2960279</v>
      </c>
      <c r="E16" s="22">
        <v>17828.280279999999</v>
      </c>
      <c r="F16" s="23">
        <v>2.3481083695140801</v>
      </c>
    </row>
    <row r="17" spans="1:6" x14ac:dyDescent="0.2">
      <c r="A17" s="21" t="s">
        <v>84</v>
      </c>
      <c r="B17" s="21" t="s">
        <v>83</v>
      </c>
      <c r="C17" s="21" t="s">
        <v>85</v>
      </c>
      <c r="D17" s="24">
        <v>1036125</v>
      </c>
      <c r="E17" s="22">
        <v>17485.645499999999</v>
      </c>
      <c r="F17" s="23">
        <v>2.3029809886355599</v>
      </c>
    </row>
    <row r="18" spans="1:6" x14ac:dyDescent="0.2">
      <c r="A18" s="21" t="s">
        <v>441</v>
      </c>
      <c r="B18" s="21" t="s">
        <v>440</v>
      </c>
      <c r="C18" s="21" t="s">
        <v>93</v>
      </c>
      <c r="D18" s="24">
        <v>1892610</v>
      </c>
      <c r="E18" s="22">
        <v>17351.448479999999</v>
      </c>
      <c r="F18" s="23">
        <v>2.2853063088079502</v>
      </c>
    </row>
    <row r="19" spans="1:6" x14ac:dyDescent="0.2">
      <c r="A19" s="21" t="s">
        <v>443</v>
      </c>
      <c r="B19" s="21" t="s">
        <v>442</v>
      </c>
      <c r="C19" s="21" t="s">
        <v>146</v>
      </c>
      <c r="D19" s="24">
        <v>1023713</v>
      </c>
      <c r="E19" s="22">
        <v>15152.999830000001</v>
      </c>
      <c r="F19" s="23">
        <v>1.99575534853934</v>
      </c>
    </row>
    <row r="20" spans="1:6" x14ac:dyDescent="0.2">
      <c r="A20" s="21" t="s">
        <v>187</v>
      </c>
      <c r="B20" s="21" t="s">
        <v>186</v>
      </c>
      <c r="C20" s="21" t="s">
        <v>188</v>
      </c>
      <c r="D20" s="24">
        <v>929140</v>
      </c>
      <c r="E20" s="22">
        <v>13002.38516</v>
      </c>
      <c r="F20" s="23">
        <v>1.7125044557489799</v>
      </c>
    </row>
    <row r="21" spans="1:6" x14ac:dyDescent="0.2">
      <c r="A21" s="21" t="s">
        <v>445</v>
      </c>
      <c r="B21" s="21" t="s">
        <v>444</v>
      </c>
      <c r="C21" s="21" t="s">
        <v>244</v>
      </c>
      <c r="D21" s="24">
        <v>490000</v>
      </c>
      <c r="E21" s="22">
        <v>12687.08</v>
      </c>
      <c r="F21" s="23">
        <v>1.67097657568881</v>
      </c>
    </row>
    <row r="22" spans="1:6" x14ac:dyDescent="0.2">
      <c r="A22" s="21" t="s">
        <v>379</v>
      </c>
      <c r="B22" s="21" t="s">
        <v>378</v>
      </c>
      <c r="C22" s="21" t="s">
        <v>201</v>
      </c>
      <c r="D22" s="24">
        <v>1060911</v>
      </c>
      <c r="E22" s="22">
        <v>12518.21934</v>
      </c>
      <c r="F22" s="23">
        <v>1.6487364536579401</v>
      </c>
    </row>
    <row r="23" spans="1:6" x14ac:dyDescent="0.2">
      <c r="A23" s="21" t="s">
        <v>447</v>
      </c>
      <c r="B23" s="21" t="s">
        <v>446</v>
      </c>
      <c r="C23" s="21" t="s">
        <v>90</v>
      </c>
      <c r="D23" s="24">
        <v>2429035</v>
      </c>
      <c r="E23" s="22">
        <v>12501.028630000001</v>
      </c>
      <c r="F23" s="23">
        <v>1.64647231772363</v>
      </c>
    </row>
    <row r="24" spans="1:6" x14ac:dyDescent="0.2">
      <c r="A24" s="21" t="s">
        <v>449</v>
      </c>
      <c r="B24" s="21" t="s">
        <v>448</v>
      </c>
      <c r="C24" s="21" t="s">
        <v>311</v>
      </c>
      <c r="D24" s="24">
        <v>2060963</v>
      </c>
      <c r="E24" s="22">
        <v>12385.35715</v>
      </c>
      <c r="F24" s="23">
        <v>1.6312375802146699</v>
      </c>
    </row>
    <row r="25" spans="1:6" x14ac:dyDescent="0.2">
      <c r="A25" s="21" t="s">
        <v>451</v>
      </c>
      <c r="B25" s="21" t="s">
        <v>450</v>
      </c>
      <c r="C25" s="21" t="s">
        <v>90</v>
      </c>
      <c r="D25" s="24">
        <v>4997684</v>
      </c>
      <c r="E25" s="22">
        <v>12004.436970000001</v>
      </c>
      <c r="F25" s="23">
        <v>1.58106774617979</v>
      </c>
    </row>
    <row r="26" spans="1:6" x14ac:dyDescent="0.2">
      <c r="A26" s="21" t="s">
        <v>130</v>
      </c>
      <c r="B26" s="21" t="s">
        <v>129</v>
      </c>
      <c r="C26" s="21" t="s">
        <v>101</v>
      </c>
      <c r="D26" s="24">
        <v>4685684</v>
      </c>
      <c r="E26" s="22">
        <v>11772.78105</v>
      </c>
      <c r="F26" s="23">
        <v>1.55055705215566</v>
      </c>
    </row>
    <row r="27" spans="1:6" x14ac:dyDescent="0.2">
      <c r="A27" s="21" t="s">
        <v>110</v>
      </c>
      <c r="B27" s="21" t="s">
        <v>109</v>
      </c>
      <c r="C27" s="21" t="s">
        <v>111</v>
      </c>
      <c r="D27" s="24">
        <v>2858245</v>
      </c>
      <c r="E27" s="22">
        <v>11257.19793</v>
      </c>
      <c r="F27" s="23">
        <v>1.48265117339234</v>
      </c>
    </row>
    <row r="28" spans="1:6" x14ac:dyDescent="0.2">
      <c r="A28" s="21" t="s">
        <v>453</v>
      </c>
      <c r="B28" s="21" t="s">
        <v>452</v>
      </c>
      <c r="C28" s="21" t="s">
        <v>85</v>
      </c>
      <c r="D28" s="24">
        <v>10449095</v>
      </c>
      <c r="E28" s="22">
        <v>11086.489799999999</v>
      </c>
      <c r="F28" s="23">
        <v>1.46016772672773</v>
      </c>
    </row>
    <row r="29" spans="1:6" x14ac:dyDescent="0.2">
      <c r="A29" s="21" t="s">
        <v>455</v>
      </c>
      <c r="B29" s="21" t="s">
        <v>454</v>
      </c>
      <c r="C29" s="21" t="s">
        <v>304</v>
      </c>
      <c r="D29" s="24">
        <v>2539678</v>
      </c>
      <c r="E29" s="22">
        <v>10891.409100000001</v>
      </c>
      <c r="F29" s="23">
        <v>1.43447424327299</v>
      </c>
    </row>
    <row r="30" spans="1:6" x14ac:dyDescent="0.2">
      <c r="A30" s="21" t="s">
        <v>457</v>
      </c>
      <c r="B30" s="21" t="s">
        <v>456</v>
      </c>
      <c r="C30" s="21" t="s">
        <v>108</v>
      </c>
      <c r="D30" s="24">
        <v>1710900</v>
      </c>
      <c r="E30" s="22">
        <v>10800.05625</v>
      </c>
      <c r="F30" s="23">
        <v>1.42244243828142</v>
      </c>
    </row>
    <row r="31" spans="1:6" x14ac:dyDescent="0.2">
      <c r="A31" s="21" t="s">
        <v>459</v>
      </c>
      <c r="B31" s="21" t="s">
        <v>458</v>
      </c>
      <c r="C31" s="21" t="s">
        <v>146</v>
      </c>
      <c r="D31" s="24">
        <v>1776602</v>
      </c>
      <c r="E31" s="22">
        <v>10553.90418</v>
      </c>
      <c r="F31" s="23">
        <v>1.3900225005946401</v>
      </c>
    </row>
    <row r="32" spans="1:6" x14ac:dyDescent="0.2">
      <c r="A32" s="21" t="s">
        <v>174</v>
      </c>
      <c r="B32" s="21" t="s">
        <v>173</v>
      </c>
      <c r="C32" s="21" t="s">
        <v>126</v>
      </c>
      <c r="D32" s="24">
        <v>1340117</v>
      </c>
      <c r="E32" s="22">
        <v>10241.84417</v>
      </c>
      <c r="F32" s="23">
        <v>1.3489220293341699</v>
      </c>
    </row>
    <row r="33" spans="1:6" x14ac:dyDescent="0.2">
      <c r="A33" s="21" t="s">
        <v>461</v>
      </c>
      <c r="B33" s="21" t="s">
        <v>460</v>
      </c>
      <c r="C33" s="21" t="s">
        <v>138</v>
      </c>
      <c r="D33" s="24">
        <v>1298727</v>
      </c>
      <c r="E33" s="22">
        <v>10157.99323</v>
      </c>
      <c r="F33" s="23">
        <v>1.3378782780068801</v>
      </c>
    </row>
    <row r="34" spans="1:6" x14ac:dyDescent="0.2">
      <c r="A34" s="21" t="s">
        <v>463</v>
      </c>
      <c r="B34" s="21" t="s">
        <v>462</v>
      </c>
      <c r="C34" s="21" t="s">
        <v>339</v>
      </c>
      <c r="D34" s="24">
        <v>1592102</v>
      </c>
      <c r="E34" s="22">
        <v>9839.9864109999999</v>
      </c>
      <c r="F34" s="23">
        <v>1.2959945706874401</v>
      </c>
    </row>
    <row r="35" spans="1:6" x14ac:dyDescent="0.2">
      <c r="A35" s="21" t="s">
        <v>465</v>
      </c>
      <c r="B35" s="21" t="s">
        <v>464</v>
      </c>
      <c r="C35" s="21" t="s">
        <v>426</v>
      </c>
      <c r="D35" s="24">
        <v>2131243</v>
      </c>
      <c r="E35" s="22">
        <v>9772.8147769999996</v>
      </c>
      <c r="F35" s="23">
        <v>1.2871475998348301</v>
      </c>
    </row>
    <row r="36" spans="1:6" x14ac:dyDescent="0.2">
      <c r="A36" s="21" t="s">
        <v>467</v>
      </c>
      <c r="B36" s="21" t="s">
        <v>466</v>
      </c>
      <c r="C36" s="21" t="s">
        <v>90</v>
      </c>
      <c r="D36" s="24">
        <v>286704</v>
      </c>
      <c r="E36" s="22">
        <v>9405.6114240000006</v>
      </c>
      <c r="F36" s="23">
        <v>1.2387843672094001</v>
      </c>
    </row>
    <row r="37" spans="1:6" x14ac:dyDescent="0.2">
      <c r="A37" s="21" t="s">
        <v>469</v>
      </c>
      <c r="B37" s="21" t="s">
        <v>468</v>
      </c>
      <c r="C37" s="21" t="s">
        <v>146</v>
      </c>
      <c r="D37" s="24">
        <v>8971744</v>
      </c>
      <c r="E37" s="22">
        <v>9213.9810880000005</v>
      </c>
      <c r="F37" s="23">
        <v>1.21354532066383</v>
      </c>
    </row>
    <row r="38" spans="1:6" x14ac:dyDescent="0.2">
      <c r="A38" s="21" t="s">
        <v>471</v>
      </c>
      <c r="B38" s="21" t="s">
        <v>470</v>
      </c>
      <c r="C38" s="21" t="s">
        <v>191</v>
      </c>
      <c r="D38" s="24">
        <v>1654164</v>
      </c>
      <c r="E38" s="22">
        <v>9163.2414779999999</v>
      </c>
      <c r="F38" s="23">
        <v>1.2068625615285899</v>
      </c>
    </row>
    <row r="39" spans="1:6" x14ac:dyDescent="0.2">
      <c r="A39" s="21" t="s">
        <v>473</v>
      </c>
      <c r="B39" s="21" t="s">
        <v>472</v>
      </c>
      <c r="C39" s="21" t="s">
        <v>304</v>
      </c>
      <c r="D39" s="24">
        <v>1799472</v>
      </c>
      <c r="E39" s="22">
        <v>8721.1410479999995</v>
      </c>
      <c r="F39" s="23">
        <v>1.1486348635372501</v>
      </c>
    </row>
    <row r="40" spans="1:6" x14ac:dyDescent="0.2">
      <c r="A40" s="21" t="s">
        <v>475</v>
      </c>
      <c r="B40" s="21" t="s">
        <v>474</v>
      </c>
      <c r="C40" s="21" t="s">
        <v>141</v>
      </c>
      <c r="D40" s="24">
        <v>988395</v>
      </c>
      <c r="E40" s="22">
        <v>8609.9088449999999</v>
      </c>
      <c r="F40" s="23">
        <v>1.13398480964973</v>
      </c>
    </row>
    <row r="41" spans="1:6" x14ac:dyDescent="0.2">
      <c r="A41" s="21" t="s">
        <v>477</v>
      </c>
      <c r="B41" s="21" t="s">
        <v>476</v>
      </c>
      <c r="C41" s="21" t="s">
        <v>353</v>
      </c>
      <c r="D41" s="24">
        <v>2868613</v>
      </c>
      <c r="E41" s="22">
        <v>8466.7112699999998</v>
      </c>
      <c r="F41" s="23">
        <v>1.11512469419996</v>
      </c>
    </row>
    <row r="42" spans="1:6" x14ac:dyDescent="0.2">
      <c r="A42" s="21" t="s">
        <v>479</v>
      </c>
      <c r="B42" s="21" t="s">
        <v>478</v>
      </c>
      <c r="C42" s="21" t="s">
        <v>164</v>
      </c>
      <c r="D42" s="24">
        <v>498732</v>
      </c>
      <c r="E42" s="22">
        <v>8293.6637940000001</v>
      </c>
      <c r="F42" s="23">
        <v>1.09233313941524</v>
      </c>
    </row>
    <row r="43" spans="1:6" x14ac:dyDescent="0.2">
      <c r="A43" s="21" t="s">
        <v>481</v>
      </c>
      <c r="B43" s="21" t="s">
        <v>480</v>
      </c>
      <c r="C43" s="21" t="s">
        <v>126</v>
      </c>
      <c r="D43" s="24">
        <v>9388074</v>
      </c>
      <c r="E43" s="22">
        <v>8266.1991569999991</v>
      </c>
      <c r="F43" s="23">
        <v>1.0887158559200001</v>
      </c>
    </row>
    <row r="44" spans="1:6" x14ac:dyDescent="0.2">
      <c r="A44" s="21" t="s">
        <v>125</v>
      </c>
      <c r="B44" s="21" t="s">
        <v>124</v>
      </c>
      <c r="C44" s="21" t="s">
        <v>126</v>
      </c>
      <c r="D44" s="24">
        <v>690258</v>
      </c>
      <c r="E44" s="22">
        <v>8254.4502929999999</v>
      </c>
      <c r="F44" s="23">
        <v>1.0871684489094899</v>
      </c>
    </row>
    <row r="45" spans="1:6" x14ac:dyDescent="0.2">
      <c r="A45" s="21" t="s">
        <v>190</v>
      </c>
      <c r="B45" s="21" t="s">
        <v>189</v>
      </c>
      <c r="C45" s="21" t="s">
        <v>191</v>
      </c>
      <c r="D45" s="24">
        <v>385274</v>
      </c>
      <c r="E45" s="22">
        <v>8205.5656519999993</v>
      </c>
      <c r="F45" s="23">
        <v>1.0807300020783901</v>
      </c>
    </row>
    <row r="46" spans="1:6" x14ac:dyDescent="0.2">
      <c r="A46" s="21" t="s">
        <v>283</v>
      </c>
      <c r="B46" s="21" t="s">
        <v>282</v>
      </c>
      <c r="C46" s="21" t="s">
        <v>85</v>
      </c>
      <c r="D46" s="24">
        <v>5658453</v>
      </c>
      <c r="E46" s="22">
        <v>8015.1986749999996</v>
      </c>
      <c r="F46" s="23">
        <v>1.0556573486899199</v>
      </c>
    </row>
    <row r="47" spans="1:6" x14ac:dyDescent="0.2">
      <c r="A47" s="21" t="s">
        <v>483</v>
      </c>
      <c r="B47" s="21" t="s">
        <v>482</v>
      </c>
      <c r="C47" s="21" t="s">
        <v>191</v>
      </c>
      <c r="D47" s="24">
        <v>2172601</v>
      </c>
      <c r="E47" s="22">
        <v>7885.4553299999998</v>
      </c>
      <c r="F47" s="23">
        <v>1.0385692488003899</v>
      </c>
    </row>
    <row r="48" spans="1:6" x14ac:dyDescent="0.2">
      <c r="A48" s="21" t="s">
        <v>285</v>
      </c>
      <c r="B48" s="21" t="s">
        <v>284</v>
      </c>
      <c r="C48" s="21" t="s">
        <v>244</v>
      </c>
      <c r="D48" s="24">
        <v>3918888</v>
      </c>
      <c r="E48" s="22">
        <v>7675.1421479999999</v>
      </c>
      <c r="F48" s="23">
        <v>1.0108695416431399</v>
      </c>
    </row>
    <row r="49" spans="1:6" x14ac:dyDescent="0.2">
      <c r="A49" s="21" t="s">
        <v>485</v>
      </c>
      <c r="B49" s="21" t="s">
        <v>484</v>
      </c>
      <c r="C49" s="21" t="s">
        <v>111</v>
      </c>
      <c r="D49" s="24">
        <v>918868</v>
      </c>
      <c r="E49" s="22">
        <v>7666.5751579999996</v>
      </c>
      <c r="F49" s="23">
        <v>1.0097412095435401</v>
      </c>
    </row>
    <row r="50" spans="1:6" x14ac:dyDescent="0.2">
      <c r="A50" s="21" t="s">
        <v>487</v>
      </c>
      <c r="B50" s="21" t="s">
        <v>486</v>
      </c>
      <c r="C50" s="21" t="s">
        <v>90</v>
      </c>
      <c r="D50" s="24">
        <v>1988022</v>
      </c>
      <c r="E50" s="22">
        <v>7387.4897520000004</v>
      </c>
      <c r="F50" s="23">
        <v>0.97298372271106603</v>
      </c>
    </row>
    <row r="51" spans="1:6" x14ac:dyDescent="0.2">
      <c r="A51" s="21" t="s">
        <v>489</v>
      </c>
      <c r="B51" s="21" t="s">
        <v>488</v>
      </c>
      <c r="C51" s="21" t="s">
        <v>304</v>
      </c>
      <c r="D51" s="24">
        <v>615661</v>
      </c>
      <c r="E51" s="22">
        <v>6952.6596730000001</v>
      </c>
      <c r="F51" s="23">
        <v>0.91571358045501405</v>
      </c>
    </row>
    <row r="52" spans="1:6" x14ac:dyDescent="0.2">
      <c r="A52" s="21" t="s">
        <v>491</v>
      </c>
      <c r="B52" s="21" t="s">
        <v>490</v>
      </c>
      <c r="C52" s="21" t="s">
        <v>295</v>
      </c>
      <c r="D52" s="24">
        <v>10743660</v>
      </c>
      <c r="E52" s="22">
        <v>6849.0832499999997</v>
      </c>
      <c r="F52" s="23">
        <v>0.902071845979734</v>
      </c>
    </row>
    <row r="53" spans="1:6" x14ac:dyDescent="0.2">
      <c r="A53" s="21" t="s">
        <v>493</v>
      </c>
      <c r="B53" s="21" t="s">
        <v>492</v>
      </c>
      <c r="C53" s="21" t="s">
        <v>151</v>
      </c>
      <c r="D53" s="24">
        <v>1071467</v>
      </c>
      <c r="E53" s="22">
        <v>6780.2431759999999</v>
      </c>
      <c r="F53" s="23">
        <v>0.89300512998813597</v>
      </c>
    </row>
    <row r="54" spans="1:6" x14ac:dyDescent="0.2">
      <c r="A54" s="21" t="s">
        <v>495</v>
      </c>
      <c r="B54" s="21" t="s">
        <v>494</v>
      </c>
      <c r="C54" s="21" t="s">
        <v>164</v>
      </c>
      <c r="D54" s="24">
        <v>333239</v>
      </c>
      <c r="E54" s="22">
        <v>6040.9565919999995</v>
      </c>
      <c r="F54" s="23">
        <v>0.79563595090319295</v>
      </c>
    </row>
    <row r="55" spans="1:6" x14ac:dyDescent="0.2">
      <c r="A55" s="21" t="s">
        <v>497</v>
      </c>
      <c r="B55" s="21" t="s">
        <v>496</v>
      </c>
      <c r="C55" s="21" t="s">
        <v>146</v>
      </c>
      <c r="D55" s="24">
        <v>812579</v>
      </c>
      <c r="E55" s="22">
        <v>5944.8279640000001</v>
      </c>
      <c r="F55" s="23">
        <v>0.78297514277073799</v>
      </c>
    </row>
    <row r="56" spans="1:6" x14ac:dyDescent="0.2">
      <c r="A56" s="21" t="s">
        <v>193</v>
      </c>
      <c r="B56" s="21" t="s">
        <v>192</v>
      </c>
      <c r="C56" s="21" t="s">
        <v>146</v>
      </c>
      <c r="D56" s="24">
        <v>713321</v>
      </c>
      <c r="E56" s="22">
        <v>5699.7914510000001</v>
      </c>
      <c r="F56" s="23">
        <v>0.75070213169084699</v>
      </c>
    </row>
    <row r="57" spans="1:6" x14ac:dyDescent="0.2">
      <c r="A57" s="21" t="s">
        <v>329</v>
      </c>
      <c r="B57" s="21" t="s">
        <v>328</v>
      </c>
      <c r="C57" s="21" t="s">
        <v>111</v>
      </c>
      <c r="D57" s="24">
        <v>3388950</v>
      </c>
      <c r="E57" s="22">
        <v>5676.49125</v>
      </c>
      <c r="F57" s="23">
        <v>0.74763333334797899</v>
      </c>
    </row>
    <row r="58" spans="1:6" x14ac:dyDescent="0.2">
      <c r="A58" s="21" t="s">
        <v>377</v>
      </c>
      <c r="B58" s="21" t="s">
        <v>376</v>
      </c>
      <c r="C58" s="21" t="s">
        <v>151</v>
      </c>
      <c r="D58" s="24">
        <v>102764</v>
      </c>
      <c r="E58" s="22">
        <v>5514.9842060000001</v>
      </c>
      <c r="F58" s="23">
        <v>0.72636173363135803</v>
      </c>
    </row>
    <row r="59" spans="1:6" x14ac:dyDescent="0.2">
      <c r="A59" s="21" t="s">
        <v>499</v>
      </c>
      <c r="B59" s="21" t="s">
        <v>498</v>
      </c>
      <c r="C59" s="21" t="s">
        <v>111</v>
      </c>
      <c r="D59" s="24">
        <v>912544</v>
      </c>
      <c r="E59" s="22">
        <v>5408.192016</v>
      </c>
      <c r="F59" s="23">
        <v>0.71229646030159999</v>
      </c>
    </row>
    <row r="60" spans="1:6" x14ac:dyDescent="0.2">
      <c r="A60" s="21" t="s">
        <v>501</v>
      </c>
      <c r="B60" s="21" t="s">
        <v>500</v>
      </c>
      <c r="C60" s="21" t="s">
        <v>244</v>
      </c>
      <c r="D60" s="24">
        <v>1159745</v>
      </c>
      <c r="E60" s="22">
        <v>5389.9148880000002</v>
      </c>
      <c r="F60" s="23">
        <v>0.70988923556912698</v>
      </c>
    </row>
    <row r="61" spans="1:6" x14ac:dyDescent="0.2">
      <c r="A61" s="21" t="s">
        <v>503</v>
      </c>
      <c r="B61" s="21" t="s">
        <v>502</v>
      </c>
      <c r="C61" s="21" t="s">
        <v>138</v>
      </c>
      <c r="D61" s="24">
        <v>3097798</v>
      </c>
      <c r="E61" s="22">
        <v>5351.4460449999997</v>
      </c>
      <c r="F61" s="23">
        <v>0.704822621695261</v>
      </c>
    </row>
    <row r="62" spans="1:6" x14ac:dyDescent="0.2">
      <c r="A62" s="21" t="s">
        <v>383</v>
      </c>
      <c r="B62" s="21" t="s">
        <v>382</v>
      </c>
      <c r="C62" s="21" t="s">
        <v>93</v>
      </c>
      <c r="D62" s="24">
        <v>1072468</v>
      </c>
      <c r="E62" s="22">
        <v>4782.1348120000002</v>
      </c>
      <c r="F62" s="23">
        <v>0.62984037718986496</v>
      </c>
    </row>
    <row r="63" spans="1:6" x14ac:dyDescent="0.2">
      <c r="A63" s="21" t="s">
        <v>505</v>
      </c>
      <c r="B63" s="21" t="s">
        <v>504</v>
      </c>
      <c r="C63" s="21" t="s">
        <v>298</v>
      </c>
      <c r="D63" s="24">
        <v>2464730</v>
      </c>
      <c r="E63" s="22">
        <v>4753.2318050000003</v>
      </c>
      <c r="F63" s="23">
        <v>0.62603365037297998</v>
      </c>
    </row>
    <row r="64" spans="1:6" x14ac:dyDescent="0.2">
      <c r="A64" s="21" t="s">
        <v>184</v>
      </c>
      <c r="B64" s="21" t="s">
        <v>183</v>
      </c>
      <c r="C64" s="21" t="s">
        <v>185</v>
      </c>
      <c r="D64" s="24">
        <v>364278</v>
      </c>
      <c r="E64" s="22">
        <v>4558.9391699999996</v>
      </c>
      <c r="F64" s="23">
        <v>0.60044396055358495</v>
      </c>
    </row>
    <row r="65" spans="1:6" x14ac:dyDescent="0.2">
      <c r="A65" s="21" t="s">
        <v>507</v>
      </c>
      <c r="B65" s="21" t="s">
        <v>506</v>
      </c>
      <c r="C65" s="21" t="s">
        <v>108</v>
      </c>
      <c r="D65" s="24">
        <v>1337700</v>
      </c>
      <c r="E65" s="22">
        <v>4326.7906499999999</v>
      </c>
      <c r="F65" s="23">
        <v>0.569868387687265</v>
      </c>
    </row>
    <row r="66" spans="1:6" x14ac:dyDescent="0.2">
      <c r="A66" s="21" t="s">
        <v>509</v>
      </c>
      <c r="B66" s="21" t="s">
        <v>508</v>
      </c>
      <c r="C66" s="21" t="s">
        <v>101</v>
      </c>
      <c r="D66" s="24">
        <v>908153</v>
      </c>
      <c r="E66" s="22">
        <v>3705.26424</v>
      </c>
      <c r="F66" s="23">
        <v>0.48800904162166497</v>
      </c>
    </row>
    <row r="67" spans="1:6" x14ac:dyDescent="0.2">
      <c r="A67" s="21" t="s">
        <v>168</v>
      </c>
      <c r="B67" s="21" t="s">
        <v>167</v>
      </c>
      <c r="C67" s="21" t="s">
        <v>169</v>
      </c>
      <c r="D67" s="24">
        <v>600000</v>
      </c>
      <c r="E67" s="22">
        <v>3600.6</v>
      </c>
      <c r="F67" s="23">
        <v>0.47422403409020197</v>
      </c>
    </row>
    <row r="68" spans="1:6" x14ac:dyDescent="0.2">
      <c r="A68" s="21" t="s">
        <v>367</v>
      </c>
      <c r="B68" s="21" t="s">
        <v>366</v>
      </c>
      <c r="C68" s="21" t="s">
        <v>93</v>
      </c>
      <c r="D68" s="24">
        <v>1233778</v>
      </c>
      <c r="E68" s="22">
        <v>3432.9872850000002</v>
      </c>
      <c r="F68" s="23">
        <v>0.45214827508556099</v>
      </c>
    </row>
    <row r="69" spans="1:6" x14ac:dyDescent="0.2">
      <c r="A69" s="21" t="s">
        <v>511</v>
      </c>
      <c r="B69" s="21" t="s">
        <v>510</v>
      </c>
      <c r="C69" s="21" t="s">
        <v>146</v>
      </c>
      <c r="D69" s="24">
        <v>295832</v>
      </c>
      <c r="E69" s="22">
        <v>2903.5910800000001</v>
      </c>
      <c r="F69" s="23">
        <v>0.382423117065469</v>
      </c>
    </row>
    <row r="70" spans="1:6" x14ac:dyDescent="0.2">
      <c r="A70" s="21" t="s">
        <v>200</v>
      </c>
      <c r="B70" s="21" t="s">
        <v>199</v>
      </c>
      <c r="C70" s="21" t="s">
        <v>201</v>
      </c>
      <c r="D70" s="24">
        <v>303744</v>
      </c>
      <c r="E70" s="22">
        <v>2829.8309760000002</v>
      </c>
      <c r="F70" s="23">
        <v>0.37270839894243601</v>
      </c>
    </row>
    <row r="71" spans="1:6" x14ac:dyDescent="0.2">
      <c r="A71" s="21" t="s">
        <v>513</v>
      </c>
      <c r="B71" s="21" t="s">
        <v>512</v>
      </c>
      <c r="C71" s="21" t="s">
        <v>90</v>
      </c>
      <c r="D71" s="24">
        <v>3063159</v>
      </c>
      <c r="E71" s="22">
        <v>2690.9851819999999</v>
      </c>
      <c r="F71" s="23">
        <v>0.35442144328306302</v>
      </c>
    </row>
    <row r="72" spans="1:6" x14ac:dyDescent="0.2">
      <c r="A72" s="21" t="s">
        <v>387</v>
      </c>
      <c r="B72" s="21" t="s">
        <v>386</v>
      </c>
      <c r="C72" s="21" t="s">
        <v>191</v>
      </c>
      <c r="D72" s="24">
        <v>2000000</v>
      </c>
      <c r="E72" s="22">
        <v>2336</v>
      </c>
      <c r="F72" s="23">
        <v>0.30766742866042102</v>
      </c>
    </row>
    <row r="73" spans="1:6" x14ac:dyDescent="0.2">
      <c r="A73" s="21" t="s">
        <v>515</v>
      </c>
      <c r="B73" s="21" t="s">
        <v>514</v>
      </c>
      <c r="C73" s="21" t="s">
        <v>353</v>
      </c>
      <c r="D73" s="24">
        <v>324891</v>
      </c>
      <c r="E73" s="22">
        <v>2137.9452259999998</v>
      </c>
      <c r="F73" s="23">
        <v>0.28158223899839102</v>
      </c>
    </row>
    <row r="74" spans="1:6" x14ac:dyDescent="0.2">
      <c r="A74" s="21" t="s">
        <v>517</v>
      </c>
      <c r="B74" s="21" t="s">
        <v>516</v>
      </c>
      <c r="C74" s="21" t="s">
        <v>518</v>
      </c>
      <c r="D74" s="24">
        <v>60594</v>
      </c>
      <c r="E74" s="22">
        <v>2004.7524900000001</v>
      </c>
      <c r="F74" s="23">
        <v>0.26403983035054601</v>
      </c>
    </row>
    <row r="75" spans="1:6" x14ac:dyDescent="0.2">
      <c r="A75" s="21" t="s">
        <v>520</v>
      </c>
      <c r="B75" s="21" t="s">
        <v>519</v>
      </c>
      <c r="C75" s="21" t="s">
        <v>298</v>
      </c>
      <c r="D75" s="24">
        <v>17496730</v>
      </c>
      <c r="E75" s="22">
        <v>1977.13049</v>
      </c>
      <c r="F75" s="23">
        <v>0.260401821054973</v>
      </c>
    </row>
    <row r="76" spans="1:6" x14ac:dyDescent="0.2">
      <c r="A76" s="21" t="s">
        <v>522</v>
      </c>
      <c r="B76" s="21" t="s">
        <v>521</v>
      </c>
      <c r="C76" s="21" t="s">
        <v>188</v>
      </c>
      <c r="D76" s="24">
        <v>220481</v>
      </c>
      <c r="E76" s="22">
        <v>1903.9636760000001</v>
      </c>
      <c r="F76" s="23">
        <v>0.25076524334664502</v>
      </c>
    </row>
    <row r="77" spans="1:6" x14ac:dyDescent="0.2">
      <c r="A77" s="21" t="s">
        <v>524</v>
      </c>
      <c r="B77" s="21" t="s">
        <v>523</v>
      </c>
      <c r="C77" s="21" t="s">
        <v>146</v>
      </c>
      <c r="D77" s="24">
        <v>518764</v>
      </c>
      <c r="E77" s="22">
        <v>1849.134278</v>
      </c>
      <c r="F77" s="23">
        <v>0.243543830719223</v>
      </c>
    </row>
    <row r="78" spans="1:6" x14ac:dyDescent="0.2">
      <c r="A78" s="21" t="s">
        <v>525</v>
      </c>
      <c r="B78" s="21" t="s">
        <v>1170</v>
      </c>
      <c r="C78" s="21" t="s">
        <v>298</v>
      </c>
      <c r="D78" s="24">
        <v>1892146</v>
      </c>
      <c r="E78" s="22">
        <v>1725.637152</v>
      </c>
      <c r="F78" s="23">
        <v>0.22727840126572399</v>
      </c>
    </row>
    <row r="79" spans="1:6" x14ac:dyDescent="0.2">
      <c r="A79" s="21" t="s">
        <v>527</v>
      </c>
      <c r="B79" s="21" t="s">
        <v>526</v>
      </c>
      <c r="C79" s="21" t="s">
        <v>260</v>
      </c>
      <c r="D79" s="24">
        <v>1000000</v>
      </c>
      <c r="E79" s="22">
        <v>1645</v>
      </c>
      <c r="F79" s="23">
        <v>0.21665792814486001</v>
      </c>
    </row>
    <row r="80" spans="1:6" x14ac:dyDescent="0.2">
      <c r="A80" s="21" t="s">
        <v>391</v>
      </c>
      <c r="B80" s="21" t="s">
        <v>390</v>
      </c>
      <c r="C80" s="21" t="s">
        <v>191</v>
      </c>
      <c r="D80" s="24">
        <v>2000000</v>
      </c>
      <c r="E80" s="22">
        <v>1367</v>
      </c>
      <c r="F80" s="23">
        <v>0.18004339682311399</v>
      </c>
    </row>
    <row r="81" spans="1:9" x14ac:dyDescent="0.2">
      <c r="A81" s="21" t="s">
        <v>529</v>
      </c>
      <c r="B81" s="21" t="s">
        <v>528</v>
      </c>
      <c r="C81" s="21" t="s">
        <v>111</v>
      </c>
      <c r="D81" s="24">
        <v>314268</v>
      </c>
      <c r="E81" s="22">
        <v>1349.78106</v>
      </c>
      <c r="F81" s="23">
        <v>0.177775542801685</v>
      </c>
    </row>
    <row r="82" spans="1:9" x14ac:dyDescent="0.2">
      <c r="A82" s="21" t="s">
        <v>531</v>
      </c>
      <c r="B82" s="21" t="s">
        <v>530</v>
      </c>
      <c r="C82" s="21" t="s">
        <v>185</v>
      </c>
      <c r="D82" s="24">
        <v>242660</v>
      </c>
      <c r="E82" s="22">
        <v>1252.0042699999999</v>
      </c>
      <c r="F82" s="23">
        <v>0.16489766028371899</v>
      </c>
    </row>
    <row r="83" spans="1:9" x14ac:dyDescent="0.2">
      <c r="A83" s="21" t="s">
        <v>533</v>
      </c>
      <c r="B83" s="21" t="s">
        <v>532</v>
      </c>
      <c r="C83" s="21" t="s">
        <v>311</v>
      </c>
      <c r="D83" s="24">
        <v>273600</v>
      </c>
      <c r="E83" s="22">
        <v>1016.9712</v>
      </c>
      <c r="F83" s="23">
        <v>0.13394217214285201</v>
      </c>
    </row>
    <row r="84" spans="1:9" x14ac:dyDescent="0.2">
      <c r="A84" s="21"/>
      <c r="B84" s="21" t="s">
        <v>1183</v>
      </c>
      <c r="C84" s="21" t="s">
        <v>311</v>
      </c>
      <c r="D84" s="24">
        <v>1799472</v>
      </c>
      <c r="E84" s="22">
        <v>476.86007999999998</v>
      </c>
      <c r="F84" s="23">
        <v>6.2805785378597004E-2</v>
      </c>
    </row>
    <row r="85" spans="1:9" x14ac:dyDescent="0.2">
      <c r="A85" s="20" t="s">
        <v>26</v>
      </c>
      <c r="B85" s="20"/>
      <c r="C85" s="20"/>
      <c r="D85" s="20"/>
      <c r="E85" s="25">
        <f>SUM(E7:E84)</f>
        <v>705769.54648300027</v>
      </c>
      <c r="F85" s="26">
        <f>SUM(F7:F84)</f>
        <v>92.954752394373301</v>
      </c>
      <c r="G85" s="14"/>
      <c r="H85" s="14"/>
      <c r="I85" s="14"/>
    </row>
    <row r="86" spans="1:9" x14ac:dyDescent="0.2">
      <c r="A86" s="21"/>
      <c r="B86" s="21"/>
      <c r="C86" s="21"/>
      <c r="D86" s="21"/>
      <c r="E86" s="22"/>
      <c r="F86" s="23"/>
    </row>
    <row r="87" spans="1:9" x14ac:dyDescent="0.2">
      <c r="A87" s="20" t="s">
        <v>29</v>
      </c>
      <c r="B87" s="20"/>
      <c r="C87" s="20"/>
      <c r="D87" s="20"/>
      <c r="E87" s="25">
        <f>E85</f>
        <v>705769.54648300027</v>
      </c>
      <c r="F87" s="26">
        <f>F85</f>
        <v>92.954752394373301</v>
      </c>
      <c r="G87" s="14"/>
      <c r="H87" s="14"/>
      <c r="I87" s="14"/>
    </row>
    <row r="88" spans="1:9" x14ac:dyDescent="0.2">
      <c r="A88" s="20"/>
      <c r="B88" s="20"/>
      <c r="C88" s="20"/>
      <c r="D88" s="20"/>
      <c r="E88" s="25"/>
      <c r="F88" s="26"/>
      <c r="G88" s="14"/>
      <c r="H88" s="14"/>
      <c r="I88" s="14"/>
    </row>
    <row r="89" spans="1:9" x14ac:dyDescent="0.2">
      <c r="A89" s="20" t="s">
        <v>31</v>
      </c>
      <c r="B89" s="20"/>
      <c r="C89" s="20"/>
      <c r="D89" s="20"/>
      <c r="E89" s="25">
        <f>E91-(E85)</f>
        <v>53491.845004199771</v>
      </c>
      <c r="F89" s="26">
        <f>F91-(F85)</f>
        <v>7.0452476056266988</v>
      </c>
      <c r="G89" s="14"/>
      <c r="H89" s="14"/>
      <c r="I89" s="14"/>
    </row>
    <row r="90" spans="1:9" x14ac:dyDescent="0.2">
      <c r="A90" s="20"/>
      <c r="B90" s="20"/>
      <c r="C90" s="20"/>
      <c r="D90" s="20"/>
      <c r="E90" s="25"/>
      <c r="F90" s="26"/>
      <c r="G90" s="14"/>
      <c r="H90" s="14"/>
      <c r="I90" s="14"/>
    </row>
    <row r="91" spans="1:9" x14ac:dyDescent="0.2">
      <c r="A91" s="27" t="s">
        <v>30</v>
      </c>
      <c r="B91" s="27"/>
      <c r="C91" s="27"/>
      <c r="D91" s="27"/>
      <c r="E91" s="28">
        <v>759261.39148720005</v>
      </c>
      <c r="F91" s="29">
        <v>100</v>
      </c>
      <c r="G91" s="14"/>
      <c r="H91" s="14"/>
      <c r="I91" s="14"/>
    </row>
    <row r="92" spans="1:9" x14ac:dyDescent="0.2">
      <c r="A92" s="14"/>
      <c r="B92" s="14"/>
      <c r="C92" s="14"/>
      <c r="D92" s="14"/>
      <c r="E92" s="59"/>
      <c r="F92" s="15"/>
      <c r="G92" s="14"/>
      <c r="H92" s="14"/>
      <c r="I92" s="14"/>
    </row>
    <row r="93" spans="1:9" x14ac:dyDescent="0.2">
      <c r="A93" s="60" t="s">
        <v>1060</v>
      </c>
    </row>
    <row r="94" spans="1:9" x14ac:dyDescent="0.2">
      <c r="A94" s="60"/>
    </row>
    <row r="95" spans="1:9" x14ac:dyDescent="0.2">
      <c r="A95" s="14" t="s">
        <v>34</v>
      </c>
    </row>
    <row r="96" spans="1:9" x14ac:dyDescent="0.2">
      <c r="A96" s="14" t="s">
        <v>35</v>
      </c>
    </row>
    <row r="97" spans="1:4" x14ac:dyDescent="0.2">
      <c r="A97" s="14" t="s">
        <v>36</v>
      </c>
      <c r="B97" s="14"/>
      <c r="C97" s="30" t="s">
        <v>38</v>
      </c>
      <c r="D97" s="14" t="s">
        <v>37</v>
      </c>
    </row>
    <row r="98" spans="1:4" x14ac:dyDescent="0.2">
      <c r="A98" s="7" t="s">
        <v>71</v>
      </c>
      <c r="C98" s="31">
        <v>95.102900000000005</v>
      </c>
      <c r="D98" s="31">
        <v>100.2788</v>
      </c>
    </row>
    <row r="99" spans="1:4" x14ac:dyDescent="0.2">
      <c r="A99" s="7" t="s">
        <v>73</v>
      </c>
      <c r="C99" s="31">
        <v>34.848399999999998</v>
      </c>
      <c r="D99" s="31">
        <v>33.679200000000002</v>
      </c>
    </row>
    <row r="100" spans="1:4" x14ac:dyDescent="0.2">
      <c r="A100" s="7" t="s">
        <v>72</v>
      </c>
      <c r="C100" s="31">
        <v>105.2012</v>
      </c>
      <c r="D100" s="31">
        <v>111.3857</v>
      </c>
    </row>
    <row r="101" spans="1:4" x14ac:dyDescent="0.2">
      <c r="A101" s="7" t="s">
        <v>74</v>
      </c>
      <c r="C101" s="31">
        <v>40.398800000000001</v>
      </c>
      <c r="D101" s="31">
        <v>39.191200000000002</v>
      </c>
    </row>
    <row r="103" spans="1:4" x14ac:dyDescent="0.2">
      <c r="A103" s="14" t="s">
        <v>40</v>
      </c>
    </row>
    <row r="104" spans="1:4" x14ac:dyDescent="0.2">
      <c r="A104" s="84" t="s">
        <v>58</v>
      </c>
      <c r="B104" s="85"/>
      <c r="C104" s="34" t="s">
        <v>59</v>
      </c>
    </row>
    <row r="105" spans="1:4" x14ac:dyDescent="0.2">
      <c r="A105" s="80" t="s">
        <v>73</v>
      </c>
      <c r="B105" s="81"/>
      <c r="C105" s="35">
        <v>3</v>
      </c>
    </row>
    <row r="106" spans="1:4" x14ac:dyDescent="0.2">
      <c r="A106" s="80" t="s">
        <v>74</v>
      </c>
      <c r="B106" s="81"/>
      <c r="C106" s="35">
        <v>3.5</v>
      </c>
    </row>
    <row r="107" spans="1:4" x14ac:dyDescent="0.2">
      <c r="A107" s="7" t="s">
        <v>60</v>
      </c>
    </row>
    <row r="108" spans="1:4" x14ac:dyDescent="0.2">
      <c r="A108" s="7" t="s">
        <v>39</v>
      </c>
    </row>
    <row r="110" spans="1:4" x14ac:dyDescent="0.2">
      <c r="A110" s="14" t="s">
        <v>240</v>
      </c>
      <c r="D110" s="49">
        <v>7.8188706260313073E-2</v>
      </c>
    </row>
    <row r="111" spans="1:4" x14ac:dyDescent="0.2">
      <c r="A111" s="14"/>
      <c r="D111" s="49"/>
    </row>
    <row r="112" spans="1:4" x14ac:dyDescent="0.2">
      <c r="A112" s="14" t="s">
        <v>1171</v>
      </c>
      <c r="D112" s="30" t="s">
        <v>41</v>
      </c>
    </row>
    <row r="113" spans="1:1" x14ac:dyDescent="0.2">
      <c r="A113" s="7" t="s">
        <v>1090</v>
      </c>
    </row>
    <row r="114" spans="1:1" x14ac:dyDescent="0.2">
      <c r="A114" s="50" t="s">
        <v>1091</v>
      </c>
    </row>
    <row r="115" spans="1:1" x14ac:dyDescent="0.2">
      <c r="A115" s="50"/>
    </row>
    <row r="116" spans="1:1" x14ac:dyDescent="0.2">
      <c r="A116" s="14" t="s">
        <v>789</v>
      </c>
    </row>
    <row r="117" spans="1:1" x14ac:dyDescent="0.2">
      <c r="A117" s="50"/>
    </row>
    <row r="118" spans="1:1" x14ac:dyDescent="0.2">
      <c r="A118" s="51" t="s">
        <v>781</v>
      </c>
    </row>
    <row r="119" spans="1:1" x14ac:dyDescent="0.2">
      <c r="A119" s="52"/>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1" t="s">
        <v>790</v>
      </c>
    </row>
    <row r="133" spans="1:1" x14ac:dyDescent="0.2">
      <c r="A133" s="53"/>
    </row>
    <row r="134" spans="1:1" x14ac:dyDescent="0.2">
      <c r="A134" s="51" t="s">
        <v>782</v>
      </c>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sheetData>
  <mergeCells count="4">
    <mergeCell ref="A1:F1"/>
    <mergeCell ref="A104:B104"/>
    <mergeCell ref="A105:B105"/>
    <mergeCell ref="A106:B106"/>
  </mergeCells>
  <conditionalFormatting sqref="F2:F3 F249:F65538 F5:F115">
    <cfRule type="cellIs" dxfId="49" priority="2" stopIfTrue="1" operator="between">
      <formula>0.009</formula>
      <formula>-0.009</formula>
    </cfRule>
  </conditionalFormatting>
  <conditionalFormatting sqref="F116:F248">
    <cfRule type="cellIs" dxfId="48" priority="1" stopIfTrue="1" operator="between">
      <formula>0.009</formula>
      <formula>-0.009</formula>
    </cfRule>
  </conditionalFormatting>
  <hyperlinks>
    <hyperlink ref="A117" r:id="rId1" tooltip="https://www.franklintempletonindia.com/downloadsServlet/pdf/product-labels-jg9o5k7l" display="https://www.franklintempletonindia.com/downloadsServlet/pdf/product-labels-jg9o5k7l" xr:uid="{00000000-0004-0000-0F00-000000000000}"/>
    <hyperlink ref="A114" r:id="rId2" tooltip="https://www.franklintempletonindia.com/investor/reports"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38"/>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4.7109375" style="11" bestFit="1" customWidth="1"/>
    <col min="7" max="16384" width="9.140625" style="7"/>
  </cols>
  <sheetData>
    <row r="1" spans="1:6" s="1" customFormat="1" ht="15" x14ac:dyDescent="0.2">
      <c r="A1" s="82" t="s">
        <v>15</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535</v>
      </c>
      <c r="B7" s="21" t="s">
        <v>534</v>
      </c>
      <c r="C7" s="21" t="s">
        <v>85</v>
      </c>
      <c r="D7" s="24">
        <v>21069927</v>
      </c>
      <c r="E7" s="22">
        <v>28433.86649</v>
      </c>
      <c r="F7" s="23">
        <v>3.7754884213955302</v>
      </c>
    </row>
    <row r="8" spans="1:6" x14ac:dyDescent="0.2">
      <c r="A8" s="21" t="s">
        <v>87</v>
      </c>
      <c r="B8" s="21" t="s">
        <v>86</v>
      </c>
      <c r="C8" s="21" t="s">
        <v>85</v>
      </c>
      <c r="D8" s="24">
        <v>2785566</v>
      </c>
      <c r="E8" s="22">
        <v>25561.7464</v>
      </c>
      <c r="F8" s="23">
        <v>3.39412431291362</v>
      </c>
    </row>
    <row r="9" spans="1:6" x14ac:dyDescent="0.2">
      <c r="A9" s="21" t="s">
        <v>537</v>
      </c>
      <c r="B9" s="21" t="s">
        <v>536</v>
      </c>
      <c r="C9" s="21" t="s">
        <v>244</v>
      </c>
      <c r="D9" s="24">
        <v>6394174</v>
      </c>
      <c r="E9" s="22">
        <v>22181.389609999998</v>
      </c>
      <c r="F9" s="23">
        <v>2.94527582706597</v>
      </c>
    </row>
    <row r="10" spans="1:6" x14ac:dyDescent="0.2">
      <c r="A10" s="21" t="s">
        <v>84</v>
      </c>
      <c r="B10" s="21" t="s">
        <v>83</v>
      </c>
      <c r="C10" s="21" t="s">
        <v>85</v>
      </c>
      <c r="D10" s="24">
        <v>1223175</v>
      </c>
      <c r="E10" s="22">
        <v>20642.301299999999</v>
      </c>
      <c r="F10" s="23">
        <v>2.7409135362057402</v>
      </c>
    </row>
    <row r="11" spans="1:6" x14ac:dyDescent="0.2">
      <c r="A11" s="21" t="s">
        <v>428</v>
      </c>
      <c r="B11" s="21" t="s">
        <v>427</v>
      </c>
      <c r="C11" s="21" t="s">
        <v>304</v>
      </c>
      <c r="D11" s="24">
        <v>1050123</v>
      </c>
      <c r="E11" s="22">
        <v>19828.422490000001</v>
      </c>
      <c r="F11" s="23">
        <v>2.6328455734946301</v>
      </c>
    </row>
    <row r="12" spans="1:6" x14ac:dyDescent="0.2">
      <c r="A12" s="21" t="s">
        <v>539</v>
      </c>
      <c r="B12" s="21" t="s">
        <v>538</v>
      </c>
      <c r="C12" s="21" t="s">
        <v>185</v>
      </c>
      <c r="D12" s="24">
        <v>4268939</v>
      </c>
      <c r="E12" s="22">
        <v>19639.25387</v>
      </c>
      <c r="F12" s="23">
        <v>2.6077275004829099</v>
      </c>
    </row>
    <row r="13" spans="1:6" x14ac:dyDescent="0.2">
      <c r="A13" s="21" t="s">
        <v>541</v>
      </c>
      <c r="B13" s="21" t="s">
        <v>540</v>
      </c>
      <c r="C13" s="21" t="s">
        <v>244</v>
      </c>
      <c r="D13" s="24">
        <v>1798493</v>
      </c>
      <c r="E13" s="22">
        <v>18814.03527</v>
      </c>
      <c r="F13" s="23">
        <v>2.4981538246511001</v>
      </c>
    </row>
    <row r="14" spans="1:6" x14ac:dyDescent="0.2">
      <c r="A14" s="21" t="s">
        <v>543</v>
      </c>
      <c r="B14" s="21" t="s">
        <v>542</v>
      </c>
      <c r="C14" s="21" t="s">
        <v>314</v>
      </c>
      <c r="D14" s="24">
        <v>1986228</v>
      </c>
      <c r="E14" s="22">
        <v>18719.20579</v>
      </c>
      <c r="F14" s="23">
        <v>2.4855622341309398</v>
      </c>
    </row>
    <row r="15" spans="1:6" x14ac:dyDescent="0.2">
      <c r="A15" s="21" t="s">
        <v>423</v>
      </c>
      <c r="B15" s="21" t="s">
        <v>422</v>
      </c>
      <c r="C15" s="21" t="s">
        <v>85</v>
      </c>
      <c r="D15" s="24">
        <v>24027634</v>
      </c>
      <c r="E15" s="22">
        <v>16567.053639999998</v>
      </c>
      <c r="F15" s="23">
        <v>2.1997964721560699</v>
      </c>
    </row>
    <row r="16" spans="1:6" x14ac:dyDescent="0.2">
      <c r="A16" s="21" t="s">
        <v>145</v>
      </c>
      <c r="B16" s="21" t="s">
        <v>144</v>
      </c>
      <c r="C16" s="21" t="s">
        <v>146</v>
      </c>
      <c r="D16" s="24">
        <v>6391052</v>
      </c>
      <c r="E16" s="22">
        <v>16290.79155</v>
      </c>
      <c r="F16" s="23">
        <v>2.1631140068138199</v>
      </c>
    </row>
    <row r="17" spans="1:6" x14ac:dyDescent="0.2">
      <c r="A17" s="21" t="s">
        <v>545</v>
      </c>
      <c r="B17" s="21" t="s">
        <v>544</v>
      </c>
      <c r="C17" s="21" t="s">
        <v>111</v>
      </c>
      <c r="D17" s="24">
        <v>992366</v>
      </c>
      <c r="E17" s="22">
        <v>15636.21488</v>
      </c>
      <c r="F17" s="23">
        <v>2.0761984042745101</v>
      </c>
    </row>
    <row r="18" spans="1:6" x14ac:dyDescent="0.2">
      <c r="A18" s="21" t="s">
        <v>547</v>
      </c>
      <c r="B18" s="21" t="s">
        <v>546</v>
      </c>
      <c r="C18" s="21" t="s">
        <v>151</v>
      </c>
      <c r="D18" s="24">
        <v>1133937</v>
      </c>
      <c r="E18" s="22">
        <v>15509.42332</v>
      </c>
      <c r="F18" s="23">
        <v>2.0593628442257601</v>
      </c>
    </row>
    <row r="19" spans="1:6" x14ac:dyDescent="0.2">
      <c r="A19" s="21" t="s">
        <v>268</v>
      </c>
      <c r="B19" s="21" t="s">
        <v>267</v>
      </c>
      <c r="C19" s="21" t="s">
        <v>164</v>
      </c>
      <c r="D19" s="24">
        <v>14617750</v>
      </c>
      <c r="E19" s="22">
        <v>15100.135749999999</v>
      </c>
      <c r="F19" s="23">
        <v>2.0050170702488099</v>
      </c>
    </row>
    <row r="20" spans="1:6" x14ac:dyDescent="0.2">
      <c r="A20" s="21" t="s">
        <v>549</v>
      </c>
      <c r="B20" s="21" t="s">
        <v>548</v>
      </c>
      <c r="C20" s="21" t="s">
        <v>161</v>
      </c>
      <c r="D20" s="24">
        <v>9880521</v>
      </c>
      <c r="E20" s="22">
        <v>14420.6204</v>
      </c>
      <c r="F20" s="23">
        <v>1.9147900750215601</v>
      </c>
    </row>
    <row r="21" spans="1:6" x14ac:dyDescent="0.2">
      <c r="A21" s="21" t="s">
        <v>389</v>
      </c>
      <c r="B21" s="21" t="s">
        <v>388</v>
      </c>
      <c r="C21" s="21" t="s">
        <v>93</v>
      </c>
      <c r="D21" s="24">
        <v>294995</v>
      </c>
      <c r="E21" s="22">
        <v>13974.65064</v>
      </c>
      <c r="F21" s="23">
        <v>1.85557358873171</v>
      </c>
    </row>
    <row r="22" spans="1:6" x14ac:dyDescent="0.2">
      <c r="A22" s="21" t="s">
        <v>375</v>
      </c>
      <c r="B22" s="21" t="s">
        <v>374</v>
      </c>
      <c r="C22" s="21" t="s">
        <v>93</v>
      </c>
      <c r="D22" s="24">
        <v>762190</v>
      </c>
      <c r="E22" s="22">
        <v>13829.55646</v>
      </c>
      <c r="F22" s="23">
        <v>1.8363077812906301</v>
      </c>
    </row>
    <row r="23" spans="1:6" x14ac:dyDescent="0.2">
      <c r="A23" s="21" t="s">
        <v>266</v>
      </c>
      <c r="B23" s="21" t="s">
        <v>265</v>
      </c>
      <c r="C23" s="21" t="s">
        <v>114</v>
      </c>
      <c r="D23" s="24">
        <v>3651225</v>
      </c>
      <c r="E23" s="22">
        <v>13690.26814</v>
      </c>
      <c r="F23" s="23">
        <v>1.81781288403208</v>
      </c>
    </row>
    <row r="24" spans="1:6" x14ac:dyDescent="0.2">
      <c r="A24" s="21" t="s">
        <v>551</v>
      </c>
      <c r="B24" s="21" t="s">
        <v>550</v>
      </c>
      <c r="C24" s="21" t="s">
        <v>138</v>
      </c>
      <c r="D24" s="24">
        <v>442739</v>
      </c>
      <c r="E24" s="22">
        <v>13252.50649</v>
      </c>
      <c r="F24" s="23">
        <v>1.7596862820278401</v>
      </c>
    </row>
    <row r="25" spans="1:6" x14ac:dyDescent="0.2">
      <c r="A25" s="21" t="s">
        <v>283</v>
      </c>
      <c r="B25" s="21" t="s">
        <v>282</v>
      </c>
      <c r="C25" s="21" t="s">
        <v>85</v>
      </c>
      <c r="D25" s="24">
        <v>8960416</v>
      </c>
      <c r="E25" s="22">
        <v>12692.429260000001</v>
      </c>
      <c r="F25" s="23">
        <v>1.68531844683751</v>
      </c>
    </row>
    <row r="26" spans="1:6" x14ac:dyDescent="0.2">
      <c r="A26" s="21" t="s">
        <v>553</v>
      </c>
      <c r="B26" s="21" t="s">
        <v>552</v>
      </c>
      <c r="C26" s="21" t="s">
        <v>141</v>
      </c>
      <c r="D26" s="24">
        <v>4850000</v>
      </c>
      <c r="E26" s="22">
        <v>12561.5</v>
      </c>
      <c r="F26" s="23">
        <v>1.66793347721596</v>
      </c>
    </row>
    <row r="27" spans="1:6" x14ac:dyDescent="0.2">
      <c r="A27" s="21" t="s">
        <v>178</v>
      </c>
      <c r="B27" s="21" t="s">
        <v>177</v>
      </c>
      <c r="C27" s="21" t="s">
        <v>146</v>
      </c>
      <c r="D27" s="24">
        <v>3291909</v>
      </c>
      <c r="E27" s="22">
        <v>12514.192059999999</v>
      </c>
      <c r="F27" s="23">
        <v>1.66165186300873</v>
      </c>
    </row>
    <row r="28" spans="1:6" x14ac:dyDescent="0.2">
      <c r="A28" s="21" t="s">
        <v>163</v>
      </c>
      <c r="B28" s="21" t="s">
        <v>162</v>
      </c>
      <c r="C28" s="21" t="s">
        <v>164</v>
      </c>
      <c r="D28" s="24">
        <v>425000</v>
      </c>
      <c r="E28" s="22">
        <v>12410.85</v>
      </c>
      <c r="F28" s="23">
        <v>1.6479299602520101</v>
      </c>
    </row>
    <row r="29" spans="1:6" x14ac:dyDescent="0.2">
      <c r="A29" s="21" t="s">
        <v>555</v>
      </c>
      <c r="B29" s="21" t="s">
        <v>554</v>
      </c>
      <c r="C29" s="21" t="s">
        <v>295</v>
      </c>
      <c r="D29" s="24">
        <v>2015127</v>
      </c>
      <c r="E29" s="22">
        <v>12326.531859999999</v>
      </c>
      <c r="F29" s="23">
        <v>1.6367340801069199</v>
      </c>
    </row>
    <row r="30" spans="1:6" x14ac:dyDescent="0.2">
      <c r="A30" s="21" t="s">
        <v>557</v>
      </c>
      <c r="B30" s="21" t="s">
        <v>556</v>
      </c>
      <c r="C30" s="21" t="s">
        <v>426</v>
      </c>
      <c r="D30" s="24">
        <v>2447000</v>
      </c>
      <c r="E30" s="22">
        <v>12007.429</v>
      </c>
      <c r="F30" s="23">
        <v>1.59436315761603</v>
      </c>
    </row>
    <row r="31" spans="1:6" x14ac:dyDescent="0.2">
      <c r="A31" s="21" t="s">
        <v>559</v>
      </c>
      <c r="B31" s="21" t="s">
        <v>558</v>
      </c>
      <c r="C31" s="21" t="s">
        <v>426</v>
      </c>
      <c r="D31" s="24">
        <v>1283135</v>
      </c>
      <c r="E31" s="22">
        <v>11741.96839</v>
      </c>
      <c r="F31" s="23">
        <v>1.5591149278424199</v>
      </c>
    </row>
    <row r="32" spans="1:6" x14ac:dyDescent="0.2">
      <c r="A32" s="21" t="s">
        <v>561</v>
      </c>
      <c r="B32" s="21" t="s">
        <v>560</v>
      </c>
      <c r="C32" s="21" t="s">
        <v>108</v>
      </c>
      <c r="D32" s="24">
        <v>52304</v>
      </c>
      <c r="E32" s="22">
        <v>11662.353639999999</v>
      </c>
      <c r="F32" s="23">
        <v>1.5485435703767401</v>
      </c>
    </row>
    <row r="33" spans="1:6" x14ac:dyDescent="0.2">
      <c r="A33" s="21" t="s">
        <v>563</v>
      </c>
      <c r="B33" s="21" t="s">
        <v>562</v>
      </c>
      <c r="C33" s="21" t="s">
        <v>564</v>
      </c>
      <c r="D33" s="24">
        <v>10600000</v>
      </c>
      <c r="E33" s="22">
        <v>11442.7</v>
      </c>
      <c r="F33" s="23">
        <v>1.51937765392183</v>
      </c>
    </row>
    <row r="34" spans="1:6" x14ac:dyDescent="0.2">
      <c r="A34" s="21" t="s">
        <v>566</v>
      </c>
      <c r="B34" s="21" t="s">
        <v>565</v>
      </c>
      <c r="C34" s="21" t="s">
        <v>126</v>
      </c>
      <c r="D34" s="24">
        <v>3352118</v>
      </c>
      <c r="E34" s="22">
        <v>11367.032139999999</v>
      </c>
      <c r="F34" s="23">
        <v>1.5093303700112</v>
      </c>
    </row>
    <row r="35" spans="1:6" x14ac:dyDescent="0.2">
      <c r="A35" s="21" t="s">
        <v>568</v>
      </c>
      <c r="B35" s="21" t="s">
        <v>567</v>
      </c>
      <c r="C35" s="21" t="s">
        <v>518</v>
      </c>
      <c r="D35" s="24">
        <v>3620695</v>
      </c>
      <c r="E35" s="22">
        <v>11182.516509999999</v>
      </c>
      <c r="F35" s="23">
        <v>1.48483012749665</v>
      </c>
    </row>
    <row r="36" spans="1:6" x14ac:dyDescent="0.2">
      <c r="A36" s="21" t="s">
        <v>570</v>
      </c>
      <c r="B36" s="21" t="s">
        <v>569</v>
      </c>
      <c r="C36" s="21" t="s">
        <v>138</v>
      </c>
      <c r="D36" s="24">
        <v>1502334</v>
      </c>
      <c r="E36" s="22">
        <v>11060.18291</v>
      </c>
      <c r="F36" s="23">
        <v>1.4685865015898401</v>
      </c>
    </row>
    <row r="37" spans="1:6" x14ac:dyDescent="0.2">
      <c r="A37" s="21" t="s">
        <v>572</v>
      </c>
      <c r="B37" s="21" t="s">
        <v>571</v>
      </c>
      <c r="C37" s="21" t="s">
        <v>154</v>
      </c>
      <c r="D37" s="24">
        <v>1717030</v>
      </c>
      <c r="E37" s="22">
        <v>10984.699430000001</v>
      </c>
      <c r="F37" s="23">
        <v>1.4585636999125899</v>
      </c>
    </row>
    <row r="38" spans="1:6" x14ac:dyDescent="0.2">
      <c r="A38" s="21" t="s">
        <v>168</v>
      </c>
      <c r="B38" s="21" t="s">
        <v>167</v>
      </c>
      <c r="C38" s="21" t="s">
        <v>169</v>
      </c>
      <c r="D38" s="24">
        <v>1775316</v>
      </c>
      <c r="E38" s="22">
        <v>10653.671319999999</v>
      </c>
      <c r="F38" s="23">
        <v>1.41460932610624</v>
      </c>
    </row>
    <row r="39" spans="1:6" x14ac:dyDescent="0.2">
      <c r="A39" s="21" t="s">
        <v>434</v>
      </c>
      <c r="B39" s="21" t="s">
        <v>433</v>
      </c>
      <c r="C39" s="21" t="s">
        <v>85</v>
      </c>
      <c r="D39" s="24">
        <v>10880441</v>
      </c>
      <c r="E39" s="22">
        <v>10641.0713</v>
      </c>
      <c r="F39" s="23">
        <v>1.4129362778897401</v>
      </c>
    </row>
    <row r="40" spans="1:6" x14ac:dyDescent="0.2">
      <c r="A40" s="21" t="s">
        <v>574</v>
      </c>
      <c r="B40" s="21" t="s">
        <v>573</v>
      </c>
      <c r="C40" s="21" t="s">
        <v>108</v>
      </c>
      <c r="D40" s="24">
        <v>1491580</v>
      </c>
      <c r="E40" s="22">
        <v>10592.45537</v>
      </c>
      <c r="F40" s="23">
        <v>1.40648098694733</v>
      </c>
    </row>
    <row r="41" spans="1:6" x14ac:dyDescent="0.2">
      <c r="A41" s="21" t="s">
        <v>158</v>
      </c>
      <c r="B41" s="21" t="s">
        <v>157</v>
      </c>
      <c r="C41" s="21" t="s">
        <v>138</v>
      </c>
      <c r="D41" s="24">
        <v>2902529</v>
      </c>
      <c r="E41" s="22">
        <v>9575.4431710000008</v>
      </c>
      <c r="F41" s="23">
        <v>1.2714406897337001</v>
      </c>
    </row>
    <row r="42" spans="1:6" x14ac:dyDescent="0.2">
      <c r="A42" s="21" t="s">
        <v>272</v>
      </c>
      <c r="B42" s="21" t="s">
        <v>271</v>
      </c>
      <c r="C42" s="21" t="s">
        <v>120</v>
      </c>
      <c r="D42" s="24">
        <v>3325151</v>
      </c>
      <c r="E42" s="22">
        <v>9475.0177750000003</v>
      </c>
      <c r="F42" s="23">
        <v>1.2581060656879099</v>
      </c>
    </row>
    <row r="43" spans="1:6" x14ac:dyDescent="0.2">
      <c r="A43" s="21" t="s">
        <v>576</v>
      </c>
      <c r="B43" s="21" t="s">
        <v>575</v>
      </c>
      <c r="C43" s="21" t="s">
        <v>244</v>
      </c>
      <c r="D43" s="24">
        <v>17469870</v>
      </c>
      <c r="E43" s="22">
        <v>9390.0551250000008</v>
      </c>
      <c r="F43" s="23">
        <v>1.2468246066067601</v>
      </c>
    </row>
    <row r="44" spans="1:6" x14ac:dyDescent="0.2">
      <c r="A44" s="21" t="s">
        <v>156</v>
      </c>
      <c r="B44" s="21" t="s">
        <v>155</v>
      </c>
      <c r="C44" s="21" t="s">
        <v>151</v>
      </c>
      <c r="D44" s="24">
        <v>3856067</v>
      </c>
      <c r="E44" s="22">
        <v>8585.5331760000008</v>
      </c>
      <c r="F44" s="23">
        <v>1.1399990609400701</v>
      </c>
    </row>
    <row r="45" spans="1:6" x14ac:dyDescent="0.2">
      <c r="A45" s="21" t="s">
        <v>243</v>
      </c>
      <c r="B45" s="21" t="s">
        <v>242</v>
      </c>
      <c r="C45" s="21" t="s">
        <v>244</v>
      </c>
      <c r="D45" s="24">
        <v>42832</v>
      </c>
      <c r="E45" s="22">
        <v>8297.3507919999993</v>
      </c>
      <c r="F45" s="23">
        <v>1.1017338023469401</v>
      </c>
    </row>
    <row r="46" spans="1:6" x14ac:dyDescent="0.2">
      <c r="A46" s="21" t="s">
        <v>578</v>
      </c>
      <c r="B46" s="21" t="s">
        <v>577</v>
      </c>
      <c r="C46" s="21" t="s">
        <v>111</v>
      </c>
      <c r="D46" s="24">
        <v>690000</v>
      </c>
      <c r="E46" s="22">
        <v>8245.8449999999993</v>
      </c>
      <c r="F46" s="23">
        <v>1.09489479150052</v>
      </c>
    </row>
    <row r="47" spans="1:6" x14ac:dyDescent="0.2">
      <c r="A47" s="21" t="s">
        <v>160</v>
      </c>
      <c r="B47" s="21" t="s">
        <v>159</v>
      </c>
      <c r="C47" s="21" t="s">
        <v>161</v>
      </c>
      <c r="D47" s="24">
        <v>415909</v>
      </c>
      <c r="E47" s="22">
        <v>8239.7811540000002</v>
      </c>
      <c r="F47" s="23">
        <v>1.09408962557734</v>
      </c>
    </row>
    <row r="48" spans="1:6" x14ac:dyDescent="0.2">
      <c r="A48" s="21" t="s">
        <v>580</v>
      </c>
      <c r="B48" s="21" t="s">
        <v>579</v>
      </c>
      <c r="C48" s="21" t="s">
        <v>108</v>
      </c>
      <c r="D48" s="24">
        <v>627173</v>
      </c>
      <c r="E48" s="22">
        <v>8232.272798</v>
      </c>
      <c r="F48" s="23">
        <v>1.09309265560311</v>
      </c>
    </row>
    <row r="49" spans="1:6" x14ac:dyDescent="0.2">
      <c r="A49" s="21" t="s">
        <v>582</v>
      </c>
      <c r="B49" s="21" t="s">
        <v>581</v>
      </c>
      <c r="C49" s="21" t="s">
        <v>426</v>
      </c>
      <c r="D49" s="24">
        <v>566062</v>
      </c>
      <c r="E49" s="22">
        <v>8183.5583340000003</v>
      </c>
      <c r="F49" s="23">
        <v>1.08662428117886</v>
      </c>
    </row>
    <row r="50" spans="1:6" x14ac:dyDescent="0.2">
      <c r="A50" s="21" t="s">
        <v>371</v>
      </c>
      <c r="B50" s="21" t="s">
        <v>370</v>
      </c>
      <c r="C50" s="21" t="s">
        <v>93</v>
      </c>
      <c r="D50" s="24">
        <v>195484</v>
      </c>
      <c r="E50" s="22">
        <v>8180.0279799999998</v>
      </c>
      <c r="F50" s="23">
        <v>1.0861555158544101</v>
      </c>
    </row>
    <row r="51" spans="1:6" x14ac:dyDescent="0.2">
      <c r="A51" s="21" t="s">
        <v>323</v>
      </c>
      <c r="B51" s="21" t="s">
        <v>322</v>
      </c>
      <c r="C51" s="21" t="s">
        <v>114</v>
      </c>
      <c r="D51" s="24">
        <v>500000</v>
      </c>
      <c r="E51" s="22">
        <v>7975.5</v>
      </c>
      <c r="F51" s="23">
        <v>1.0589980056152399</v>
      </c>
    </row>
    <row r="52" spans="1:6" x14ac:dyDescent="0.2">
      <c r="A52" s="21" t="s">
        <v>195</v>
      </c>
      <c r="B52" s="21" t="s">
        <v>194</v>
      </c>
      <c r="C52" s="21" t="s">
        <v>133</v>
      </c>
      <c r="D52" s="24">
        <v>533231</v>
      </c>
      <c r="E52" s="22">
        <v>7889.1526450000001</v>
      </c>
      <c r="F52" s="23">
        <v>1.04753268347429</v>
      </c>
    </row>
    <row r="53" spans="1:6" x14ac:dyDescent="0.2">
      <c r="A53" s="21" t="s">
        <v>130</v>
      </c>
      <c r="B53" s="21" t="s">
        <v>129</v>
      </c>
      <c r="C53" s="21" t="s">
        <v>101</v>
      </c>
      <c r="D53" s="24">
        <v>3099850</v>
      </c>
      <c r="E53" s="22">
        <v>7788.3731250000001</v>
      </c>
      <c r="F53" s="23">
        <v>1.0341510383502399</v>
      </c>
    </row>
    <row r="54" spans="1:6" x14ac:dyDescent="0.2">
      <c r="A54" s="21" t="s">
        <v>584</v>
      </c>
      <c r="B54" s="21" t="s">
        <v>583</v>
      </c>
      <c r="C54" s="21" t="s">
        <v>120</v>
      </c>
      <c r="D54" s="24">
        <v>1568364</v>
      </c>
      <c r="E54" s="22">
        <v>7768.1068919999998</v>
      </c>
      <c r="F54" s="23">
        <v>1.03146005968704</v>
      </c>
    </row>
    <row r="55" spans="1:6" x14ac:dyDescent="0.2">
      <c r="A55" s="21" t="s">
        <v>586</v>
      </c>
      <c r="B55" s="21" t="s">
        <v>585</v>
      </c>
      <c r="C55" s="21" t="s">
        <v>314</v>
      </c>
      <c r="D55" s="24">
        <v>224936</v>
      </c>
      <c r="E55" s="22">
        <v>7612.95892</v>
      </c>
      <c r="F55" s="23">
        <v>1.0108592957320199</v>
      </c>
    </row>
    <row r="56" spans="1:6" x14ac:dyDescent="0.2">
      <c r="A56" s="21" t="s">
        <v>150</v>
      </c>
      <c r="B56" s="21" t="s">
        <v>149</v>
      </c>
      <c r="C56" s="21" t="s">
        <v>151</v>
      </c>
      <c r="D56" s="24">
        <v>11612074</v>
      </c>
      <c r="E56" s="22">
        <v>7536.2360259999996</v>
      </c>
      <c r="F56" s="23">
        <v>1.00067192293646</v>
      </c>
    </row>
    <row r="57" spans="1:6" x14ac:dyDescent="0.2">
      <c r="A57" s="21" t="s">
        <v>193</v>
      </c>
      <c r="B57" s="21" t="s">
        <v>192</v>
      </c>
      <c r="C57" s="21" t="s">
        <v>146</v>
      </c>
      <c r="D57" s="24">
        <v>934057</v>
      </c>
      <c r="E57" s="22">
        <v>7463.5824590000002</v>
      </c>
      <c r="F57" s="23">
        <v>0.99102488105145803</v>
      </c>
    </row>
    <row r="58" spans="1:6" x14ac:dyDescent="0.2">
      <c r="A58" s="21" t="s">
        <v>445</v>
      </c>
      <c r="B58" s="21" t="s">
        <v>444</v>
      </c>
      <c r="C58" s="21" t="s">
        <v>244</v>
      </c>
      <c r="D58" s="24">
        <v>286027</v>
      </c>
      <c r="E58" s="22">
        <v>7405.8110839999999</v>
      </c>
      <c r="F58" s="23">
        <v>0.98335391736182698</v>
      </c>
    </row>
    <row r="59" spans="1:6" x14ac:dyDescent="0.2">
      <c r="A59" s="21" t="s">
        <v>143</v>
      </c>
      <c r="B59" s="21" t="s">
        <v>142</v>
      </c>
      <c r="C59" s="21" t="s">
        <v>126</v>
      </c>
      <c r="D59" s="24">
        <v>1637180</v>
      </c>
      <c r="E59" s="22">
        <v>7309.1901099999995</v>
      </c>
      <c r="F59" s="23">
        <v>0.97052444977150598</v>
      </c>
    </row>
    <row r="60" spans="1:6" x14ac:dyDescent="0.2">
      <c r="A60" s="21" t="s">
        <v>128</v>
      </c>
      <c r="B60" s="21" t="s">
        <v>127</v>
      </c>
      <c r="C60" s="21" t="s">
        <v>85</v>
      </c>
      <c r="D60" s="24">
        <v>630366</v>
      </c>
      <c r="E60" s="22">
        <v>7266.8592479999998</v>
      </c>
      <c r="F60" s="23">
        <v>0.96490369891776995</v>
      </c>
    </row>
    <row r="61" spans="1:6" x14ac:dyDescent="0.2">
      <c r="A61" s="21" t="s">
        <v>588</v>
      </c>
      <c r="B61" s="21" t="s">
        <v>587</v>
      </c>
      <c r="C61" s="21" t="s">
        <v>146</v>
      </c>
      <c r="D61" s="24">
        <v>419825</v>
      </c>
      <c r="E61" s="22">
        <v>5554.4946630000004</v>
      </c>
      <c r="F61" s="23">
        <v>0.73753354276440397</v>
      </c>
    </row>
    <row r="62" spans="1:6" x14ac:dyDescent="0.2">
      <c r="A62" s="21" t="s">
        <v>590</v>
      </c>
      <c r="B62" s="21" t="s">
        <v>589</v>
      </c>
      <c r="C62" s="21" t="s">
        <v>126</v>
      </c>
      <c r="D62" s="24">
        <v>2917419</v>
      </c>
      <c r="E62" s="22">
        <v>4708.714266</v>
      </c>
      <c r="F62" s="23">
        <v>0.62522964286954297</v>
      </c>
    </row>
    <row r="63" spans="1:6" x14ac:dyDescent="0.2">
      <c r="A63" s="21" t="s">
        <v>592</v>
      </c>
      <c r="B63" s="21" t="s">
        <v>591</v>
      </c>
      <c r="C63" s="21" t="s">
        <v>146</v>
      </c>
      <c r="D63" s="24">
        <v>150000</v>
      </c>
      <c r="E63" s="22">
        <v>4372.95</v>
      </c>
      <c r="F63" s="23">
        <v>0.58064639566863196</v>
      </c>
    </row>
    <row r="64" spans="1:6" x14ac:dyDescent="0.2">
      <c r="A64" s="21" t="s">
        <v>594</v>
      </c>
      <c r="B64" s="21" t="s">
        <v>593</v>
      </c>
      <c r="C64" s="21" t="s">
        <v>111</v>
      </c>
      <c r="D64" s="24">
        <v>532747</v>
      </c>
      <c r="E64" s="22">
        <v>4269.1680850000002</v>
      </c>
      <c r="F64" s="23">
        <v>0.56686608835198304</v>
      </c>
    </row>
    <row r="65" spans="1:9" x14ac:dyDescent="0.2">
      <c r="A65" s="21" t="s">
        <v>373</v>
      </c>
      <c r="B65" s="21" t="s">
        <v>372</v>
      </c>
      <c r="C65" s="21" t="s">
        <v>169</v>
      </c>
      <c r="D65" s="24">
        <v>650000</v>
      </c>
      <c r="E65" s="22">
        <v>4248.3999999999996</v>
      </c>
      <c r="F65" s="23">
        <v>0.56410847308078405</v>
      </c>
    </row>
    <row r="66" spans="1:9" x14ac:dyDescent="0.2">
      <c r="A66" s="21" t="s">
        <v>596</v>
      </c>
      <c r="B66" s="21" t="s">
        <v>595</v>
      </c>
      <c r="C66" s="21" t="s">
        <v>353</v>
      </c>
      <c r="D66" s="24">
        <v>11000</v>
      </c>
      <c r="E66" s="22">
        <v>3915.4940000000001</v>
      </c>
      <c r="F66" s="23">
        <v>0.51990475042297601</v>
      </c>
    </row>
    <row r="67" spans="1:9" x14ac:dyDescent="0.2">
      <c r="A67" s="21" t="s">
        <v>176</v>
      </c>
      <c r="B67" s="21" t="s">
        <v>175</v>
      </c>
      <c r="C67" s="21" t="s">
        <v>138</v>
      </c>
      <c r="D67" s="24">
        <v>220000</v>
      </c>
      <c r="E67" s="22">
        <v>3878.27</v>
      </c>
      <c r="F67" s="23">
        <v>0.51496209582313601</v>
      </c>
    </row>
    <row r="68" spans="1:9" x14ac:dyDescent="0.2">
      <c r="A68" s="21" t="s">
        <v>598</v>
      </c>
      <c r="B68" s="21" t="s">
        <v>597</v>
      </c>
      <c r="C68" s="21" t="s">
        <v>146</v>
      </c>
      <c r="D68" s="24">
        <v>350000</v>
      </c>
      <c r="E68" s="22">
        <v>3831.8</v>
      </c>
      <c r="F68" s="23">
        <v>0.50879174445695996</v>
      </c>
    </row>
    <row r="69" spans="1:9" x14ac:dyDescent="0.2">
      <c r="A69" s="21" t="s">
        <v>297</v>
      </c>
      <c r="B69" s="21" t="s">
        <v>296</v>
      </c>
      <c r="C69" s="21" t="s">
        <v>298</v>
      </c>
      <c r="D69" s="24">
        <v>1927265</v>
      </c>
      <c r="E69" s="22">
        <v>3791.8938880000001</v>
      </c>
      <c r="F69" s="23">
        <v>0.50349295528764704</v>
      </c>
    </row>
    <row r="70" spans="1:9" x14ac:dyDescent="0.2">
      <c r="A70" s="21" t="s">
        <v>600</v>
      </c>
      <c r="B70" s="21" t="s">
        <v>599</v>
      </c>
      <c r="C70" s="21" t="s">
        <v>111</v>
      </c>
      <c r="D70" s="24">
        <v>2053763</v>
      </c>
      <c r="E70" s="22">
        <v>3593.0583689999999</v>
      </c>
      <c r="F70" s="23">
        <v>0.47709129795375299</v>
      </c>
    </row>
    <row r="71" spans="1:9" x14ac:dyDescent="0.2">
      <c r="A71" s="21" t="s">
        <v>602</v>
      </c>
      <c r="B71" s="21" t="s">
        <v>601</v>
      </c>
      <c r="C71" s="21" t="s">
        <v>141</v>
      </c>
      <c r="D71" s="24">
        <v>135023</v>
      </c>
      <c r="E71" s="22">
        <v>3180.2642310000001</v>
      </c>
      <c r="F71" s="23">
        <v>0.42227991699059497</v>
      </c>
    </row>
    <row r="72" spans="1:9" x14ac:dyDescent="0.2">
      <c r="A72" s="21" t="s">
        <v>103</v>
      </c>
      <c r="B72" s="21" t="s">
        <v>102</v>
      </c>
      <c r="C72" s="21" t="s">
        <v>85</v>
      </c>
      <c r="D72" s="24">
        <v>518164</v>
      </c>
      <c r="E72" s="22">
        <v>2996.5424119999998</v>
      </c>
      <c r="F72" s="23">
        <v>0.39788507780697002</v>
      </c>
    </row>
    <row r="73" spans="1:9" x14ac:dyDescent="0.2">
      <c r="A73" s="21" t="s">
        <v>105</v>
      </c>
      <c r="B73" s="21" t="s">
        <v>104</v>
      </c>
      <c r="C73" s="21" t="s">
        <v>93</v>
      </c>
      <c r="D73" s="24">
        <v>173037</v>
      </c>
      <c r="E73" s="22">
        <v>1841.286717</v>
      </c>
      <c r="F73" s="23">
        <v>0.24448861652170201</v>
      </c>
    </row>
    <row r="74" spans="1:9" x14ac:dyDescent="0.2">
      <c r="A74" s="21" t="s">
        <v>455</v>
      </c>
      <c r="B74" s="21" t="s">
        <v>454</v>
      </c>
      <c r="C74" s="21" t="s">
        <v>304</v>
      </c>
      <c r="D74" s="24">
        <v>401269</v>
      </c>
      <c r="E74" s="22">
        <v>1720.8421069999999</v>
      </c>
      <c r="F74" s="23">
        <v>0.228495813339819</v>
      </c>
    </row>
    <row r="75" spans="1:9" x14ac:dyDescent="0.2">
      <c r="A75" s="20" t="s">
        <v>26</v>
      </c>
      <c r="B75" s="20"/>
      <c r="C75" s="20"/>
      <c r="D75" s="20"/>
      <c r="E75" s="25">
        <f>SUM(E7:E74)</f>
        <v>722256.86023199954</v>
      </c>
      <c r="F75" s="26">
        <f>SUM(F7:F74)</f>
        <v>95.902272525561344</v>
      </c>
      <c r="G75" s="14"/>
      <c r="H75" s="14"/>
      <c r="I75" s="14"/>
    </row>
    <row r="76" spans="1:9" x14ac:dyDescent="0.2">
      <c r="A76" s="21"/>
      <c r="B76" s="21"/>
      <c r="C76" s="21"/>
      <c r="D76" s="21"/>
      <c r="E76" s="22"/>
      <c r="F76" s="23"/>
    </row>
    <row r="77" spans="1:9" x14ac:dyDescent="0.2">
      <c r="A77" s="20" t="s">
        <v>232</v>
      </c>
      <c r="B77" s="21"/>
      <c r="C77" s="21"/>
      <c r="D77" s="21"/>
      <c r="E77" s="22"/>
      <c r="F77" s="23"/>
    </row>
    <row r="78" spans="1:9" x14ac:dyDescent="0.2">
      <c r="A78" s="21"/>
      <c r="B78" s="21" t="s">
        <v>233</v>
      </c>
      <c r="C78" s="21" t="s">
        <v>141</v>
      </c>
      <c r="D78" s="24">
        <v>8100</v>
      </c>
      <c r="E78" s="22">
        <v>8.0999999999999996E-4</v>
      </c>
      <c r="F78" s="23">
        <v>1.0755292891334E-7</v>
      </c>
    </row>
    <row r="79" spans="1:9" x14ac:dyDescent="0.2">
      <c r="A79" s="20" t="s">
        <v>26</v>
      </c>
      <c r="B79" s="20"/>
      <c r="C79" s="20"/>
      <c r="D79" s="20"/>
      <c r="E79" s="25">
        <f>SUM(E77:E78)</f>
        <v>8.0999999999999996E-4</v>
      </c>
      <c r="F79" s="26">
        <f>SUM(F77:F78)</f>
        <v>1.0755292891334E-7</v>
      </c>
      <c r="G79" s="14"/>
      <c r="H79" s="14"/>
      <c r="I79" s="14"/>
    </row>
    <row r="80" spans="1:9" x14ac:dyDescent="0.2">
      <c r="A80" s="21"/>
      <c r="B80" s="21"/>
      <c r="C80" s="21"/>
      <c r="D80" s="21"/>
      <c r="E80" s="22"/>
      <c r="F80" s="23"/>
    </row>
    <row r="81" spans="1:9" x14ac:dyDescent="0.2">
      <c r="A81" s="20" t="s">
        <v>29</v>
      </c>
      <c r="B81" s="20"/>
      <c r="C81" s="20"/>
      <c r="D81" s="20"/>
      <c r="E81" s="25">
        <f>E75+E79</f>
        <v>722256.86104199954</v>
      </c>
      <c r="F81" s="26">
        <f>F75+F79</f>
        <v>95.902272633114279</v>
      </c>
      <c r="G81" s="14"/>
      <c r="H81" s="14"/>
      <c r="I81" s="14"/>
    </row>
    <row r="82" spans="1:9" x14ac:dyDescent="0.2">
      <c r="A82" s="20"/>
      <c r="B82" s="20"/>
      <c r="C82" s="20"/>
      <c r="D82" s="20"/>
      <c r="E82" s="25"/>
      <c r="F82" s="26"/>
      <c r="G82" s="14"/>
      <c r="H82" s="14"/>
      <c r="I82" s="14"/>
    </row>
    <row r="83" spans="1:9" x14ac:dyDescent="0.2">
      <c r="A83" s="20" t="s">
        <v>31</v>
      </c>
      <c r="B83" s="20"/>
      <c r="C83" s="20"/>
      <c r="D83" s="20"/>
      <c r="E83" s="25">
        <f>E85-(E75+E79)</f>
        <v>30860.704591800459</v>
      </c>
      <c r="F83" s="26">
        <f>F85-(F75+F79)</f>
        <v>4.0977273668857208</v>
      </c>
      <c r="G83" s="14"/>
      <c r="H83" s="14"/>
      <c r="I83" s="14"/>
    </row>
    <row r="84" spans="1:9" x14ac:dyDescent="0.2">
      <c r="A84" s="20"/>
      <c r="B84" s="20"/>
      <c r="C84" s="20"/>
      <c r="D84" s="20"/>
      <c r="E84" s="25"/>
      <c r="F84" s="26"/>
      <c r="G84" s="14"/>
      <c r="H84" s="14"/>
      <c r="I84" s="14"/>
    </row>
    <row r="85" spans="1:9" x14ac:dyDescent="0.2">
      <c r="A85" s="27" t="s">
        <v>30</v>
      </c>
      <c r="B85" s="27"/>
      <c r="C85" s="27"/>
      <c r="D85" s="27"/>
      <c r="E85" s="28">
        <v>753117.5656338</v>
      </c>
      <c r="F85" s="29">
        <v>100</v>
      </c>
      <c r="G85" s="14"/>
      <c r="H85" s="14"/>
      <c r="I85" s="14"/>
    </row>
    <row r="86" spans="1:9" x14ac:dyDescent="0.2">
      <c r="F86" s="15" t="s">
        <v>603</v>
      </c>
    </row>
    <row r="87" spans="1:9" x14ac:dyDescent="0.2">
      <c r="A87" s="14" t="s">
        <v>33</v>
      </c>
    </row>
    <row r="88" spans="1:9" x14ac:dyDescent="0.2">
      <c r="A88" s="14" t="s">
        <v>43</v>
      </c>
    </row>
    <row r="90" spans="1:9" x14ac:dyDescent="0.2">
      <c r="A90" s="14" t="s">
        <v>34</v>
      </c>
    </row>
    <row r="91" spans="1:9" x14ac:dyDescent="0.2">
      <c r="A91" s="14" t="s">
        <v>35</v>
      </c>
    </row>
    <row r="92" spans="1:9" x14ac:dyDescent="0.2">
      <c r="A92" s="14" t="s">
        <v>36</v>
      </c>
      <c r="B92" s="14"/>
      <c r="C92" s="30" t="s">
        <v>38</v>
      </c>
      <c r="D92" s="14" t="s">
        <v>37</v>
      </c>
    </row>
    <row r="93" spans="1:9" x14ac:dyDescent="0.2">
      <c r="A93" s="7" t="s">
        <v>71</v>
      </c>
      <c r="C93" s="31">
        <v>1551.4041</v>
      </c>
      <c r="D93" s="31">
        <v>1525.0581</v>
      </c>
    </row>
    <row r="94" spans="1:9" x14ac:dyDescent="0.2">
      <c r="A94" s="7" t="s">
        <v>73</v>
      </c>
      <c r="C94" s="31">
        <v>67.566199999999995</v>
      </c>
      <c r="D94" s="31">
        <v>66.418800000000005</v>
      </c>
    </row>
    <row r="95" spans="1:9" x14ac:dyDescent="0.2">
      <c r="A95" s="7" t="s">
        <v>72</v>
      </c>
      <c r="C95" s="31">
        <v>1705.2102</v>
      </c>
      <c r="D95" s="31">
        <v>1683.0542</v>
      </c>
    </row>
    <row r="96" spans="1:9" x14ac:dyDescent="0.2">
      <c r="A96" s="7" t="s">
        <v>74</v>
      </c>
      <c r="C96" s="31">
        <v>79.015000000000001</v>
      </c>
      <c r="D96" s="31">
        <v>77.985500000000002</v>
      </c>
    </row>
    <row r="98" spans="1:4" x14ac:dyDescent="0.2">
      <c r="A98" s="7" t="s">
        <v>39</v>
      </c>
    </row>
    <row r="100" spans="1:4" x14ac:dyDescent="0.2">
      <c r="A100" s="14" t="s">
        <v>40</v>
      </c>
      <c r="D100" s="30" t="s">
        <v>41</v>
      </c>
    </row>
    <row r="102" spans="1:4" x14ac:dyDescent="0.2">
      <c r="A102" s="14" t="s">
        <v>240</v>
      </c>
      <c r="D102" s="49">
        <v>0.10899895350690836</v>
      </c>
    </row>
    <row r="104" spans="1:4" x14ac:dyDescent="0.2">
      <c r="A104" s="14" t="s">
        <v>1171</v>
      </c>
      <c r="D104" s="30" t="s">
        <v>41</v>
      </c>
    </row>
    <row r="105" spans="1:4" x14ac:dyDescent="0.2">
      <c r="A105" s="7" t="s">
        <v>1090</v>
      </c>
    </row>
    <row r="106" spans="1:4" x14ac:dyDescent="0.2">
      <c r="A106" s="50" t="s">
        <v>1091</v>
      </c>
    </row>
    <row r="107" spans="1:4" x14ac:dyDescent="0.2">
      <c r="A107" s="50"/>
    </row>
    <row r="108" spans="1:4" x14ac:dyDescent="0.2">
      <c r="A108" s="14" t="s">
        <v>789</v>
      </c>
    </row>
    <row r="109" spans="1:4" x14ac:dyDescent="0.2">
      <c r="A109" s="14"/>
    </row>
    <row r="110" spans="1:4" x14ac:dyDescent="0.2">
      <c r="A110" s="51" t="s">
        <v>781</v>
      </c>
    </row>
    <row r="111" spans="1:4" x14ac:dyDescent="0.2">
      <c r="A111" s="52"/>
    </row>
    <row r="112" spans="1:4"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1" t="s">
        <v>792</v>
      </c>
    </row>
    <row r="125" spans="1:1" x14ac:dyDescent="0.2">
      <c r="A125" s="53"/>
    </row>
    <row r="126" spans="1:1" x14ac:dyDescent="0.2">
      <c r="A126" s="51" t="s">
        <v>782</v>
      </c>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sheetData>
  <mergeCells count="1">
    <mergeCell ref="A1:F1"/>
  </mergeCells>
  <conditionalFormatting sqref="F2:F3 F5:F105 F241:F65538">
    <cfRule type="cellIs" dxfId="47" priority="2" stopIfTrue="1" operator="between">
      <formula>0.009</formula>
      <formula>-0.009</formula>
    </cfRule>
  </conditionalFormatting>
  <conditionalFormatting sqref="F106:F240">
    <cfRule type="cellIs" dxfId="46" priority="1" stopIfTrue="1" operator="between">
      <formula>0.009</formula>
      <formula>-0.009</formula>
    </cfRule>
  </conditionalFormatting>
  <hyperlinks>
    <hyperlink ref="A106" r:id="rId1" tooltip="https://www.franklintempletonindia.com/investor/reports"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0"/>
  <sheetViews>
    <sheetView workbookViewId="0">
      <selection sqref="A1:F1"/>
    </sheetView>
  </sheetViews>
  <sheetFormatPr defaultColWidth="9.140625" defaultRowHeight="11.25" x14ac:dyDescent="0.2"/>
  <cols>
    <col min="1" max="1" width="38.7109375" style="7" bestFit="1" customWidth="1"/>
    <col min="2" max="2" width="37" style="7" bestFit="1" customWidth="1"/>
    <col min="3" max="3" width="35.42578125" style="7" bestFit="1" customWidth="1"/>
    <col min="4" max="4" width="15.28515625" style="7" bestFit="1" customWidth="1"/>
    <col min="5" max="5" width="22.28515625" style="10" customWidth="1"/>
    <col min="6" max="6" width="14.7109375" style="11" bestFit="1" customWidth="1"/>
    <col min="7" max="16384" width="9.140625" style="7"/>
  </cols>
  <sheetData>
    <row r="1" spans="1:6" s="1" customFormat="1" ht="15" x14ac:dyDescent="0.2">
      <c r="A1" s="82" t="s">
        <v>16</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583651</v>
      </c>
      <c r="E7" s="22">
        <v>5355.8734020000002</v>
      </c>
      <c r="F7" s="23">
        <v>7.8563289823671196</v>
      </c>
    </row>
    <row r="8" spans="1:6" x14ac:dyDescent="0.2">
      <c r="A8" s="21" t="s">
        <v>110</v>
      </c>
      <c r="B8" s="21" t="s">
        <v>109</v>
      </c>
      <c r="C8" s="21" t="s">
        <v>111</v>
      </c>
      <c r="D8" s="24">
        <v>1257831</v>
      </c>
      <c r="E8" s="22">
        <v>4953.9673940000002</v>
      </c>
      <c r="F8" s="23">
        <v>7.2667881956751099</v>
      </c>
    </row>
    <row r="9" spans="1:6" x14ac:dyDescent="0.2">
      <c r="A9" s="21" t="s">
        <v>163</v>
      </c>
      <c r="B9" s="21" t="s">
        <v>162</v>
      </c>
      <c r="C9" s="21" t="s">
        <v>164</v>
      </c>
      <c r="D9" s="24">
        <v>164458</v>
      </c>
      <c r="E9" s="22">
        <v>4802.5025159999996</v>
      </c>
      <c r="F9" s="23">
        <v>7.04461007055406</v>
      </c>
    </row>
    <row r="10" spans="1:6" x14ac:dyDescent="0.2">
      <c r="A10" s="21" t="s">
        <v>100</v>
      </c>
      <c r="B10" s="21" t="s">
        <v>99</v>
      </c>
      <c r="C10" s="21" t="s">
        <v>101</v>
      </c>
      <c r="D10" s="24">
        <v>146143</v>
      </c>
      <c r="E10" s="22">
        <v>3537.3913149999998</v>
      </c>
      <c r="F10" s="23">
        <v>5.1888660959817496</v>
      </c>
    </row>
    <row r="11" spans="1:6" x14ac:dyDescent="0.2">
      <c r="A11" s="21" t="s">
        <v>467</v>
      </c>
      <c r="B11" s="21" t="s">
        <v>466</v>
      </c>
      <c r="C11" s="21" t="s">
        <v>90</v>
      </c>
      <c r="D11" s="24">
        <v>84623</v>
      </c>
      <c r="E11" s="22">
        <v>2776.1421380000002</v>
      </c>
      <c r="F11" s="23">
        <v>4.0722183481401197</v>
      </c>
    </row>
    <row r="12" spans="1:6" x14ac:dyDescent="0.2">
      <c r="A12" s="21" t="s">
        <v>168</v>
      </c>
      <c r="B12" s="21" t="s">
        <v>167</v>
      </c>
      <c r="C12" s="21" t="s">
        <v>169</v>
      </c>
      <c r="D12" s="24">
        <v>448620</v>
      </c>
      <c r="E12" s="22">
        <v>2692.1686199999999</v>
      </c>
      <c r="F12" s="23">
        <v>3.9490407571671202</v>
      </c>
    </row>
    <row r="13" spans="1:6" x14ac:dyDescent="0.2">
      <c r="A13" s="21" t="s">
        <v>143</v>
      </c>
      <c r="B13" s="21" t="s">
        <v>142</v>
      </c>
      <c r="C13" s="21" t="s">
        <v>126</v>
      </c>
      <c r="D13" s="24">
        <v>592755</v>
      </c>
      <c r="E13" s="22">
        <v>2646.3546980000001</v>
      </c>
      <c r="F13" s="23">
        <v>3.8818380404131898</v>
      </c>
    </row>
    <row r="14" spans="1:6" x14ac:dyDescent="0.2">
      <c r="A14" s="21" t="s">
        <v>89</v>
      </c>
      <c r="B14" s="21" t="s">
        <v>88</v>
      </c>
      <c r="C14" s="21" t="s">
        <v>90</v>
      </c>
      <c r="D14" s="24">
        <v>108417</v>
      </c>
      <c r="E14" s="22">
        <v>2563.411548</v>
      </c>
      <c r="F14" s="23">
        <v>3.7601718574540302</v>
      </c>
    </row>
    <row r="15" spans="1:6" x14ac:dyDescent="0.2">
      <c r="A15" s="21" t="s">
        <v>160</v>
      </c>
      <c r="B15" s="21" t="s">
        <v>159</v>
      </c>
      <c r="C15" s="21" t="s">
        <v>161</v>
      </c>
      <c r="D15" s="24">
        <v>122308</v>
      </c>
      <c r="E15" s="22">
        <v>2423.1049419999999</v>
      </c>
      <c r="F15" s="23">
        <v>3.5543613812908399</v>
      </c>
    </row>
    <row r="16" spans="1:6" x14ac:dyDescent="0.2">
      <c r="A16" s="21" t="s">
        <v>243</v>
      </c>
      <c r="B16" s="21" t="s">
        <v>242</v>
      </c>
      <c r="C16" s="21" t="s">
        <v>244</v>
      </c>
      <c r="D16" s="24">
        <v>10834</v>
      </c>
      <c r="E16" s="22">
        <v>2098.7462289999999</v>
      </c>
      <c r="F16" s="23">
        <v>3.0785718010752898</v>
      </c>
    </row>
    <row r="17" spans="1:6" x14ac:dyDescent="0.2">
      <c r="A17" s="21" t="s">
        <v>576</v>
      </c>
      <c r="B17" s="21" t="s">
        <v>575</v>
      </c>
      <c r="C17" s="21" t="s">
        <v>244</v>
      </c>
      <c r="D17" s="24">
        <v>3421818</v>
      </c>
      <c r="E17" s="22">
        <v>1839.227175</v>
      </c>
      <c r="F17" s="23">
        <v>2.6978930746783401</v>
      </c>
    </row>
    <row r="18" spans="1:6" x14ac:dyDescent="0.2">
      <c r="A18" s="21" t="s">
        <v>605</v>
      </c>
      <c r="B18" s="21" t="s">
        <v>604</v>
      </c>
      <c r="C18" s="21" t="s">
        <v>123</v>
      </c>
      <c r="D18" s="24">
        <v>156462</v>
      </c>
      <c r="E18" s="22">
        <v>1781.0851769999999</v>
      </c>
      <c r="F18" s="23">
        <v>2.6126067675356799</v>
      </c>
    </row>
    <row r="19" spans="1:6" x14ac:dyDescent="0.2">
      <c r="A19" s="21" t="s">
        <v>140</v>
      </c>
      <c r="B19" s="21" t="s">
        <v>139</v>
      </c>
      <c r="C19" s="21" t="s">
        <v>141</v>
      </c>
      <c r="D19" s="24">
        <v>218653</v>
      </c>
      <c r="E19" s="22">
        <v>1688.547793</v>
      </c>
      <c r="F19" s="23">
        <v>2.4768671640565998</v>
      </c>
    </row>
    <row r="20" spans="1:6" x14ac:dyDescent="0.2">
      <c r="A20" s="21" t="s">
        <v>545</v>
      </c>
      <c r="B20" s="21" t="s">
        <v>544</v>
      </c>
      <c r="C20" s="21" t="s">
        <v>111</v>
      </c>
      <c r="D20" s="24">
        <v>106878</v>
      </c>
      <c r="E20" s="22">
        <v>1684.023207</v>
      </c>
      <c r="F20" s="23">
        <v>2.4702302192565799</v>
      </c>
    </row>
    <row r="21" spans="1:6" x14ac:dyDescent="0.2">
      <c r="A21" s="21" t="s">
        <v>499</v>
      </c>
      <c r="B21" s="21" t="s">
        <v>498</v>
      </c>
      <c r="C21" s="21" t="s">
        <v>111</v>
      </c>
      <c r="D21" s="24">
        <v>274936</v>
      </c>
      <c r="E21" s="22">
        <v>1629.4082040000001</v>
      </c>
      <c r="F21" s="23">
        <v>2.39011752824698</v>
      </c>
    </row>
    <row r="22" spans="1:6" x14ac:dyDescent="0.2">
      <c r="A22" s="21" t="s">
        <v>145</v>
      </c>
      <c r="B22" s="21" t="s">
        <v>144</v>
      </c>
      <c r="C22" s="21" t="s">
        <v>146</v>
      </c>
      <c r="D22" s="24">
        <v>612257</v>
      </c>
      <c r="E22" s="22">
        <v>1560.6430929999999</v>
      </c>
      <c r="F22" s="23">
        <v>2.2892485767285802</v>
      </c>
    </row>
    <row r="23" spans="1:6" x14ac:dyDescent="0.2">
      <c r="A23" s="21" t="s">
        <v>367</v>
      </c>
      <c r="B23" s="21" t="s">
        <v>366</v>
      </c>
      <c r="C23" s="21" t="s">
        <v>93</v>
      </c>
      <c r="D23" s="24">
        <v>547930</v>
      </c>
      <c r="E23" s="22">
        <v>1524.615225</v>
      </c>
      <c r="F23" s="23">
        <v>2.2364006540283201</v>
      </c>
    </row>
    <row r="24" spans="1:6" x14ac:dyDescent="0.2">
      <c r="A24" s="21" t="s">
        <v>116</v>
      </c>
      <c r="B24" s="21" t="s">
        <v>115</v>
      </c>
      <c r="C24" s="21" t="s">
        <v>117</v>
      </c>
      <c r="D24" s="24">
        <v>812277</v>
      </c>
      <c r="E24" s="22">
        <v>1397.11644</v>
      </c>
      <c r="F24" s="23">
        <v>2.0493774881263702</v>
      </c>
    </row>
    <row r="25" spans="1:6" x14ac:dyDescent="0.2">
      <c r="A25" s="21" t="s">
        <v>130</v>
      </c>
      <c r="B25" s="21" t="s">
        <v>129</v>
      </c>
      <c r="C25" s="21" t="s">
        <v>101</v>
      </c>
      <c r="D25" s="24">
        <v>551423</v>
      </c>
      <c r="E25" s="22">
        <v>1385.450288</v>
      </c>
      <c r="F25" s="23">
        <v>2.0322648491240898</v>
      </c>
    </row>
    <row r="26" spans="1:6" x14ac:dyDescent="0.2">
      <c r="A26" s="21" t="s">
        <v>193</v>
      </c>
      <c r="B26" s="21" t="s">
        <v>192</v>
      </c>
      <c r="C26" s="21" t="s">
        <v>146</v>
      </c>
      <c r="D26" s="24">
        <v>171665</v>
      </c>
      <c r="E26" s="22">
        <v>1371.689183</v>
      </c>
      <c r="F26" s="23">
        <v>2.0120792024655101</v>
      </c>
    </row>
    <row r="27" spans="1:6" x14ac:dyDescent="0.2">
      <c r="A27" s="21" t="s">
        <v>487</v>
      </c>
      <c r="B27" s="21" t="s">
        <v>486</v>
      </c>
      <c r="C27" s="21" t="s">
        <v>90</v>
      </c>
      <c r="D27" s="24">
        <v>364498</v>
      </c>
      <c r="E27" s="22">
        <v>1354.4745680000001</v>
      </c>
      <c r="F27" s="23">
        <v>1.9868277320528001</v>
      </c>
    </row>
    <row r="28" spans="1:6" x14ac:dyDescent="0.2">
      <c r="A28" s="21" t="s">
        <v>122</v>
      </c>
      <c r="B28" s="21" t="s">
        <v>121</v>
      </c>
      <c r="C28" s="21" t="s">
        <v>123</v>
      </c>
      <c r="D28" s="24">
        <v>277426</v>
      </c>
      <c r="E28" s="22">
        <v>1345.377387</v>
      </c>
      <c r="F28" s="23">
        <v>1.9734834198587401</v>
      </c>
    </row>
    <row r="29" spans="1:6" x14ac:dyDescent="0.2">
      <c r="A29" s="21" t="s">
        <v>515</v>
      </c>
      <c r="B29" s="21" t="s">
        <v>514</v>
      </c>
      <c r="C29" s="21" t="s">
        <v>353</v>
      </c>
      <c r="D29" s="24">
        <v>202303</v>
      </c>
      <c r="E29" s="22">
        <v>1331.2548919999999</v>
      </c>
      <c r="F29" s="23">
        <v>1.9527676638197</v>
      </c>
    </row>
    <row r="30" spans="1:6" x14ac:dyDescent="0.2">
      <c r="A30" s="21" t="s">
        <v>568</v>
      </c>
      <c r="B30" s="21" t="s">
        <v>567</v>
      </c>
      <c r="C30" s="21" t="s">
        <v>518</v>
      </c>
      <c r="D30" s="24">
        <v>422746</v>
      </c>
      <c r="E30" s="22">
        <v>1305.6510209999999</v>
      </c>
      <c r="F30" s="23">
        <v>1.91521030973381</v>
      </c>
    </row>
    <row r="31" spans="1:6" x14ac:dyDescent="0.2">
      <c r="A31" s="21" t="s">
        <v>200</v>
      </c>
      <c r="B31" s="21" t="s">
        <v>199</v>
      </c>
      <c r="C31" s="21" t="s">
        <v>201</v>
      </c>
      <c r="D31" s="24">
        <v>123570</v>
      </c>
      <c r="E31" s="22">
        <v>1151.2399049999999</v>
      </c>
      <c r="F31" s="23">
        <v>1.68871045905074</v>
      </c>
    </row>
    <row r="32" spans="1:6" x14ac:dyDescent="0.2">
      <c r="A32" s="21" t="s">
        <v>517</v>
      </c>
      <c r="B32" s="21" t="s">
        <v>516</v>
      </c>
      <c r="C32" s="21" t="s">
        <v>518</v>
      </c>
      <c r="D32" s="24">
        <v>34755</v>
      </c>
      <c r="E32" s="22">
        <v>1149.869175</v>
      </c>
      <c r="F32" s="23">
        <v>1.6866997868376901</v>
      </c>
    </row>
    <row r="33" spans="1:9" x14ac:dyDescent="0.2">
      <c r="A33" s="21" t="s">
        <v>495</v>
      </c>
      <c r="B33" s="21" t="s">
        <v>494</v>
      </c>
      <c r="C33" s="21" t="s">
        <v>164</v>
      </c>
      <c r="D33" s="24">
        <v>63173</v>
      </c>
      <c r="E33" s="22">
        <v>1145.2001439999999</v>
      </c>
      <c r="F33" s="23">
        <v>1.6798509611071999</v>
      </c>
    </row>
    <row r="34" spans="1:9" x14ac:dyDescent="0.2">
      <c r="A34" s="21" t="s">
        <v>369</v>
      </c>
      <c r="B34" s="21" t="s">
        <v>368</v>
      </c>
      <c r="C34" s="21" t="s">
        <v>151</v>
      </c>
      <c r="D34" s="24">
        <v>30311</v>
      </c>
      <c r="E34" s="22">
        <v>1144.6039820000001</v>
      </c>
      <c r="F34" s="23">
        <v>1.67897647352185</v>
      </c>
    </row>
    <row r="35" spans="1:9" x14ac:dyDescent="0.2">
      <c r="A35" s="21" t="s">
        <v>607</v>
      </c>
      <c r="B35" s="21" t="s">
        <v>606</v>
      </c>
      <c r="C35" s="21" t="s">
        <v>518</v>
      </c>
      <c r="D35" s="24">
        <v>275264</v>
      </c>
      <c r="E35" s="22">
        <v>1029.9002559999999</v>
      </c>
      <c r="F35" s="23">
        <v>1.51072189778397</v>
      </c>
    </row>
    <row r="36" spans="1:9" x14ac:dyDescent="0.2">
      <c r="A36" s="21" t="s">
        <v>445</v>
      </c>
      <c r="B36" s="21" t="s">
        <v>444</v>
      </c>
      <c r="C36" s="21" t="s">
        <v>244</v>
      </c>
      <c r="D36" s="24">
        <v>30340</v>
      </c>
      <c r="E36" s="22">
        <v>785.56327999999996</v>
      </c>
      <c r="F36" s="23">
        <v>1.15231318982311</v>
      </c>
    </row>
    <row r="37" spans="1:9" x14ac:dyDescent="0.2">
      <c r="A37" s="21" t="s">
        <v>609</v>
      </c>
      <c r="B37" s="21" t="s">
        <v>608</v>
      </c>
      <c r="C37" s="21" t="s">
        <v>111</v>
      </c>
      <c r="D37" s="24">
        <v>27048</v>
      </c>
      <c r="E37" s="22">
        <v>735.36749999999995</v>
      </c>
      <c r="F37" s="23">
        <v>1.0786828905969801</v>
      </c>
    </row>
    <row r="38" spans="1:9" x14ac:dyDescent="0.2">
      <c r="A38" s="21" t="s">
        <v>377</v>
      </c>
      <c r="B38" s="21" t="s">
        <v>376</v>
      </c>
      <c r="C38" s="21" t="s">
        <v>151</v>
      </c>
      <c r="D38" s="24">
        <v>13002</v>
      </c>
      <c r="E38" s="22">
        <v>697.77183300000002</v>
      </c>
      <c r="F38" s="23">
        <v>1.02353522258951</v>
      </c>
    </row>
    <row r="39" spans="1:9" x14ac:dyDescent="0.2">
      <c r="A39" s="21" t="s">
        <v>594</v>
      </c>
      <c r="B39" s="21" t="s">
        <v>593</v>
      </c>
      <c r="C39" s="21" t="s">
        <v>111</v>
      </c>
      <c r="D39" s="24">
        <v>86562</v>
      </c>
      <c r="E39" s="22">
        <v>693.66458699999998</v>
      </c>
      <c r="F39" s="23">
        <v>1.0175104581177701</v>
      </c>
    </row>
    <row r="40" spans="1:9" x14ac:dyDescent="0.2">
      <c r="A40" s="21" t="s">
        <v>268</v>
      </c>
      <c r="B40" s="21" t="s">
        <v>267</v>
      </c>
      <c r="C40" s="21" t="s">
        <v>164</v>
      </c>
      <c r="D40" s="24">
        <v>665366</v>
      </c>
      <c r="E40" s="22">
        <v>687.32307800000001</v>
      </c>
      <c r="F40" s="23">
        <v>1.00820833739736</v>
      </c>
    </row>
    <row r="41" spans="1:9" x14ac:dyDescent="0.2">
      <c r="A41" s="21" t="s">
        <v>611</v>
      </c>
      <c r="B41" s="21" t="s">
        <v>610</v>
      </c>
      <c r="C41" s="21" t="s">
        <v>146</v>
      </c>
      <c r="D41" s="24">
        <v>128530</v>
      </c>
      <c r="E41" s="22">
        <v>683.52254000000005</v>
      </c>
      <c r="F41" s="23">
        <v>1.0026334713396901</v>
      </c>
    </row>
    <row r="42" spans="1:9" x14ac:dyDescent="0.2">
      <c r="A42" s="21" t="s">
        <v>613</v>
      </c>
      <c r="B42" s="21" t="s">
        <v>612</v>
      </c>
      <c r="C42" s="21" t="s">
        <v>311</v>
      </c>
      <c r="D42" s="24">
        <v>61551</v>
      </c>
      <c r="E42" s="22">
        <v>613.54036799999994</v>
      </c>
      <c r="F42" s="23">
        <v>0.89997925887692398</v>
      </c>
    </row>
    <row r="43" spans="1:9" x14ac:dyDescent="0.2">
      <c r="A43" s="20" t="s">
        <v>26</v>
      </c>
      <c r="B43" s="20"/>
      <c r="C43" s="20"/>
      <c r="D43" s="20"/>
      <c r="E43" s="25">
        <f>SUM(E7:E42)</f>
        <v>65565.793102999989</v>
      </c>
      <c r="F43" s="26">
        <f>SUM(F7:F42)</f>
        <v>96.175992586873534</v>
      </c>
      <c r="G43" s="14"/>
      <c r="H43" s="14"/>
      <c r="I43" s="14"/>
    </row>
    <row r="44" spans="1:9" x14ac:dyDescent="0.2">
      <c r="A44" s="21"/>
      <c r="B44" s="21"/>
      <c r="C44" s="21"/>
      <c r="D44" s="21"/>
      <c r="E44" s="22"/>
      <c r="F44" s="23"/>
    </row>
    <row r="45" spans="1:9" x14ac:dyDescent="0.2">
      <c r="A45" s="20" t="s">
        <v>232</v>
      </c>
      <c r="B45" s="21"/>
      <c r="C45" s="21"/>
      <c r="D45" s="21"/>
      <c r="E45" s="22"/>
      <c r="F45" s="23"/>
    </row>
    <row r="46" spans="1:9" x14ac:dyDescent="0.2">
      <c r="A46" s="21"/>
      <c r="B46" s="21" t="s">
        <v>233</v>
      </c>
      <c r="C46" s="21" t="s">
        <v>141</v>
      </c>
      <c r="D46" s="24">
        <v>98000</v>
      </c>
      <c r="E46" s="22">
        <v>9.7999999999999997E-3</v>
      </c>
      <c r="F46" s="23">
        <v>1.43752509158352E-5</v>
      </c>
    </row>
    <row r="47" spans="1:9" x14ac:dyDescent="0.2">
      <c r="A47" s="21"/>
      <c r="B47" s="21" t="s">
        <v>614</v>
      </c>
      <c r="C47" s="21" t="s">
        <v>201</v>
      </c>
      <c r="D47" s="24">
        <v>23815</v>
      </c>
      <c r="E47" s="22">
        <v>2.3814999999999999E-3</v>
      </c>
      <c r="F47" s="23">
        <v>3.4933326587817798E-6</v>
      </c>
    </row>
    <row r="48" spans="1:9" x14ac:dyDescent="0.2">
      <c r="A48" s="20" t="s">
        <v>26</v>
      </c>
      <c r="B48" s="20"/>
      <c r="C48" s="20"/>
      <c r="D48" s="20"/>
      <c r="E48" s="25">
        <f>SUM(E45:E47)</f>
        <v>1.21815E-2</v>
      </c>
      <c r="F48" s="26">
        <f>SUM(F45:F47)</f>
        <v>1.7868583574616981E-5</v>
      </c>
      <c r="G48" s="14"/>
      <c r="H48" s="14"/>
      <c r="I48" s="14"/>
    </row>
    <row r="49" spans="1:9" x14ac:dyDescent="0.2">
      <c r="A49" s="21"/>
      <c r="B49" s="21"/>
      <c r="C49" s="21"/>
      <c r="D49" s="21"/>
      <c r="E49" s="22"/>
      <c r="F49" s="23"/>
    </row>
    <row r="50" spans="1:9" x14ac:dyDescent="0.2">
      <c r="A50" s="20" t="s">
        <v>29</v>
      </c>
      <c r="B50" s="20"/>
      <c r="C50" s="20"/>
      <c r="D50" s="20"/>
      <c r="E50" s="25">
        <f>E43+E48</f>
        <v>65565.805284499991</v>
      </c>
      <c r="F50" s="26">
        <f>F43+F48</f>
        <v>96.176010455457103</v>
      </c>
      <c r="G50" s="14"/>
      <c r="H50" s="14"/>
      <c r="I50" s="14"/>
    </row>
    <row r="51" spans="1:9" x14ac:dyDescent="0.2">
      <c r="A51" s="20"/>
      <c r="B51" s="20"/>
      <c r="C51" s="20"/>
      <c r="D51" s="20"/>
      <c r="E51" s="25"/>
      <c r="F51" s="26"/>
      <c r="G51" s="14"/>
      <c r="H51" s="14"/>
      <c r="I51" s="14"/>
    </row>
    <row r="52" spans="1:9" x14ac:dyDescent="0.2">
      <c r="A52" s="20" t="s">
        <v>31</v>
      </c>
      <c r="B52" s="20"/>
      <c r="C52" s="20"/>
      <c r="D52" s="20"/>
      <c r="E52" s="25">
        <f>E54-(E43+E48)</f>
        <v>2606.9178031000047</v>
      </c>
      <c r="F52" s="26">
        <f>F54-(F43+F48)</f>
        <v>3.8239895445428971</v>
      </c>
      <c r="G52" s="14"/>
      <c r="H52" s="14"/>
      <c r="I52" s="14"/>
    </row>
    <row r="53" spans="1:9" x14ac:dyDescent="0.2">
      <c r="A53" s="20"/>
      <c r="B53" s="20"/>
      <c r="C53" s="20"/>
      <c r="D53" s="20"/>
      <c r="E53" s="25"/>
      <c r="F53" s="26"/>
      <c r="G53" s="14"/>
      <c r="H53" s="14"/>
      <c r="I53" s="14"/>
    </row>
    <row r="54" spans="1:9" x14ac:dyDescent="0.2">
      <c r="A54" s="27" t="s">
        <v>30</v>
      </c>
      <c r="B54" s="27"/>
      <c r="C54" s="27"/>
      <c r="D54" s="27"/>
      <c r="E54" s="28">
        <v>68172.723087599996</v>
      </c>
      <c r="F54" s="29">
        <v>100</v>
      </c>
      <c r="G54" s="14"/>
      <c r="H54" s="14"/>
      <c r="I54" s="14"/>
    </row>
    <row r="55" spans="1:9" x14ac:dyDescent="0.2">
      <c r="F55" s="15" t="s">
        <v>603</v>
      </c>
    </row>
    <row r="56" spans="1:9" x14ac:dyDescent="0.2">
      <c r="A56" s="14" t="s">
        <v>33</v>
      </c>
    </row>
    <row r="57" spans="1:9" x14ac:dyDescent="0.2">
      <c r="A57" s="14" t="s">
        <v>43</v>
      </c>
    </row>
    <row r="59" spans="1:9" x14ac:dyDescent="0.2">
      <c r="A59" s="14" t="s">
        <v>34</v>
      </c>
    </row>
    <row r="60" spans="1:9" x14ac:dyDescent="0.2">
      <c r="A60" s="14" t="s">
        <v>35</v>
      </c>
    </row>
    <row r="61" spans="1:9" x14ac:dyDescent="0.2">
      <c r="A61" s="14" t="s">
        <v>36</v>
      </c>
      <c r="B61" s="14"/>
      <c r="C61" s="30" t="s">
        <v>38</v>
      </c>
      <c r="D61" s="14" t="s">
        <v>37</v>
      </c>
    </row>
    <row r="62" spans="1:9" x14ac:dyDescent="0.2">
      <c r="A62" s="7" t="s">
        <v>71</v>
      </c>
      <c r="C62" s="31">
        <v>119.646</v>
      </c>
      <c r="D62" s="31">
        <v>123.0629</v>
      </c>
    </row>
    <row r="63" spans="1:9" x14ac:dyDescent="0.2">
      <c r="A63" s="7" t="s">
        <v>73</v>
      </c>
      <c r="C63" s="31">
        <v>24.297899999999998</v>
      </c>
      <c r="D63" s="31">
        <v>22.693000000000001</v>
      </c>
    </row>
    <row r="64" spans="1:9" x14ac:dyDescent="0.2">
      <c r="A64" s="7" t="s">
        <v>72</v>
      </c>
      <c r="C64" s="31">
        <v>128.07419999999999</v>
      </c>
      <c r="D64" s="31">
        <v>132.20849999999999</v>
      </c>
    </row>
    <row r="65" spans="1:4" x14ac:dyDescent="0.2">
      <c r="A65" s="7" t="s">
        <v>74</v>
      </c>
      <c r="C65" s="31">
        <v>26.66</v>
      </c>
      <c r="D65" s="31">
        <v>24.953299999999999</v>
      </c>
    </row>
    <row r="67" spans="1:4" x14ac:dyDescent="0.2">
      <c r="A67" s="14" t="s">
        <v>40</v>
      </c>
    </row>
    <row r="68" spans="1:4" x14ac:dyDescent="0.2">
      <c r="A68" s="84" t="s">
        <v>58</v>
      </c>
      <c r="B68" s="85"/>
      <c r="C68" s="34" t="s">
        <v>59</v>
      </c>
    </row>
    <row r="69" spans="1:4" x14ac:dyDescent="0.2">
      <c r="A69" s="80" t="s">
        <v>73</v>
      </c>
      <c r="B69" s="81"/>
      <c r="C69" s="35">
        <v>2.25</v>
      </c>
    </row>
    <row r="70" spans="1:4" x14ac:dyDescent="0.2">
      <c r="A70" s="80" t="s">
        <v>74</v>
      </c>
      <c r="B70" s="81"/>
      <c r="C70" s="35">
        <v>2.5</v>
      </c>
    </row>
    <row r="71" spans="1:4" x14ac:dyDescent="0.2">
      <c r="A71" s="7" t="s">
        <v>60</v>
      </c>
    </row>
    <row r="72" spans="1:4" x14ac:dyDescent="0.2">
      <c r="A72" s="7" t="s">
        <v>39</v>
      </c>
    </row>
    <row r="74" spans="1:4" x14ac:dyDescent="0.2">
      <c r="A74" s="14" t="s">
        <v>240</v>
      </c>
      <c r="D74" s="49">
        <v>0.12070452303427998</v>
      </c>
    </row>
    <row r="75" spans="1:4" x14ac:dyDescent="0.2">
      <c r="A75" s="14"/>
      <c r="D75" s="49"/>
    </row>
    <row r="76" spans="1:4" x14ac:dyDescent="0.2">
      <c r="A76" s="14" t="s">
        <v>1171</v>
      </c>
      <c r="D76" s="30" t="s">
        <v>41</v>
      </c>
    </row>
    <row r="77" spans="1:4" x14ac:dyDescent="0.2">
      <c r="A77" s="7" t="s">
        <v>1090</v>
      </c>
    </row>
    <row r="78" spans="1:4" x14ac:dyDescent="0.2">
      <c r="A78" s="50" t="s">
        <v>1091</v>
      </c>
    </row>
    <row r="80" spans="1:4" x14ac:dyDescent="0.2">
      <c r="A80" s="14" t="s">
        <v>789</v>
      </c>
    </row>
    <row r="81" spans="1:1" x14ac:dyDescent="0.2">
      <c r="A81" s="14"/>
    </row>
    <row r="82" spans="1:1" x14ac:dyDescent="0.2">
      <c r="A82" s="51" t="s">
        <v>781</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1" t="s">
        <v>793</v>
      </c>
    </row>
    <row r="97" spans="1:1" x14ac:dyDescent="0.2">
      <c r="A97" s="53"/>
    </row>
    <row r="98" spans="1:1" x14ac:dyDescent="0.2">
      <c r="A98" s="51" t="s">
        <v>782</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sheetData>
  <mergeCells count="4">
    <mergeCell ref="A1:F1"/>
    <mergeCell ref="A68:B68"/>
    <mergeCell ref="A69:B69"/>
    <mergeCell ref="A70:B70"/>
  </mergeCells>
  <conditionalFormatting sqref="F2:F3 F5:F79 F213:F65538">
    <cfRule type="cellIs" dxfId="45" priority="2" stopIfTrue="1" operator="between">
      <formula>0.009</formula>
      <formula>-0.009</formula>
    </cfRule>
  </conditionalFormatting>
  <conditionalFormatting sqref="F80:F113">
    <cfRule type="cellIs" dxfId="44" priority="1" stopIfTrue="1" operator="between">
      <formula>0.009</formula>
      <formula>-0.009</formula>
    </cfRule>
  </conditionalFormatting>
  <hyperlinks>
    <hyperlink ref="A78" r:id="rId1" tooltip="https://www.franklintempletonindia.com/investor/reports"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87"/>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17</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84</v>
      </c>
      <c r="B7" s="21" t="s">
        <v>83</v>
      </c>
      <c r="C7" s="21" t="s">
        <v>85</v>
      </c>
      <c r="D7" s="24">
        <v>5100000</v>
      </c>
      <c r="E7" s="22">
        <v>86067.6</v>
      </c>
      <c r="F7" s="23">
        <v>10.4097326142676</v>
      </c>
    </row>
    <row r="8" spans="1:6" x14ac:dyDescent="0.2">
      <c r="A8" s="21" t="s">
        <v>87</v>
      </c>
      <c r="B8" s="21" t="s">
        <v>86</v>
      </c>
      <c r="C8" s="21" t="s">
        <v>85</v>
      </c>
      <c r="D8" s="24">
        <v>8650000</v>
      </c>
      <c r="E8" s="22">
        <v>79376.725000000006</v>
      </c>
      <c r="F8" s="23">
        <v>9.60048244689348</v>
      </c>
    </row>
    <row r="9" spans="1:6" x14ac:dyDescent="0.2">
      <c r="A9" s="21" t="s">
        <v>89</v>
      </c>
      <c r="B9" s="21" t="s">
        <v>88</v>
      </c>
      <c r="C9" s="21" t="s">
        <v>90</v>
      </c>
      <c r="D9" s="24">
        <v>2200000</v>
      </c>
      <c r="E9" s="22">
        <v>52016.800000000003</v>
      </c>
      <c r="F9" s="23">
        <v>6.2913451687956199</v>
      </c>
    </row>
    <row r="10" spans="1:6" x14ac:dyDescent="0.2">
      <c r="A10" s="21" t="s">
        <v>95</v>
      </c>
      <c r="B10" s="21" t="s">
        <v>94</v>
      </c>
      <c r="C10" s="21" t="s">
        <v>85</v>
      </c>
      <c r="D10" s="24">
        <v>4970000</v>
      </c>
      <c r="E10" s="22">
        <v>42742</v>
      </c>
      <c r="F10" s="23">
        <v>5.1695735840086696</v>
      </c>
    </row>
    <row r="11" spans="1:6" x14ac:dyDescent="0.2">
      <c r="A11" s="21" t="s">
        <v>97</v>
      </c>
      <c r="B11" s="21" t="s">
        <v>96</v>
      </c>
      <c r="C11" s="21" t="s">
        <v>98</v>
      </c>
      <c r="D11" s="24">
        <v>5100000</v>
      </c>
      <c r="E11" s="22">
        <v>40764.300000000003</v>
      </c>
      <c r="F11" s="23">
        <v>4.9303740688457403</v>
      </c>
    </row>
    <row r="12" spans="1:6" x14ac:dyDescent="0.2">
      <c r="A12" s="21" t="s">
        <v>92</v>
      </c>
      <c r="B12" s="21" t="s">
        <v>91</v>
      </c>
      <c r="C12" s="21" t="s">
        <v>93</v>
      </c>
      <c r="D12" s="24">
        <v>3000000</v>
      </c>
      <c r="E12" s="22">
        <v>37582.5</v>
      </c>
      <c r="F12" s="23">
        <v>4.5455406677508297</v>
      </c>
    </row>
    <row r="13" spans="1:6" x14ac:dyDescent="0.2">
      <c r="A13" s="21" t="s">
        <v>616</v>
      </c>
      <c r="B13" s="21" t="s">
        <v>615</v>
      </c>
      <c r="C13" s="21" t="s">
        <v>111</v>
      </c>
      <c r="D13" s="24">
        <v>1854000</v>
      </c>
      <c r="E13" s="22">
        <v>35134.226999999999</v>
      </c>
      <c r="F13" s="23">
        <v>4.2494261333995702</v>
      </c>
    </row>
    <row r="14" spans="1:6" x14ac:dyDescent="0.2">
      <c r="A14" s="21" t="s">
        <v>107</v>
      </c>
      <c r="B14" s="21" t="s">
        <v>106</v>
      </c>
      <c r="C14" s="21" t="s">
        <v>108</v>
      </c>
      <c r="D14" s="24">
        <v>3450000</v>
      </c>
      <c r="E14" s="22">
        <v>34073.925000000003</v>
      </c>
      <c r="F14" s="23">
        <v>4.1211843756373803</v>
      </c>
    </row>
    <row r="15" spans="1:6" x14ac:dyDescent="0.2">
      <c r="A15" s="21" t="s">
        <v>103</v>
      </c>
      <c r="B15" s="21" t="s">
        <v>102</v>
      </c>
      <c r="C15" s="21" t="s">
        <v>85</v>
      </c>
      <c r="D15" s="24">
        <v>5600000</v>
      </c>
      <c r="E15" s="22">
        <v>32384.799999999999</v>
      </c>
      <c r="F15" s="23">
        <v>3.9168875252305502</v>
      </c>
    </row>
    <row r="16" spans="1:6" x14ac:dyDescent="0.2">
      <c r="A16" s="21" t="s">
        <v>182</v>
      </c>
      <c r="B16" s="21" t="s">
        <v>181</v>
      </c>
      <c r="C16" s="21" t="s">
        <v>108</v>
      </c>
      <c r="D16" s="24">
        <v>3466950</v>
      </c>
      <c r="E16" s="22">
        <v>31481.639480000002</v>
      </c>
      <c r="F16" s="23">
        <v>3.8076517672802499</v>
      </c>
    </row>
    <row r="17" spans="1:6" x14ac:dyDescent="0.2">
      <c r="A17" s="21" t="s">
        <v>148</v>
      </c>
      <c r="B17" s="21" t="s">
        <v>147</v>
      </c>
      <c r="C17" s="21" t="s">
        <v>123</v>
      </c>
      <c r="D17" s="24">
        <v>355000</v>
      </c>
      <c r="E17" s="22">
        <v>30492.9025</v>
      </c>
      <c r="F17" s="23">
        <v>3.6880656792792101</v>
      </c>
    </row>
    <row r="18" spans="1:6" x14ac:dyDescent="0.2">
      <c r="A18" s="21" t="s">
        <v>219</v>
      </c>
      <c r="B18" s="21" t="s">
        <v>218</v>
      </c>
      <c r="C18" s="21" t="s">
        <v>220</v>
      </c>
      <c r="D18" s="24">
        <v>1100000</v>
      </c>
      <c r="E18" s="22">
        <v>27030.3</v>
      </c>
      <c r="F18" s="23">
        <v>3.2692696843346001</v>
      </c>
    </row>
    <row r="19" spans="1:6" x14ac:dyDescent="0.2">
      <c r="A19" s="21" t="s">
        <v>128</v>
      </c>
      <c r="B19" s="21" t="s">
        <v>127</v>
      </c>
      <c r="C19" s="21" t="s">
        <v>85</v>
      </c>
      <c r="D19" s="24">
        <v>2250000</v>
      </c>
      <c r="E19" s="22">
        <v>25938</v>
      </c>
      <c r="F19" s="23">
        <v>3.1371578218618001</v>
      </c>
    </row>
    <row r="20" spans="1:6" x14ac:dyDescent="0.2">
      <c r="A20" s="21" t="s">
        <v>618</v>
      </c>
      <c r="B20" s="21" t="s">
        <v>617</v>
      </c>
      <c r="C20" s="21" t="s">
        <v>154</v>
      </c>
      <c r="D20" s="24">
        <v>4400000</v>
      </c>
      <c r="E20" s="22">
        <v>23309</v>
      </c>
      <c r="F20" s="23">
        <v>2.8191846584076101</v>
      </c>
    </row>
    <row r="21" spans="1:6" x14ac:dyDescent="0.2">
      <c r="A21" s="21" t="s">
        <v>620</v>
      </c>
      <c r="B21" s="21" t="s">
        <v>619</v>
      </c>
      <c r="C21" s="21" t="s">
        <v>295</v>
      </c>
      <c r="D21" s="24">
        <v>1150000</v>
      </c>
      <c r="E21" s="22">
        <v>23240.924999999999</v>
      </c>
      <c r="F21" s="23">
        <v>2.8109511007422898</v>
      </c>
    </row>
    <row r="22" spans="1:6" x14ac:dyDescent="0.2">
      <c r="A22" s="21" t="s">
        <v>545</v>
      </c>
      <c r="B22" s="21" t="s">
        <v>544</v>
      </c>
      <c r="C22" s="21" t="s">
        <v>111</v>
      </c>
      <c r="D22" s="24">
        <v>1450000</v>
      </c>
      <c r="E22" s="22">
        <v>22846.924999999999</v>
      </c>
      <c r="F22" s="23">
        <v>2.7632974581401801</v>
      </c>
    </row>
    <row r="23" spans="1:6" x14ac:dyDescent="0.2">
      <c r="A23" s="21" t="s">
        <v>100</v>
      </c>
      <c r="B23" s="21" t="s">
        <v>99</v>
      </c>
      <c r="C23" s="21" t="s">
        <v>101</v>
      </c>
      <c r="D23" s="24">
        <v>900000</v>
      </c>
      <c r="E23" s="22">
        <v>21784.5</v>
      </c>
      <c r="F23" s="23">
        <v>2.6347989270702601</v>
      </c>
    </row>
    <row r="24" spans="1:6" x14ac:dyDescent="0.2">
      <c r="A24" s="21" t="s">
        <v>549</v>
      </c>
      <c r="B24" s="21" t="s">
        <v>548</v>
      </c>
      <c r="C24" s="21" t="s">
        <v>161</v>
      </c>
      <c r="D24" s="24">
        <v>14000000</v>
      </c>
      <c r="E24" s="22">
        <v>20433</v>
      </c>
      <c r="F24" s="23">
        <v>2.4713372570784999</v>
      </c>
    </row>
    <row r="25" spans="1:6" x14ac:dyDescent="0.2">
      <c r="A25" s="21" t="s">
        <v>622</v>
      </c>
      <c r="B25" s="21" t="s">
        <v>621</v>
      </c>
      <c r="C25" s="21" t="s">
        <v>244</v>
      </c>
      <c r="D25" s="24">
        <v>24000000</v>
      </c>
      <c r="E25" s="22">
        <v>17616</v>
      </c>
      <c r="F25" s="23">
        <v>2.13062580730656</v>
      </c>
    </row>
    <row r="26" spans="1:6" x14ac:dyDescent="0.2">
      <c r="A26" s="21" t="s">
        <v>563</v>
      </c>
      <c r="B26" s="21" t="s">
        <v>562</v>
      </c>
      <c r="C26" s="21" t="s">
        <v>564</v>
      </c>
      <c r="D26" s="24">
        <v>15500000</v>
      </c>
      <c r="E26" s="22">
        <v>16732.25</v>
      </c>
      <c r="F26" s="23">
        <v>2.0237377193633699</v>
      </c>
    </row>
    <row r="27" spans="1:6" x14ac:dyDescent="0.2">
      <c r="A27" s="21" t="s">
        <v>465</v>
      </c>
      <c r="B27" s="21" t="s">
        <v>464</v>
      </c>
      <c r="C27" s="21" t="s">
        <v>426</v>
      </c>
      <c r="D27" s="24">
        <v>3157370</v>
      </c>
      <c r="E27" s="22">
        <v>14478.120140000001</v>
      </c>
      <c r="F27" s="23">
        <v>1.7511044738629</v>
      </c>
    </row>
    <row r="28" spans="1:6" x14ac:dyDescent="0.2">
      <c r="A28" s="21" t="s">
        <v>428</v>
      </c>
      <c r="B28" s="21" t="s">
        <v>427</v>
      </c>
      <c r="C28" s="21" t="s">
        <v>304</v>
      </c>
      <c r="D28" s="24">
        <v>753061</v>
      </c>
      <c r="E28" s="22">
        <v>14219.2978</v>
      </c>
      <c r="F28" s="23">
        <v>1.71980034369081</v>
      </c>
    </row>
    <row r="29" spans="1:6" x14ac:dyDescent="0.2">
      <c r="A29" s="21" t="s">
        <v>143</v>
      </c>
      <c r="B29" s="21" t="s">
        <v>142</v>
      </c>
      <c r="C29" s="21" t="s">
        <v>126</v>
      </c>
      <c r="D29" s="24">
        <v>2850000</v>
      </c>
      <c r="E29" s="22">
        <v>12723.825000000001</v>
      </c>
      <c r="F29" s="23">
        <v>1.5389254037609199</v>
      </c>
    </row>
    <row r="30" spans="1:6" x14ac:dyDescent="0.2">
      <c r="A30" s="21" t="s">
        <v>266</v>
      </c>
      <c r="B30" s="21" t="s">
        <v>265</v>
      </c>
      <c r="C30" s="21" t="s">
        <v>114</v>
      </c>
      <c r="D30" s="24">
        <v>3300000</v>
      </c>
      <c r="E30" s="22">
        <v>12373.35</v>
      </c>
      <c r="F30" s="23">
        <v>1.4965360372863601</v>
      </c>
    </row>
    <row r="31" spans="1:6" x14ac:dyDescent="0.2">
      <c r="A31" s="21" t="s">
        <v>145</v>
      </c>
      <c r="B31" s="21" t="s">
        <v>144</v>
      </c>
      <c r="C31" s="21" t="s">
        <v>146</v>
      </c>
      <c r="D31" s="24">
        <v>4200000</v>
      </c>
      <c r="E31" s="22">
        <v>10705.8</v>
      </c>
      <c r="F31" s="23">
        <v>1.29484864713116</v>
      </c>
    </row>
    <row r="32" spans="1:6" x14ac:dyDescent="0.2">
      <c r="A32" s="21" t="s">
        <v>611</v>
      </c>
      <c r="B32" s="21" t="s">
        <v>610</v>
      </c>
      <c r="C32" s="21" t="s">
        <v>146</v>
      </c>
      <c r="D32" s="24">
        <v>1500000</v>
      </c>
      <c r="E32" s="22">
        <v>7977</v>
      </c>
      <c r="F32" s="23">
        <v>0.96480484019552704</v>
      </c>
    </row>
    <row r="33" spans="1:9" x14ac:dyDescent="0.2">
      <c r="A33" s="21" t="s">
        <v>176</v>
      </c>
      <c r="B33" s="21" t="s">
        <v>175</v>
      </c>
      <c r="C33" s="21" t="s">
        <v>138</v>
      </c>
      <c r="D33" s="24">
        <v>435287</v>
      </c>
      <c r="E33" s="22">
        <v>7673.4568799999997</v>
      </c>
      <c r="F33" s="23">
        <v>0.92809180630007104</v>
      </c>
    </row>
    <row r="34" spans="1:9" x14ac:dyDescent="0.2">
      <c r="A34" s="21" t="s">
        <v>624</v>
      </c>
      <c r="B34" s="21" t="s">
        <v>623</v>
      </c>
      <c r="C34" s="21" t="s">
        <v>90</v>
      </c>
      <c r="D34" s="24">
        <v>5200000</v>
      </c>
      <c r="E34" s="22">
        <v>6429.8</v>
      </c>
      <c r="F34" s="23">
        <v>0.77767358173363399</v>
      </c>
    </row>
    <row r="35" spans="1:9" x14ac:dyDescent="0.2">
      <c r="A35" s="20" t="s">
        <v>26</v>
      </c>
      <c r="B35" s="20"/>
      <c r="C35" s="20"/>
      <c r="D35" s="20"/>
      <c r="E35" s="25">
        <f>SUM(E7:E34)</f>
        <v>787628.96880000003</v>
      </c>
      <c r="F35" s="26">
        <f>SUM(F7:F34)</f>
        <v>95.262409599655456</v>
      </c>
      <c r="G35" s="14"/>
      <c r="H35" s="14"/>
      <c r="I35" s="14"/>
    </row>
    <row r="36" spans="1:9" x14ac:dyDescent="0.2">
      <c r="A36" s="21"/>
      <c r="B36" s="21"/>
      <c r="C36" s="21"/>
      <c r="D36" s="21"/>
      <c r="E36" s="22"/>
      <c r="F36" s="23"/>
    </row>
    <row r="37" spans="1:9" x14ac:dyDescent="0.2">
      <c r="A37" s="20" t="s">
        <v>29</v>
      </c>
      <c r="B37" s="20"/>
      <c r="C37" s="20"/>
      <c r="D37" s="20"/>
      <c r="E37" s="25">
        <f>E35</f>
        <v>787628.96880000003</v>
      </c>
      <c r="F37" s="26">
        <f>F35</f>
        <v>95.262409599655456</v>
      </c>
      <c r="G37" s="14"/>
      <c r="H37" s="14"/>
      <c r="I37" s="14"/>
    </row>
    <row r="38" spans="1:9" x14ac:dyDescent="0.2">
      <c r="A38" s="20"/>
      <c r="B38" s="20"/>
      <c r="C38" s="20"/>
      <c r="D38" s="20"/>
      <c r="E38" s="25"/>
      <c r="F38" s="26"/>
      <c r="G38" s="14"/>
      <c r="H38" s="14"/>
      <c r="I38" s="14"/>
    </row>
    <row r="39" spans="1:9" x14ac:dyDescent="0.2">
      <c r="A39" s="20" t="s">
        <v>31</v>
      </c>
      <c r="B39" s="20"/>
      <c r="C39" s="20"/>
      <c r="D39" s="20"/>
      <c r="E39" s="25">
        <f>E41-(E35)</f>
        <v>39170.365911399946</v>
      </c>
      <c r="F39" s="26">
        <f>F41-(F35)</f>
        <v>4.7375904003445442</v>
      </c>
      <c r="G39" s="14"/>
      <c r="H39" s="14"/>
      <c r="I39" s="14"/>
    </row>
    <row r="40" spans="1:9" x14ac:dyDescent="0.2">
      <c r="A40" s="20"/>
      <c r="B40" s="20"/>
      <c r="C40" s="20"/>
      <c r="D40" s="20"/>
      <c r="E40" s="25"/>
      <c r="F40" s="26"/>
      <c r="G40" s="14"/>
      <c r="H40" s="14"/>
      <c r="I40" s="14"/>
    </row>
    <row r="41" spans="1:9" x14ac:dyDescent="0.2">
      <c r="A41" s="27" t="s">
        <v>30</v>
      </c>
      <c r="B41" s="27"/>
      <c r="C41" s="27"/>
      <c r="D41" s="27"/>
      <c r="E41" s="28">
        <v>826799.33471139998</v>
      </c>
      <c r="F41" s="29">
        <v>100</v>
      </c>
      <c r="G41" s="14"/>
      <c r="H41" s="14"/>
      <c r="I41" s="14"/>
    </row>
    <row r="43" spans="1:9" x14ac:dyDescent="0.2">
      <c r="A43" s="14" t="s">
        <v>34</v>
      </c>
    </row>
    <row r="44" spans="1:9" x14ac:dyDescent="0.2">
      <c r="A44" s="14" t="s">
        <v>35</v>
      </c>
    </row>
    <row r="45" spans="1:9" x14ac:dyDescent="0.2">
      <c r="A45" s="14" t="s">
        <v>36</v>
      </c>
      <c r="B45" s="14"/>
      <c r="C45" s="30" t="s">
        <v>38</v>
      </c>
      <c r="D45" s="14" t="s">
        <v>37</v>
      </c>
    </row>
    <row r="46" spans="1:9" x14ac:dyDescent="0.2">
      <c r="A46" s="7" t="s">
        <v>71</v>
      </c>
      <c r="C46" s="31">
        <v>71.190100000000001</v>
      </c>
      <c r="D46" s="31">
        <v>69.433099999999996</v>
      </c>
    </row>
    <row r="47" spans="1:9" x14ac:dyDescent="0.2">
      <c r="A47" s="7" t="s">
        <v>73</v>
      </c>
      <c r="C47" s="31">
        <v>30.354900000000001</v>
      </c>
      <c r="D47" s="31">
        <v>29.605699999999999</v>
      </c>
    </row>
    <row r="48" spans="1:9" x14ac:dyDescent="0.2">
      <c r="A48" s="7" t="s">
        <v>72</v>
      </c>
      <c r="C48" s="31">
        <v>78.427800000000005</v>
      </c>
      <c r="D48" s="31">
        <v>76.793899999999994</v>
      </c>
    </row>
    <row r="49" spans="1:4" x14ac:dyDescent="0.2">
      <c r="A49" s="7" t="s">
        <v>74</v>
      </c>
      <c r="C49" s="31">
        <v>35.270600000000002</v>
      </c>
      <c r="D49" s="31">
        <v>34.534599999999998</v>
      </c>
    </row>
    <row r="51" spans="1:4" x14ac:dyDescent="0.2">
      <c r="A51" s="7" t="s">
        <v>39</v>
      </c>
    </row>
    <row r="53" spans="1:4" x14ac:dyDescent="0.2">
      <c r="A53" s="14" t="s">
        <v>40</v>
      </c>
      <c r="D53" s="30" t="s">
        <v>41</v>
      </c>
    </row>
    <row r="55" spans="1:4" x14ac:dyDescent="0.2">
      <c r="A55" s="14" t="s">
        <v>240</v>
      </c>
      <c r="D55" s="49">
        <v>6.6186684030863766E-2</v>
      </c>
    </row>
    <row r="57" spans="1:4" x14ac:dyDescent="0.2">
      <c r="A57" s="14" t="s">
        <v>785</v>
      </c>
    </row>
    <row r="58" spans="1:4" x14ac:dyDescent="0.2">
      <c r="A58" s="50"/>
    </row>
    <row r="59" spans="1:4" x14ac:dyDescent="0.2">
      <c r="A59" s="51" t="s">
        <v>781</v>
      </c>
    </row>
    <row r="60" spans="1:4" x14ac:dyDescent="0.2">
      <c r="A60" s="52"/>
    </row>
    <row r="61" spans="1:4" x14ac:dyDescent="0.2">
      <c r="A61" s="53"/>
    </row>
    <row r="62" spans="1:4" x14ac:dyDescent="0.2">
      <c r="A62" s="53"/>
    </row>
    <row r="63" spans="1:4" x14ac:dyDescent="0.2">
      <c r="A63" s="53"/>
    </row>
    <row r="64" spans="1:4"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1" t="s">
        <v>793</v>
      </c>
    </row>
    <row r="74" spans="1:1" x14ac:dyDescent="0.2">
      <c r="A74" s="53"/>
    </row>
    <row r="75" spans="1:1" x14ac:dyDescent="0.2">
      <c r="A75" s="51" t="s">
        <v>782</v>
      </c>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sheetData>
  <mergeCells count="1">
    <mergeCell ref="A1:F1"/>
  </mergeCells>
  <conditionalFormatting sqref="F2:F3 F5:F56 F190:F65534">
    <cfRule type="cellIs" dxfId="43" priority="2" stopIfTrue="1" operator="between">
      <formula>0.009</formula>
      <formula>-0.009</formula>
    </cfRule>
  </conditionalFormatting>
  <conditionalFormatting sqref="F57:F189">
    <cfRule type="cellIs" dxfId="42"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68"/>
  <sheetViews>
    <sheetView workbookViewId="0">
      <selection sqref="A1:G1"/>
    </sheetView>
  </sheetViews>
  <sheetFormatPr defaultColWidth="9.140625" defaultRowHeight="11.25" x14ac:dyDescent="0.2"/>
  <cols>
    <col min="1" max="1" width="32.28515625" style="7" bestFit="1" customWidth="1"/>
    <col min="2" max="2" width="20"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884</v>
      </c>
      <c r="B1" s="83"/>
      <c r="C1" s="83"/>
      <c r="D1" s="83"/>
      <c r="E1" s="83"/>
      <c r="F1" s="83"/>
      <c r="G1" s="8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20" t="s">
        <v>31</v>
      </c>
      <c r="B5" s="20"/>
      <c r="C5" s="20"/>
      <c r="D5" s="20"/>
      <c r="E5" s="25">
        <v>19064.356399</v>
      </c>
      <c r="F5" s="26">
        <v>100</v>
      </c>
      <c r="G5" s="25"/>
      <c r="H5" s="14"/>
      <c r="I5" s="14"/>
    </row>
    <row r="6" spans="1:9" x14ac:dyDescent="0.2">
      <c r="A6" s="20"/>
      <c r="B6" s="20"/>
      <c r="C6" s="20"/>
      <c r="D6" s="20"/>
      <c r="E6" s="25"/>
      <c r="F6" s="26"/>
      <c r="G6" s="25"/>
      <c r="H6" s="14"/>
      <c r="I6" s="14"/>
    </row>
    <row r="7" spans="1:9" x14ac:dyDescent="0.2">
      <c r="A7" s="27" t="s">
        <v>30</v>
      </c>
      <c r="B7" s="27"/>
      <c r="C7" s="27"/>
      <c r="D7" s="27"/>
      <c r="E7" s="28">
        <v>19064.356399</v>
      </c>
      <c r="F7" s="29">
        <v>100</v>
      </c>
      <c r="G7" s="28"/>
      <c r="H7" s="14"/>
      <c r="I7" s="14"/>
    </row>
    <row r="9" spans="1:9" x14ac:dyDescent="0.2">
      <c r="A9" s="14" t="s">
        <v>34</v>
      </c>
    </row>
    <row r="10" spans="1:9" x14ac:dyDescent="0.2">
      <c r="A10" s="14" t="s">
        <v>35</v>
      </c>
    </row>
    <row r="11" spans="1:9" x14ac:dyDescent="0.2">
      <c r="A11" s="14" t="s">
        <v>36</v>
      </c>
      <c r="B11" s="14"/>
      <c r="C11" s="30" t="s">
        <v>38</v>
      </c>
      <c r="D11" s="14" t="s">
        <v>37</v>
      </c>
    </row>
    <row r="12" spans="1:9" x14ac:dyDescent="0.2">
      <c r="A12" s="7" t="s">
        <v>71</v>
      </c>
      <c r="C12" s="31">
        <v>1139.0759</v>
      </c>
      <c r="D12" s="31">
        <v>1173.4416000000001</v>
      </c>
    </row>
    <row r="13" spans="1:9" x14ac:dyDescent="0.2">
      <c r="A13" s="7" t="s">
        <v>885</v>
      </c>
      <c r="C13" s="31">
        <v>1000</v>
      </c>
      <c r="D13" s="31">
        <v>1000</v>
      </c>
    </row>
    <row r="14" spans="1:9" x14ac:dyDescent="0.2">
      <c r="A14" s="7" t="s">
        <v>886</v>
      </c>
      <c r="C14" s="31">
        <v>1000.1639</v>
      </c>
      <c r="D14" s="31">
        <v>1000.8991</v>
      </c>
    </row>
    <row r="15" spans="1:9" x14ac:dyDescent="0.2">
      <c r="A15" s="7" t="s">
        <v>72</v>
      </c>
      <c r="C15" s="31">
        <v>1141.2402</v>
      </c>
      <c r="D15" s="31">
        <v>1175.9592</v>
      </c>
    </row>
    <row r="16" spans="1:9" x14ac:dyDescent="0.2">
      <c r="A16" s="7" t="s">
        <v>887</v>
      </c>
      <c r="C16" s="31">
        <v>1000</v>
      </c>
      <c r="D16" s="31">
        <v>1000</v>
      </c>
    </row>
    <row r="17" spans="1:5" x14ac:dyDescent="0.2">
      <c r="A17" s="7" t="s">
        <v>888</v>
      </c>
      <c r="C17" s="31">
        <v>1000.1646</v>
      </c>
      <c r="D17" s="31">
        <v>1000.9028</v>
      </c>
    </row>
    <row r="18" spans="1:5" x14ac:dyDescent="0.2">
      <c r="A18" s="7" t="s">
        <v>889</v>
      </c>
      <c r="C18" s="31">
        <v>10.3581</v>
      </c>
      <c r="D18" s="31">
        <v>10.6732</v>
      </c>
    </row>
    <row r="19" spans="1:5" x14ac:dyDescent="0.2">
      <c r="A19" s="7" t="s">
        <v>890</v>
      </c>
      <c r="C19" s="31">
        <v>10.3581</v>
      </c>
      <c r="D19" s="31">
        <v>10.6732</v>
      </c>
    </row>
    <row r="20" spans="1:5" x14ac:dyDescent="0.2">
      <c r="A20" s="7" t="s">
        <v>891</v>
      </c>
      <c r="C20" s="31">
        <v>10</v>
      </c>
      <c r="D20" s="31">
        <v>10</v>
      </c>
    </row>
    <row r="21" spans="1:5" x14ac:dyDescent="0.2">
      <c r="A21" s="7" t="s">
        <v>892</v>
      </c>
      <c r="C21" s="31">
        <v>10</v>
      </c>
      <c r="D21" s="31">
        <v>10</v>
      </c>
    </row>
    <row r="23" spans="1:5" x14ac:dyDescent="0.2">
      <c r="A23" s="14" t="s">
        <v>40</v>
      </c>
    </row>
    <row r="24" spans="1:5" x14ac:dyDescent="0.2">
      <c r="A24" s="84" t="s">
        <v>58</v>
      </c>
      <c r="B24" s="85"/>
      <c r="C24" s="34" t="s">
        <v>59</v>
      </c>
    </row>
    <row r="25" spans="1:5" x14ac:dyDescent="0.2">
      <c r="A25" s="80" t="s">
        <v>885</v>
      </c>
      <c r="B25" s="81"/>
      <c r="C25" s="35">
        <v>29.682516289999999</v>
      </c>
    </row>
    <row r="26" spans="1:5" x14ac:dyDescent="0.2">
      <c r="A26" s="80" t="s">
        <v>886</v>
      </c>
      <c r="B26" s="81"/>
      <c r="C26" s="35">
        <v>29.030047190000001</v>
      </c>
    </row>
    <row r="27" spans="1:5" x14ac:dyDescent="0.2">
      <c r="A27" s="80" t="s">
        <v>887</v>
      </c>
      <c r="B27" s="81"/>
      <c r="C27" s="35">
        <v>29.976248779999999</v>
      </c>
    </row>
    <row r="28" spans="1:5" x14ac:dyDescent="0.2">
      <c r="A28" s="80" t="s">
        <v>888</v>
      </c>
      <c r="B28" s="81"/>
      <c r="C28" s="35">
        <v>29.261495719999999</v>
      </c>
    </row>
    <row r="29" spans="1:5" x14ac:dyDescent="0.2">
      <c r="A29" s="7" t="s">
        <v>60</v>
      </c>
    </row>
    <row r="30" spans="1:5" x14ac:dyDescent="0.2">
      <c r="A30" s="7" t="s">
        <v>39</v>
      </c>
    </row>
    <row r="32" spans="1:5" x14ac:dyDescent="0.2">
      <c r="A32" s="14" t="s">
        <v>878</v>
      </c>
      <c r="D32" s="32">
        <v>1.0928961748633901E-2</v>
      </c>
      <c r="E32" s="10" t="s">
        <v>42</v>
      </c>
    </row>
    <row r="34" spans="1:4" ht="24" customHeight="1" x14ac:dyDescent="0.25">
      <c r="A34" s="86" t="s">
        <v>1171</v>
      </c>
      <c r="B34" s="87"/>
      <c r="C34" s="87"/>
      <c r="D34" s="30" t="s">
        <v>41</v>
      </c>
    </row>
    <row r="36" spans="1:4" x14ac:dyDescent="0.2">
      <c r="A36" s="14" t="s">
        <v>879</v>
      </c>
    </row>
    <row r="38" spans="1:4" x14ac:dyDescent="0.2">
      <c r="A38" s="51" t="s">
        <v>781</v>
      </c>
    </row>
    <row r="39" spans="1:4" x14ac:dyDescent="0.2">
      <c r="A39" s="52"/>
    </row>
    <row r="40" spans="1:4" x14ac:dyDescent="0.2">
      <c r="A40" s="53"/>
    </row>
    <row r="41" spans="1:4" x14ac:dyDescent="0.2">
      <c r="A41" s="53"/>
    </row>
    <row r="42" spans="1:4" x14ac:dyDescent="0.2">
      <c r="A42" s="53"/>
    </row>
    <row r="43" spans="1:4" x14ac:dyDescent="0.2">
      <c r="A43" s="53"/>
    </row>
    <row r="44" spans="1:4" x14ac:dyDescent="0.2">
      <c r="A44" s="53"/>
    </row>
    <row r="45" spans="1:4" x14ac:dyDescent="0.2">
      <c r="A45" s="53"/>
    </row>
    <row r="46" spans="1:4" x14ac:dyDescent="0.2">
      <c r="A46" s="53"/>
    </row>
    <row r="47" spans="1:4" x14ac:dyDescent="0.2">
      <c r="A47" s="53"/>
    </row>
    <row r="48" spans="1:4" x14ac:dyDescent="0.2">
      <c r="A48" s="53"/>
    </row>
    <row r="49" spans="1:1" x14ac:dyDescent="0.2">
      <c r="A49" s="53"/>
    </row>
    <row r="50" spans="1:1" x14ac:dyDescent="0.2">
      <c r="A50" s="53"/>
    </row>
    <row r="51" spans="1:1" x14ac:dyDescent="0.2">
      <c r="A51" s="53"/>
    </row>
    <row r="52" spans="1:1" x14ac:dyDescent="0.2">
      <c r="A52" s="51" t="s">
        <v>893</v>
      </c>
    </row>
    <row r="53" spans="1:1" x14ac:dyDescent="0.2">
      <c r="A53" s="53"/>
    </row>
    <row r="54" spans="1:1" x14ac:dyDescent="0.2">
      <c r="A54" s="51" t="s">
        <v>894</v>
      </c>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2"/>
    </row>
  </sheetData>
  <mergeCells count="7">
    <mergeCell ref="A34:C34"/>
    <mergeCell ref="A1:G1"/>
    <mergeCell ref="A24:B24"/>
    <mergeCell ref="A25:B25"/>
    <mergeCell ref="A26:B26"/>
    <mergeCell ref="A27:B27"/>
    <mergeCell ref="A28:B28"/>
  </mergeCells>
  <conditionalFormatting sqref="F2:F3">
    <cfRule type="cellIs" dxfId="79" priority="2" stopIfTrue="1" operator="between">
      <formula>0.009</formula>
      <formula>-0.009</formula>
    </cfRule>
  </conditionalFormatting>
  <conditionalFormatting sqref="F5:F65534">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6"/>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4.7109375" style="11" bestFit="1" customWidth="1"/>
    <col min="7" max="16384" width="9.140625" style="7"/>
  </cols>
  <sheetData>
    <row r="1" spans="1:6" s="1" customFormat="1" ht="15" customHeight="1" x14ac:dyDescent="0.2">
      <c r="A1" s="82" t="s">
        <v>1176</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84</v>
      </c>
      <c r="B7" s="21" t="s">
        <v>83</v>
      </c>
      <c r="C7" s="21" t="s">
        <v>85</v>
      </c>
      <c r="D7" s="24">
        <v>5500000</v>
      </c>
      <c r="E7" s="22">
        <v>92818</v>
      </c>
      <c r="F7" s="23">
        <v>8.9505313632382109</v>
      </c>
    </row>
    <row r="8" spans="1:6" x14ac:dyDescent="0.2">
      <c r="A8" s="21" t="s">
        <v>87</v>
      </c>
      <c r="B8" s="21" t="s">
        <v>86</v>
      </c>
      <c r="C8" s="21" t="s">
        <v>85</v>
      </c>
      <c r="D8" s="24">
        <v>10000000</v>
      </c>
      <c r="E8" s="22">
        <v>91765</v>
      </c>
      <c r="F8" s="23">
        <v>8.8489895337925208</v>
      </c>
    </row>
    <row r="9" spans="1:6" x14ac:dyDescent="0.2">
      <c r="A9" s="21" t="s">
        <v>89</v>
      </c>
      <c r="B9" s="21" t="s">
        <v>88</v>
      </c>
      <c r="C9" s="21" t="s">
        <v>90</v>
      </c>
      <c r="D9" s="24">
        <v>2500000</v>
      </c>
      <c r="E9" s="22">
        <v>59110</v>
      </c>
      <c r="F9" s="23">
        <v>5.7000356491306698</v>
      </c>
    </row>
    <row r="10" spans="1:6" x14ac:dyDescent="0.2">
      <c r="A10" s="21" t="s">
        <v>97</v>
      </c>
      <c r="B10" s="21" t="s">
        <v>96</v>
      </c>
      <c r="C10" s="21" t="s">
        <v>98</v>
      </c>
      <c r="D10" s="24">
        <v>6700000</v>
      </c>
      <c r="E10" s="22">
        <v>53553.1</v>
      </c>
      <c r="F10" s="23">
        <v>5.1641782967595997</v>
      </c>
    </row>
    <row r="11" spans="1:6" x14ac:dyDescent="0.2">
      <c r="A11" s="21" t="s">
        <v>92</v>
      </c>
      <c r="B11" s="21" t="s">
        <v>91</v>
      </c>
      <c r="C11" s="21" t="s">
        <v>93</v>
      </c>
      <c r="D11" s="24">
        <v>4200000</v>
      </c>
      <c r="E11" s="22">
        <v>52615.5</v>
      </c>
      <c r="F11" s="23">
        <v>5.0737646032284696</v>
      </c>
    </row>
    <row r="12" spans="1:6" x14ac:dyDescent="0.2">
      <c r="A12" s="21" t="s">
        <v>95</v>
      </c>
      <c r="B12" s="21" t="s">
        <v>94</v>
      </c>
      <c r="C12" s="21" t="s">
        <v>85</v>
      </c>
      <c r="D12" s="24">
        <v>6000000</v>
      </c>
      <c r="E12" s="22">
        <v>51600</v>
      </c>
      <c r="F12" s="23">
        <v>4.9758389358000796</v>
      </c>
    </row>
    <row r="13" spans="1:6" x14ac:dyDescent="0.2">
      <c r="A13" s="21" t="s">
        <v>103</v>
      </c>
      <c r="B13" s="21" t="s">
        <v>102</v>
      </c>
      <c r="C13" s="21" t="s">
        <v>85</v>
      </c>
      <c r="D13" s="24">
        <v>6350000</v>
      </c>
      <c r="E13" s="22">
        <v>36722.050000000003</v>
      </c>
      <c r="F13" s="23">
        <v>3.5411435308604098</v>
      </c>
    </row>
    <row r="14" spans="1:6" x14ac:dyDescent="0.2">
      <c r="A14" s="21" t="s">
        <v>105</v>
      </c>
      <c r="B14" s="21" t="s">
        <v>104</v>
      </c>
      <c r="C14" s="21" t="s">
        <v>93</v>
      </c>
      <c r="D14" s="24">
        <v>2800000</v>
      </c>
      <c r="E14" s="22">
        <v>29794.799999999999</v>
      </c>
      <c r="F14" s="23">
        <v>2.8731419752786098</v>
      </c>
    </row>
    <row r="15" spans="1:6" x14ac:dyDescent="0.2">
      <c r="A15" s="21" t="s">
        <v>255</v>
      </c>
      <c r="B15" s="21" t="s">
        <v>254</v>
      </c>
      <c r="C15" s="21" t="s">
        <v>138</v>
      </c>
      <c r="D15" s="24">
        <v>1720000</v>
      </c>
      <c r="E15" s="22">
        <v>29589.16</v>
      </c>
      <c r="F15" s="23">
        <v>2.8533119070856299</v>
      </c>
    </row>
    <row r="16" spans="1:6" x14ac:dyDescent="0.2">
      <c r="A16" s="21" t="s">
        <v>132</v>
      </c>
      <c r="B16" s="21" t="s">
        <v>131</v>
      </c>
      <c r="C16" s="21" t="s">
        <v>133</v>
      </c>
      <c r="D16" s="24">
        <v>3500000</v>
      </c>
      <c r="E16" s="22">
        <v>27200.25</v>
      </c>
      <c r="F16" s="23">
        <v>2.6229469576258899</v>
      </c>
    </row>
    <row r="17" spans="1:6" x14ac:dyDescent="0.2">
      <c r="A17" s="21" t="s">
        <v>100</v>
      </c>
      <c r="B17" s="21" t="s">
        <v>99</v>
      </c>
      <c r="C17" s="21" t="s">
        <v>101</v>
      </c>
      <c r="D17" s="24">
        <v>1100000</v>
      </c>
      <c r="E17" s="22">
        <v>26625.5</v>
      </c>
      <c r="F17" s="23">
        <v>2.5675232477741301</v>
      </c>
    </row>
    <row r="18" spans="1:6" x14ac:dyDescent="0.2">
      <c r="A18" s="21" t="s">
        <v>195</v>
      </c>
      <c r="B18" s="21" t="s">
        <v>194</v>
      </c>
      <c r="C18" s="21" t="s">
        <v>133</v>
      </c>
      <c r="D18" s="24">
        <v>1520000</v>
      </c>
      <c r="E18" s="22">
        <v>22488.400000000001</v>
      </c>
      <c r="F18" s="23">
        <v>2.16857861092726</v>
      </c>
    </row>
    <row r="19" spans="1:6" x14ac:dyDescent="0.2">
      <c r="A19" s="21" t="s">
        <v>116</v>
      </c>
      <c r="B19" s="21" t="s">
        <v>115</v>
      </c>
      <c r="C19" s="21" t="s">
        <v>117</v>
      </c>
      <c r="D19" s="24">
        <v>13000000</v>
      </c>
      <c r="E19" s="22">
        <v>22360</v>
      </c>
      <c r="F19" s="23">
        <v>2.15619687218003</v>
      </c>
    </row>
    <row r="20" spans="1:6" x14ac:dyDescent="0.2">
      <c r="A20" s="21" t="s">
        <v>626</v>
      </c>
      <c r="B20" s="21" t="s">
        <v>625</v>
      </c>
      <c r="C20" s="21" t="s">
        <v>439</v>
      </c>
      <c r="D20" s="24">
        <v>4000000</v>
      </c>
      <c r="E20" s="22">
        <v>19856</v>
      </c>
      <c r="F20" s="23">
        <v>1.9147336804117501</v>
      </c>
    </row>
    <row r="21" spans="1:6" x14ac:dyDescent="0.2">
      <c r="A21" s="21" t="s">
        <v>156</v>
      </c>
      <c r="B21" s="21" t="s">
        <v>155</v>
      </c>
      <c r="C21" s="21" t="s">
        <v>151</v>
      </c>
      <c r="D21" s="24">
        <v>8600000</v>
      </c>
      <c r="E21" s="22">
        <v>19147.900000000001</v>
      </c>
      <c r="F21" s="23">
        <v>1.84645089842648</v>
      </c>
    </row>
    <row r="22" spans="1:6" x14ac:dyDescent="0.2">
      <c r="A22" s="21" t="s">
        <v>171</v>
      </c>
      <c r="B22" s="21" t="s">
        <v>170</v>
      </c>
      <c r="C22" s="21" t="s">
        <v>172</v>
      </c>
      <c r="D22" s="24">
        <v>9200000</v>
      </c>
      <c r="E22" s="22">
        <v>17917</v>
      </c>
      <c r="F22" s="23">
        <v>1.72775399637074</v>
      </c>
    </row>
    <row r="23" spans="1:6" x14ac:dyDescent="0.2">
      <c r="A23" s="21" t="s">
        <v>268</v>
      </c>
      <c r="B23" s="21" t="s">
        <v>267</v>
      </c>
      <c r="C23" s="21" t="s">
        <v>164</v>
      </c>
      <c r="D23" s="24">
        <v>17000000</v>
      </c>
      <c r="E23" s="22">
        <v>17561</v>
      </c>
      <c r="F23" s="23">
        <v>1.6934245649532</v>
      </c>
    </row>
    <row r="24" spans="1:6" x14ac:dyDescent="0.2">
      <c r="A24" s="21" t="s">
        <v>119</v>
      </c>
      <c r="B24" s="21" t="s">
        <v>118</v>
      </c>
      <c r="C24" s="21" t="s">
        <v>120</v>
      </c>
      <c r="D24" s="24">
        <v>16000000</v>
      </c>
      <c r="E24" s="22">
        <v>17168</v>
      </c>
      <c r="F24" s="23">
        <v>1.6555271870119299</v>
      </c>
    </row>
    <row r="25" spans="1:6" x14ac:dyDescent="0.2">
      <c r="A25" s="21" t="s">
        <v>135</v>
      </c>
      <c r="B25" s="21" t="s">
        <v>134</v>
      </c>
      <c r="C25" s="21" t="s">
        <v>93</v>
      </c>
      <c r="D25" s="24">
        <v>1620000</v>
      </c>
      <c r="E25" s="22">
        <v>16583.939999999999</v>
      </c>
      <c r="F25" s="23">
        <v>1.5992057046700101</v>
      </c>
    </row>
    <row r="26" spans="1:6" x14ac:dyDescent="0.2">
      <c r="A26" s="21" t="s">
        <v>122</v>
      </c>
      <c r="B26" s="21" t="s">
        <v>121</v>
      </c>
      <c r="C26" s="21" t="s">
        <v>123</v>
      </c>
      <c r="D26" s="24">
        <v>3300000</v>
      </c>
      <c r="E26" s="22">
        <v>16003.35</v>
      </c>
      <c r="F26" s="23">
        <v>1.54321883785341</v>
      </c>
    </row>
    <row r="27" spans="1:6" x14ac:dyDescent="0.2">
      <c r="A27" s="21" t="s">
        <v>110</v>
      </c>
      <c r="B27" s="21" t="s">
        <v>109</v>
      </c>
      <c r="C27" s="21" t="s">
        <v>111</v>
      </c>
      <c r="D27" s="24">
        <v>3800000</v>
      </c>
      <c r="E27" s="22">
        <v>14966.3</v>
      </c>
      <c r="F27" s="23">
        <v>1.4432150826524199</v>
      </c>
    </row>
    <row r="28" spans="1:6" x14ac:dyDescent="0.2">
      <c r="A28" s="21" t="s">
        <v>153</v>
      </c>
      <c r="B28" s="21" t="s">
        <v>152</v>
      </c>
      <c r="C28" s="21" t="s">
        <v>154</v>
      </c>
      <c r="D28" s="24">
        <v>3300000</v>
      </c>
      <c r="E28" s="22">
        <v>14338.5</v>
      </c>
      <c r="F28" s="23">
        <v>1.38267570893352</v>
      </c>
    </row>
    <row r="29" spans="1:6" x14ac:dyDescent="0.2">
      <c r="A29" s="21" t="s">
        <v>150</v>
      </c>
      <c r="B29" s="21" t="s">
        <v>149</v>
      </c>
      <c r="C29" s="21" t="s">
        <v>151</v>
      </c>
      <c r="D29" s="24">
        <v>21000000</v>
      </c>
      <c r="E29" s="22">
        <v>13629</v>
      </c>
      <c r="F29" s="23">
        <v>1.3142579235662699</v>
      </c>
    </row>
    <row r="30" spans="1:6" x14ac:dyDescent="0.2">
      <c r="A30" s="21" t="s">
        <v>224</v>
      </c>
      <c r="B30" s="21" t="s">
        <v>223</v>
      </c>
      <c r="C30" s="21" t="s">
        <v>85</v>
      </c>
      <c r="D30" s="24">
        <v>700000</v>
      </c>
      <c r="E30" s="22">
        <v>13566.35</v>
      </c>
      <c r="F30" s="23">
        <v>1.3082165222227</v>
      </c>
    </row>
    <row r="31" spans="1:6" x14ac:dyDescent="0.2">
      <c r="A31" s="21" t="s">
        <v>143</v>
      </c>
      <c r="B31" s="21" t="s">
        <v>142</v>
      </c>
      <c r="C31" s="21" t="s">
        <v>126</v>
      </c>
      <c r="D31" s="24">
        <v>2900000</v>
      </c>
      <c r="E31" s="22">
        <v>12947.05</v>
      </c>
      <c r="F31" s="23">
        <v>1.24849681189439</v>
      </c>
    </row>
    <row r="32" spans="1:6" x14ac:dyDescent="0.2">
      <c r="A32" s="21" t="s">
        <v>174</v>
      </c>
      <c r="B32" s="21" t="s">
        <v>173</v>
      </c>
      <c r="C32" s="21" t="s">
        <v>126</v>
      </c>
      <c r="D32" s="24">
        <v>1588029</v>
      </c>
      <c r="E32" s="22">
        <v>12136.511630000001</v>
      </c>
      <c r="F32" s="23">
        <v>1.1703357967702399</v>
      </c>
    </row>
    <row r="33" spans="1:6" x14ac:dyDescent="0.2">
      <c r="A33" s="21" t="s">
        <v>262</v>
      </c>
      <c r="B33" s="21" t="s">
        <v>261</v>
      </c>
      <c r="C33" s="21" t="s">
        <v>123</v>
      </c>
      <c r="D33" s="24">
        <v>4500000</v>
      </c>
      <c r="E33" s="22">
        <v>11180.25</v>
      </c>
      <c r="F33" s="23">
        <v>1.0781225438368001</v>
      </c>
    </row>
    <row r="34" spans="1:6" x14ac:dyDescent="0.2">
      <c r="A34" s="21" t="s">
        <v>163</v>
      </c>
      <c r="B34" s="21" t="s">
        <v>162</v>
      </c>
      <c r="C34" s="21" t="s">
        <v>164</v>
      </c>
      <c r="D34" s="24">
        <v>380000</v>
      </c>
      <c r="E34" s="22">
        <v>11096.76</v>
      </c>
      <c r="F34" s="23">
        <v>1.0700715207214899</v>
      </c>
    </row>
    <row r="35" spans="1:6" x14ac:dyDescent="0.2">
      <c r="A35" s="21" t="s">
        <v>289</v>
      </c>
      <c r="B35" s="21" t="s">
        <v>288</v>
      </c>
      <c r="C35" s="21" t="s">
        <v>290</v>
      </c>
      <c r="D35" s="24">
        <v>1600000</v>
      </c>
      <c r="E35" s="22">
        <v>10885.6</v>
      </c>
      <c r="F35" s="23">
        <v>1.04970915347956</v>
      </c>
    </row>
    <row r="36" spans="1:6" x14ac:dyDescent="0.2">
      <c r="A36" s="21" t="s">
        <v>590</v>
      </c>
      <c r="B36" s="21" t="s">
        <v>589</v>
      </c>
      <c r="C36" s="21" t="s">
        <v>126</v>
      </c>
      <c r="D36" s="24">
        <v>6703802</v>
      </c>
      <c r="E36" s="22">
        <v>10819.93643</v>
      </c>
      <c r="F36" s="23">
        <v>1.04337715060612</v>
      </c>
    </row>
    <row r="37" spans="1:6" x14ac:dyDescent="0.2">
      <c r="A37" s="21" t="s">
        <v>176</v>
      </c>
      <c r="B37" s="21" t="s">
        <v>175</v>
      </c>
      <c r="C37" s="21" t="s">
        <v>138</v>
      </c>
      <c r="D37" s="24">
        <v>600000</v>
      </c>
      <c r="E37" s="22">
        <v>10577.1</v>
      </c>
      <c r="F37" s="23">
        <v>1.0199601939506</v>
      </c>
    </row>
    <row r="38" spans="1:6" x14ac:dyDescent="0.2">
      <c r="A38" s="21" t="s">
        <v>193</v>
      </c>
      <c r="B38" s="21" t="s">
        <v>192</v>
      </c>
      <c r="C38" s="21" t="s">
        <v>146</v>
      </c>
      <c r="D38" s="24">
        <v>1300000</v>
      </c>
      <c r="E38" s="22">
        <v>10387.65</v>
      </c>
      <c r="F38" s="23">
        <v>1.0016913434392201</v>
      </c>
    </row>
    <row r="39" spans="1:6" x14ac:dyDescent="0.2">
      <c r="A39" s="21" t="s">
        <v>140</v>
      </c>
      <c r="B39" s="21" t="s">
        <v>139</v>
      </c>
      <c r="C39" s="21" t="s">
        <v>141</v>
      </c>
      <c r="D39" s="24">
        <v>1300000</v>
      </c>
      <c r="E39" s="22">
        <v>10039.25</v>
      </c>
      <c r="F39" s="23">
        <v>0.96809478752385603</v>
      </c>
    </row>
    <row r="40" spans="1:6" x14ac:dyDescent="0.2">
      <c r="A40" s="21" t="s">
        <v>160</v>
      </c>
      <c r="B40" s="21" t="s">
        <v>159</v>
      </c>
      <c r="C40" s="21" t="s">
        <v>161</v>
      </c>
      <c r="D40" s="24">
        <v>500000</v>
      </c>
      <c r="E40" s="22">
        <v>9905.75</v>
      </c>
      <c r="F40" s="23">
        <v>0.95522125074228004</v>
      </c>
    </row>
    <row r="41" spans="1:6" x14ac:dyDescent="0.2">
      <c r="A41" s="21" t="s">
        <v>279</v>
      </c>
      <c r="B41" s="21" t="s">
        <v>278</v>
      </c>
      <c r="C41" s="21" t="s">
        <v>101</v>
      </c>
      <c r="D41" s="24">
        <v>12000000</v>
      </c>
      <c r="E41" s="22">
        <v>9768</v>
      </c>
      <c r="F41" s="23">
        <v>0.94193788226540998</v>
      </c>
    </row>
    <row r="42" spans="1:6" x14ac:dyDescent="0.2">
      <c r="A42" s="21" t="s">
        <v>178</v>
      </c>
      <c r="B42" s="21" t="s">
        <v>177</v>
      </c>
      <c r="C42" s="21" t="s">
        <v>146</v>
      </c>
      <c r="D42" s="24">
        <v>2400000</v>
      </c>
      <c r="E42" s="22">
        <v>9123.6</v>
      </c>
      <c r="F42" s="23">
        <v>0.87979775416018602</v>
      </c>
    </row>
    <row r="43" spans="1:6" x14ac:dyDescent="0.2">
      <c r="A43" s="21" t="s">
        <v>128</v>
      </c>
      <c r="B43" s="21" t="s">
        <v>127</v>
      </c>
      <c r="C43" s="21" t="s">
        <v>85</v>
      </c>
      <c r="D43" s="24">
        <v>750000</v>
      </c>
      <c r="E43" s="22">
        <v>8646</v>
      </c>
      <c r="F43" s="23">
        <v>0.83374231470789695</v>
      </c>
    </row>
    <row r="44" spans="1:6" x14ac:dyDescent="0.2">
      <c r="A44" s="21" t="s">
        <v>272</v>
      </c>
      <c r="B44" s="21" t="s">
        <v>271</v>
      </c>
      <c r="C44" s="21" t="s">
        <v>120</v>
      </c>
      <c r="D44" s="24">
        <v>2500000</v>
      </c>
      <c r="E44" s="22">
        <v>7123.75</v>
      </c>
      <c r="F44" s="23">
        <v>0.68695024455243803</v>
      </c>
    </row>
    <row r="45" spans="1:6" x14ac:dyDescent="0.2">
      <c r="A45" s="21" t="s">
        <v>308</v>
      </c>
      <c r="B45" s="21" t="s">
        <v>307</v>
      </c>
      <c r="C45" s="21" t="s">
        <v>108</v>
      </c>
      <c r="D45" s="24">
        <v>1000000</v>
      </c>
      <c r="E45" s="22">
        <v>7095</v>
      </c>
      <c r="F45" s="23">
        <v>0.68417785367251105</v>
      </c>
    </row>
    <row r="46" spans="1:6" x14ac:dyDescent="0.2">
      <c r="A46" s="21" t="s">
        <v>226</v>
      </c>
      <c r="B46" s="21" t="s">
        <v>225</v>
      </c>
      <c r="C46" s="21" t="s">
        <v>117</v>
      </c>
      <c r="D46" s="24">
        <v>3500000</v>
      </c>
      <c r="E46" s="22">
        <v>7038.5</v>
      </c>
      <c r="F46" s="23">
        <v>0.67872950289978395</v>
      </c>
    </row>
    <row r="47" spans="1:6" x14ac:dyDescent="0.2">
      <c r="A47" s="21" t="s">
        <v>588</v>
      </c>
      <c r="B47" s="21" t="s">
        <v>587</v>
      </c>
      <c r="C47" s="21" t="s">
        <v>146</v>
      </c>
      <c r="D47" s="24">
        <v>530000</v>
      </c>
      <c r="E47" s="22">
        <v>7012.165</v>
      </c>
      <c r="F47" s="23">
        <v>0.67618999285377102</v>
      </c>
    </row>
    <row r="48" spans="1:6" x14ac:dyDescent="0.2">
      <c r="A48" s="21" t="s">
        <v>628</v>
      </c>
      <c r="B48" s="21" t="s">
        <v>627</v>
      </c>
      <c r="C48" s="21" t="s">
        <v>151</v>
      </c>
      <c r="D48" s="24">
        <v>2277895</v>
      </c>
      <c r="E48" s="22">
        <v>6425.9417949999997</v>
      </c>
      <c r="F48" s="23">
        <v>0.61965991051833402</v>
      </c>
    </row>
    <row r="49" spans="1:9" x14ac:dyDescent="0.2">
      <c r="A49" s="21" t="s">
        <v>187</v>
      </c>
      <c r="B49" s="21" t="s">
        <v>186</v>
      </c>
      <c r="C49" s="21" t="s">
        <v>188</v>
      </c>
      <c r="D49" s="24">
        <v>430000</v>
      </c>
      <c r="E49" s="22">
        <v>6017.42</v>
      </c>
      <c r="F49" s="23">
        <v>0.58026575056321905</v>
      </c>
    </row>
    <row r="50" spans="1:9" x14ac:dyDescent="0.2">
      <c r="A50" s="21" t="s">
        <v>190</v>
      </c>
      <c r="B50" s="21" t="s">
        <v>189</v>
      </c>
      <c r="C50" s="21" t="s">
        <v>191</v>
      </c>
      <c r="D50" s="24">
        <v>270000</v>
      </c>
      <c r="E50" s="22">
        <v>5750.46</v>
      </c>
      <c r="F50" s="23">
        <v>0.554522534239553</v>
      </c>
    </row>
    <row r="51" spans="1:9" x14ac:dyDescent="0.2">
      <c r="A51" s="21" t="s">
        <v>630</v>
      </c>
      <c r="B51" s="21" t="s">
        <v>629</v>
      </c>
      <c r="C51" s="21" t="s">
        <v>108</v>
      </c>
      <c r="D51" s="24">
        <v>1100000</v>
      </c>
      <c r="E51" s="22">
        <v>5718.9</v>
      </c>
      <c r="F51" s="23">
        <v>0.55147917228579602</v>
      </c>
    </row>
    <row r="52" spans="1:9" x14ac:dyDescent="0.2">
      <c r="A52" s="21" t="s">
        <v>283</v>
      </c>
      <c r="B52" s="21" t="s">
        <v>282</v>
      </c>
      <c r="C52" s="21" t="s">
        <v>85</v>
      </c>
      <c r="D52" s="24">
        <v>3800000</v>
      </c>
      <c r="E52" s="22">
        <v>5382.7</v>
      </c>
      <c r="F52" s="23">
        <v>0.51905907441339305</v>
      </c>
    </row>
    <row r="53" spans="1:9" x14ac:dyDescent="0.2">
      <c r="A53" s="21" t="s">
        <v>130</v>
      </c>
      <c r="B53" s="21" t="s">
        <v>129</v>
      </c>
      <c r="C53" s="21" t="s">
        <v>101</v>
      </c>
      <c r="D53" s="24">
        <v>2100000</v>
      </c>
      <c r="E53" s="22">
        <v>5276.25</v>
      </c>
      <c r="F53" s="23">
        <v>0.50879399583362706</v>
      </c>
    </row>
    <row r="54" spans="1:9" x14ac:dyDescent="0.2">
      <c r="A54" s="21" t="s">
        <v>509</v>
      </c>
      <c r="B54" s="21" t="s">
        <v>508</v>
      </c>
      <c r="C54" s="21" t="s">
        <v>101</v>
      </c>
      <c r="D54" s="24">
        <v>974000</v>
      </c>
      <c r="E54" s="22">
        <v>3973.92</v>
      </c>
      <c r="F54" s="23">
        <v>0.383209028367338</v>
      </c>
    </row>
    <row r="55" spans="1:9" x14ac:dyDescent="0.2">
      <c r="A55" s="21" t="s">
        <v>145</v>
      </c>
      <c r="B55" s="21" t="s">
        <v>144</v>
      </c>
      <c r="C55" s="21" t="s">
        <v>146</v>
      </c>
      <c r="D55" s="24">
        <v>1000000</v>
      </c>
      <c r="E55" s="22">
        <v>2549</v>
      </c>
      <c r="F55" s="23">
        <v>0.245802586189039</v>
      </c>
    </row>
    <row r="56" spans="1:9" x14ac:dyDescent="0.2">
      <c r="A56" s="21" t="s">
        <v>632</v>
      </c>
      <c r="B56" s="21" t="s">
        <v>631</v>
      </c>
      <c r="C56" s="21" t="s">
        <v>154</v>
      </c>
      <c r="D56" s="24">
        <v>431102</v>
      </c>
      <c r="E56" s="22">
        <v>2370.6298980000001</v>
      </c>
      <c r="F56" s="23">
        <v>0.22860218117907299</v>
      </c>
    </row>
    <row r="57" spans="1:9" x14ac:dyDescent="0.2">
      <c r="A57" s="20" t="s">
        <v>26</v>
      </c>
      <c r="B57" s="20"/>
      <c r="C57" s="20"/>
      <c r="D57" s="20"/>
      <c r="E57" s="25">
        <f>SUM(E7:E56)</f>
        <v>986227.19475299993</v>
      </c>
      <c r="F57" s="26">
        <f>SUM(F7:F56)</f>
        <v>95.10286192241982</v>
      </c>
      <c r="G57" s="14"/>
      <c r="H57" s="14"/>
      <c r="I57" s="14"/>
    </row>
    <row r="58" spans="1:9" x14ac:dyDescent="0.2">
      <c r="A58" s="21"/>
      <c r="B58" s="21"/>
      <c r="C58" s="21"/>
      <c r="D58" s="21"/>
      <c r="E58" s="22"/>
      <c r="F58" s="23"/>
    </row>
    <row r="59" spans="1:9" x14ac:dyDescent="0.2">
      <c r="A59" s="20" t="s">
        <v>232</v>
      </c>
      <c r="B59" s="21"/>
      <c r="C59" s="21"/>
      <c r="D59" s="21"/>
      <c r="E59" s="22"/>
      <c r="F59" s="23"/>
    </row>
    <row r="60" spans="1:9" x14ac:dyDescent="0.2">
      <c r="A60" s="21"/>
      <c r="B60" s="21" t="s">
        <v>233</v>
      </c>
      <c r="C60" s="21" t="s">
        <v>141</v>
      </c>
      <c r="D60" s="24">
        <v>73500</v>
      </c>
      <c r="E60" s="22">
        <v>7.3499999999999998E-3</v>
      </c>
      <c r="F60" s="23">
        <v>7.0876775539012805E-7</v>
      </c>
    </row>
    <row r="61" spans="1:9" x14ac:dyDescent="0.2">
      <c r="A61" s="21"/>
      <c r="B61" s="21" t="s">
        <v>633</v>
      </c>
      <c r="C61" s="21" t="s">
        <v>191</v>
      </c>
      <c r="D61" s="24">
        <v>45000</v>
      </c>
      <c r="E61" s="22">
        <v>4.4999999999999997E-3</v>
      </c>
      <c r="F61" s="23">
        <v>4.3393944207558802E-7</v>
      </c>
    </row>
    <row r="62" spans="1:9" x14ac:dyDescent="0.2">
      <c r="A62" s="20" t="s">
        <v>26</v>
      </c>
      <c r="B62" s="20"/>
      <c r="C62" s="20"/>
      <c r="D62" s="20"/>
      <c r="E62" s="25">
        <f>SUM(E59:E61)</f>
        <v>1.1849999999999999E-2</v>
      </c>
      <c r="F62" s="26">
        <f>SUM(F59:F61)</f>
        <v>1.1427071974657161E-6</v>
      </c>
      <c r="G62" s="14"/>
      <c r="H62" s="14"/>
      <c r="I62" s="14"/>
    </row>
    <row r="63" spans="1:9" x14ac:dyDescent="0.2">
      <c r="A63" s="21"/>
      <c r="B63" s="21"/>
      <c r="C63" s="21"/>
      <c r="D63" s="21"/>
      <c r="E63" s="22"/>
      <c r="F63" s="23"/>
    </row>
    <row r="64" spans="1:9" x14ac:dyDescent="0.2">
      <c r="A64" s="20" t="s">
        <v>29</v>
      </c>
      <c r="B64" s="20"/>
      <c r="C64" s="20"/>
      <c r="D64" s="20"/>
      <c r="E64" s="25">
        <f>E57+E62</f>
        <v>986227.20660299994</v>
      </c>
      <c r="F64" s="26">
        <f>F57+F62</f>
        <v>95.102863065127011</v>
      </c>
      <c r="G64" s="14"/>
      <c r="H64" s="14"/>
      <c r="I64" s="14"/>
    </row>
    <row r="65" spans="1:9" x14ac:dyDescent="0.2">
      <c r="A65" s="20"/>
      <c r="B65" s="20"/>
      <c r="C65" s="20"/>
      <c r="D65" s="20"/>
      <c r="E65" s="25"/>
      <c r="F65" s="26"/>
      <c r="G65" s="14"/>
      <c r="H65" s="14"/>
      <c r="I65" s="14"/>
    </row>
    <row r="66" spans="1:9" x14ac:dyDescent="0.2">
      <c r="A66" s="20" t="s">
        <v>31</v>
      </c>
      <c r="B66" s="20"/>
      <c r="C66" s="20"/>
      <c r="D66" s="20"/>
      <c r="E66" s="25">
        <f>E68-(E57+E62)</f>
        <v>50783.851547400001</v>
      </c>
      <c r="F66" s="26">
        <f>F68-(F57+F62)</f>
        <v>4.8971369348729894</v>
      </c>
      <c r="G66" s="14"/>
      <c r="H66" s="14"/>
      <c r="I66" s="14"/>
    </row>
    <row r="67" spans="1:9" x14ac:dyDescent="0.2">
      <c r="A67" s="20"/>
      <c r="B67" s="20"/>
      <c r="C67" s="20"/>
      <c r="D67" s="20"/>
      <c r="E67" s="25"/>
      <c r="F67" s="26"/>
      <c r="G67" s="14"/>
      <c r="H67" s="14"/>
      <c r="I67" s="14"/>
    </row>
    <row r="68" spans="1:9" x14ac:dyDescent="0.2">
      <c r="A68" s="27" t="s">
        <v>30</v>
      </c>
      <c r="B68" s="27"/>
      <c r="C68" s="27"/>
      <c r="D68" s="27"/>
      <c r="E68" s="28">
        <v>1037011.0581503999</v>
      </c>
      <c r="F68" s="29">
        <v>100</v>
      </c>
      <c r="G68" s="14"/>
      <c r="H68" s="14"/>
      <c r="I68" s="14"/>
    </row>
    <row r="69" spans="1:9" x14ac:dyDescent="0.2">
      <c r="F69" s="15" t="s">
        <v>603</v>
      </c>
    </row>
    <row r="70" spans="1:9" x14ac:dyDescent="0.2">
      <c r="A70" s="14" t="s">
        <v>33</v>
      </c>
    </row>
    <row r="71" spans="1:9" x14ac:dyDescent="0.2">
      <c r="A71" s="14" t="s">
        <v>43</v>
      </c>
    </row>
    <row r="73" spans="1:9" x14ac:dyDescent="0.2">
      <c r="A73" s="14" t="s">
        <v>34</v>
      </c>
    </row>
    <row r="74" spans="1:9" x14ac:dyDescent="0.2">
      <c r="A74" s="14" t="s">
        <v>35</v>
      </c>
    </row>
    <row r="75" spans="1:9" x14ac:dyDescent="0.2">
      <c r="A75" s="14" t="s">
        <v>36</v>
      </c>
      <c r="B75" s="14"/>
      <c r="C75" s="30" t="s">
        <v>38</v>
      </c>
      <c r="D75" s="14" t="s">
        <v>37</v>
      </c>
    </row>
    <row r="76" spans="1:9" x14ac:dyDescent="0.2">
      <c r="A76" s="7" t="s">
        <v>71</v>
      </c>
      <c r="C76" s="31">
        <v>1018.3227000000001</v>
      </c>
      <c r="D76" s="31">
        <v>999.34730000000002</v>
      </c>
    </row>
    <row r="77" spans="1:9" x14ac:dyDescent="0.2">
      <c r="A77" s="7" t="s">
        <v>73</v>
      </c>
      <c r="C77" s="31">
        <v>50.083100000000002</v>
      </c>
      <c r="D77" s="31">
        <v>46.095399999999998</v>
      </c>
    </row>
    <row r="78" spans="1:9" x14ac:dyDescent="0.2">
      <c r="A78" s="7" t="s">
        <v>72</v>
      </c>
      <c r="C78" s="31">
        <v>1109.8957</v>
      </c>
      <c r="D78" s="31">
        <v>1093.2194</v>
      </c>
    </row>
    <row r="79" spans="1:9" x14ac:dyDescent="0.2">
      <c r="A79" s="7" t="s">
        <v>74</v>
      </c>
      <c r="C79" s="31">
        <v>56.684699999999999</v>
      </c>
      <c r="D79" s="31">
        <v>51.753799999999998</v>
      </c>
    </row>
    <row r="81" spans="1:4" x14ac:dyDescent="0.2">
      <c r="A81" s="14" t="s">
        <v>40</v>
      </c>
    </row>
    <row r="82" spans="1:4" x14ac:dyDescent="0.2">
      <c r="A82" s="84" t="s">
        <v>58</v>
      </c>
      <c r="B82" s="85"/>
      <c r="C82" s="34" t="s">
        <v>59</v>
      </c>
    </row>
    <row r="83" spans="1:4" x14ac:dyDescent="0.2">
      <c r="A83" s="80" t="s">
        <v>73</v>
      </c>
      <c r="B83" s="81"/>
      <c r="C83" s="35">
        <v>3</v>
      </c>
    </row>
    <row r="84" spans="1:4" x14ac:dyDescent="0.2">
      <c r="A84" s="80" t="s">
        <v>74</v>
      </c>
      <c r="B84" s="81"/>
      <c r="C84" s="35">
        <v>4</v>
      </c>
    </row>
    <row r="85" spans="1:4" x14ac:dyDescent="0.2">
      <c r="A85" s="7" t="s">
        <v>60</v>
      </c>
    </row>
    <row r="86" spans="1:4" x14ac:dyDescent="0.2">
      <c r="A86" s="7" t="s">
        <v>39</v>
      </c>
    </row>
    <row r="88" spans="1:4" x14ac:dyDescent="0.2">
      <c r="A88" s="14" t="s">
        <v>240</v>
      </c>
      <c r="D88" s="49">
        <v>9.6781943475883661E-2</v>
      </c>
    </row>
    <row r="90" spans="1:4" x14ac:dyDescent="0.2">
      <c r="A90" s="91" t="s">
        <v>1171</v>
      </c>
      <c r="B90" s="91"/>
      <c r="C90" s="91"/>
      <c r="D90" s="30" t="s">
        <v>41</v>
      </c>
    </row>
    <row r="91" spans="1:4" x14ac:dyDescent="0.2">
      <c r="A91" s="7" t="s">
        <v>1090</v>
      </c>
    </row>
    <row r="92" spans="1:4" x14ac:dyDescent="0.2">
      <c r="A92" s="50" t="s">
        <v>1091</v>
      </c>
    </row>
    <row r="94" spans="1:4" x14ac:dyDescent="0.2">
      <c r="A94" s="14" t="s">
        <v>789</v>
      </c>
    </row>
    <row r="95" spans="1:4" x14ac:dyDescent="0.2">
      <c r="A95" s="14"/>
    </row>
    <row r="96" spans="1:4" x14ac:dyDescent="0.2">
      <c r="A96" s="51" t="s">
        <v>781</v>
      </c>
    </row>
    <row r="97" spans="1:1" x14ac:dyDescent="0.2">
      <c r="A97" s="52"/>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1" t="s">
        <v>793</v>
      </c>
    </row>
    <row r="111" spans="1:1" x14ac:dyDescent="0.2">
      <c r="A111" s="53"/>
    </row>
    <row r="112" spans="1:1" x14ac:dyDescent="0.2">
      <c r="A112" s="51" t="s">
        <v>782</v>
      </c>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6" spans="1:1" x14ac:dyDescent="0.2">
      <c r="A126" s="14" t="s">
        <v>794</v>
      </c>
    </row>
  </sheetData>
  <mergeCells count="5">
    <mergeCell ref="A1:F1"/>
    <mergeCell ref="A82:B82"/>
    <mergeCell ref="A83:B83"/>
    <mergeCell ref="A84:B84"/>
    <mergeCell ref="A90:C90"/>
  </mergeCells>
  <conditionalFormatting sqref="F2:F3 F5:F93 F229:F65538">
    <cfRule type="cellIs" dxfId="41" priority="2" stopIfTrue="1" operator="between">
      <formula>0.009</formula>
      <formula>-0.009</formula>
    </cfRule>
  </conditionalFormatting>
  <conditionalFormatting sqref="F94:F228">
    <cfRule type="cellIs" dxfId="40" priority="1" stopIfTrue="1" operator="between">
      <formula>0.009</formula>
      <formula>-0.009</formula>
    </cfRule>
  </conditionalFormatting>
  <hyperlinks>
    <hyperlink ref="A92" r:id="rId1" tooltip="https://www.franklintempletonindia.com/investor/reports"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33"/>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35.42578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18</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1670000</v>
      </c>
      <c r="E7" s="22">
        <v>15324.754999999999</v>
      </c>
      <c r="F7" s="23">
        <v>5.9002509210143899</v>
      </c>
    </row>
    <row r="8" spans="1:6" x14ac:dyDescent="0.2">
      <c r="A8" s="21" t="s">
        <v>84</v>
      </c>
      <c r="B8" s="21" t="s">
        <v>83</v>
      </c>
      <c r="C8" s="21" t="s">
        <v>85</v>
      </c>
      <c r="D8" s="24">
        <v>895000</v>
      </c>
      <c r="E8" s="22">
        <v>15104.02</v>
      </c>
      <c r="F8" s="23">
        <v>5.81526477363062</v>
      </c>
    </row>
    <row r="9" spans="1:6" x14ac:dyDescent="0.2">
      <c r="A9" s="21" t="s">
        <v>100</v>
      </c>
      <c r="B9" s="21" t="s">
        <v>99</v>
      </c>
      <c r="C9" s="21" t="s">
        <v>101</v>
      </c>
      <c r="D9" s="24">
        <v>420000</v>
      </c>
      <c r="E9" s="22">
        <v>10166.1</v>
      </c>
      <c r="F9" s="23">
        <v>3.9140946062840398</v>
      </c>
    </row>
    <row r="10" spans="1:6" x14ac:dyDescent="0.2">
      <c r="A10" s="21" t="s">
        <v>92</v>
      </c>
      <c r="B10" s="21" t="s">
        <v>91</v>
      </c>
      <c r="C10" s="21" t="s">
        <v>93</v>
      </c>
      <c r="D10" s="24">
        <v>680000</v>
      </c>
      <c r="E10" s="22">
        <v>8518.7000000000007</v>
      </c>
      <c r="F10" s="23">
        <v>3.2798219299979201</v>
      </c>
    </row>
    <row r="11" spans="1:6" x14ac:dyDescent="0.2">
      <c r="A11" s="21" t="s">
        <v>224</v>
      </c>
      <c r="B11" s="21" t="s">
        <v>223</v>
      </c>
      <c r="C11" s="21" t="s">
        <v>85</v>
      </c>
      <c r="D11" s="24">
        <v>350000</v>
      </c>
      <c r="E11" s="22">
        <v>6783.1750000000002</v>
      </c>
      <c r="F11" s="23">
        <v>2.6116198621871498</v>
      </c>
    </row>
    <row r="12" spans="1:6" x14ac:dyDescent="0.2">
      <c r="A12" s="21" t="s">
        <v>264</v>
      </c>
      <c r="B12" s="21" t="s">
        <v>263</v>
      </c>
      <c r="C12" s="21" t="s">
        <v>141</v>
      </c>
      <c r="D12" s="24">
        <v>235000</v>
      </c>
      <c r="E12" s="22">
        <v>6522.66</v>
      </c>
      <c r="F12" s="23">
        <v>2.5113178430887602</v>
      </c>
    </row>
    <row r="13" spans="1:6" x14ac:dyDescent="0.2">
      <c r="A13" s="21" t="s">
        <v>89</v>
      </c>
      <c r="B13" s="21" t="s">
        <v>88</v>
      </c>
      <c r="C13" s="21" t="s">
        <v>90</v>
      </c>
      <c r="D13" s="24">
        <v>260000</v>
      </c>
      <c r="E13" s="22">
        <v>6147.44</v>
      </c>
      <c r="F13" s="23">
        <v>2.3668527504603301</v>
      </c>
    </row>
    <row r="14" spans="1:6" x14ac:dyDescent="0.2">
      <c r="A14" s="21" t="s">
        <v>150</v>
      </c>
      <c r="B14" s="21" t="s">
        <v>149</v>
      </c>
      <c r="C14" s="21" t="s">
        <v>151</v>
      </c>
      <c r="D14" s="24">
        <v>8500000</v>
      </c>
      <c r="E14" s="22">
        <v>5516.5</v>
      </c>
      <c r="F14" s="23">
        <v>2.1239317826468298</v>
      </c>
    </row>
    <row r="15" spans="1:6" x14ac:dyDescent="0.2">
      <c r="A15" s="21" t="s">
        <v>168</v>
      </c>
      <c r="B15" s="21" t="s">
        <v>167</v>
      </c>
      <c r="C15" s="21" t="s">
        <v>169</v>
      </c>
      <c r="D15" s="24">
        <v>900000</v>
      </c>
      <c r="E15" s="22">
        <v>5400.9</v>
      </c>
      <c r="F15" s="23">
        <v>2.0794241212539202</v>
      </c>
    </row>
    <row r="16" spans="1:6" x14ac:dyDescent="0.2">
      <c r="A16" s="21" t="s">
        <v>576</v>
      </c>
      <c r="B16" s="21" t="s">
        <v>575</v>
      </c>
      <c r="C16" s="21" t="s">
        <v>244</v>
      </c>
      <c r="D16" s="24">
        <v>9800000</v>
      </c>
      <c r="E16" s="22">
        <v>5267.5</v>
      </c>
      <c r="F16" s="23">
        <v>2.028063204041</v>
      </c>
    </row>
    <row r="17" spans="1:6" x14ac:dyDescent="0.2">
      <c r="A17" s="21" t="s">
        <v>539</v>
      </c>
      <c r="B17" s="21" t="s">
        <v>538</v>
      </c>
      <c r="C17" s="21" t="s">
        <v>185</v>
      </c>
      <c r="D17" s="24">
        <v>1109700</v>
      </c>
      <c r="E17" s="22">
        <v>5105.1748500000003</v>
      </c>
      <c r="F17" s="23">
        <v>1.9655656883683901</v>
      </c>
    </row>
    <row r="18" spans="1:6" x14ac:dyDescent="0.2">
      <c r="A18" s="21" t="s">
        <v>195</v>
      </c>
      <c r="B18" s="21" t="s">
        <v>194</v>
      </c>
      <c r="C18" s="21" t="s">
        <v>133</v>
      </c>
      <c r="D18" s="24">
        <v>340000</v>
      </c>
      <c r="E18" s="22">
        <v>5030.3</v>
      </c>
      <c r="F18" s="23">
        <v>1.9367377950237199</v>
      </c>
    </row>
    <row r="19" spans="1:6" x14ac:dyDescent="0.2">
      <c r="A19" s="21" t="s">
        <v>549</v>
      </c>
      <c r="B19" s="21" t="s">
        <v>548</v>
      </c>
      <c r="C19" s="21" t="s">
        <v>161</v>
      </c>
      <c r="D19" s="24">
        <v>3400000</v>
      </c>
      <c r="E19" s="22">
        <v>4962.3</v>
      </c>
      <c r="F19" s="23">
        <v>1.91055681773377</v>
      </c>
    </row>
    <row r="20" spans="1:6" x14ac:dyDescent="0.2">
      <c r="A20" s="21" t="s">
        <v>294</v>
      </c>
      <c r="B20" s="21" t="s">
        <v>293</v>
      </c>
      <c r="C20" s="21" t="s">
        <v>295</v>
      </c>
      <c r="D20" s="24">
        <v>1300000</v>
      </c>
      <c r="E20" s="22">
        <v>4867.2</v>
      </c>
      <c r="F20" s="23">
        <v>1.8739419509650399</v>
      </c>
    </row>
    <row r="21" spans="1:6" x14ac:dyDescent="0.2">
      <c r="A21" s="21" t="s">
        <v>180</v>
      </c>
      <c r="B21" s="21" t="s">
        <v>179</v>
      </c>
      <c r="C21" s="21" t="s">
        <v>138</v>
      </c>
      <c r="D21" s="24">
        <v>240000</v>
      </c>
      <c r="E21" s="22">
        <v>4790.88</v>
      </c>
      <c r="F21" s="23">
        <v>1.84455765410079</v>
      </c>
    </row>
    <row r="22" spans="1:6" x14ac:dyDescent="0.2">
      <c r="A22" s="21" t="s">
        <v>535</v>
      </c>
      <c r="B22" s="21" t="s">
        <v>534</v>
      </c>
      <c r="C22" s="21" t="s">
        <v>85</v>
      </c>
      <c r="D22" s="24">
        <v>3500000</v>
      </c>
      <c r="E22" s="22">
        <v>4723.25</v>
      </c>
      <c r="F22" s="23">
        <v>1.8185191321284599</v>
      </c>
    </row>
    <row r="23" spans="1:6" x14ac:dyDescent="0.2">
      <c r="A23" s="21" t="s">
        <v>105</v>
      </c>
      <c r="B23" s="21" t="s">
        <v>104</v>
      </c>
      <c r="C23" s="21" t="s">
        <v>93</v>
      </c>
      <c r="D23" s="24">
        <v>430000</v>
      </c>
      <c r="E23" s="22">
        <v>4575.63</v>
      </c>
      <c r="F23" s="23">
        <v>1.76168331054696</v>
      </c>
    </row>
    <row r="24" spans="1:6" x14ac:dyDescent="0.2">
      <c r="A24" s="21" t="s">
        <v>219</v>
      </c>
      <c r="B24" s="21" t="s">
        <v>218</v>
      </c>
      <c r="C24" s="21" t="s">
        <v>220</v>
      </c>
      <c r="D24" s="24">
        <v>175000</v>
      </c>
      <c r="E24" s="22">
        <v>4300.2749999999996</v>
      </c>
      <c r="F24" s="23">
        <v>1.65566767816942</v>
      </c>
    </row>
    <row r="25" spans="1:6" x14ac:dyDescent="0.2">
      <c r="A25" s="21" t="s">
        <v>103</v>
      </c>
      <c r="B25" s="21" t="s">
        <v>102</v>
      </c>
      <c r="C25" s="21" t="s">
        <v>85</v>
      </c>
      <c r="D25" s="24">
        <v>730000</v>
      </c>
      <c r="E25" s="22">
        <v>4221.59</v>
      </c>
      <c r="F25" s="23">
        <v>1.6253728223156001</v>
      </c>
    </row>
    <row r="26" spans="1:6" x14ac:dyDescent="0.2">
      <c r="A26" s="21" t="s">
        <v>274</v>
      </c>
      <c r="B26" s="21" t="s">
        <v>273</v>
      </c>
      <c r="C26" s="21" t="s">
        <v>117</v>
      </c>
      <c r="D26" s="24">
        <v>1700000</v>
      </c>
      <c r="E26" s="22">
        <v>4033.25</v>
      </c>
      <c r="F26" s="23">
        <v>1.5528592155098899</v>
      </c>
    </row>
    <row r="27" spans="1:6" x14ac:dyDescent="0.2">
      <c r="A27" s="21" t="s">
        <v>635</v>
      </c>
      <c r="B27" s="21" t="s">
        <v>634</v>
      </c>
      <c r="C27" s="21" t="s">
        <v>244</v>
      </c>
      <c r="D27" s="24">
        <v>300000</v>
      </c>
      <c r="E27" s="22">
        <v>4032.9</v>
      </c>
      <c r="F27" s="23">
        <v>1.5527244604797199</v>
      </c>
    </row>
    <row r="28" spans="1:6" x14ac:dyDescent="0.2">
      <c r="A28" s="21" t="s">
        <v>97</v>
      </c>
      <c r="B28" s="21" t="s">
        <v>96</v>
      </c>
      <c r="C28" s="21" t="s">
        <v>98</v>
      </c>
      <c r="D28" s="24">
        <v>500000</v>
      </c>
      <c r="E28" s="22">
        <v>3996.5</v>
      </c>
      <c r="F28" s="23">
        <v>1.53870993734216</v>
      </c>
    </row>
    <row r="29" spans="1:6" x14ac:dyDescent="0.2">
      <c r="A29" s="21" t="s">
        <v>323</v>
      </c>
      <c r="B29" s="21" t="s">
        <v>322</v>
      </c>
      <c r="C29" s="21" t="s">
        <v>114</v>
      </c>
      <c r="D29" s="24">
        <v>250000</v>
      </c>
      <c r="E29" s="22">
        <v>3987.75</v>
      </c>
      <c r="F29" s="23">
        <v>1.5353410615879399</v>
      </c>
    </row>
    <row r="30" spans="1:6" x14ac:dyDescent="0.2">
      <c r="A30" s="21" t="s">
        <v>297</v>
      </c>
      <c r="B30" s="21" t="s">
        <v>296</v>
      </c>
      <c r="C30" s="21" t="s">
        <v>298</v>
      </c>
      <c r="D30" s="24">
        <v>2000000</v>
      </c>
      <c r="E30" s="22">
        <v>3935</v>
      </c>
      <c r="F30" s="23">
        <v>1.5150315534696399</v>
      </c>
    </row>
    <row r="31" spans="1:6" x14ac:dyDescent="0.2">
      <c r="A31" s="21" t="s">
        <v>553</v>
      </c>
      <c r="B31" s="21" t="s">
        <v>552</v>
      </c>
      <c r="C31" s="21" t="s">
        <v>141</v>
      </c>
      <c r="D31" s="24">
        <v>1500000</v>
      </c>
      <c r="E31" s="22">
        <v>3885</v>
      </c>
      <c r="F31" s="23">
        <v>1.49578083487409</v>
      </c>
    </row>
    <row r="32" spans="1:6" x14ac:dyDescent="0.2">
      <c r="A32" s="21" t="s">
        <v>148</v>
      </c>
      <c r="B32" s="21" t="s">
        <v>147</v>
      </c>
      <c r="C32" s="21" t="s">
        <v>123</v>
      </c>
      <c r="D32" s="24">
        <v>45000</v>
      </c>
      <c r="E32" s="22">
        <v>3865.2975000000001</v>
      </c>
      <c r="F32" s="23">
        <v>1.4881950892115201</v>
      </c>
    </row>
    <row r="33" spans="1:6" x14ac:dyDescent="0.2">
      <c r="A33" s="21" t="s">
        <v>637</v>
      </c>
      <c r="B33" s="21" t="s">
        <v>636</v>
      </c>
      <c r="C33" s="21" t="s">
        <v>141</v>
      </c>
      <c r="D33" s="24">
        <v>1075000</v>
      </c>
      <c r="E33" s="22">
        <v>3700.15</v>
      </c>
      <c r="F33" s="23">
        <v>1.4246109282263499</v>
      </c>
    </row>
    <row r="34" spans="1:6" x14ac:dyDescent="0.2">
      <c r="A34" s="21" t="s">
        <v>639</v>
      </c>
      <c r="B34" s="21" t="s">
        <v>638</v>
      </c>
      <c r="C34" s="21" t="s">
        <v>85</v>
      </c>
      <c r="D34" s="24">
        <v>550000</v>
      </c>
      <c r="E34" s="22">
        <v>3651.1750000000002</v>
      </c>
      <c r="F34" s="23">
        <v>1.40575484936201</v>
      </c>
    </row>
    <row r="35" spans="1:6" x14ac:dyDescent="0.2">
      <c r="A35" s="21" t="s">
        <v>321</v>
      </c>
      <c r="B35" s="21" t="s">
        <v>320</v>
      </c>
      <c r="C35" s="21" t="s">
        <v>93</v>
      </c>
      <c r="D35" s="24">
        <v>112500</v>
      </c>
      <c r="E35" s="22">
        <v>3621.65625</v>
      </c>
      <c r="F35" s="23">
        <v>1.3943897063711601</v>
      </c>
    </row>
    <row r="36" spans="1:6" x14ac:dyDescent="0.2">
      <c r="A36" s="21" t="s">
        <v>193</v>
      </c>
      <c r="B36" s="21" t="s">
        <v>192</v>
      </c>
      <c r="C36" s="21" t="s">
        <v>146</v>
      </c>
      <c r="D36" s="24">
        <v>450000</v>
      </c>
      <c r="E36" s="22">
        <v>3595.7249999999999</v>
      </c>
      <c r="F36" s="23">
        <v>1.38440580243955</v>
      </c>
    </row>
    <row r="37" spans="1:6" x14ac:dyDescent="0.2">
      <c r="A37" s="21" t="s">
        <v>641</v>
      </c>
      <c r="B37" s="21" t="s">
        <v>640</v>
      </c>
      <c r="C37" s="21" t="s">
        <v>108</v>
      </c>
      <c r="D37" s="24">
        <v>100000</v>
      </c>
      <c r="E37" s="22">
        <v>3509.9</v>
      </c>
      <c r="F37" s="23">
        <v>1.35136194397029</v>
      </c>
    </row>
    <row r="38" spans="1:6" x14ac:dyDescent="0.2">
      <c r="A38" s="21" t="s">
        <v>375</v>
      </c>
      <c r="B38" s="21" t="s">
        <v>374</v>
      </c>
      <c r="C38" s="21" t="s">
        <v>93</v>
      </c>
      <c r="D38" s="24">
        <v>190000</v>
      </c>
      <c r="E38" s="22">
        <v>3447.4549999999999</v>
      </c>
      <c r="F38" s="23">
        <v>1.3273197215163099</v>
      </c>
    </row>
    <row r="39" spans="1:6" x14ac:dyDescent="0.2">
      <c r="A39" s="21" t="s">
        <v>643</v>
      </c>
      <c r="B39" s="21" t="s">
        <v>642</v>
      </c>
      <c r="C39" s="21" t="s">
        <v>108</v>
      </c>
      <c r="D39" s="24">
        <v>1100000</v>
      </c>
      <c r="E39" s="22">
        <v>3383.6</v>
      </c>
      <c r="F39" s="23">
        <v>1.30273462879793</v>
      </c>
    </row>
    <row r="40" spans="1:6" x14ac:dyDescent="0.2">
      <c r="A40" s="21" t="s">
        <v>563</v>
      </c>
      <c r="B40" s="21" t="s">
        <v>562</v>
      </c>
      <c r="C40" s="21" t="s">
        <v>564</v>
      </c>
      <c r="D40" s="24">
        <v>3100000</v>
      </c>
      <c r="E40" s="22">
        <v>3346.45</v>
      </c>
      <c r="F40" s="23">
        <v>1.28843134488144</v>
      </c>
    </row>
    <row r="41" spans="1:6" x14ac:dyDescent="0.2">
      <c r="A41" s="21" t="s">
        <v>113</v>
      </c>
      <c r="B41" s="21" t="s">
        <v>112</v>
      </c>
      <c r="C41" s="21" t="s">
        <v>114</v>
      </c>
      <c r="D41" s="24">
        <v>600000</v>
      </c>
      <c r="E41" s="22">
        <v>3197.4</v>
      </c>
      <c r="F41" s="23">
        <v>1.23104495274811</v>
      </c>
    </row>
    <row r="42" spans="1:6" x14ac:dyDescent="0.2">
      <c r="A42" s="21" t="s">
        <v>145</v>
      </c>
      <c r="B42" s="21" t="s">
        <v>144</v>
      </c>
      <c r="C42" s="21" t="s">
        <v>146</v>
      </c>
      <c r="D42" s="24">
        <v>1250000</v>
      </c>
      <c r="E42" s="22">
        <v>3186.25</v>
      </c>
      <c r="F42" s="23">
        <v>1.2267520425013101</v>
      </c>
    </row>
    <row r="43" spans="1:6" x14ac:dyDescent="0.2">
      <c r="A43" s="21" t="s">
        <v>645</v>
      </c>
      <c r="B43" s="21" t="s">
        <v>644</v>
      </c>
      <c r="C43" s="21" t="s">
        <v>114</v>
      </c>
      <c r="D43" s="24">
        <v>350000</v>
      </c>
      <c r="E43" s="22">
        <v>3176.25</v>
      </c>
      <c r="F43" s="23">
        <v>1.2229018987822</v>
      </c>
    </row>
    <row r="44" spans="1:6" x14ac:dyDescent="0.2">
      <c r="A44" s="21" t="s">
        <v>647</v>
      </c>
      <c r="B44" s="21" t="s">
        <v>646</v>
      </c>
      <c r="C44" s="21" t="s">
        <v>188</v>
      </c>
      <c r="D44" s="24">
        <v>1300000</v>
      </c>
      <c r="E44" s="22">
        <v>3096.6</v>
      </c>
      <c r="F44" s="23">
        <v>1.1922355040594901</v>
      </c>
    </row>
    <row r="45" spans="1:6" x14ac:dyDescent="0.2">
      <c r="A45" s="21" t="s">
        <v>122</v>
      </c>
      <c r="B45" s="21" t="s">
        <v>121</v>
      </c>
      <c r="C45" s="21" t="s">
        <v>123</v>
      </c>
      <c r="D45" s="24">
        <v>600000</v>
      </c>
      <c r="E45" s="22">
        <v>2909.7</v>
      </c>
      <c r="F45" s="23">
        <v>1.12027631794933</v>
      </c>
    </row>
    <row r="46" spans="1:6" x14ac:dyDescent="0.2">
      <c r="A46" s="21" t="s">
        <v>143</v>
      </c>
      <c r="B46" s="21" t="s">
        <v>142</v>
      </c>
      <c r="C46" s="21" t="s">
        <v>126</v>
      </c>
      <c r="D46" s="24">
        <v>650000</v>
      </c>
      <c r="E46" s="22">
        <v>2901.9250000000002</v>
      </c>
      <c r="F46" s="23">
        <v>1.1172828312077201</v>
      </c>
    </row>
    <row r="47" spans="1:6" x14ac:dyDescent="0.2">
      <c r="A47" s="21" t="s">
        <v>300</v>
      </c>
      <c r="B47" s="21" t="s">
        <v>299</v>
      </c>
      <c r="C47" s="21" t="s">
        <v>301</v>
      </c>
      <c r="D47" s="24">
        <v>650000</v>
      </c>
      <c r="E47" s="22">
        <v>2834.65</v>
      </c>
      <c r="F47" s="23">
        <v>1.09138098933741</v>
      </c>
    </row>
    <row r="48" spans="1:6" x14ac:dyDescent="0.2">
      <c r="A48" s="21" t="s">
        <v>649</v>
      </c>
      <c r="B48" s="21" t="s">
        <v>648</v>
      </c>
      <c r="C48" s="21" t="s">
        <v>108</v>
      </c>
      <c r="D48" s="24">
        <v>200000</v>
      </c>
      <c r="E48" s="22">
        <v>2717.6</v>
      </c>
      <c r="F48" s="23">
        <v>1.04631505710523</v>
      </c>
    </row>
    <row r="49" spans="1:6" x14ac:dyDescent="0.2">
      <c r="A49" s="21" t="s">
        <v>107</v>
      </c>
      <c r="B49" s="21" t="s">
        <v>106</v>
      </c>
      <c r="C49" s="21" t="s">
        <v>108</v>
      </c>
      <c r="D49" s="24">
        <v>275000</v>
      </c>
      <c r="E49" s="22">
        <v>2716.0374999999999</v>
      </c>
      <c r="F49" s="23">
        <v>1.0457134721491199</v>
      </c>
    </row>
    <row r="50" spans="1:6" x14ac:dyDescent="0.2">
      <c r="A50" s="21" t="s">
        <v>618</v>
      </c>
      <c r="B50" s="21" t="s">
        <v>617</v>
      </c>
      <c r="C50" s="21" t="s">
        <v>154</v>
      </c>
      <c r="D50" s="24">
        <v>511553</v>
      </c>
      <c r="E50" s="22">
        <v>2709.952018</v>
      </c>
      <c r="F50" s="23">
        <v>1.0433704741191201</v>
      </c>
    </row>
    <row r="51" spans="1:6" x14ac:dyDescent="0.2">
      <c r="A51" s="21" t="s">
        <v>651</v>
      </c>
      <c r="B51" s="21" t="s">
        <v>650</v>
      </c>
      <c r="C51" s="21" t="s">
        <v>185</v>
      </c>
      <c r="D51" s="24">
        <v>60000</v>
      </c>
      <c r="E51" s="22">
        <v>2708.22</v>
      </c>
      <c r="F51" s="23">
        <v>1.0427036222967101</v>
      </c>
    </row>
    <row r="52" spans="1:6" x14ac:dyDescent="0.2">
      <c r="A52" s="21" t="s">
        <v>166</v>
      </c>
      <c r="B52" s="21" t="s">
        <v>165</v>
      </c>
      <c r="C52" s="21" t="s">
        <v>108</v>
      </c>
      <c r="D52" s="24">
        <v>160000</v>
      </c>
      <c r="E52" s="22">
        <v>2643.68</v>
      </c>
      <c r="F52" s="23">
        <v>1.0178547947335701</v>
      </c>
    </row>
    <row r="53" spans="1:6" x14ac:dyDescent="0.2">
      <c r="A53" s="21" t="s">
        <v>653</v>
      </c>
      <c r="B53" s="21" t="s">
        <v>652</v>
      </c>
      <c r="C53" s="21" t="s">
        <v>244</v>
      </c>
      <c r="D53" s="24">
        <v>125000</v>
      </c>
      <c r="E53" s="22">
        <v>2605.3125</v>
      </c>
      <c r="F53" s="23">
        <v>1.0030827558192801</v>
      </c>
    </row>
    <row r="54" spans="1:6" x14ac:dyDescent="0.2">
      <c r="A54" s="21" t="s">
        <v>428</v>
      </c>
      <c r="B54" s="21" t="s">
        <v>427</v>
      </c>
      <c r="C54" s="21" t="s">
        <v>304</v>
      </c>
      <c r="D54" s="24">
        <v>125000</v>
      </c>
      <c r="E54" s="22">
        <v>2360.25</v>
      </c>
      <c r="F54" s="23">
        <v>0.90873017130285005</v>
      </c>
    </row>
    <row r="55" spans="1:6" x14ac:dyDescent="0.2">
      <c r="A55" s="21" t="s">
        <v>153</v>
      </c>
      <c r="B55" s="21" t="s">
        <v>152</v>
      </c>
      <c r="C55" s="21" t="s">
        <v>154</v>
      </c>
      <c r="D55" s="24">
        <v>475000</v>
      </c>
      <c r="E55" s="22">
        <v>2063.875</v>
      </c>
      <c r="F55" s="23">
        <v>0.79462153682773895</v>
      </c>
    </row>
    <row r="56" spans="1:6" x14ac:dyDescent="0.2">
      <c r="A56" s="21" t="s">
        <v>626</v>
      </c>
      <c r="B56" s="21" t="s">
        <v>625</v>
      </c>
      <c r="C56" s="21" t="s">
        <v>439</v>
      </c>
      <c r="D56" s="24">
        <v>400000</v>
      </c>
      <c r="E56" s="22">
        <v>1985.6</v>
      </c>
      <c r="F56" s="23">
        <v>0.76448453686640805</v>
      </c>
    </row>
    <row r="57" spans="1:6" x14ac:dyDescent="0.2">
      <c r="A57" s="21" t="s">
        <v>655</v>
      </c>
      <c r="B57" s="21" t="s">
        <v>654</v>
      </c>
      <c r="C57" s="21" t="s">
        <v>141</v>
      </c>
      <c r="D57" s="24">
        <v>145000</v>
      </c>
      <c r="E57" s="22">
        <v>1964.2425000000001</v>
      </c>
      <c r="F57" s="23">
        <v>0.75626159241832003</v>
      </c>
    </row>
    <row r="58" spans="1:6" x14ac:dyDescent="0.2">
      <c r="A58" s="21" t="s">
        <v>657</v>
      </c>
      <c r="B58" s="21" t="s">
        <v>656</v>
      </c>
      <c r="C58" s="21" t="s">
        <v>154</v>
      </c>
      <c r="D58" s="24">
        <v>167360</v>
      </c>
      <c r="E58" s="22">
        <v>1908.0713599999999</v>
      </c>
      <c r="F58" s="23">
        <v>0.73463489623169698</v>
      </c>
    </row>
    <row r="59" spans="1:6" x14ac:dyDescent="0.2">
      <c r="A59" s="21" t="s">
        <v>659</v>
      </c>
      <c r="B59" s="21" t="s">
        <v>658</v>
      </c>
      <c r="C59" s="21" t="s">
        <v>154</v>
      </c>
      <c r="D59" s="24">
        <v>175000</v>
      </c>
      <c r="E59" s="22">
        <v>1888.5125</v>
      </c>
      <c r="F59" s="23">
        <v>0.72710445403350199</v>
      </c>
    </row>
    <row r="60" spans="1:6" x14ac:dyDescent="0.2">
      <c r="A60" s="21" t="s">
        <v>182</v>
      </c>
      <c r="B60" s="21" t="s">
        <v>181</v>
      </c>
      <c r="C60" s="21" t="s">
        <v>108</v>
      </c>
      <c r="D60" s="24">
        <v>200000</v>
      </c>
      <c r="E60" s="22">
        <v>1816.1</v>
      </c>
      <c r="F60" s="23">
        <v>0.69922460082750004</v>
      </c>
    </row>
    <row r="61" spans="1:6" x14ac:dyDescent="0.2">
      <c r="A61" s="21" t="s">
        <v>156</v>
      </c>
      <c r="B61" s="21" t="s">
        <v>155</v>
      </c>
      <c r="C61" s="21" t="s">
        <v>151</v>
      </c>
      <c r="D61" s="24">
        <v>800000</v>
      </c>
      <c r="E61" s="22">
        <v>1781.2</v>
      </c>
      <c r="F61" s="23">
        <v>0.68578759924780697</v>
      </c>
    </row>
    <row r="62" spans="1:6" x14ac:dyDescent="0.2">
      <c r="A62" s="21" t="s">
        <v>198</v>
      </c>
      <c r="B62" s="21" t="s">
        <v>1055</v>
      </c>
      <c r="C62" s="21" t="s">
        <v>108</v>
      </c>
      <c r="D62" s="24">
        <v>152880</v>
      </c>
      <c r="E62" s="22">
        <v>1651.104</v>
      </c>
      <c r="F62" s="23">
        <v>0.63569876951967896</v>
      </c>
    </row>
    <row r="63" spans="1:6" x14ac:dyDescent="0.2">
      <c r="A63" s="21" t="s">
        <v>620</v>
      </c>
      <c r="B63" s="21" t="s">
        <v>619</v>
      </c>
      <c r="C63" s="21" t="s">
        <v>295</v>
      </c>
      <c r="D63" s="24">
        <v>80000</v>
      </c>
      <c r="E63" s="22">
        <v>1616.76</v>
      </c>
      <c r="F63" s="23">
        <v>0.62247583593076905</v>
      </c>
    </row>
    <row r="64" spans="1:6" x14ac:dyDescent="0.2">
      <c r="A64" s="21" t="s">
        <v>545</v>
      </c>
      <c r="B64" s="21" t="s">
        <v>544</v>
      </c>
      <c r="C64" s="21" t="s">
        <v>111</v>
      </c>
      <c r="D64" s="24">
        <v>100000</v>
      </c>
      <c r="E64" s="22">
        <v>1575.65</v>
      </c>
      <c r="F64" s="23">
        <v>0.60664789510150896</v>
      </c>
    </row>
    <row r="65" spans="1:9" x14ac:dyDescent="0.2">
      <c r="A65" s="21" t="s">
        <v>140</v>
      </c>
      <c r="B65" s="21" t="s">
        <v>139</v>
      </c>
      <c r="C65" s="21" t="s">
        <v>141</v>
      </c>
      <c r="D65" s="24">
        <v>200000</v>
      </c>
      <c r="E65" s="22">
        <v>1544.5</v>
      </c>
      <c r="F65" s="23">
        <v>0.59465469741648203</v>
      </c>
    </row>
    <row r="66" spans="1:9" x14ac:dyDescent="0.2">
      <c r="A66" s="21" t="s">
        <v>137</v>
      </c>
      <c r="B66" s="21" t="s">
        <v>136</v>
      </c>
      <c r="C66" s="21" t="s">
        <v>138</v>
      </c>
      <c r="D66" s="24">
        <v>20000</v>
      </c>
      <c r="E66" s="22">
        <v>1511.24</v>
      </c>
      <c r="F66" s="23">
        <v>0.58184911940672401</v>
      </c>
    </row>
    <row r="67" spans="1:9" x14ac:dyDescent="0.2">
      <c r="A67" s="21" t="s">
        <v>373</v>
      </c>
      <c r="B67" s="21" t="s">
        <v>372</v>
      </c>
      <c r="C67" s="21" t="s">
        <v>169</v>
      </c>
      <c r="D67" s="24">
        <v>175000</v>
      </c>
      <c r="E67" s="22">
        <v>1143.8</v>
      </c>
      <c r="F67" s="23">
        <v>0.44037943859175899</v>
      </c>
    </row>
    <row r="68" spans="1:9" x14ac:dyDescent="0.2">
      <c r="A68" s="21" t="s">
        <v>262</v>
      </c>
      <c r="B68" s="21" t="s">
        <v>261</v>
      </c>
      <c r="C68" s="21" t="s">
        <v>123</v>
      </c>
      <c r="D68" s="24">
        <v>400000</v>
      </c>
      <c r="E68" s="22">
        <v>993.8</v>
      </c>
      <c r="F68" s="23">
        <v>0.38262728280511499</v>
      </c>
    </row>
    <row r="69" spans="1:9" x14ac:dyDescent="0.2">
      <c r="A69" s="21" t="s">
        <v>475</v>
      </c>
      <c r="B69" s="21" t="s">
        <v>474</v>
      </c>
      <c r="C69" s="21" t="s">
        <v>141</v>
      </c>
      <c r="D69" s="24">
        <v>95000</v>
      </c>
      <c r="E69" s="22">
        <v>827.54499999999996</v>
      </c>
      <c r="F69" s="23">
        <v>0.318616718403058</v>
      </c>
    </row>
    <row r="70" spans="1:9" x14ac:dyDescent="0.2">
      <c r="A70" s="21" t="s">
        <v>622</v>
      </c>
      <c r="B70" s="21" t="s">
        <v>621</v>
      </c>
      <c r="C70" s="21" t="s">
        <v>244</v>
      </c>
      <c r="D70" s="24">
        <v>679076</v>
      </c>
      <c r="E70" s="22">
        <v>498.44178399999998</v>
      </c>
      <c r="F70" s="23">
        <v>0.19190725040094</v>
      </c>
    </row>
    <row r="71" spans="1:9" x14ac:dyDescent="0.2">
      <c r="A71" s="20" t="s">
        <v>26</v>
      </c>
      <c r="B71" s="20"/>
      <c r="C71" s="20"/>
      <c r="D71" s="20"/>
      <c r="E71" s="25">
        <f>SUM(E7:E70)</f>
        <v>247854.42776199998</v>
      </c>
      <c r="F71" s="26">
        <f>SUM(F7:F70)</f>
        <v>95.427516830137591</v>
      </c>
      <c r="G71" s="14"/>
      <c r="H71" s="14"/>
      <c r="I71" s="14"/>
    </row>
    <row r="72" spans="1:9" x14ac:dyDescent="0.2">
      <c r="A72" s="21"/>
      <c r="B72" s="21"/>
      <c r="C72" s="21"/>
      <c r="D72" s="21"/>
      <c r="E72" s="22"/>
      <c r="F72" s="23"/>
    </row>
    <row r="73" spans="1:9" x14ac:dyDescent="0.2">
      <c r="A73" s="20" t="s">
        <v>210</v>
      </c>
      <c r="B73" s="21"/>
      <c r="C73" s="21"/>
      <c r="D73" s="21"/>
      <c r="E73" s="22"/>
      <c r="F73" s="23"/>
    </row>
    <row r="74" spans="1:9" x14ac:dyDescent="0.2">
      <c r="A74" s="21" t="s">
        <v>397</v>
      </c>
      <c r="B74" s="21" t="s">
        <v>396</v>
      </c>
      <c r="C74" s="21" t="s">
        <v>201</v>
      </c>
      <c r="D74" s="24">
        <v>125000</v>
      </c>
      <c r="E74" s="22">
        <v>1409.6078749999999</v>
      </c>
      <c r="F74" s="23">
        <v>0.54271929063387203</v>
      </c>
    </row>
    <row r="75" spans="1:9" x14ac:dyDescent="0.2">
      <c r="A75" s="21" t="s">
        <v>212</v>
      </c>
      <c r="B75" s="21" t="s">
        <v>211</v>
      </c>
      <c r="C75" s="21" t="s">
        <v>201</v>
      </c>
      <c r="D75" s="24">
        <v>25000</v>
      </c>
      <c r="E75" s="22">
        <v>1211.362588</v>
      </c>
      <c r="F75" s="23">
        <v>0.46639200597525898</v>
      </c>
    </row>
    <row r="76" spans="1:9" x14ac:dyDescent="0.2">
      <c r="A76" s="20" t="s">
        <v>26</v>
      </c>
      <c r="B76" s="20"/>
      <c r="C76" s="20"/>
      <c r="D76" s="20"/>
      <c r="E76" s="25">
        <f>SUM(E73:E75)</f>
        <v>2620.9704629999997</v>
      </c>
      <c r="F76" s="26">
        <f>SUM(F73:F75)</f>
        <v>1.0091112966091309</v>
      </c>
      <c r="G76" s="14"/>
      <c r="H76" s="14"/>
      <c r="I76" s="14"/>
    </row>
    <row r="77" spans="1:9" x14ac:dyDescent="0.2">
      <c r="A77" s="21"/>
      <c r="B77" s="21"/>
      <c r="C77" s="21"/>
      <c r="D77" s="21"/>
      <c r="E77" s="22"/>
      <c r="F77" s="23"/>
    </row>
    <row r="78" spans="1:9" x14ac:dyDescent="0.2">
      <c r="A78" s="20" t="s">
        <v>29</v>
      </c>
      <c r="B78" s="20"/>
      <c r="C78" s="20"/>
      <c r="D78" s="20"/>
      <c r="E78" s="25">
        <f>E71+E76</f>
        <v>250475.39822499998</v>
      </c>
      <c r="F78" s="26">
        <f>F71+F76</f>
        <v>96.436628126746726</v>
      </c>
      <c r="G78" s="14"/>
      <c r="H78" s="14"/>
      <c r="I78" s="14"/>
    </row>
    <row r="79" spans="1:9" x14ac:dyDescent="0.2">
      <c r="A79" s="20"/>
      <c r="B79" s="20"/>
      <c r="C79" s="20"/>
      <c r="D79" s="20"/>
      <c r="E79" s="25"/>
      <c r="F79" s="26"/>
      <c r="G79" s="14"/>
      <c r="H79" s="14"/>
      <c r="I79" s="14"/>
    </row>
    <row r="80" spans="1:9" x14ac:dyDescent="0.2">
      <c r="A80" s="20" t="s">
        <v>31</v>
      </c>
      <c r="B80" s="20"/>
      <c r="C80" s="20"/>
      <c r="D80" s="20"/>
      <c r="E80" s="25">
        <f>E82-(E71+E76)</f>
        <v>9255.1658671000041</v>
      </c>
      <c r="F80" s="26">
        <f>F82-(F71+F76)</f>
        <v>3.5633718732532742</v>
      </c>
      <c r="G80" s="14"/>
      <c r="H80" s="14"/>
      <c r="I80" s="14"/>
    </row>
    <row r="81" spans="1:9" x14ac:dyDescent="0.2">
      <c r="A81" s="20"/>
      <c r="B81" s="20"/>
      <c r="C81" s="20"/>
      <c r="D81" s="20"/>
      <c r="E81" s="25"/>
      <c r="F81" s="26"/>
      <c r="G81" s="14"/>
      <c r="H81" s="14"/>
      <c r="I81" s="14"/>
    </row>
    <row r="82" spans="1:9" x14ac:dyDescent="0.2">
      <c r="A82" s="27" t="s">
        <v>30</v>
      </c>
      <c r="B82" s="27"/>
      <c r="C82" s="27"/>
      <c r="D82" s="27"/>
      <c r="E82" s="28">
        <v>259730.56409209999</v>
      </c>
      <c r="F82" s="29">
        <v>100</v>
      </c>
      <c r="G82" s="14"/>
      <c r="H82" s="14"/>
      <c r="I82" s="14"/>
    </row>
    <row r="83" spans="1:9" x14ac:dyDescent="0.2">
      <c r="A83" s="14"/>
      <c r="B83" s="14"/>
      <c r="C83" s="14"/>
      <c r="D83" s="14"/>
      <c r="E83" s="59"/>
      <c r="F83" s="15"/>
      <c r="G83" s="14"/>
      <c r="H83" s="14"/>
      <c r="I83" s="14"/>
    </row>
    <row r="84" spans="1:9" x14ac:dyDescent="0.2">
      <c r="A84" s="51" t="s">
        <v>1060</v>
      </c>
    </row>
    <row r="85" spans="1:9" x14ac:dyDescent="0.2">
      <c r="A85" s="60"/>
    </row>
    <row r="86" spans="1:9" x14ac:dyDescent="0.2">
      <c r="A86" s="14" t="s">
        <v>34</v>
      </c>
    </row>
    <row r="87" spans="1:9" x14ac:dyDescent="0.2">
      <c r="A87" s="14" t="s">
        <v>35</v>
      </c>
    </row>
    <row r="88" spans="1:9" x14ac:dyDescent="0.2">
      <c r="A88" s="14" t="s">
        <v>36</v>
      </c>
      <c r="B88" s="14"/>
      <c r="C88" s="30" t="s">
        <v>38</v>
      </c>
      <c r="D88" s="14" t="s">
        <v>37</v>
      </c>
    </row>
    <row r="89" spans="1:9" x14ac:dyDescent="0.2">
      <c r="A89" s="7" t="s">
        <v>71</v>
      </c>
      <c r="C89" s="31">
        <v>120.82259999999999</v>
      </c>
      <c r="D89" s="31">
        <v>120.4432</v>
      </c>
    </row>
    <row r="90" spans="1:9" x14ac:dyDescent="0.2">
      <c r="A90" s="7" t="s">
        <v>73</v>
      </c>
      <c r="C90" s="31">
        <v>17.7925</v>
      </c>
      <c r="D90" s="31">
        <v>16.2989</v>
      </c>
    </row>
    <row r="91" spans="1:9" x14ac:dyDescent="0.2">
      <c r="A91" s="7" t="s">
        <v>72</v>
      </c>
      <c r="C91" s="31">
        <v>130.06399999999999</v>
      </c>
      <c r="D91" s="31">
        <v>130.12970000000001</v>
      </c>
    </row>
    <row r="92" spans="1:9" x14ac:dyDescent="0.2">
      <c r="A92" s="7" t="s">
        <v>74</v>
      </c>
      <c r="C92" s="31">
        <v>19.9498</v>
      </c>
      <c r="D92" s="31">
        <v>18.313300000000002</v>
      </c>
    </row>
    <row r="94" spans="1:9" x14ac:dyDescent="0.2">
      <c r="A94" s="14" t="s">
        <v>40</v>
      </c>
    </row>
    <row r="95" spans="1:9" x14ac:dyDescent="0.2">
      <c r="A95" s="84" t="s">
        <v>58</v>
      </c>
      <c r="B95" s="85"/>
      <c r="C95" s="34" t="s">
        <v>59</v>
      </c>
    </row>
    <row r="96" spans="1:9" x14ac:dyDescent="0.2">
      <c r="A96" s="80" t="s">
        <v>73</v>
      </c>
      <c r="B96" s="81"/>
      <c r="C96" s="35">
        <v>1.4</v>
      </c>
    </row>
    <row r="97" spans="1:4" x14ac:dyDescent="0.2">
      <c r="A97" s="80" t="s">
        <v>74</v>
      </c>
      <c r="B97" s="81"/>
      <c r="C97" s="35">
        <v>1.6</v>
      </c>
    </row>
    <row r="98" spans="1:4" x14ac:dyDescent="0.2">
      <c r="A98" s="7" t="s">
        <v>60</v>
      </c>
    </row>
    <row r="99" spans="1:4" x14ac:dyDescent="0.2">
      <c r="A99" s="7" t="s">
        <v>39</v>
      </c>
    </row>
    <row r="101" spans="1:4" x14ac:dyDescent="0.2">
      <c r="A101" s="14" t="s">
        <v>240</v>
      </c>
      <c r="D101" s="49">
        <v>0.31006285293549535</v>
      </c>
    </row>
    <row r="103" spans="1:4" x14ac:dyDescent="0.2">
      <c r="A103" s="14" t="s">
        <v>785</v>
      </c>
    </row>
    <row r="104" spans="1:4" x14ac:dyDescent="0.2">
      <c r="A104" s="50"/>
    </row>
    <row r="105" spans="1:4" x14ac:dyDescent="0.2">
      <c r="A105" s="51" t="s">
        <v>781</v>
      </c>
    </row>
    <row r="106" spans="1:4" x14ac:dyDescent="0.2">
      <c r="A106" s="52"/>
    </row>
    <row r="107" spans="1:4" x14ac:dyDescent="0.2">
      <c r="A107" s="53"/>
    </row>
    <row r="108" spans="1:4" x14ac:dyDescent="0.2">
      <c r="A108" s="53"/>
    </row>
    <row r="109" spans="1:4" x14ac:dyDescent="0.2">
      <c r="A109" s="53"/>
    </row>
    <row r="110" spans="1:4" x14ac:dyDescent="0.2">
      <c r="A110" s="53"/>
    </row>
    <row r="111" spans="1:4" x14ac:dyDescent="0.2">
      <c r="A111" s="53"/>
    </row>
    <row r="112" spans="1:4"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1" t="s">
        <v>795</v>
      </c>
    </row>
    <row r="120" spans="1:1" x14ac:dyDescent="0.2">
      <c r="A120" s="53"/>
    </row>
    <row r="121" spans="1:1" x14ac:dyDescent="0.2">
      <c r="A121" s="51" t="s">
        <v>782</v>
      </c>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sheetData>
  <mergeCells count="4">
    <mergeCell ref="A1:F1"/>
    <mergeCell ref="A95:B95"/>
    <mergeCell ref="A96:B96"/>
    <mergeCell ref="A97:B97"/>
  </mergeCells>
  <conditionalFormatting sqref="F2:F3 F236:F65536 F5:F102">
    <cfRule type="cellIs" dxfId="39" priority="2" stopIfTrue="1" operator="between">
      <formula>0.009</formula>
      <formula>-0.009</formula>
    </cfRule>
  </conditionalFormatting>
  <conditionalFormatting sqref="F103:F235">
    <cfRule type="cellIs" dxfId="38" priority="1" stopIfTrue="1" operator="between">
      <formula>0.009</formula>
      <formula>-0.009</formula>
    </cfRule>
  </conditionalFormatting>
  <hyperlinks>
    <hyperlink ref="A104"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9"/>
  <sheetViews>
    <sheetView workbookViewId="0">
      <selection sqref="A1:F1"/>
    </sheetView>
  </sheetViews>
  <sheetFormatPr defaultColWidth="9.140625" defaultRowHeight="11.25" x14ac:dyDescent="0.2"/>
  <cols>
    <col min="1" max="1" width="38.7109375" style="7" bestFit="1" customWidth="1"/>
    <col min="2" max="2" width="34.140625" style="7" bestFit="1" customWidth="1"/>
    <col min="3" max="3" width="25.5703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19</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6900000</v>
      </c>
      <c r="E7" s="22">
        <v>63317.85</v>
      </c>
      <c r="F7" s="23">
        <v>9.9220934611399407</v>
      </c>
    </row>
    <row r="8" spans="1:6" x14ac:dyDescent="0.2">
      <c r="A8" s="21" t="s">
        <v>84</v>
      </c>
      <c r="B8" s="21" t="s">
        <v>83</v>
      </c>
      <c r="C8" s="21" t="s">
        <v>85</v>
      </c>
      <c r="D8" s="24">
        <v>3350000</v>
      </c>
      <c r="E8" s="22">
        <v>56534.6</v>
      </c>
      <c r="F8" s="23">
        <v>8.8591382207096796</v>
      </c>
    </row>
    <row r="9" spans="1:6" x14ac:dyDescent="0.2">
      <c r="A9" s="21" t="s">
        <v>100</v>
      </c>
      <c r="B9" s="21" t="s">
        <v>99</v>
      </c>
      <c r="C9" s="21" t="s">
        <v>101</v>
      </c>
      <c r="D9" s="24">
        <v>1700000</v>
      </c>
      <c r="E9" s="22">
        <v>41148.5</v>
      </c>
      <c r="F9" s="23">
        <v>6.4480910641425302</v>
      </c>
    </row>
    <row r="10" spans="1:6" x14ac:dyDescent="0.2">
      <c r="A10" s="21" t="s">
        <v>92</v>
      </c>
      <c r="B10" s="21" t="s">
        <v>91</v>
      </c>
      <c r="C10" s="21" t="s">
        <v>93</v>
      </c>
      <c r="D10" s="24">
        <v>2725000</v>
      </c>
      <c r="E10" s="22">
        <v>34137.4375</v>
      </c>
      <c r="F10" s="23">
        <v>5.3494369344319699</v>
      </c>
    </row>
    <row r="11" spans="1:6" x14ac:dyDescent="0.2">
      <c r="A11" s="21" t="s">
        <v>264</v>
      </c>
      <c r="B11" s="21" t="s">
        <v>263</v>
      </c>
      <c r="C11" s="21" t="s">
        <v>141</v>
      </c>
      <c r="D11" s="24">
        <v>1185000</v>
      </c>
      <c r="E11" s="22">
        <v>32890.86</v>
      </c>
      <c r="F11" s="23">
        <v>5.1540945710770201</v>
      </c>
    </row>
    <row r="12" spans="1:6" x14ac:dyDescent="0.2">
      <c r="A12" s="21" t="s">
        <v>224</v>
      </c>
      <c r="B12" s="21" t="s">
        <v>223</v>
      </c>
      <c r="C12" s="21" t="s">
        <v>85</v>
      </c>
      <c r="D12" s="24">
        <v>1440000</v>
      </c>
      <c r="E12" s="22">
        <v>27907.919999999998</v>
      </c>
      <c r="F12" s="23">
        <v>4.3732532065762904</v>
      </c>
    </row>
    <row r="13" spans="1:6" x14ac:dyDescent="0.2">
      <c r="A13" s="21" t="s">
        <v>89</v>
      </c>
      <c r="B13" s="21" t="s">
        <v>88</v>
      </c>
      <c r="C13" s="21" t="s">
        <v>90</v>
      </c>
      <c r="D13" s="24">
        <v>1050000</v>
      </c>
      <c r="E13" s="22">
        <v>24826.2</v>
      </c>
      <c r="F13" s="23">
        <v>3.8903386120178198</v>
      </c>
    </row>
    <row r="14" spans="1:6" x14ac:dyDescent="0.2">
      <c r="A14" s="21" t="s">
        <v>105</v>
      </c>
      <c r="B14" s="21" t="s">
        <v>104</v>
      </c>
      <c r="C14" s="21" t="s">
        <v>93</v>
      </c>
      <c r="D14" s="24">
        <v>1800000</v>
      </c>
      <c r="E14" s="22">
        <v>19153.8</v>
      </c>
      <c r="F14" s="23">
        <v>3.0014568361999401</v>
      </c>
    </row>
    <row r="15" spans="1:6" x14ac:dyDescent="0.2">
      <c r="A15" s="21" t="s">
        <v>103</v>
      </c>
      <c r="B15" s="21" t="s">
        <v>102</v>
      </c>
      <c r="C15" s="21" t="s">
        <v>85</v>
      </c>
      <c r="D15" s="24">
        <v>3000000</v>
      </c>
      <c r="E15" s="22">
        <v>17349</v>
      </c>
      <c r="F15" s="23">
        <v>2.7186393640547899</v>
      </c>
    </row>
    <row r="16" spans="1:6" x14ac:dyDescent="0.2">
      <c r="A16" s="21" t="s">
        <v>219</v>
      </c>
      <c r="B16" s="21" t="s">
        <v>218</v>
      </c>
      <c r="C16" s="21" t="s">
        <v>220</v>
      </c>
      <c r="D16" s="24">
        <v>700000</v>
      </c>
      <c r="E16" s="22">
        <v>17201.099999999999</v>
      </c>
      <c r="F16" s="23">
        <v>2.6954629987343899</v>
      </c>
    </row>
    <row r="17" spans="1:6" x14ac:dyDescent="0.2">
      <c r="A17" s="21" t="s">
        <v>274</v>
      </c>
      <c r="B17" s="21" t="s">
        <v>273</v>
      </c>
      <c r="C17" s="21" t="s">
        <v>117</v>
      </c>
      <c r="D17" s="24">
        <v>7000000</v>
      </c>
      <c r="E17" s="22">
        <v>16607.5</v>
      </c>
      <c r="F17" s="23">
        <v>2.60244413156608</v>
      </c>
    </row>
    <row r="18" spans="1:6" x14ac:dyDescent="0.2">
      <c r="A18" s="21" t="s">
        <v>148</v>
      </c>
      <c r="B18" s="21" t="s">
        <v>147</v>
      </c>
      <c r="C18" s="21" t="s">
        <v>123</v>
      </c>
      <c r="D18" s="24">
        <v>190000</v>
      </c>
      <c r="E18" s="22">
        <v>16320.145</v>
      </c>
      <c r="F18" s="23">
        <v>2.5574147572818</v>
      </c>
    </row>
    <row r="19" spans="1:6" x14ac:dyDescent="0.2">
      <c r="A19" s="21" t="s">
        <v>97</v>
      </c>
      <c r="B19" s="21" t="s">
        <v>96</v>
      </c>
      <c r="C19" s="21" t="s">
        <v>98</v>
      </c>
      <c r="D19" s="24">
        <v>2000000</v>
      </c>
      <c r="E19" s="22">
        <v>15986</v>
      </c>
      <c r="F19" s="23">
        <v>2.5050532522785098</v>
      </c>
    </row>
    <row r="20" spans="1:6" x14ac:dyDescent="0.2">
      <c r="A20" s="21" t="s">
        <v>122</v>
      </c>
      <c r="B20" s="21" t="s">
        <v>121</v>
      </c>
      <c r="C20" s="21" t="s">
        <v>123</v>
      </c>
      <c r="D20" s="24">
        <v>3250000</v>
      </c>
      <c r="E20" s="22">
        <v>15760.875</v>
      </c>
      <c r="F20" s="23">
        <v>2.46977550215846</v>
      </c>
    </row>
    <row r="21" spans="1:6" x14ac:dyDescent="0.2">
      <c r="A21" s="21" t="s">
        <v>321</v>
      </c>
      <c r="B21" s="21" t="s">
        <v>320</v>
      </c>
      <c r="C21" s="21" t="s">
        <v>93</v>
      </c>
      <c r="D21" s="24">
        <v>450000</v>
      </c>
      <c r="E21" s="22">
        <v>14486.625</v>
      </c>
      <c r="F21" s="23">
        <v>2.2700967766038498</v>
      </c>
    </row>
    <row r="22" spans="1:6" x14ac:dyDescent="0.2">
      <c r="A22" s="21" t="s">
        <v>645</v>
      </c>
      <c r="B22" s="21" t="s">
        <v>644</v>
      </c>
      <c r="C22" s="21" t="s">
        <v>114</v>
      </c>
      <c r="D22" s="24">
        <v>1400000</v>
      </c>
      <c r="E22" s="22">
        <v>12705</v>
      </c>
      <c r="F22" s="23">
        <v>1.99091089517068</v>
      </c>
    </row>
    <row r="23" spans="1:6" x14ac:dyDescent="0.2">
      <c r="A23" s="21" t="s">
        <v>113</v>
      </c>
      <c r="B23" s="21" t="s">
        <v>112</v>
      </c>
      <c r="C23" s="21" t="s">
        <v>114</v>
      </c>
      <c r="D23" s="24">
        <v>2350000</v>
      </c>
      <c r="E23" s="22">
        <v>12523.15</v>
      </c>
      <c r="F23" s="23">
        <v>1.96241446492379</v>
      </c>
    </row>
    <row r="24" spans="1:6" x14ac:dyDescent="0.2">
      <c r="A24" s="21" t="s">
        <v>150</v>
      </c>
      <c r="B24" s="21" t="s">
        <v>149</v>
      </c>
      <c r="C24" s="21" t="s">
        <v>151</v>
      </c>
      <c r="D24" s="24">
        <v>18500000</v>
      </c>
      <c r="E24" s="22">
        <v>12006.5</v>
      </c>
      <c r="F24" s="23">
        <v>1.88145388924571</v>
      </c>
    </row>
    <row r="25" spans="1:6" x14ac:dyDescent="0.2">
      <c r="A25" s="21" t="s">
        <v>300</v>
      </c>
      <c r="B25" s="21" t="s">
        <v>299</v>
      </c>
      <c r="C25" s="21" t="s">
        <v>301</v>
      </c>
      <c r="D25" s="24">
        <v>2550000</v>
      </c>
      <c r="E25" s="22">
        <v>11120.55</v>
      </c>
      <c r="F25" s="23">
        <v>1.74262291659113</v>
      </c>
    </row>
    <row r="26" spans="1:6" x14ac:dyDescent="0.2">
      <c r="A26" s="21" t="s">
        <v>107</v>
      </c>
      <c r="B26" s="21" t="s">
        <v>106</v>
      </c>
      <c r="C26" s="21" t="s">
        <v>108</v>
      </c>
      <c r="D26" s="24">
        <v>1100000</v>
      </c>
      <c r="E26" s="22">
        <v>10864.15</v>
      </c>
      <c r="F26" s="23">
        <v>1.7024442819180301</v>
      </c>
    </row>
    <row r="27" spans="1:6" x14ac:dyDescent="0.2">
      <c r="A27" s="21" t="s">
        <v>618</v>
      </c>
      <c r="B27" s="21" t="s">
        <v>617</v>
      </c>
      <c r="C27" s="21" t="s">
        <v>154</v>
      </c>
      <c r="D27" s="24">
        <v>1846213</v>
      </c>
      <c r="E27" s="22">
        <v>9780.3133679999992</v>
      </c>
      <c r="F27" s="23">
        <v>1.53260389158085</v>
      </c>
    </row>
    <row r="28" spans="1:6" x14ac:dyDescent="0.2">
      <c r="A28" s="21" t="s">
        <v>563</v>
      </c>
      <c r="B28" s="21" t="s">
        <v>562</v>
      </c>
      <c r="C28" s="21" t="s">
        <v>564</v>
      </c>
      <c r="D28" s="24">
        <v>9000000</v>
      </c>
      <c r="E28" s="22">
        <v>9715.5</v>
      </c>
      <c r="F28" s="23">
        <v>1.5224474460472801</v>
      </c>
    </row>
    <row r="29" spans="1:6" x14ac:dyDescent="0.2">
      <c r="A29" s="21" t="s">
        <v>651</v>
      </c>
      <c r="B29" s="21" t="s">
        <v>650</v>
      </c>
      <c r="C29" s="21" t="s">
        <v>185</v>
      </c>
      <c r="D29" s="24">
        <v>200000</v>
      </c>
      <c r="E29" s="22">
        <v>9027.4</v>
      </c>
      <c r="F29" s="23">
        <v>1.41462015073308</v>
      </c>
    </row>
    <row r="30" spans="1:6" x14ac:dyDescent="0.2">
      <c r="A30" s="21" t="s">
        <v>195</v>
      </c>
      <c r="B30" s="21" t="s">
        <v>194</v>
      </c>
      <c r="C30" s="21" t="s">
        <v>133</v>
      </c>
      <c r="D30" s="24">
        <v>600000</v>
      </c>
      <c r="E30" s="22">
        <v>8877</v>
      </c>
      <c r="F30" s="23">
        <v>1.3910520280543199</v>
      </c>
    </row>
    <row r="31" spans="1:6" x14ac:dyDescent="0.2">
      <c r="A31" s="21" t="s">
        <v>166</v>
      </c>
      <c r="B31" s="21" t="s">
        <v>165</v>
      </c>
      <c r="C31" s="21" t="s">
        <v>108</v>
      </c>
      <c r="D31" s="24">
        <v>511939</v>
      </c>
      <c r="E31" s="22">
        <v>8458.7680970000001</v>
      </c>
      <c r="F31" s="23">
        <v>1.3255138578543499</v>
      </c>
    </row>
    <row r="32" spans="1:6" x14ac:dyDescent="0.2">
      <c r="A32" s="21" t="s">
        <v>655</v>
      </c>
      <c r="B32" s="21" t="s">
        <v>654</v>
      </c>
      <c r="C32" s="21" t="s">
        <v>141</v>
      </c>
      <c r="D32" s="24">
        <v>600000</v>
      </c>
      <c r="E32" s="22">
        <v>8127.9</v>
      </c>
      <c r="F32" s="23">
        <v>1.2736658531962</v>
      </c>
    </row>
    <row r="33" spans="1:6" x14ac:dyDescent="0.2">
      <c r="A33" s="21" t="s">
        <v>153</v>
      </c>
      <c r="B33" s="21" t="s">
        <v>152</v>
      </c>
      <c r="C33" s="21" t="s">
        <v>154</v>
      </c>
      <c r="D33" s="24">
        <v>1850000</v>
      </c>
      <c r="E33" s="22">
        <v>8038.25</v>
      </c>
      <c r="F33" s="23">
        <v>1.25961743432552</v>
      </c>
    </row>
    <row r="34" spans="1:6" x14ac:dyDescent="0.2">
      <c r="A34" s="21" t="s">
        <v>657</v>
      </c>
      <c r="B34" s="21" t="s">
        <v>656</v>
      </c>
      <c r="C34" s="21" t="s">
        <v>154</v>
      </c>
      <c r="D34" s="24">
        <v>700000</v>
      </c>
      <c r="E34" s="22">
        <v>7980.7</v>
      </c>
      <c r="F34" s="23">
        <v>1.25059917993614</v>
      </c>
    </row>
    <row r="35" spans="1:6" x14ac:dyDescent="0.2">
      <c r="A35" s="21" t="s">
        <v>626</v>
      </c>
      <c r="B35" s="21" t="s">
        <v>625</v>
      </c>
      <c r="C35" s="21" t="s">
        <v>439</v>
      </c>
      <c r="D35" s="24">
        <v>1600000</v>
      </c>
      <c r="E35" s="22">
        <v>7942.4</v>
      </c>
      <c r="F35" s="23">
        <v>1.24459745720611</v>
      </c>
    </row>
    <row r="36" spans="1:6" x14ac:dyDescent="0.2">
      <c r="A36" s="21" t="s">
        <v>294</v>
      </c>
      <c r="B36" s="21" t="s">
        <v>293</v>
      </c>
      <c r="C36" s="21" t="s">
        <v>295</v>
      </c>
      <c r="D36" s="24">
        <v>2100000</v>
      </c>
      <c r="E36" s="22">
        <v>7862.4</v>
      </c>
      <c r="F36" s="23">
        <v>1.2320612217386799</v>
      </c>
    </row>
    <row r="37" spans="1:6" x14ac:dyDescent="0.2">
      <c r="A37" s="21" t="s">
        <v>182</v>
      </c>
      <c r="B37" s="21" t="s">
        <v>181</v>
      </c>
      <c r="C37" s="21" t="s">
        <v>108</v>
      </c>
      <c r="D37" s="24">
        <v>750000</v>
      </c>
      <c r="E37" s="22">
        <v>6810.375</v>
      </c>
      <c r="F37" s="23">
        <v>1.0672058077684401</v>
      </c>
    </row>
    <row r="38" spans="1:6" x14ac:dyDescent="0.2">
      <c r="A38" s="21" t="s">
        <v>620</v>
      </c>
      <c r="B38" s="21" t="s">
        <v>619</v>
      </c>
      <c r="C38" s="21" t="s">
        <v>295</v>
      </c>
      <c r="D38" s="24">
        <v>315000</v>
      </c>
      <c r="E38" s="22">
        <v>6365.9925000000003</v>
      </c>
      <c r="F38" s="23">
        <v>0.99756976204839398</v>
      </c>
    </row>
    <row r="39" spans="1:6" x14ac:dyDescent="0.2">
      <c r="A39" s="21" t="s">
        <v>140</v>
      </c>
      <c r="B39" s="21" t="s">
        <v>139</v>
      </c>
      <c r="C39" s="21" t="s">
        <v>141</v>
      </c>
      <c r="D39" s="24">
        <v>800000</v>
      </c>
      <c r="E39" s="22">
        <v>6178</v>
      </c>
      <c r="F39" s="23">
        <v>0.968110783972017</v>
      </c>
    </row>
    <row r="40" spans="1:6" x14ac:dyDescent="0.2">
      <c r="A40" s="21" t="s">
        <v>137</v>
      </c>
      <c r="B40" s="21" t="s">
        <v>136</v>
      </c>
      <c r="C40" s="21" t="s">
        <v>138</v>
      </c>
      <c r="D40" s="24">
        <v>80000</v>
      </c>
      <c r="E40" s="22">
        <v>6044.96</v>
      </c>
      <c r="F40" s="23">
        <v>0.94726302438968601</v>
      </c>
    </row>
    <row r="41" spans="1:6" x14ac:dyDescent="0.2">
      <c r="A41" s="21" t="s">
        <v>576</v>
      </c>
      <c r="B41" s="21" t="s">
        <v>575</v>
      </c>
      <c r="C41" s="21" t="s">
        <v>244</v>
      </c>
      <c r="D41" s="24">
        <v>10657830</v>
      </c>
      <c r="E41" s="22">
        <v>5728.5836250000002</v>
      </c>
      <c r="F41" s="23">
        <v>0.89768591522305097</v>
      </c>
    </row>
    <row r="42" spans="1:6" x14ac:dyDescent="0.2">
      <c r="A42" s="21" t="s">
        <v>649</v>
      </c>
      <c r="B42" s="21" t="s">
        <v>648</v>
      </c>
      <c r="C42" s="21" t="s">
        <v>108</v>
      </c>
      <c r="D42" s="24">
        <v>400000</v>
      </c>
      <c r="E42" s="22">
        <v>5435.2</v>
      </c>
      <c r="F42" s="23">
        <v>0.85171183765696101</v>
      </c>
    </row>
    <row r="43" spans="1:6" x14ac:dyDescent="0.2">
      <c r="A43" s="21" t="s">
        <v>659</v>
      </c>
      <c r="B43" s="21" t="s">
        <v>658</v>
      </c>
      <c r="C43" s="21" t="s">
        <v>154</v>
      </c>
      <c r="D43" s="24">
        <v>500000</v>
      </c>
      <c r="E43" s="22">
        <v>5395.75</v>
      </c>
      <c r="F43" s="23">
        <v>0.84552990654208604</v>
      </c>
    </row>
    <row r="44" spans="1:6" x14ac:dyDescent="0.2">
      <c r="A44" s="21" t="s">
        <v>168</v>
      </c>
      <c r="B44" s="21" t="s">
        <v>167</v>
      </c>
      <c r="C44" s="21" t="s">
        <v>169</v>
      </c>
      <c r="D44" s="24">
        <v>600000</v>
      </c>
      <c r="E44" s="22">
        <v>3600.6</v>
      </c>
      <c r="F44" s="23">
        <v>0.56422461780020094</v>
      </c>
    </row>
    <row r="45" spans="1:6" x14ac:dyDescent="0.2">
      <c r="A45" s="21" t="s">
        <v>475</v>
      </c>
      <c r="B45" s="21" t="s">
        <v>474</v>
      </c>
      <c r="C45" s="21" t="s">
        <v>141</v>
      </c>
      <c r="D45" s="24">
        <v>350000</v>
      </c>
      <c r="E45" s="22">
        <v>3048.85</v>
      </c>
      <c r="F45" s="23">
        <v>0.47776376881079402</v>
      </c>
    </row>
    <row r="46" spans="1:6" x14ac:dyDescent="0.2">
      <c r="A46" s="21" t="s">
        <v>193</v>
      </c>
      <c r="B46" s="21" t="s">
        <v>192</v>
      </c>
      <c r="C46" s="21" t="s">
        <v>146</v>
      </c>
      <c r="D46" s="24">
        <v>375000</v>
      </c>
      <c r="E46" s="22">
        <v>2996.4375</v>
      </c>
      <c r="F46" s="23">
        <v>0.46955057579283699</v>
      </c>
    </row>
    <row r="47" spans="1:6" x14ac:dyDescent="0.2">
      <c r="A47" s="21" t="s">
        <v>622</v>
      </c>
      <c r="B47" s="21" t="s">
        <v>621</v>
      </c>
      <c r="C47" s="21" t="s">
        <v>244</v>
      </c>
      <c r="D47" s="24">
        <v>2716303</v>
      </c>
      <c r="E47" s="22">
        <v>1993.766402</v>
      </c>
      <c r="F47" s="23">
        <v>0.312429063531448</v>
      </c>
    </row>
    <row r="48" spans="1:6" x14ac:dyDescent="0.2">
      <c r="A48" s="21" t="s">
        <v>375</v>
      </c>
      <c r="B48" s="21" t="s">
        <v>374</v>
      </c>
      <c r="C48" s="21" t="s">
        <v>93</v>
      </c>
      <c r="D48" s="24">
        <v>105420</v>
      </c>
      <c r="E48" s="22">
        <v>1912.7931900000001</v>
      </c>
      <c r="F48" s="23">
        <v>0.299740322879125</v>
      </c>
    </row>
    <row r="49" spans="1:9" x14ac:dyDescent="0.2">
      <c r="A49" s="20" t="s">
        <v>26</v>
      </c>
      <c r="B49" s="20"/>
      <c r="C49" s="20"/>
      <c r="D49" s="20"/>
      <c r="E49" s="25">
        <f>SUM(E7:E48)</f>
        <v>614169.70218199992</v>
      </c>
      <c r="F49" s="26">
        <f>SUM(F7:F48)</f>
        <v>96.242200043910032</v>
      </c>
      <c r="G49" s="14"/>
      <c r="H49" s="14"/>
      <c r="I49" s="14"/>
    </row>
    <row r="50" spans="1:9" x14ac:dyDescent="0.2">
      <c r="A50" s="21"/>
      <c r="B50" s="21"/>
      <c r="C50" s="21"/>
      <c r="D50" s="21"/>
      <c r="E50" s="22"/>
      <c r="F50" s="23"/>
    </row>
    <row r="51" spans="1:9" x14ac:dyDescent="0.2">
      <c r="A51" s="20" t="s">
        <v>210</v>
      </c>
      <c r="B51" s="21"/>
      <c r="C51" s="21"/>
      <c r="D51" s="21"/>
      <c r="E51" s="22"/>
      <c r="F51" s="23"/>
    </row>
    <row r="52" spans="1:9" x14ac:dyDescent="0.2">
      <c r="A52" s="21" t="s">
        <v>212</v>
      </c>
      <c r="B52" s="21" t="s">
        <v>211</v>
      </c>
      <c r="C52" s="21" t="s">
        <v>201</v>
      </c>
      <c r="D52" s="24">
        <v>100000</v>
      </c>
      <c r="E52" s="22">
        <v>4845.4503500000001</v>
      </c>
      <c r="F52" s="23">
        <v>0.75929633166655597</v>
      </c>
    </row>
    <row r="53" spans="1:9" x14ac:dyDescent="0.2">
      <c r="A53" s="21" t="s">
        <v>397</v>
      </c>
      <c r="B53" s="21" t="s">
        <v>396</v>
      </c>
      <c r="C53" s="21" t="s">
        <v>201</v>
      </c>
      <c r="D53" s="24">
        <v>350000</v>
      </c>
      <c r="E53" s="22">
        <v>3946.9020500000001</v>
      </c>
      <c r="F53" s="23">
        <v>0.61849116832085804</v>
      </c>
    </row>
    <row r="54" spans="1:9" x14ac:dyDescent="0.2">
      <c r="A54" s="20" t="s">
        <v>26</v>
      </c>
      <c r="B54" s="20"/>
      <c r="C54" s="20"/>
      <c r="D54" s="20"/>
      <c r="E54" s="25">
        <f>SUM(E51:E53)</f>
        <v>8792.3523999999998</v>
      </c>
      <c r="F54" s="26">
        <f>SUM(F51:F53)</f>
        <v>1.377787499987414</v>
      </c>
      <c r="G54" s="14"/>
      <c r="H54" s="14"/>
      <c r="I54" s="14"/>
    </row>
    <row r="55" spans="1:9" x14ac:dyDescent="0.2">
      <c r="A55" s="21"/>
      <c r="B55" s="21"/>
      <c r="C55" s="21"/>
      <c r="D55" s="21"/>
      <c r="E55" s="22"/>
      <c r="F55" s="23"/>
    </row>
    <row r="56" spans="1:9" x14ac:dyDescent="0.2">
      <c r="A56" s="20" t="s">
        <v>29</v>
      </c>
      <c r="B56" s="20"/>
      <c r="C56" s="20"/>
      <c r="D56" s="20"/>
      <c r="E56" s="25">
        <f>E49+E54</f>
        <v>622962.0545819999</v>
      </c>
      <c r="F56" s="26">
        <f>F49+F54</f>
        <v>97.619987543897452</v>
      </c>
      <c r="G56" s="14"/>
      <c r="H56" s="14"/>
      <c r="I56" s="14"/>
    </row>
    <row r="57" spans="1:9" x14ac:dyDescent="0.2">
      <c r="A57" s="20"/>
      <c r="B57" s="20"/>
      <c r="C57" s="20"/>
      <c r="D57" s="20"/>
      <c r="E57" s="25"/>
      <c r="F57" s="26"/>
      <c r="G57" s="14"/>
      <c r="H57" s="14"/>
      <c r="I57" s="14"/>
    </row>
    <row r="58" spans="1:9" x14ac:dyDescent="0.2">
      <c r="A58" s="20" t="s">
        <v>31</v>
      </c>
      <c r="B58" s="20"/>
      <c r="C58" s="20"/>
      <c r="D58" s="20"/>
      <c r="E58" s="25">
        <f>E60-(E49+E54)</f>
        <v>15188.052025900106</v>
      </c>
      <c r="F58" s="26">
        <f>F60-(F49+F54)</f>
        <v>2.3800124561025484</v>
      </c>
      <c r="G58" s="14"/>
      <c r="H58" s="14"/>
      <c r="I58" s="14"/>
    </row>
    <row r="59" spans="1:9" x14ac:dyDescent="0.2">
      <c r="A59" s="20"/>
      <c r="B59" s="20"/>
      <c r="C59" s="20"/>
      <c r="D59" s="20"/>
      <c r="E59" s="25"/>
      <c r="F59" s="26"/>
      <c r="G59" s="14"/>
      <c r="H59" s="14"/>
      <c r="I59" s="14"/>
    </row>
    <row r="60" spans="1:9" x14ac:dyDescent="0.2">
      <c r="A60" s="27" t="s">
        <v>30</v>
      </c>
      <c r="B60" s="27"/>
      <c r="C60" s="27"/>
      <c r="D60" s="27"/>
      <c r="E60" s="28">
        <v>638150.1066079</v>
      </c>
      <c r="F60" s="29">
        <v>100</v>
      </c>
      <c r="G60" s="14"/>
      <c r="H60" s="14"/>
      <c r="I60" s="14"/>
    </row>
    <row r="62" spans="1:9" x14ac:dyDescent="0.2">
      <c r="A62" s="14" t="s">
        <v>34</v>
      </c>
    </row>
    <row r="63" spans="1:9" x14ac:dyDescent="0.2">
      <c r="A63" s="14" t="s">
        <v>35</v>
      </c>
    </row>
    <row r="64" spans="1:9" x14ac:dyDescent="0.2">
      <c r="A64" s="14" t="s">
        <v>36</v>
      </c>
      <c r="B64" s="14"/>
      <c r="C64" s="30" t="s">
        <v>38</v>
      </c>
      <c r="D64" s="14" t="s">
        <v>37</v>
      </c>
    </row>
    <row r="65" spans="1:4" x14ac:dyDescent="0.2">
      <c r="A65" s="7" t="s">
        <v>71</v>
      </c>
      <c r="C65" s="31">
        <v>692.48009999999999</v>
      </c>
      <c r="D65" s="31">
        <v>696.50120000000004</v>
      </c>
    </row>
    <row r="66" spans="1:4" x14ac:dyDescent="0.2">
      <c r="A66" s="7" t="s">
        <v>73</v>
      </c>
      <c r="C66" s="31">
        <v>42.683599999999998</v>
      </c>
      <c r="D66" s="31">
        <v>38.596899999999998</v>
      </c>
    </row>
    <row r="67" spans="1:4" x14ac:dyDescent="0.2">
      <c r="A67" s="7" t="s">
        <v>72</v>
      </c>
      <c r="C67" s="31">
        <v>749.51329999999996</v>
      </c>
      <c r="D67" s="31">
        <v>757.01149999999996</v>
      </c>
    </row>
    <row r="68" spans="1:4" x14ac:dyDescent="0.2">
      <c r="A68" s="7" t="s">
        <v>74</v>
      </c>
      <c r="C68" s="31">
        <v>48.344099999999997</v>
      </c>
      <c r="D68" s="31">
        <v>43.970399999999998</v>
      </c>
    </row>
    <row r="70" spans="1:4" x14ac:dyDescent="0.2">
      <c r="A70" s="14" t="s">
        <v>40</v>
      </c>
    </row>
    <row r="71" spans="1:4" x14ac:dyDescent="0.2">
      <c r="A71" s="84" t="s">
        <v>58</v>
      </c>
      <c r="B71" s="85"/>
      <c r="C71" s="34" t="s">
        <v>59</v>
      </c>
    </row>
    <row r="72" spans="1:4" x14ac:dyDescent="0.2">
      <c r="A72" s="80" t="s">
        <v>73</v>
      </c>
      <c r="B72" s="81"/>
      <c r="C72" s="35">
        <v>4.25</v>
      </c>
    </row>
    <row r="73" spans="1:4" x14ac:dyDescent="0.2">
      <c r="A73" s="80" t="s">
        <v>74</v>
      </c>
      <c r="B73" s="81"/>
      <c r="C73" s="35">
        <v>4.75</v>
      </c>
    </row>
    <row r="74" spans="1:4" x14ac:dyDescent="0.2">
      <c r="A74" s="7" t="s">
        <v>60</v>
      </c>
    </row>
    <row r="75" spans="1:4" x14ac:dyDescent="0.2">
      <c r="A75" s="7" t="s">
        <v>39</v>
      </c>
    </row>
    <row r="77" spans="1:4" x14ac:dyDescent="0.2">
      <c r="A77" s="14" t="s">
        <v>240</v>
      </c>
      <c r="D77" s="49">
        <v>0.16817616009478439</v>
      </c>
    </row>
    <row r="79" spans="1:4" x14ac:dyDescent="0.2">
      <c r="A79" s="14" t="s">
        <v>785</v>
      </c>
    </row>
    <row r="80" spans="1:4" x14ac:dyDescent="0.2">
      <c r="A80" s="50"/>
    </row>
    <row r="81" spans="1:1" x14ac:dyDescent="0.2">
      <c r="A81" s="51" t="s">
        <v>781</v>
      </c>
    </row>
    <row r="82" spans="1:1" x14ac:dyDescent="0.2">
      <c r="A82" s="52"/>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1" t="s">
        <v>796</v>
      </c>
    </row>
    <row r="96" spans="1:1" x14ac:dyDescent="0.2">
      <c r="A96" s="53"/>
    </row>
    <row r="97" spans="1:1" x14ac:dyDescent="0.2">
      <c r="A97" s="51" t="s">
        <v>782</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sheetData>
  <mergeCells count="4">
    <mergeCell ref="A1:F1"/>
    <mergeCell ref="A71:B71"/>
    <mergeCell ref="A72:B72"/>
    <mergeCell ref="A73:B73"/>
  </mergeCells>
  <conditionalFormatting sqref="F2:F3 F5:F78 F212:F65534">
    <cfRule type="cellIs" dxfId="37" priority="2" stopIfTrue="1" operator="between">
      <formula>0.009</formula>
      <formula>-0.009</formula>
    </cfRule>
  </conditionalFormatting>
  <conditionalFormatting sqref="F79:F211">
    <cfRule type="cellIs" dxfId="36" priority="1" stopIfTrue="1" operator="between">
      <formula>0.009</formula>
      <formula>-0.009</formula>
    </cfRule>
  </conditionalFormatting>
  <hyperlinks>
    <hyperlink ref="A80"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9"/>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x14ac:dyDescent="0.2">
      <c r="A1" s="82" t="s">
        <v>20</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89</v>
      </c>
      <c r="B7" s="21" t="s">
        <v>88</v>
      </c>
      <c r="C7" s="21" t="s">
        <v>90</v>
      </c>
      <c r="D7" s="24">
        <v>550000</v>
      </c>
      <c r="E7" s="22">
        <v>13004.2</v>
      </c>
      <c r="F7" s="23">
        <v>10.472938224595801</v>
      </c>
    </row>
    <row r="8" spans="1:6" x14ac:dyDescent="0.2">
      <c r="A8" s="21" t="s">
        <v>87</v>
      </c>
      <c r="B8" s="21" t="s">
        <v>86</v>
      </c>
      <c r="C8" s="21" t="s">
        <v>85</v>
      </c>
      <c r="D8" s="24">
        <v>900000</v>
      </c>
      <c r="E8" s="22">
        <v>8258.85</v>
      </c>
      <c r="F8" s="23">
        <v>6.6512685021918303</v>
      </c>
    </row>
    <row r="9" spans="1:6" x14ac:dyDescent="0.2">
      <c r="A9" s="21" t="s">
        <v>116</v>
      </c>
      <c r="B9" s="21" t="s">
        <v>115</v>
      </c>
      <c r="C9" s="21" t="s">
        <v>117</v>
      </c>
      <c r="D9" s="24">
        <v>4000000</v>
      </c>
      <c r="E9" s="22">
        <v>6880</v>
      </c>
      <c r="F9" s="23">
        <v>5.5408110445255403</v>
      </c>
    </row>
    <row r="10" spans="1:6" x14ac:dyDescent="0.2">
      <c r="A10" s="21" t="s">
        <v>274</v>
      </c>
      <c r="B10" s="21" t="s">
        <v>273</v>
      </c>
      <c r="C10" s="21" t="s">
        <v>117</v>
      </c>
      <c r="D10" s="24">
        <v>2750000</v>
      </c>
      <c r="E10" s="22">
        <v>6524.375</v>
      </c>
      <c r="F10" s="23">
        <v>5.2544082934049898</v>
      </c>
    </row>
    <row r="11" spans="1:6" x14ac:dyDescent="0.2">
      <c r="A11" s="21" t="s">
        <v>97</v>
      </c>
      <c r="B11" s="21" t="s">
        <v>96</v>
      </c>
      <c r="C11" s="21" t="s">
        <v>98</v>
      </c>
      <c r="D11" s="24">
        <v>750000</v>
      </c>
      <c r="E11" s="22">
        <v>5994.75</v>
      </c>
      <c r="F11" s="23">
        <v>4.82787456528626</v>
      </c>
    </row>
    <row r="12" spans="1:6" x14ac:dyDescent="0.2">
      <c r="A12" s="21" t="s">
        <v>616</v>
      </c>
      <c r="B12" s="21" t="s">
        <v>615</v>
      </c>
      <c r="C12" s="21" t="s">
        <v>111</v>
      </c>
      <c r="D12" s="24">
        <v>311000</v>
      </c>
      <c r="E12" s="22">
        <v>5893.6054999999997</v>
      </c>
      <c r="F12" s="23">
        <v>4.7464177974529704</v>
      </c>
    </row>
    <row r="13" spans="1:6" x14ac:dyDescent="0.2">
      <c r="A13" s="21" t="s">
        <v>100</v>
      </c>
      <c r="B13" s="21" t="s">
        <v>99</v>
      </c>
      <c r="C13" s="21" t="s">
        <v>101</v>
      </c>
      <c r="D13" s="24">
        <v>243000</v>
      </c>
      <c r="E13" s="22">
        <v>5881.8149999999996</v>
      </c>
      <c r="F13" s="23">
        <v>4.7369223130604601</v>
      </c>
    </row>
    <row r="14" spans="1:6" x14ac:dyDescent="0.2">
      <c r="A14" s="21" t="s">
        <v>110</v>
      </c>
      <c r="B14" s="21" t="s">
        <v>109</v>
      </c>
      <c r="C14" s="21" t="s">
        <v>111</v>
      </c>
      <c r="D14" s="24">
        <v>1150000</v>
      </c>
      <c r="E14" s="22">
        <v>4529.2749999999996</v>
      </c>
      <c r="F14" s="23">
        <v>3.6476536255368299</v>
      </c>
    </row>
    <row r="15" spans="1:6" x14ac:dyDescent="0.2">
      <c r="A15" s="21" t="s">
        <v>95</v>
      </c>
      <c r="B15" s="21" t="s">
        <v>94</v>
      </c>
      <c r="C15" s="21" t="s">
        <v>85</v>
      </c>
      <c r="D15" s="24">
        <v>475000</v>
      </c>
      <c r="E15" s="22">
        <v>4085</v>
      </c>
      <c r="F15" s="23">
        <v>3.28985655768704</v>
      </c>
    </row>
    <row r="16" spans="1:6" x14ac:dyDescent="0.2">
      <c r="A16" s="21" t="s">
        <v>620</v>
      </c>
      <c r="B16" s="21" t="s">
        <v>619</v>
      </c>
      <c r="C16" s="21" t="s">
        <v>295</v>
      </c>
      <c r="D16" s="24">
        <v>185000</v>
      </c>
      <c r="E16" s="22">
        <v>3738.7575000000002</v>
      </c>
      <c r="F16" s="23">
        <v>3.0110100070934198</v>
      </c>
    </row>
    <row r="17" spans="1:6" x14ac:dyDescent="0.2">
      <c r="A17" s="21" t="s">
        <v>467</v>
      </c>
      <c r="B17" s="21" t="s">
        <v>466</v>
      </c>
      <c r="C17" s="21" t="s">
        <v>90</v>
      </c>
      <c r="D17" s="24">
        <v>105084</v>
      </c>
      <c r="E17" s="22">
        <v>3447.3857039999998</v>
      </c>
      <c r="F17" s="23">
        <v>2.7763536022474802</v>
      </c>
    </row>
    <row r="18" spans="1:6" x14ac:dyDescent="0.2">
      <c r="A18" s="21" t="s">
        <v>103</v>
      </c>
      <c r="B18" s="21" t="s">
        <v>102</v>
      </c>
      <c r="C18" s="21" t="s">
        <v>85</v>
      </c>
      <c r="D18" s="24">
        <v>550000</v>
      </c>
      <c r="E18" s="22">
        <v>3180.65</v>
      </c>
      <c r="F18" s="23">
        <v>2.5615378849956598</v>
      </c>
    </row>
    <row r="19" spans="1:6" x14ac:dyDescent="0.2">
      <c r="A19" s="21" t="s">
        <v>549</v>
      </c>
      <c r="B19" s="21" t="s">
        <v>548</v>
      </c>
      <c r="C19" s="21" t="s">
        <v>161</v>
      </c>
      <c r="D19" s="24">
        <v>1975000</v>
      </c>
      <c r="E19" s="22">
        <v>2882.5124999999998</v>
      </c>
      <c r="F19" s="23">
        <v>2.3214327174393801</v>
      </c>
    </row>
    <row r="20" spans="1:6" x14ac:dyDescent="0.2">
      <c r="A20" s="21" t="s">
        <v>187</v>
      </c>
      <c r="B20" s="21" t="s">
        <v>186</v>
      </c>
      <c r="C20" s="21" t="s">
        <v>188</v>
      </c>
      <c r="D20" s="24">
        <v>200000</v>
      </c>
      <c r="E20" s="22">
        <v>2798.8</v>
      </c>
      <c r="F20" s="23">
        <v>2.2540148185200701</v>
      </c>
    </row>
    <row r="21" spans="1:6" x14ac:dyDescent="0.2">
      <c r="A21" s="21" t="s">
        <v>259</v>
      </c>
      <c r="B21" s="21" t="s">
        <v>258</v>
      </c>
      <c r="C21" s="21" t="s">
        <v>260</v>
      </c>
      <c r="D21" s="24">
        <v>1700000</v>
      </c>
      <c r="E21" s="22">
        <v>2702.15</v>
      </c>
      <c r="F21" s="23">
        <v>2.17617769825068</v>
      </c>
    </row>
    <row r="22" spans="1:6" x14ac:dyDescent="0.2">
      <c r="A22" s="21" t="s">
        <v>594</v>
      </c>
      <c r="B22" s="21" t="s">
        <v>593</v>
      </c>
      <c r="C22" s="21" t="s">
        <v>111</v>
      </c>
      <c r="D22" s="24">
        <v>330000</v>
      </c>
      <c r="E22" s="22">
        <v>2644.4549999999999</v>
      </c>
      <c r="F22" s="23">
        <v>2.1297130044695902</v>
      </c>
    </row>
    <row r="23" spans="1:6" x14ac:dyDescent="0.2">
      <c r="A23" s="21" t="s">
        <v>563</v>
      </c>
      <c r="B23" s="21" t="s">
        <v>562</v>
      </c>
      <c r="C23" s="21" t="s">
        <v>564</v>
      </c>
      <c r="D23" s="24">
        <v>2300000</v>
      </c>
      <c r="E23" s="22">
        <v>2482.85</v>
      </c>
      <c r="F23" s="23">
        <v>1.9995643462064301</v>
      </c>
    </row>
    <row r="24" spans="1:6" x14ac:dyDescent="0.2">
      <c r="A24" s="21" t="s">
        <v>465</v>
      </c>
      <c r="B24" s="21" t="s">
        <v>464</v>
      </c>
      <c r="C24" s="21" t="s">
        <v>426</v>
      </c>
      <c r="D24" s="24">
        <v>540000</v>
      </c>
      <c r="E24" s="22">
        <v>2476.17</v>
      </c>
      <c r="F24" s="23">
        <v>1.99418460525041</v>
      </c>
    </row>
    <row r="25" spans="1:6" x14ac:dyDescent="0.2">
      <c r="A25" s="21" t="s">
        <v>555</v>
      </c>
      <c r="B25" s="21" t="s">
        <v>554</v>
      </c>
      <c r="C25" s="21" t="s">
        <v>295</v>
      </c>
      <c r="D25" s="24">
        <v>400000</v>
      </c>
      <c r="E25" s="22">
        <v>2446.8000000000002</v>
      </c>
      <c r="F25" s="23">
        <v>1.9705314627536501</v>
      </c>
    </row>
    <row r="26" spans="1:6" x14ac:dyDescent="0.2">
      <c r="A26" s="21" t="s">
        <v>545</v>
      </c>
      <c r="B26" s="21" t="s">
        <v>544</v>
      </c>
      <c r="C26" s="21" t="s">
        <v>111</v>
      </c>
      <c r="D26" s="24">
        <v>155000</v>
      </c>
      <c r="E26" s="22">
        <v>2442.2575000000002</v>
      </c>
      <c r="F26" s="23">
        <v>1.96687315836851</v>
      </c>
    </row>
    <row r="27" spans="1:6" x14ac:dyDescent="0.2">
      <c r="A27" s="21" t="s">
        <v>148</v>
      </c>
      <c r="B27" s="21" t="s">
        <v>147</v>
      </c>
      <c r="C27" s="21" t="s">
        <v>123</v>
      </c>
      <c r="D27" s="24">
        <v>25000</v>
      </c>
      <c r="E27" s="22">
        <v>2147.3874999999998</v>
      </c>
      <c r="F27" s="23">
        <v>1.7293994733831499</v>
      </c>
    </row>
    <row r="28" spans="1:6" x14ac:dyDescent="0.2">
      <c r="A28" s="21" t="s">
        <v>499</v>
      </c>
      <c r="B28" s="21" t="s">
        <v>498</v>
      </c>
      <c r="C28" s="21" t="s">
        <v>111</v>
      </c>
      <c r="D28" s="24">
        <v>350000</v>
      </c>
      <c r="E28" s="22">
        <v>2074.2750000000001</v>
      </c>
      <c r="F28" s="23">
        <v>1.67051828915454</v>
      </c>
    </row>
    <row r="29" spans="1:6" x14ac:dyDescent="0.2">
      <c r="A29" s="21" t="s">
        <v>584</v>
      </c>
      <c r="B29" s="21" t="s">
        <v>583</v>
      </c>
      <c r="C29" s="21" t="s">
        <v>120</v>
      </c>
      <c r="D29" s="24">
        <v>400000</v>
      </c>
      <c r="E29" s="22">
        <v>1981.2</v>
      </c>
      <c r="F29" s="23">
        <v>1.5955602967171501</v>
      </c>
    </row>
    <row r="30" spans="1:6" x14ac:dyDescent="0.2">
      <c r="A30" s="21" t="s">
        <v>485</v>
      </c>
      <c r="B30" s="21" t="s">
        <v>484</v>
      </c>
      <c r="C30" s="21" t="s">
        <v>111</v>
      </c>
      <c r="D30" s="24">
        <v>234853</v>
      </c>
      <c r="E30" s="22">
        <v>1959.4960060000001</v>
      </c>
      <c r="F30" s="23">
        <v>1.5780809755448399</v>
      </c>
    </row>
    <row r="31" spans="1:6" x14ac:dyDescent="0.2">
      <c r="A31" s="21" t="s">
        <v>491</v>
      </c>
      <c r="B31" s="21" t="s">
        <v>490</v>
      </c>
      <c r="C31" s="21" t="s">
        <v>295</v>
      </c>
      <c r="D31" s="24">
        <v>3000000</v>
      </c>
      <c r="E31" s="22">
        <v>1912.5</v>
      </c>
      <c r="F31" s="23">
        <v>1.54023272131615</v>
      </c>
    </row>
    <row r="32" spans="1:6" x14ac:dyDescent="0.2">
      <c r="A32" s="21" t="s">
        <v>137</v>
      </c>
      <c r="B32" s="21" t="s">
        <v>136</v>
      </c>
      <c r="C32" s="21" t="s">
        <v>138</v>
      </c>
      <c r="D32" s="24">
        <v>25000</v>
      </c>
      <c r="E32" s="22">
        <v>1889.05</v>
      </c>
      <c r="F32" s="23">
        <v>1.5213472534390899</v>
      </c>
    </row>
    <row r="33" spans="1:9" x14ac:dyDescent="0.2">
      <c r="A33" s="21" t="s">
        <v>611</v>
      </c>
      <c r="B33" s="21" t="s">
        <v>610</v>
      </c>
      <c r="C33" s="21" t="s">
        <v>146</v>
      </c>
      <c r="D33" s="24">
        <v>350000</v>
      </c>
      <c r="E33" s="22">
        <v>1861.3</v>
      </c>
      <c r="F33" s="23">
        <v>1.4989987786592101</v>
      </c>
    </row>
    <row r="34" spans="1:9" x14ac:dyDescent="0.2">
      <c r="A34" s="21" t="s">
        <v>163</v>
      </c>
      <c r="B34" s="21" t="s">
        <v>162</v>
      </c>
      <c r="C34" s="21" t="s">
        <v>164</v>
      </c>
      <c r="D34" s="24">
        <v>60000</v>
      </c>
      <c r="E34" s="22">
        <v>1752.12</v>
      </c>
      <c r="F34" s="23">
        <v>1.41107061734507</v>
      </c>
    </row>
    <row r="35" spans="1:9" x14ac:dyDescent="0.2">
      <c r="A35" s="21" t="s">
        <v>268</v>
      </c>
      <c r="B35" s="21" t="s">
        <v>267</v>
      </c>
      <c r="C35" s="21" t="s">
        <v>164</v>
      </c>
      <c r="D35" s="24">
        <v>1500000</v>
      </c>
      <c r="E35" s="22">
        <v>1549.5</v>
      </c>
      <c r="F35" s="23">
        <v>1.2478905106820199</v>
      </c>
    </row>
    <row r="36" spans="1:9" x14ac:dyDescent="0.2">
      <c r="A36" s="21" t="s">
        <v>145</v>
      </c>
      <c r="B36" s="21" t="s">
        <v>144</v>
      </c>
      <c r="C36" s="21" t="s">
        <v>146</v>
      </c>
      <c r="D36" s="24">
        <v>580000</v>
      </c>
      <c r="E36" s="22">
        <v>1478.42</v>
      </c>
      <c r="F36" s="23">
        <v>1.19064620122783</v>
      </c>
    </row>
    <row r="37" spans="1:9" x14ac:dyDescent="0.2">
      <c r="A37" s="21" t="s">
        <v>487</v>
      </c>
      <c r="B37" s="21" t="s">
        <v>486</v>
      </c>
      <c r="C37" s="21" t="s">
        <v>90</v>
      </c>
      <c r="D37" s="24">
        <v>365000</v>
      </c>
      <c r="E37" s="22">
        <v>1356.34</v>
      </c>
      <c r="F37" s="23">
        <v>1.0923290192052</v>
      </c>
    </row>
    <row r="38" spans="1:9" x14ac:dyDescent="0.2">
      <c r="A38" s="21" t="s">
        <v>661</v>
      </c>
      <c r="B38" s="21" t="s">
        <v>660</v>
      </c>
      <c r="C38" s="21" t="s">
        <v>244</v>
      </c>
      <c r="D38" s="24">
        <v>900000</v>
      </c>
      <c r="E38" s="22">
        <v>1350.9</v>
      </c>
      <c r="F38" s="23">
        <v>1.0879479127978999</v>
      </c>
    </row>
    <row r="39" spans="1:9" x14ac:dyDescent="0.2">
      <c r="A39" s="21" t="s">
        <v>160</v>
      </c>
      <c r="B39" s="21" t="s">
        <v>159</v>
      </c>
      <c r="C39" s="21" t="s">
        <v>161</v>
      </c>
      <c r="D39" s="24">
        <v>60000</v>
      </c>
      <c r="E39" s="22">
        <v>1188.69</v>
      </c>
      <c r="F39" s="23">
        <v>0.957312017517015</v>
      </c>
    </row>
    <row r="40" spans="1:9" x14ac:dyDescent="0.2">
      <c r="A40" s="21" t="s">
        <v>176</v>
      </c>
      <c r="B40" s="21" t="s">
        <v>175</v>
      </c>
      <c r="C40" s="21" t="s">
        <v>138</v>
      </c>
      <c r="D40" s="24">
        <v>62058</v>
      </c>
      <c r="E40" s="22">
        <v>1093.9894529999999</v>
      </c>
      <c r="F40" s="23">
        <v>0.88104489008384501</v>
      </c>
    </row>
    <row r="41" spans="1:9" x14ac:dyDescent="0.2">
      <c r="A41" s="21" t="s">
        <v>624</v>
      </c>
      <c r="B41" s="21" t="s">
        <v>623</v>
      </c>
      <c r="C41" s="21" t="s">
        <v>90</v>
      </c>
      <c r="D41" s="24">
        <v>780000</v>
      </c>
      <c r="E41" s="22">
        <v>964.47</v>
      </c>
      <c r="F41" s="23">
        <v>0.77673634129557401</v>
      </c>
    </row>
    <row r="42" spans="1:9" x14ac:dyDescent="0.2">
      <c r="A42" s="21" t="s">
        <v>607</v>
      </c>
      <c r="B42" s="21" t="s">
        <v>606</v>
      </c>
      <c r="C42" s="21" t="s">
        <v>518</v>
      </c>
      <c r="D42" s="24">
        <v>229330</v>
      </c>
      <c r="E42" s="22">
        <v>858.03819499999997</v>
      </c>
      <c r="F42" s="23">
        <v>0.69102144004080801</v>
      </c>
    </row>
    <row r="43" spans="1:9" x14ac:dyDescent="0.2">
      <c r="A43" s="21" t="s">
        <v>663</v>
      </c>
      <c r="B43" s="21" t="s">
        <v>662</v>
      </c>
      <c r="C43" s="21" t="s">
        <v>426</v>
      </c>
      <c r="D43" s="24">
        <v>325000</v>
      </c>
      <c r="E43" s="22">
        <v>250.57499999999999</v>
      </c>
      <c r="F43" s="23">
        <v>0.20180068713401</v>
      </c>
    </row>
    <row r="44" spans="1:9" x14ac:dyDescent="0.2">
      <c r="A44" s="20" t="s">
        <v>26</v>
      </c>
      <c r="B44" s="20"/>
      <c r="C44" s="20"/>
      <c r="D44" s="20"/>
      <c r="E44" s="25">
        <f>SUM(E7:E43)</f>
        <v>117962.90985799998</v>
      </c>
      <c r="F44" s="26">
        <f>SUM(F7:F43)</f>
        <v>95.001481654880422</v>
      </c>
      <c r="G44" s="14"/>
      <c r="H44" s="14"/>
      <c r="I44" s="14"/>
    </row>
    <row r="45" spans="1:9" x14ac:dyDescent="0.2">
      <c r="A45" s="21"/>
      <c r="B45" s="21"/>
      <c r="C45" s="21"/>
      <c r="D45" s="21"/>
      <c r="E45" s="22"/>
      <c r="F45" s="23"/>
    </row>
    <row r="46" spans="1:9" x14ac:dyDescent="0.2">
      <c r="A46" s="20" t="s">
        <v>29</v>
      </c>
      <c r="B46" s="20"/>
      <c r="C46" s="20"/>
      <c r="D46" s="20"/>
      <c r="E46" s="25">
        <f>E44</f>
        <v>117962.90985799998</v>
      </c>
      <c r="F46" s="26">
        <f>F44</f>
        <v>95.001481654880422</v>
      </c>
      <c r="G46" s="14"/>
      <c r="H46" s="14"/>
      <c r="I46" s="14"/>
    </row>
    <row r="47" spans="1:9" x14ac:dyDescent="0.2">
      <c r="A47" s="20"/>
      <c r="B47" s="20"/>
      <c r="C47" s="20"/>
      <c r="D47" s="20"/>
      <c r="E47" s="25"/>
      <c r="F47" s="26"/>
      <c r="G47" s="14"/>
      <c r="H47" s="14"/>
      <c r="I47" s="14"/>
    </row>
    <row r="48" spans="1:9" x14ac:dyDescent="0.2">
      <c r="A48" s="20" t="s">
        <v>31</v>
      </c>
      <c r="B48" s="20"/>
      <c r="C48" s="20"/>
      <c r="D48" s="20"/>
      <c r="E48" s="25">
        <f>E50-(E44)</f>
        <v>6206.6376092000137</v>
      </c>
      <c r="F48" s="26">
        <f>F50-(F44)</f>
        <v>4.998518345119578</v>
      </c>
      <c r="G48" s="14"/>
      <c r="H48" s="14"/>
      <c r="I48" s="14"/>
    </row>
    <row r="49" spans="1:9" x14ac:dyDescent="0.2">
      <c r="A49" s="20"/>
      <c r="B49" s="20"/>
      <c r="C49" s="20"/>
      <c r="D49" s="20"/>
      <c r="E49" s="25"/>
      <c r="F49" s="26"/>
      <c r="G49" s="14"/>
      <c r="H49" s="14"/>
      <c r="I49" s="14"/>
    </row>
    <row r="50" spans="1:9" x14ac:dyDescent="0.2">
      <c r="A50" s="27" t="s">
        <v>30</v>
      </c>
      <c r="B50" s="27"/>
      <c r="C50" s="27"/>
      <c r="D50" s="27"/>
      <c r="E50" s="28">
        <v>124169.5474672</v>
      </c>
      <c r="F50" s="29">
        <v>100</v>
      </c>
      <c r="G50" s="14"/>
      <c r="H50" s="14"/>
      <c r="I50" s="14"/>
    </row>
    <row r="52" spans="1:9" x14ac:dyDescent="0.2">
      <c r="A52" s="14" t="s">
        <v>34</v>
      </c>
    </row>
    <row r="53" spans="1:9" x14ac:dyDescent="0.2">
      <c r="A53" s="14" t="s">
        <v>35</v>
      </c>
    </row>
    <row r="54" spans="1:9" x14ac:dyDescent="0.2">
      <c r="A54" s="14" t="s">
        <v>36</v>
      </c>
      <c r="B54" s="14"/>
      <c r="C54" s="30" t="s">
        <v>38</v>
      </c>
      <c r="D54" s="14" t="s">
        <v>37</v>
      </c>
    </row>
    <row r="55" spans="1:9" x14ac:dyDescent="0.2">
      <c r="A55" s="7" t="s">
        <v>71</v>
      </c>
      <c r="C55" s="31">
        <v>71.245000000000005</v>
      </c>
      <c r="D55" s="31">
        <v>73.322400000000002</v>
      </c>
    </row>
    <row r="56" spans="1:9" x14ac:dyDescent="0.2">
      <c r="A56" s="7" t="s">
        <v>73</v>
      </c>
      <c r="C56" s="31">
        <v>28.7056</v>
      </c>
      <c r="D56" s="31">
        <v>27.1919</v>
      </c>
    </row>
    <row r="57" spans="1:9" x14ac:dyDescent="0.2">
      <c r="A57" s="7" t="s">
        <v>72</v>
      </c>
      <c r="C57" s="31">
        <v>79.625</v>
      </c>
      <c r="D57" s="31">
        <v>82.360500000000002</v>
      </c>
    </row>
    <row r="58" spans="1:9" x14ac:dyDescent="0.2">
      <c r="A58" s="7" t="s">
        <v>74</v>
      </c>
      <c r="C58" s="31">
        <v>33.875700000000002</v>
      </c>
      <c r="D58" s="31">
        <v>32.176499999999997</v>
      </c>
    </row>
    <row r="60" spans="1:9" x14ac:dyDescent="0.2">
      <c r="A60" s="14" t="s">
        <v>40</v>
      </c>
    </row>
    <row r="61" spans="1:9" x14ac:dyDescent="0.2">
      <c r="A61" s="84" t="s">
        <v>58</v>
      </c>
      <c r="B61" s="85"/>
      <c r="C61" s="34" t="s">
        <v>59</v>
      </c>
    </row>
    <row r="62" spans="1:9" x14ac:dyDescent="0.2">
      <c r="A62" s="80" t="s">
        <v>73</v>
      </c>
      <c r="B62" s="81"/>
      <c r="C62" s="35">
        <v>2.35</v>
      </c>
    </row>
    <row r="63" spans="1:9" x14ac:dyDescent="0.2">
      <c r="A63" s="80" t="s">
        <v>74</v>
      </c>
      <c r="B63" s="81"/>
      <c r="C63" s="35">
        <v>2.85</v>
      </c>
    </row>
    <row r="64" spans="1:9" x14ac:dyDescent="0.2">
      <c r="A64" s="7" t="s">
        <v>60</v>
      </c>
    </row>
    <row r="65" spans="1:4" x14ac:dyDescent="0.2">
      <c r="A65" s="7" t="s">
        <v>39</v>
      </c>
    </row>
    <row r="67" spans="1:4" x14ac:dyDescent="0.2">
      <c r="A67" s="14" t="s">
        <v>240</v>
      </c>
      <c r="D67" s="49">
        <v>8.8095503446501799E-2</v>
      </c>
    </row>
    <row r="69" spans="1:4" x14ac:dyDescent="0.2">
      <c r="A69" s="14" t="s">
        <v>785</v>
      </c>
    </row>
    <row r="70" spans="1:4" x14ac:dyDescent="0.2">
      <c r="A70" s="50"/>
    </row>
    <row r="71" spans="1:4" x14ac:dyDescent="0.2">
      <c r="A71" s="51" t="s">
        <v>781</v>
      </c>
    </row>
    <row r="72" spans="1:4" x14ac:dyDescent="0.2">
      <c r="A72" s="52"/>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1" t="s">
        <v>797</v>
      </c>
    </row>
    <row r="86" spans="1:1" x14ac:dyDescent="0.2">
      <c r="A86" s="53"/>
    </row>
    <row r="87" spans="1:1" x14ac:dyDescent="0.2">
      <c r="A87" s="51" t="s">
        <v>782</v>
      </c>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sheetData>
  <mergeCells count="4">
    <mergeCell ref="A1:F1"/>
    <mergeCell ref="A61:B61"/>
    <mergeCell ref="A62:B62"/>
    <mergeCell ref="A63:B63"/>
  </mergeCells>
  <conditionalFormatting sqref="F2:F3 F5:F68 F202:F65534">
    <cfRule type="cellIs" dxfId="35" priority="2" stopIfTrue="1" operator="between">
      <formula>0.009</formula>
      <formula>-0.009</formula>
    </cfRule>
  </conditionalFormatting>
  <conditionalFormatting sqref="F69:F201">
    <cfRule type="cellIs" dxfId="34"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7"/>
  <sheetViews>
    <sheetView workbookViewId="0">
      <selection sqref="A1:F1"/>
    </sheetView>
  </sheetViews>
  <sheetFormatPr defaultColWidth="9.140625" defaultRowHeight="11.25" x14ac:dyDescent="0.2"/>
  <cols>
    <col min="1" max="1" width="38.7109375" style="7" bestFit="1" customWidth="1"/>
    <col min="2" max="2" width="39.5703125" style="7" bestFit="1" customWidth="1"/>
    <col min="3" max="3" width="25.5703125" style="7" bestFit="1" customWidth="1"/>
    <col min="4" max="4" width="15.28515625" style="7" bestFit="1" customWidth="1"/>
    <col min="5" max="5" width="22.28515625" style="10" customWidth="1"/>
    <col min="6" max="6" width="14.7109375" style="11" bestFit="1" customWidth="1"/>
    <col min="7" max="16384" width="9.140625" style="7"/>
  </cols>
  <sheetData>
    <row r="1" spans="1:6" s="1" customFormat="1" ht="15" x14ac:dyDescent="0.2">
      <c r="A1" s="82" t="s">
        <v>21</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115639</v>
      </c>
      <c r="E7" s="22">
        <v>1061.161284</v>
      </c>
      <c r="F7" s="23">
        <v>3.6202639981525699</v>
      </c>
    </row>
    <row r="8" spans="1:6" x14ac:dyDescent="0.2">
      <c r="A8" s="21" t="s">
        <v>84</v>
      </c>
      <c r="B8" s="21" t="s">
        <v>83</v>
      </c>
      <c r="C8" s="21" t="s">
        <v>85</v>
      </c>
      <c r="D8" s="24">
        <v>46047</v>
      </c>
      <c r="E8" s="22">
        <v>777.08917199999996</v>
      </c>
      <c r="F8" s="23">
        <v>2.6511219313819101</v>
      </c>
    </row>
    <row r="9" spans="1:6" x14ac:dyDescent="0.2">
      <c r="A9" s="21" t="s">
        <v>100</v>
      </c>
      <c r="B9" s="21" t="s">
        <v>99</v>
      </c>
      <c r="C9" s="21" t="s">
        <v>101</v>
      </c>
      <c r="D9" s="24">
        <v>25747</v>
      </c>
      <c r="E9" s="22">
        <v>623.20613500000002</v>
      </c>
      <c r="F9" s="23">
        <v>2.1261336688272099</v>
      </c>
    </row>
    <row r="10" spans="1:6" x14ac:dyDescent="0.2">
      <c r="A10" s="21" t="s">
        <v>618</v>
      </c>
      <c r="B10" s="21" t="s">
        <v>617</v>
      </c>
      <c r="C10" s="21" t="s">
        <v>154</v>
      </c>
      <c r="D10" s="24">
        <v>80257</v>
      </c>
      <c r="E10" s="22">
        <v>425.16145749999998</v>
      </c>
      <c r="F10" s="23">
        <v>1.45048329711709</v>
      </c>
    </row>
    <row r="11" spans="1:6" x14ac:dyDescent="0.2">
      <c r="A11" s="21" t="s">
        <v>665</v>
      </c>
      <c r="B11" s="21" t="s">
        <v>664</v>
      </c>
      <c r="C11" s="21" t="s">
        <v>439</v>
      </c>
      <c r="D11" s="24">
        <v>44932</v>
      </c>
      <c r="E11" s="22">
        <v>343.21308199999999</v>
      </c>
      <c r="F11" s="23">
        <v>1.1709077434260999</v>
      </c>
    </row>
    <row r="12" spans="1:6" x14ac:dyDescent="0.2">
      <c r="A12" s="21" t="s">
        <v>150</v>
      </c>
      <c r="B12" s="21" t="s">
        <v>149</v>
      </c>
      <c r="C12" s="21" t="s">
        <v>151</v>
      </c>
      <c r="D12" s="24">
        <v>516491</v>
      </c>
      <c r="E12" s="22">
        <v>335.20265899999998</v>
      </c>
      <c r="F12" s="23">
        <v>1.1435793378065899</v>
      </c>
    </row>
    <row r="13" spans="1:6" x14ac:dyDescent="0.2">
      <c r="A13" s="21" t="s">
        <v>559</v>
      </c>
      <c r="B13" s="21" t="s">
        <v>558</v>
      </c>
      <c r="C13" s="21" t="s">
        <v>426</v>
      </c>
      <c r="D13" s="24">
        <v>34595</v>
      </c>
      <c r="E13" s="22">
        <v>316.578845</v>
      </c>
      <c r="F13" s="23">
        <v>1.0800422258245701</v>
      </c>
    </row>
    <row r="14" spans="1:6" x14ac:dyDescent="0.2">
      <c r="A14" s="21" t="s">
        <v>132</v>
      </c>
      <c r="B14" s="21" t="s">
        <v>131</v>
      </c>
      <c r="C14" s="21" t="s">
        <v>133</v>
      </c>
      <c r="D14" s="24">
        <v>39811</v>
      </c>
      <c r="E14" s="22">
        <v>309.3911865</v>
      </c>
      <c r="F14" s="23">
        <v>1.05552076835066</v>
      </c>
    </row>
    <row r="15" spans="1:6" x14ac:dyDescent="0.2">
      <c r="A15" s="21" t="s">
        <v>89</v>
      </c>
      <c r="B15" s="21" t="s">
        <v>88</v>
      </c>
      <c r="C15" s="21" t="s">
        <v>90</v>
      </c>
      <c r="D15" s="24">
        <v>12964</v>
      </c>
      <c r="E15" s="22">
        <v>306.52081600000002</v>
      </c>
      <c r="F15" s="23">
        <v>1.0457281956859901</v>
      </c>
    </row>
    <row r="16" spans="1:6" x14ac:dyDescent="0.2">
      <c r="A16" s="21" t="s">
        <v>122</v>
      </c>
      <c r="B16" s="21" t="s">
        <v>121</v>
      </c>
      <c r="C16" s="21" t="s">
        <v>123</v>
      </c>
      <c r="D16" s="24">
        <v>60232</v>
      </c>
      <c r="E16" s="22">
        <v>292.09508399999999</v>
      </c>
      <c r="F16" s="23">
        <v>0.99651328463143496</v>
      </c>
    </row>
    <row r="17" spans="1:9" x14ac:dyDescent="0.2">
      <c r="A17" s="21" t="s">
        <v>566</v>
      </c>
      <c r="B17" s="21" t="s">
        <v>565</v>
      </c>
      <c r="C17" s="21" t="s">
        <v>126</v>
      </c>
      <c r="D17" s="24">
        <v>77945</v>
      </c>
      <c r="E17" s="22">
        <v>264.31149499999998</v>
      </c>
      <c r="F17" s="23">
        <v>0.90172663107296702</v>
      </c>
    </row>
    <row r="18" spans="1:9" x14ac:dyDescent="0.2">
      <c r="A18" s="21" t="s">
        <v>445</v>
      </c>
      <c r="B18" s="21" t="s">
        <v>444</v>
      </c>
      <c r="C18" s="21" t="s">
        <v>244</v>
      </c>
      <c r="D18" s="24">
        <v>9974</v>
      </c>
      <c r="E18" s="22">
        <v>258.24680799999999</v>
      </c>
      <c r="F18" s="23">
        <v>0.88103630968901803</v>
      </c>
    </row>
    <row r="19" spans="1:9" x14ac:dyDescent="0.2">
      <c r="A19" s="21" t="s">
        <v>667</v>
      </c>
      <c r="B19" s="21" t="s">
        <v>666</v>
      </c>
      <c r="C19" s="21" t="s">
        <v>146</v>
      </c>
      <c r="D19" s="24">
        <v>5986</v>
      </c>
      <c r="E19" s="22">
        <v>158.141141</v>
      </c>
      <c r="F19" s="23">
        <v>0.53951523488588704</v>
      </c>
    </row>
    <row r="20" spans="1:9" x14ac:dyDescent="0.2">
      <c r="A20" s="21" t="s">
        <v>325</v>
      </c>
      <c r="B20" s="21" t="s">
        <v>324</v>
      </c>
      <c r="C20" s="21" t="s">
        <v>188</v>
      </c>
      <c r="D20" s="24">
        <v>21574</v>
      </c>
      <c r="E20" s="22">
        <v>95.583607000000001</v>
      </c>
      <c r="F20" s="23">
        <v>0.32609358864968202</v>
      </c>
    </row>
    <row r="21" spans="1:9" x14ac:dyDescent="0.2">
      <c r="A21" s="20" t="s">
        <v>26</v>
      </c>
      <c r="B21" s="20"/>
      <c r="C21" s="20"/>
      <c r="D21" s="20"/>
      <c r="E21" s="25">
        <f>SUM(E7:E20)</f>
        <v>5565.9027719999995</v>
      </c>
      <c r="F21" s="26">
        <f>SUM(F7:F20)</f>
        <v>18.988666215501681</v>
      </c>
      <c r="G21" s="14"/>
      <c r="H21" s="14"/>
      <c r="I21" s="14"/>
    </row>
    <row r="22" spans="1:9" x14ac:dyDescent="0.2">
      <c r="A22" s="21"/>
      <c r="B22" s="21"/>
      <c r="C22" s="21"/>
      <c r="D22" s="21"/>
      <c r="E22" s="22"/>
      <c r="F22" s="23"/>
    </row>
    <row r="23" spans="1:9" x14ac:dyDescent="0.2">
      <c r="A23" s="20" t="s">
        <v>210</v>
      </c>
      <c r="B23" s="21"/>
      <c r="C23" s="21"/>
      <c r="D23" s="21"/>
      <c r="E23" s="22"/>
      <c r="F23" s="23"/>
    </row>
    <row r="24" spans="1:9" x14ac:dyDescent="0.2">
      <c r="A24" s="21" t="s">
        <v>669</v>
      </c>
      <c r="B24" s="21" t="s">
        <v>668</v>
      </c>
      <c r="C24" s="21" t="s">
        <v>342</v>
      </c>
      <c r="D24" s="24">
        <v>194000</v>
      </c>
      <c r="E24" s="22">
        <v>2590.8608239999999</v>
      </c>
      <c r="F24" s="23">
        <v>8.8389958310532393</v>
      </c>
    </row>
    <row r="25" spans="1:9" x14ac:dyDescent="0.2">
      <c r="A25" s="21" t="s">
        <v>401</v>
      </c>
      <c r="B25" s="21" t="s">
        <v>400</v>
      </c>
      <c r="C25" s="21" t="s">
        <v>342</v>
      </c>
      <c r="D25" s="24">
        <v>62858</v>
      </c>
      <c r="E25" s="22">
        <v>2515.3113069999999</v>
      </c>
      <c r="F25" s="23">
        <v>8.5812506601759804</v>
      </c>
    </row>
    <row r="26" spans="1:9" x14ac:dyDescent="0.2">
      <c r="A26" s="21" t="s">
        <v>671</v>
      </c>
      <c r="B26" s="21" t="s">
        <v>670</v>
      </c>
      <c r="C26" s="21" t="s">
        <v>154</v>
      </c>
      <c r="D26" s="24">
        <v>194000</v>
      </c>
      <c r="E26" s="22">
        <v>1718.0778620000001</v>
      </c>
      <c r="F26" s="23">
        <v>5.8614044100590696</v>
      </c>
    </row>
    <row r="27" spans="1:9" x14ac:dyDescent="0.2">
      <c r="A27" s="21" t="s">
        <v>403</v>
      </c>
      <c r="B27" s="21" t="s">
        <v>402</v>
      </c>
      <c r="C27" s="21" t="s">
        <v>93</v>
      </c>
      <c r="D27" s="24">
        <v>45900</v>
      </c>
      <c r="E27" s="22">
        <v>1647.986148</v>
      </c>
      <c r="F27" s="23">
        <v>5.6222791115874697</v>
      </c>
    </row>
    <row r="28" spans="1:9" x14ac:dyDescent="0.2">
      <c r="A28" s="21" t="s">
        <v>399</v>
      </c>
      <c r="B28" s="21" t="s">
        <v>398</v>
      </c>
      <c r="C28" s="21" t="s">
        <v>151</v>
      </c>
      <c r="D28" s="24">
        <v>101604</v>
      </c>
      <c r="E28" s="22">
        <v>869.09473690000004</v>
      </c>
      <c r="F28" s="23">
        <v>2.96500865082725</v>
      </c>
    </row>
    <row r="29" spans="1:9" x14ac:dyDescent="0.2">
      <c r="A29" s="21" t="s">
        <v>673</v>
      </c>
      <c r="B29" s="21" t="s">
        <v>672</v>
      </c>
      <c r="C29" s="21" t="s">
        <v>85</v>
      </c>
      <c r="D29" s="24">
        <v>40800</v>
      </c>
      <c r="E29" s="22">
        <v>819.45520850000003</v>
      </c>
      <c r="F29" s="23">
        <v>2.7956581475047102</v>
      </c>
    </row>
    <row r="30" spans="1:9" x14ac:dyDescent="0.2">
      <c r="A30" s="21" t="s">
        <v>413</v>
      </c>
      <c r="B30" s="21" t="s">
        <v>412</v>
      </c>
      <c r="C30" s="21" t="s">
        <v>304</v>
      </c>
      <c r="D30" s="24">
        <v>1764</v>
      </c>
      <c r="E30" s="22">
        <v>797.4807065</v>
      </c>
      <c r="F30" s="23">
        <v>2.7206898088860401</v>
      </c>
    </row>
    <row r="31" spans="1:9" x14ac:dyDescent="0.2">
      <c r="A31" s="21" t="s">
        <v>675</v>
      </c>
      <c r="B31" s="21" t="s">
        <v>674</v>
      </c>
      <c r="C31" s="21" t="s">
        <v>85</v>
      </c>
      <c r="D31" s="24">
        <v>1336900</v>
      </c>
      <c r="E31" s="22">
        <v>674.92649219999998</v>
      </c>
      <c r="F31" s="23">
        <v>2.30258313976621</v>
      </c>
    </row>
    <row r="32" spans="1:9" x14ac:dyDescent="0.2">
      <c r="A32" s="21" t="s">
        <v>348</v>
      </c>
      <c r="B32" s="21" t="s">
        <v>347</v>
      </c>
      <c r="C32" s="21" t="s">
        <v>123</v>
      </c>
      <c r="D32" s="24">
        <v>5392</v>
      </c>
      <c r="E32" s="22">
        <v>650.58922749999999</v>
      </c>
      <c r="F32" s="23">
        <v>2.21955398620078</v>
      </c>
    </row>
    <row r="33" spans="1:6" x14ac:dyDescent="0.2">
      <c r="A33" s="21" t="s">
        <v>677</v>
      </c>
      <c r="B33" s="21" t="s">
        <v>676</v>
      </c>
      <c r="C33" s="21" t="s">
        <v>678</v>
      </c>
      <c r="D33" s="24">
        <v>188000</v>
      </c>
      <c r="E33" s="22">
        <v>618.35082069999999</v>
      </c>
      <c r="F33" s="23">
        <v>2.1095692503688301</v>
      </c>
    </row>
    <row r="34" spans="1:6" x14ac:dyDescent="0.2">
      <c r="A34" s="21" t="s">
        <v>680</v>
      </c>
      <c r="B34" s="21" t="s">
        <v>679</v>
      </c>
      <c r="C34" s="21" t="s">
        <v>133</v>
      </c>
      <c r="D34" s="24">
        <v>257600</v>
      </c>
      <c r="E34" s="22">
        <v>606.9208069</v>
      </c>
      <c r="F34" s="23">
        <v>2.0705745489201002</v>
      </c>
    </row>
    <row r="35" spans="1:6" x14ac:dyDescent="0.2">
      <c r="A35" s="21" t="s">
        <v>682</v>
      </c>
      <c r="B35" s="21" t="s">
        <v>681</v>
      </c>
      <c r="C35" s="21" t="s">
        <v>151</v>
      </c>
      <c r="D35" s="24">
        <v>39790</v>
      </c>
      <c r="E35" s="22">
        <v>551.70041270000002</v>
      </c>
      <c r="F35" s="23">
        <v>1.88218433142886</v>
      </c>
    </row>
    <row r="36" spans="1:6" x14ac:dyDescent="0.2">
      <c r="A36" s="21" t="s">
        <v>417</v>
      </c>
      <c r="B36" s="21" t="s">
        <v>416</v>
      </c>
      <c r="C36" s="21" t="s">
        <v>342</v>
      </c>
      <c r="D36" s="24">
        <v>1239</v>
      </c>
      <c r="E36" s="22">
        <v>523.04522080000004</v>
      </c>
      <c r="F36" s="23">
        <v>1.78442411235576</v>
      </c>
    </row>
    <row r="37" spans="1:6" x14ac:dyDescent="0.2">
      <c r="A37" s="21" t="s">
        <v>684</v>
      </c>
      <c r="B37" s="21" t="s">
        <v>683</v>
      </c>
      <c r="C37" s="21" t="s">
        <v>146</v>
      </c>
      <c r="D37" s="24">
        <v>74800</v>
      </c>
      <c r="E37" s="22">
        <v>502.08746860000002</v>
      </c>
      <c r="F37" s="23">
        <v>1.7129245232585599</v>
      </c>
    </row>
    <row r="38" spans="1:6" x14ac:dyDescent="0.2">
      <c r="A38" s="21" t="s">
        <v>686</v>
      </c>
      <c r="B38" s="21" t="s">
        <v>685</v>
      </c>
      <c r="C38" s="21" t="s">
        <v>151</v>
      </c>
      <c r="D38" s="24">
        <v>56000</v>
      </c>
      <c r="E38" s="22">
        <v>492.72908910000001</v>
      </c>
      <c r="F38" s="23">
        <v>1.68099742141671</v>
      </c>
    </row>
    <row r="39" spans="1:6" x14ac:dyDescent="0.2">
      <c r="A39" s="21" t="s">
        <v>688</v>
      </c>
      <c r="B39" s="21" t="s">
        <v>687</v>
      </c>
      <c r="C39" s="21" t="s">
        <v>154</v>
      </c>
      <c r="D39" s="24">
        <v>83310</v>
      </c>
      <c r="E39" s="22">
        <v>492.44521529999997</v>
      </c>
      <c r="F39" s="23">
        <v>1.6800289559123101</v>
      </c>
    </row>
    <row r="40" spans="1:6" x14ac:dyDescent="0.2">
      <c r="A40" s="21" t="s">
        <v>690</v>
      </c>
      <c r="B40" s="21" t="s">
        <v>689</v>
      </c>
      <c r="C40" s="21" t="s">
        <v>111</v>
      </c>
      <c r="D40" s="24">
        <v>391000</v>
      </c>
      <c r="E40" s="22">
        <v>471.2076366</v>
      </c>
      <c r="F40" s="23">
        <v>1.60757470910288</v>
      </c>
    </row>
    <row r="41" spans="1:6" x14ac:dyDescent="0.2">
      <c r="A41" s="21" t="s">
        <v>692</v>
      </c>
      <c r="B41" s="21" t="s">
        <v>691</v>
      </c>
      <c r="C41" s="21" t="s">
        <v>85</v>
      </c>
      <c r="D41" s="24">
        <v>117000</v>
      </c>
      <c r="E41" s="22">
        <v>459.2282232</v>
      </c>
      <c r="F41" s="23">
        <v>1.5667056727886901</v>
      </c>
    </row>
    <row r="42" spans="1:6" x14ac:dyDescent="0.2">
      <c r="A42" s="21" t="s">
        <v>694</v>
      </c>
      <c r="B42" s="21" t="s">
        <v>693</v>
      </c>
      <c r="C42" s="21" t="s">
        <v>151</v>
      </c>
      <c r="D42" s="24">
        <v>31112</v>
      </c>
      <c r="E42" s="22">
        <v>440.78328329999999</v>
      </c>
      <c r="F42" s="23">
        <v>1.50377880872487</v>
      </c>
    </row>
    <row r="43" spans="1:6" x14ac:dyDescent="0.2">
      <c r="A43" s="21" t="s">
        <v>696</v>
      </c>
      <c r="B43" s="21" t="s">
        <v>695</v>
      </c>
      <c r="C43" s="21" t="s">
        <v>141</v>
      </c>
      <c r="D43" s="24">
        <v>12700</v>
      </c>
      <c r="E43" s="22">
        <v>428.96954460000001</v>
      </c>
      <c r="F43" s="23">
        <v>1.4634749891792</v>
      </c>
    </row>
    <row r="44" spans="1:6" x14ac:dyDescent="0.2">
      <c r="A44" s="21" t="s">
        <v>341</v>
      </c>
      <c r="B44" s="21" t="s">
        <v>340</v>
      </c>
      <c r="C44" s="21" t="s">
        <v>342</v>
      </c>
      <c r="D44" s="24">
        <v>24000</v>
      </c>
      <c r="E44" s="22">
        <v>424.59172330000001</v>
      </c>
      <c r="F44" s="23">
        <v>1.4485395886121899</v>
      </c>
    </row>
    <row r="45" spans="1:6" x14ac:dyDescent="0.2">
      <c r="A45" s="21" t="s">
        <v>698</v>
      </c>
      <c r="B45" s="21" t="s">
        <v>697</v>
      </c>
      <c r="C45" s="21" t="s">
        <v>126</v>
      </c>
      <c r="D45" s="24">
        <v>14738</v>
      </c>
      <c r="E45" s="22">
        <v>422.25008889999998</v>
      </c>
      <c r="F45" s="23">
        <v>1.4405508550963999</v>
      </c>
    </row>
    <row r="46" spans="1:6" x14ac:dyDescent="0.2">
      <c r="A46" s="21" t="s">
        <v>700</v>
      </c>
      <c r="B46" s="21" t="s">
        <v>699</v>
      </c>
      <c r="C46" s="21" t="s">
        <v>342</v>
      </c>
      <c r="D46" s="24">
        <v>7216</v>
      </c>
      <c r="E46" s="22">
        <v>394.55671969999997</v>
      </c>
      <c r="F46" s="23">
        <v>1.34607199593147</v>
      </c>
    </row>
    <row r="47" spans="1:6" x14ac:dyDescent="0.2">
      <c r="A47" s="21" t="s">
        <v>702</v>
      </c>
      <c r="B47" s="21" t="s">
        <v>701</v>
      </c>
      <c r="C47" s="21" t="s">
        <v>353</v>
      </c>
      <c r="D47" s="24">
        <v>94984</v>
      </c>
      <c r="E47" s="22">
        <v>391.54780909999999</v>
      </c>
      <c r="F47" s="23">
        <v>1.3358067790571999</v>
      </c>
    </row>
    <row r="48" spans="1:6" x14ac:dyDescent="0.2">
      <c r="A48" s="21" t="s">
        <v>704</v>
      </c>
      <c r="B48" s="21" t="s">
        <v>703</v>
      </c>
      <c r="C48" s="21" t="s">
        <v>141</v>
      </c>
      <c r="D48" s="24">
        <v>28975</v>
      </c>
      <c r="E48" s="22">
        <v>382.51556720000002</v>
      </c>
      <c r="F48" s="23">
        <v>1.30499233014524</v>
      </c>
    </row>
    <row r="49" spans="1:9" x14ac:dyDescent="0.2">
      <c r="A49" s="21" t="s">
        <v>706</v>
      </c>
      <c r="B49" s="21" t="s">
        <v>705</v>
      </c>
      <c r="C49" s="21" t="s">
        <v>151</v>
      </c>
      <c r="D49" s="24">
        <v>2095700</v>
      </c>
      <c r="E49" s="22">
        <v>339.02840320000001</v>
      </c>
      <c r="F49" s="23">
        <v>1.15663126893359</v>
      </c>
    </row>
    <row r="50" spans="1:9" x14ac:dyDescent="0.2">
      <c r="A50" s="21" t="s">
        <v>708</v>
      </c>
      <c r="B50" s="21" t="s">
        <v>707</v>
      </c>
      <c r="C50" s="21" t="s">
        <v>339</v>
      </c>
      <c r="D50" s="24">
        <v>6696</v>
      </c>
      <c r="E50" s="22">
        <v>331.9585055</v>
      </c>
      <c r="F50" s="23">
        <v>1.1325115648887401</v>
      </c>
    </row>
    <row r="51" spans="1:9" x14ac:dyDescent="0.2">
      <c r="A51" s="21" t="s">
        <v>710</v>
      </c>
      <c r="B51" s="21" t="s">
        <v>709</v>
      </c>
      <c r="C51" s="21" t="s">
        <v>138</v>
      </c>
      <c r="D51" s="24">
        <v>995101</v>
      </c>
      <c r="E51" s="22">
        <v>330.2882328</v>
      </c>
      <c r="F51" s="23">
        <v>1.1268132528469399</v>
      </c>
    </row>
    <row r="52" spans="1:9" x14ac:dyDescent="0.2">
      <c r="A52" s="21" t="s">
        <v>712</v>
      </c>
      <c r="B52" s="21" t="s">
        <v>711</v>
      </c>
      <c r="C52" s="21" t="s">
        <v>304</v>
      </c>
      <c r="D52" s="24">
        <v>63030</v>
      </c>
      <c r="E52" s="22">
        <v>318.01976619999999</v>
      </c>
      <c r="F52" s="23">
        <v>1.0849580809572399</v>
      </c>
    </row>
    <row r="53" spans="1:9" x14ac:dyDescent="0.2">
      <c r="A53" s="21" t="s">
        <v>714</v>
      </c>
      <c r="B53" s="21" t="s">
        <v>713</v>
      </c>
      <c r="C53" s="21" t="s">
        <v>93</v>
      </c>
      <c r="D53" s="24">
        <v>5200</v>
      </c>
      <c r="E53" s="22">
        <v>318.00753659999998</v>
      </c>
      <c r="F53" s="23">
        <v>1.08491635838287</v>
      </c>
    </row>
    <row r="54" spans="1:9" x14ac:dyDescent="0.2">
      <c r="A54" s="21" t="s">
        <v>716</v>
      </c>
      <c r="B54" s="21" t="s">
        <v>715</v>
      </c>
      <c r="C54" s="21" t="s">
        <v>295</v>
      </c>
      <c r="D54" s="24">
        <v>44300</v>
      </c>
      <c r="E54" s="22">
        <v>295.63106540000001</v>
      </c>
      <c r="F54" s="23">
        <v>1.0085766593074399</v>
      </c>
    </row>
    <row r="55" spans="1:9" x14ac:dyDescent="0.2">
      <c r="A55" s="21" t="s">
        <v>718</v>
      </c>
      <c r="B55" s="21" t="s">
        <v>717</v>
      </c>
      <c r="C55" s="21" t="s">
        <v>518</v>
      </c>
      <c r="D55" s="24">
        <v>38100</v>
      </c>
      <c r="E55" s="22">
        <v>278.3529618</v>
      </c>
      <c r="F55" s="23">
        <v>0.94963058073995699</v>
      </c>
    </row>
    <row r="56" spans="1:9" x14ac:dyDescent="0.2">
      <c r="A56" s="21" t="s">
        <v>720</v>
      </c>
      <c r="B56" s="21" t="s">
        <v>719</v>
      </c>
      <c r="C56" s="21" t="s">
        <v>108</v>
      </c>
      <c r="D56" s="24">
        <v>53000</v>
      </c>
      <c r="E56" s="22">
        <v>256.64884649999999</v>
      </c>
      <c r="F56" s="23">
        <v>0.87558469495701596</v>
      </c>
    </row>
    <row r="57" spans="1:9" x14ac:dyDescent="0.2">
      <c r="A57" s="21" t="s">
        <v>722</v>
      </c>
      <c r="B57" s="21" t="s">
        <v>721</v>
      </c>
      <c r="C57" s="21" t="s">
        <v>126</v>
      </c>
      <c r="D57" s="24">
        <v>305689</v>
      </c>
      <c r="E57" s="22">
        <v>230.816013</v>
      </c>
      <c r="F57" s="23">
        <v>0.787453250189456</v>
      </c>
    </row>
    <row r="58" spans="1:9" x14ac:dyDescent="0.2">
      <c r="A58" s="21" t="s">
        <v>724</v>
      </c>
      <c r="B58" s="21" t="s">
        <v>723</v>
      </c>
      <c r="C58" s="21" t="s">
        <v>90</v>
      </c>
      <c r="D58" s="24">
        <v>52650</v>
      </c>
      <c r="E58" s="22">
        <v>184.6708371</v>
      </c>
      <c r="F58" s="23">
        <v>0.630024100145957</v>
      </c>
    </row>
    <row r="59" spans="1:9" x14ac:dyDescent="0.2">
      <c r="A59" s="21" t="s">
        <v>726</v>
      </c>
      <c r="B59" s="21" t="s">
        <v>725</v>
      </c>
      <c r="C59" s="21" t="s">
        <v>185</v>
      </c>
      <c r="D59" s="24">
        <v>199000</v>
      </c>
      <c r="E59" s="22">
        <v>139.5257986</v>
      </c>
      <c r="F59" s="23">
        <v>0.47600702466361999</v>
      </c>
    </row>
    <row r="60" spans="1:9" x14ac:dyDescent="0.2">
      <c r="A60" s="21" t="s">
        <v>728</v>
      </c>
      <c r="B60" s="21" t="s">
        <v>727</v>
      </c>
      <c r="C60" s="21" t="s">
        <v>138</v>
      </c>
      <c r="D60" s="24">
        <v>15212</v>
      </c>
      <c r="E60" s="22">
        <v>114.4963217</v>
      </c>
      <c r="F60" s="23">
        <v>0.39061631593732798</v>
      </c>
    </row>
    <row r="61" spans="1:9" x14ac:dyDescent="0.2">
      <c r="A61" s="21" t="s">
        <v>730</v>
      </c>
      <c r="B61" s="21" t="s">
        <v>729</v>
      </c>
      <c r="C61" s="21" t="s">
        <v>126</v>
      </c>
      <c r="D61" s="24">
        <v>6798</v>
      </c>
      <c r="E61" s="22">
        <v>0.50188869999999997</v>
      </c>
      <c r="F61" s="23">
        <v>1.7122464031486401E-3</v>
      </c>
    </row>
    <row r="62" spans="1:9" x14ac:dyDescent="0.2">
      <c r="A62" s="20" t="s">
        <v>26</v>
      </c>
      <c r="B62" s="20"/>
      <c r="C62" s="20"/>
      <c r="D62" s="20"/>
      <c r="E62" s="25">
        <f>SUM(E23:E61)</f>
        <v>23024.658319699996</v>
      </c>
      <c r="F62" s="26">
        <f>SUM(F23:F61)</f>
        <v>78.551058016713313</v>
      </c>
      <c r="G62" s="14"/>
      <c r="H62" s="14"/>
      <c r="I62" s="14"/>
    </row>
    <row r="63" spans="1:9" x14ac:dyDescent="0.2">
      <c r="A63" s="21"/>
      <c r="B63" s="21"/>
      <c r="C63" s="21"/>
      <c r="D63" s="21"/>
      <c r="E63" s="22"/>
      <c r="F63" s="23"/>
    </row>
    <row r="64" spans="1:9" x14ac:dyDescent="0.2">
      <c r="A64" s="20" t="s">
        <v>29</v>
      </c>
      <c r="B64" s="20"/>
      <c r="C64" s="20"/>
      <c r="D64" s="20"/>
      <c r="E64" s="25">
        <f>E21+E62</f>
        <v>28590.561091699994</v>
      </c>
      <c r="F64" s="26">
        <f>F21+F62</f>
        <v>97.539724232214994</v>
      </c>
      <c r="G64" s="14"/>
      <c r="H64" s="14"/>
      <c r="I64" s="14"/>
    </row>
    <row r="65" spans="1:9" x14ac:dyDescent="0.2">
      <c r="A65" s="20"/>
      <c r="B65" s="20"/>
      <c r="C65" s="20"/>
      <c r="D65" s="20"/>
      <c r="E65" s="25"/>
      <c r="F65" s="26"/>
      <c r="G65" s="14"/>
      <c r="H65" s="14"/>
      <c r="I65" s="14"/>
    </row>
    <row r="66" spans="1:9" x14ac:dyDescent="0.2">
      <c r="A66" s="20" t="s">
        <v>31</v>
      </c>
      <c r="B66" s="20"/>
      <c r="C66" s="20"/>
      <c r="D66" s="20"/>
      <c r="E66" s="25">
        <f>E68-(E21+E62)</f>
        <v>721.14889800000674</v>
      </c>
      <c r="F66" s="26">
        <f>F68-(F21+F62)</f>
        <v>2.4602757677850065</v>
      </c>
      <c r="G66" s="14"/>
      <c r="H66" s="14"/>
      <c r="I66" s="14"/>
    </row>
    <row r="67" spans="1:9" x14ac:dyDescent="0.2">
      <c r="A67" s="20"/>
      <c r="B67" s="20"/>
      <c r="C67" s="20"/>
      <c r="D67" s="20"/>
      <c r="E67" s="25"/>
      <c r="F67" s="26"/>
      <c r="G67" s="14"/>
      <c r="H67" s="14"/>
      <c r="I67" s="14"/>
    </row>
    <row r="68" spans="1:9" x14ac:dyDescent="0.2">
      <c r="A68" s="27" t="s">
        <v>30</v>
      </c>
      <c r="B68" s="27"/>
      <c r="C68" s="27"/>
      <c r="D68" s="27"/>
      <c r="E68" s="28">
        <v>29311.709989700001</v>
      </c>
      <c r="F68" s="29">
        <v>100</v>
      </c>
      <c r="G68" s="14"/>
      <c r="H68" s="14"/>
      <c r="I68" s="14"/>
    </row>
    <row r="69" spans="1:9" x14ac:dyDescent="0.2">
      <c r="F69" s="15" t="s">
        <v>603</v>
      </c>
    </row>
    <row r="70" spans="1:9" x14ac:dyDescent="0.2">
      <c r="A70" s="14" t="s">
        <v>34</v>
      </c>
    </row>
    <row r="71" spans="1:9" x14ac:dyDescent="0.2">
      <c r="A71" s="14" t="s">
        <v>35</v>
      </c>
    </row>
    <row r="72" spans="1:9" x14ac:dyDescent="0.2">
      <c r="A72" s="14" t="s">
        <v>36</v>
      </c>
      <c r="B72" s="14"/>
      <c r="C72" s="30" t="s">
        <v>38</v>
      </c>
      <c r="D72" s="14" t="s">
        <v>37</v>
      </c>
    </row>
    <row r="73" spans="1:9" x14ac:dyDescent="0.2">
      <c r="A73" s="7" t="s">
        <v>71</v>
      </c>
      <c r="C73" s="31">
        <v>21.247900000000001</v>
      </c>
      <c r="D73" s="31">
        <v>24.980499999999999</v>
      </c>
    </row>
    <row r="74" spans="1:9" x14ac:dyDescent="0.2">
      <c r="A74" s="7" t="s">
        <v>73</v>
      </c>
      <c r="C74" s="31">
        <v>10.626200000000001</v>
      </c>
      <c r="D74" s="31">
        <v>12.1431</v>
      </c>
    </row>
    <row r="75" spans="1:9" x14ac:dyDescent="0.2">
      <c r="A75" s="7" t="s">
        <v>72</v>
      </c>
      <c r="C75" s="31">
        <v>22.667999999999999</v>
      </c>
      <c r="D75" s="31">
        <v>26.763100000000001</v>
      </c>
    </row>
    <row r="76" spans="1:9" x14ac:dyDescent="0.2">
      <c r="A76" s="7" t="s">
        <v>74</v>
      </c>
      <c r="C76" s="31">
        <v>11.484999999999999</v>
      </c>
      <c r="D76" s="31">
        <v>12.9077</v>
      </c>
    </row>
    <row r="78" spans="1:9" x14ac:dyDescent="0.2">
      <c r="A78" s="14" t="s">
        <v>40</v>
      </c>
    </row>
    <row r="79" spans="1:9" x14ac:dyDescent="0.2">
      <c r="A79" s="84" t="s">
        <v>58</v>
      </c>
      <c r="B79" s="85"/>
      <c r="C79" s="34" t="s">
        <v>59</v>
      </c>
    </row>
    <row r="80" spans="1:9" x14ac:dyDescent="0.2">
      <c r="A80" s="80" t="s">
        <v>73</v>
      </c>
      <c r="B80" s="81"/>
      <c r="C80" s="35">
        <v>0.35</v>
      </c>
    </row>
    <row r="81" spans="1:4" x14ac:dyDescent="0.2">
      <c r="A81" s="80" t="s">
        <v>74</v>
      </c>
      <c r="B81" s="81"/>
      <c r="C81" s="35">
        <v>0.65</v>
      </c>
    </row>
    <row r="82" spans="1:4" x14ac:dyDescent="0.2">
      <c r="A82" s="7" t="s">
        <v>60</v>
      </c>
    </row>
    <row r="83" spans="1:4" x14ac:dyDescent="0.2">
      <c r="A83" s="7" t="s">
        <v>39</v>
      </c>
    </row>
    <row r="85" spans="1:4" x14ac:dyDescent="0.2">
      <c r="A85" s="14" t="s">
        <v>240</v>
      </c>
      <c r="D85" s="49">
        <v>0.4028472438775666</v>
      </c>
    </row>
    <row r="87" spans="1:4" x14ac:dyDescent="0.2">
      <c r="A87" s="14" t="s">
        <v>785</v>
      </c>
    </row>
    <row r="88" spans="1:4" x14ac:dyDescent="0.2">
      <c r="A88" s="50"/>
    </row>
    <row r="89" spans="1:4" x14ac:dyDescent="0.2">
      <c r="A89" s="51" t="s">
        <v>781</v>
      </c>
    </row>
    <row r="90" spans="1:4" x14ac:dyDescent="0.2">
      <c r="A90" s="52"/>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1" t="s">
        <v>798</v>
      </c>
    </row>
    <row r="104" spans="1:1" x14ac:dyDescent="0.2">
      <c r="A104" s="53"/>
    </row>
    <row r="105" spans="1:1" x14ac:dyDescent="0.2">
      <c r="A105" s="51" t="s">
        <v>782</v>
      </c>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sheetData>
  <mergeCells count="4">
    <mergeCell ref="A1:F1"/>
    <mergeCell ref="A79:B79"/>
    <mergeCell ref="A80:B80"/>
    <mergeCell ref="A81:B81"/>
  </mergeCells>
  <conditionalFormatting sqref="F2:F3 F5:F86 F220:F65534">
    <cfRule type="cellIs" dxfId="33" priority="2" stopIfTrue="1" operator="between">
      <formula>0.009</formula>
      <formula>-0.009</formula>
    </cfRule>
  </conditionalFormatting>
  <conditionalFormatting sqref="F87:F219">
    <cfRule type="cellIs" dxfId="32" priority="1" stopIfTrue="1" operator="between">
      <formula>0.009</formula>
      <formula>-0.009</formula>
    </cfRule>
  </conditionalFormatting>
  <hyperlinks>
    <hyperlink ref="A90"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2"/>
  <sheetViews>
    <sheetView workbookViewId="0">
      <selection sqref="A1:F1"/>
    </sheetView>
  </sheetViews>
  <sheetFormatPr defaultColWidth="9.140625" defaultRowHeight="11.25" x14ac:dyDescent="0.2"/>
  <cols>
    <col min="1" max="1" width="38.7109375" style="7" bestFit="1" customWidth="1"/>
    <col min="2" max="2" width="33.42578125" style="7" bestFit="1" customWidth="1"/>
    <col min="3" max="3" width="25.5703125" style="7" bestFit="1" customWidth="1"/>
    <col min="4" max="4" width="15.28515625" style="7" bestFit="1" customWidth="1"/>
    <col min="5" max="5" width="22.28515625" style="10" customWidth="1"/>
    <col min="6" max="6" width="13.5703125" style="11" bestFit="1" customWidth="1"/>
    <col min="7" max="16384" width="9.140625" style="7"/>
  </cols>
  <sheetData>
    <row r="1" spans="1:6" s="1" customFormat="1" ht="15" customHeight="1" x14ac:dyDescent="0.2">
      <c r="A1" s="82" t="s">
        <v>1177</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100</v>
      </c>
      <c r="B7" s="21" t="s">
        <v>99</v>
      </c>
      <c r="C7" s="21" t="s">
        <v>101</v>
      </c>
      <c r="D7" s="24">
        <v>216356</v>
      </c>
      <c r="E7" s="22">
        <v>5236.8969800000004</v>
      </c>
      <c r="F7" s="23">
        <v>10.3907508343801</v>
      </c>
    </row>
    <row r="8" spans="1:6" x14ac:dyDescent="0.2">
      <c r="A8" s="21" t="s">
        <v>84</v>
      </c>
      <c r="B8" s="21" t="s">
        <v>83</v>
      </c>
      <c r="C8" s="21" t="s">
        <v>85</v>
      </c>
      <c r="D8" s="24">
        <v>280199</v>
      </c>
      <c r="E8" s="22">
        <v>4728.6383239999996</v>
      </c>
      <c r="F8" s="23">
        <v>9.3822931400465706</v>
      </c>
    </row>
    <row r="9" spans="1:6" x14ac:dyDescent="0.2">
      <c r="A9" s="21" t="s">
        <v>87</v>
      </c>
      <c r="B9" s="21" t="s">
        <v>86</v>
      </c>
      <c r="C9" s="21" t="s">
        <v>85</v>
      </c>
      <c r="D9" s="24">
        <v>442237</v>
      </c>
      <c r="E9" s="22">
        <v>4058.1878310000002</v>
      </c>
      <c r="F9" s="23">
        <v>8.0520236987809408</v>
      </c>
    </row>
    <row r="10" spans="1:6" x14ac:dyDescent="0.2">
      <c r="A10" s="21" t="s">
        <v>264</v>
      </c>
      <c r="B10" s="21" t="s">
        <v>263</v>
      </c>
      <c r="C10" s="21" t="s">
        <v>141</v>
      </c>
      <c r="D10" s="24">
        <v>114886</v>
      </c>
      <c r="E10" s="22">
        <v>3188.7758159999998</v>
      </c>
      <c r="F10" s="23">
        <v>6.3269862090647804</v>
      </c>
    </row>
    <row r="11" spans="1:6" x14ac:dyDescent="0.2">
      <c r="A11" s="21" t="s">
        <v>92</v>
      </c>
      <c r="B11" s="21" t="s">
        <v>91</v>
      </c>
      <c r="C11" s="21" t="s">
        <v>93</v>
      </c>
      <c r="D11" s="24">
        <v>222287</v>
      </c>
      <c r="E11" s="22">
        <v>2784.7003930000001</v>
      </c>
      <c r="F11" s="23">
        <v>5.5252429143762303</v>
      </c>
    </row>
    <row r="12" spans="1:6" x14ac:dyDescent="0.2">
      <c r="A12" s="21" t="s">
        <v>257</v>
      </c>
      <c r="B12" s="21" t="s">
        <v>256</v>
      </c>
      <c r="C12" s="21" t="s">
        <v>220</v>
      </c>
      <c r="D12" s="24">
        <v>556400</v>
      </c>
      <c r="E12" s="22">
        <v>2367.7602000000002</v>
      </c>
      <c r="F12" s="23">
        <v>4.6979740803994101</v>
      </c>
    </row>
    <row r="13" spans="1:6" x14ac:dyDescent="0.2">
      <c r="A13" s="21" t="s">
        <v>321</v>
      </c>
      <c r="B13" s="21" t="s">
        <v>320</v>
      </c>
      <c r="C13" s="21" t="s">
        <v>93</v>
      </c>
      <c r="D13" s="24">
        <v>65044</v>
      </c>
      <c r="E13" s="22">
        <v>2093.9289699999999</v>
      </c>
      <c r="F13" s="23">
        <v>4.1546538485009696</v>
      </c>
    </row>
    <row r="14" spans="1:6" x14ac:dyDescent="0.2">
      <c r="A14" s="21" t="s">
        <v>89</v>
      </c>
      <c r="B14" s="21" t="s">
        <v>88</v>
      </c>
      <c r="C14" s="21" t="s">
        <v>90</v>
      </c>
      <c r="D14" s="24">
        <v>76417</v>
      </c>
      <c r="E14" s="22">
        <v>1806.8035480000001</v>
      </c>
      <c r="F14" s="23">
        <v>3.58495604279423</v>
      </c>
    </row>
    <row r="15" spans="1:6" x14ac:dyDescent="0.2">
      <c r="A15" s="21" t="s">
        <v>224</v>
      </c>
      <c r="B15" s="21" t="s">
        <v>223</v>
      </c>
      <c r="C15" s="21" t="s">
        <v>85</v>
      </c>
      <c r="D15" s="24">
        <v>93020</v>
      </c>
      <c r="E15" s="22">
        <v>1802.7741100000001</v>
      </c>
      <c r="F15" s="23">
        <v>3.5769610628623201</v>
      </c>
    </row>
    <row r="16" spans="1:6" x14ac:dyDescent="0.2">
      <c r="A16" s="21" t="s">
        <v>95</v>
      </c>
      <c r="B16" s="21" t="s">
        <v>94</v>
      </c>
      <c r="C16" s="21" t="s">
        <v>85</v>
      </c>
      <c r="D16" s="24">
        <v>173763</v>
      </c>
      <c r="E16" s="22">
        <v>1494.3617999999999</v>
      </c>
      <c r="F16" s="23">
        <v>2.9650270340463498</v>
      </c>
    </row>
    <row r="17" spans="1:6" x14ac:dyDescent="0.2">
      <c r="A17" s="21" t="s">
        <v>103</v>
      </c>
      <c r="B17" s="21" t="s">
        <v>102</v>
      </c>
      <c r="C17" s="21" t="s">
        <v>85</v>
      </c>
      <c r="D17" s="24">
        <v>243512</v>
      </c>
      <c r="E17" s="22">
        <v>1408.2298960000001</v>
      </c>
      <c r="F17" s="23">
        <v>2.7941290467892599</v>
      </c>
    </row>
    <row r="18" spans="1:6" x14ac:dyDescent="0.2">
      <c r="A18" s="21" t="s">
        <v>219</v>
      </c>
      <c r="B18" s="21" t="s">
        <v>218</v>
      </c>
      <c r="C18" s="21" t="s">
        <v>220</v>
      </c>
      <c r="D18" s="24">
        <v>56021</v>
      </c>
      <c r="E18" s="22">
        <v>1376.6040330000001</v>
      </c>
      <c r="F18" s="23">
        <v>2.7313788220645399</v>
      </c>
    </row>
    <row r="19" spans="1:6" x14ac:dyDescent="0.2">
      <c r="A19" s="21" t="s">
        <v>97</v>
      </c>
      <c r="B19" s="21" t="s">
        <v>96</v>
      </c>
      <c r="C19" s="21" t="s">
        <v>98</v>
      </c>
      <c r="D19" s="24">
        <v>155641</v>
      </c>
      <c r="E19" s="22">
        <v>1244.038513</v>
      </c>
      <c r="F19" s="23">
        <v>2.4683499152881399</v>
      </c>
    </row>
    <row r="20" spans="1:6" x14ac:dyDescent="0.2">
      <c r="A20" s="21" t="s">
        <v>732</v>
      </c>
      <c r="B20" s="21" t="s">
        <v>731</v>
      </c>
      <c r="C20" s="21" t="s">
        <v>141</v>
      </c>
      <c r="D20" s="24">
        <v>16835</v>
      </c>
      <c r="E20" s="22">
        <v>1057.254835</v>
      </c>
      <c r="F20" s="23">
        <v>2.0977444469279201</v>
      </c>
    </row>
    <row r="21" spans="1:6" x14ac:dyDescent="0.2">
      <c r="A21" s="21" t="s">
        <v>222</v>
      </c>
      <c r="B21" s="21" t="s">
        <v>221</v>
      </c>
      <c r="C21" s="21" t="s">
        <v>146</v>
      </c>
      <c r="D21" s="24">
        <v>27629</v>
      </c>
      <c r="E21" s="22">
        <v>801.89028150000001</v>
      </c>
      <c r="F21" s="23">
        <v>1.5910647361211601</v>
      </c>
    </row>
    <row r="22" spans="1:6" x14ac:dyDescent="0.2">
      <c r="A22" s="21" t="s">
        <v>148</v>
      </c>
      <c r="B22" s="21" t="s">
        <v>147</v>
      </c>
      <c r="C22" s="21" t="s">
        <v>123</v>
      </c>
      <c r="D22" s="24">
        <v>8421</v>
      </c>
      <c r="E22" s="22">
        <v>723.32600549999995</v>
      </c>
      <c r="F22" s="23">
        <v>1.43518200260222</v>
      </c>
    </row>
    <row r="23" spans="1:6" x14ac:dyDescent="0.2">
      <c r="A23" s="21" t="s">
        <v>105</v>
      </c>
      <c r="B23" s="21" t="s">
        <v>104</v>
      </c>
      <c r="C23" s="21" t="s">
        <v>93</v>
      </c>
      <c r="D23" s="24">
        <v>67027</v>
      </c>
      <c r="E23" s="22">
        <v>713.23430699999994</v>
      </c>
      <c r="F23" s="23">
        <v>1.41515863284535</v>
      </c>
    </row>
    <row r="24" spans="1:6" x14ac:dyDescent="0.2">
      <c r="A24" s="21" t="s">
        <v>217</v>
      </c>
      <c r="B24" s="21" t="s">
        <v>216</v>
      </c>
      <c r="C24" s="21" t="s">
        <v>123</v>
      </c>
      <c r="D24" s="24">
        <v>56467</v>
      </c>
      <c r="E24" s="22">
        <v>692.79362300000003</v>
      </c>
      <c r="F24" s="23">
        <v>1.37460139921264</v>
      </c>
    </row>
    <row r="25" spans="1:6" x14ac:dyDescent="0.2">
      <c r="A25" s="21" t="s">
        <v>667</v>
      </c>
      <c r="B25" s="21" t="s">
        <v>666</v>
      </c>
      <c r="C25" s="21" t="s">
        <v>146</v>
      </c>
      <c r="D25" s="24">
        <v>26181</v>
      </c>
      <c r="E25" s="22">
        <v>691.66274850000002</v>
      </c>
      <c r="F25" s="23">
        <v>1.37235758284594</v>
      </c>
    </row>
    <row r="26" spans="1:6" x14ac:dyDescent="0.2">
      <c r="A26" s="21" t="s">
        <v>107</v>
      </c>
      <c r="B26" s="21" t="s">
        <v>106</v>
      </c>
      <c r="C26" s="21" t="s">
        <v>108</v>
      </c>
      <c r="D26" s="24">
        <v>66176</v>
      </c>
      <c r="E26" s="22">
        <v>653.587264</v>
      </c>
      <c r="F26" s="23">
        <v>1.29681038880169</v>
      </c>
    </row>
    <row r="27" spans="1:6" x14ac:dyDescent="0.2">
      <c r="A27" s="21" t="s">
        <v>137</v>
      </c>
      <c r="B27" s="21" t="s">
        <v>136</v>
      </c>
      <c r="C27" s="21" t="s">
        <v>138</v>
      </c>
      <c r="D27" s="24">
        <v>7281</v>
      </c>
      <c r="E27" s="22">
        <v>550.166922</v>
      </c>
      <c r="F27" s="23">
        <v>1.09160967375375</v>
      </c>
    </row>
    <row r="28" spans="1:6" x14ac:dyDescent="0.2">
      <c r="A28" s="21" t="s">
        <v>122</v>
      </c>
      <c r="B28" s="21" t="s">
        <v>121</v>
      </c>
      <c r="C28" s="21" t="s">
        <v>123</v>
      </c>
      <c r="D28" s="24">
        <v>113426</v>
      </c>
      <c r="E28" s="22">
        <v>550.05938700000002</v>
      </c>
      <c r="F28" s="23">
        <v>1.09139630897013</v>
      </c>
    </row>
    <row r="29" spans="1:6" x14ac:dyDescent="0.2">
      <c r="A29" s="21" t="s">
        <v>563</v>
      </c>
      <c r="B29" s="21" t="s">
        <v>562</v>
      </c>
      <c r="C29" s="21" t="s">
        <v>564</v>
      </c>
      <c r="D29" s="24">
        <v>484899</v>
      </c>
      <c r="E29" s="22">
        <v>523.44847049999998</v>
      </c>
      <c r="F29" s="23">
        <v>1.03859645365849</v>
      </c>
    </row>
    <row r="30" spans="1:6" x14ac:dyDescent="0.2">
      <c r="A30" s="21" t="s">
        <v>274</v>
      </c>
      <c r="B30" s="21" t="s">
        <v>273</v>
      </c>
      <c r="C30" s="21" t="s">
        <v>117</v>
      </c>
      <c r="D30" s="24">
        <v>211840</v>
      </c>
      <c r="E30" s="22">
        <v>502.59039999999999</v>
      </c>
      <c r="F30" s="23">
        <v>0.99721106565503104</v>
      </c>
    </row>
    <row r="31" spans="1:6" x14ac:dyDescent="0.2">
      <c r="A31" s="21" t="s">
        <v>116</v>
      </c>
      <c r="B31" s="21" t="s">
        <v>115</v>
      </c>
      <c r="C31" s="21" t="s">
        <v>117</v>
      </c>
      <c r="D31" s="24">
        <v>289335</v>
      </c>
      <c r="E31" s="22">
        <v>497.65620000000001</v>
      </c>
      <c r="F31" s="23">
        <v>0.98742090881925604</v>
      </c>
    </row>
    <row r="32" spans="1:6" x14ac:dyDescent="0.2">
      <c r="A32" s="21" t="s">
        <v>734</v>
      </c>
      <c r="B32" s="21" t="s">
        <v>733</v>
      </c>
      <c r="C32" s="21" t="s">
        <v>339</v>
      </c>
      <c r="D32" s="24">
        <v>2238</v>
      </c>
      <c r="E32" s="22">
        <v>487.02013199999999</v>
      </c>
      <c r="F32" s="23">
        <v>0.96631743230108302</v>
      </c>
    </row>
    <row r="33" spans="1:6" x14ac:dyDescent="0.2">
      <c r="A33" s="21" t="s">
        <v>128</v>
      </c>
      <c r="B33" s="21" t="s">
        <v>127</v>
      </c>
      <c r="C33" s="21" t="s">
        <v>85</v>
      </c>
      <c r="D33" s="24">
        <v>41064</v>
      </c>
      <c r="E33" s="22">
        <v>473.38579199999998</v>
      </c>
      <c r="F33" s="23">
        <v>0.93926495632680396</v>
      </c>
    </row>
    <row r="34" spans="1:6" x14ac:dyDescent="0.2">
      <c r="A34" s="21" t="s">
        <v>655</v>
      </c>
      <c r="B34" s="21" t="s">
        <v>654</v>
      </c>
      <c r="C34" s="21" t="s">
        <v>141</v>
      </c>
      <c r="D34" s="24">
        <v>34277</v>
      </c>
      <c r="E34" s="22">
        <v>464.33338049999998</v>
      </c>
      <c r="F34" s="23">
        <v>0.92130368026848097</v>
      </c>
    </row>
    <row r="35" spans="1:6" x14ac:dyDescent="0.2">
      <c r="A35" s="21" t="s">
        <v>736</v>
      </c>
      <c r="B35" s="21" t="s">
        <v>735</v>
      </c>
      <c r="C35" s="21" t="s">
        <v>564</v>
      </c>
      <c r="D35" s="24">
        <v>59399</v>
      </c>
      <c r="E35" s="22">
        <v>430.82094699999999</v>
      </c>
      <c r="F35" s="23">
        <v>0.85481023048665405</v>
      </c>
    </row>
    <row r="36" spans="1:6" x14ac:dyDescent="0.2">
      <c r="A36" s="21" t="s">
        <v>255</v>
      </c>
      <c r="B36" s="21" t="s">
        <v>254</v>
      </c>
      <c r="C36" s="21" t="s">
        <v>138</v>
      </c>
      <c r="D36" s="24">
        <v>23468</v>
      </c>
      <c r="E36" s="22">
        <v>403.72000400000002</v>
      </c>
      <c r="F36" s="23">
        <v>0.801038092679632</v>
      </c>
    </row>
    <row r="37" spans="1:6" x14ac:dyDescent="0.2">
      <c r="A37" s="21" t="s">
        <v>300</v>
      </c>
      <c r="B37" s="21" t="s">
        <v>299</v>
      </c>
      <c r="C37" s="21" t="s">
        <v>301</v>
      </c>
      <c r="D37" s="24">
        <v>92119</v>
      </c>
      <c r="E37" s="22">
        <v>401.73095899999998</v>
      </c>
      <c r="F37" s="23">
        <v>0.79709154359296897</v>
      </c>
    </row>
    <row r="38" spans="1:6" x14ac:dyDescent="0.2">
      <c r="A38" s="21" t="s">
        <v>135</v>
      </c>
      <c r="B38" s="21" t="s">
        <v>134</v>
      </c>
      <c r="C38" s="21" t="s">
        <v>93</v>
      </c>
      <c r="D38" s="24">
        <v>39226</v>
      </c>
      <c r="E38" s="22">
        <v>401.55656199999999</v>
      </c>
      <c r="F38" s="23">
        <v>0.79674551506115299</v>
      </c>
    </row>
    <row r="39" spans="1:6" x14ac:dyDescent="0.2">
      <c r="A39" s="21" t="s">
        <v>259</v>
      </c>
      <c r="B39" s="21" t="s">
        <v>258</v>
      </c>
      <c r="C39" s="21" t="s">
        <v>260</v>
      </c>
      <c r="D39" s="24">
        <v>242940</v>
      </c>
      <c r="E39" s="22">
        <v>386.15312999999998</v>
      </c>
      <c r="F39" s="23">
        <v>0.76618290813617995</v>
      </c>
    </row>
    <row r="40" spans="1:6" x14ac:dyDescent="0.2">
      <c r="A40" s="21" t="s">
        <v>738</v>
      </c>
      <c r="B40" s="21" t="s">
        <v>737</v>
      </c>
      <c r="C40" s="21" t="s">
        <v>108</v>
      </c>
      <c r="D40" s="24">
        <v>7657</v>
      </c>
      <c r="E40" s="22">
        <v>377.47861449999999</v>
      </c>
      <c r="F40" s="23">
        <v>0.74897143166190605</v>
      </c>
    </row>
    <row r="41" spans="1:6" x14ac:dyDescent="0.2">
      <c r="A41" s="21" t="s">
        <v>740</v>
      </c>
      <c r="B41" s="21" t="s">
        <v>739</v>
      </c>
      <c r="C41" s="21" t="s">
        <v>93</v>
      </c>
      <c r="D41" s="24">
        <v>92250</v>
      </c>
      <c r="E41" s="22">
        <v>355.16250000000002</v>
      </c>
      <c r="F41" s="23">
        <v>0.70469307632160305</v>
      </c>
    </row>
    <row r="42" spans="1:6" x14ac:dyDescent="0.2">
      <c r="A42" s="21" t="s">
        <v>742</v>
      </c>
      <c r="B42" s="21" t="s">
        <v>741</v>
      </c>
      <c r="C42" s="21" t="s">
        <v>339</v>
      </c>
      <c r="D42" s="24">
        <v>7405</v>
      </c>
      <c r="E42" s="22">
        <v>337.19037750000001</v>
      </c>
      <c r="F42" s="23">
        <v>0.66903382093131403</v>
      </c>
    </row>
    <row r="43" spans="1:6" x14ac:dyDescent="0.2">
      <c r="A43" s="21" t="s">
        <v>618</v>
      </c>
      <c r="B43" s="21" t="s">
        <v>617</v>
      </c>
      <c r="C43" s="21" t="s">
        <v>154</v>
      </c>
      <c r="D43" s="24">
        <v>62949</v>
      </c>
      <c r="E43" s="22">
        <v>333.47232750000001</v>
      </c>
      <c r="F43" s="23">
        <v>0.66165667922176497</v>
      </c>
    </row>
    <row r="44" spans="1:6" x14ac:dyDescent="0.2">
      <c r="A44" s="21" t="s">
        <v>744</v>
      </c>
      <c r="B44" s="21" t="s">
        <v>743</v>
      </c>
      <c r="C44" s="21" t="s">
        <v>745</v>
      </c>
      <c r="D44" s="24">
        <v>17176</v>
      </c>
      <c r="E44" s="22">
        <v>330.629412</v>
      </c>
      <c r="F44" s="23">
        <v>0.65601592922868501</v>
      </c>
    </row>
    <row r="45" spans="1:6" x14ac:dyDescent="0.2">
      <c r="A45" s="21" t="s">
        <v>747</v>
      </c>
      <c r="B45" s="21" t="s">
        <v>746</v>
      </c>
      <c r="C45" s="21" t="s">
        <v>748</v>
      </c>
      <c r="D45" s="24">
        <v>47580</v>
      </c>
      <c r="E45" s="22">
        <v>324.16253999999998</v>
      </c>
      <c r="F45" s="23">
        <v>0.64318473245577701</v>
      </c>
    </row>
    <row r="46" spans="1:6" x14ac:dyDescent="0.2">
      <c r="A46" s="21" t="s">
        <v>657</v>
      </c>
      <c r="B46" s="21" t="s">
        <v>656</v>
      </c>
      <c r="C46" s="21" t="s">
        <v>154</v>
      </c>
      <c r="D46" s="24">
        <v>28247</v>
      </c>
      <c r="E46" s="22">
        <v>322.04404699999998</v>
      </c>
      <c r="F46" s="23">
        <v>0.63898134006684004</v>
      </c>
    </row>
    <row r="47" spans="1:6" x14ac:dyDescent="0.2">
      <c r="A47" s="21" t="s">
        <v>750</v>
      </c>
      <c r="B47" s="21" t="s">
        <v>749</v>
      </c>
      <c r="C47" s="21" t="s">
        <v>123</v>
      </c>
      <c r="D47" s="24">
        <v>7146</v>
      </c>
      <c r="E47" s="22">
        <v>316.70714700000002</v>
      </c>
      <c r="F47" s="23">
        <v>0.62839216897186001</v>
      </c>
    </row>
    <row r="48" spans="1:6" x14ac:dyDescent="0.2">
      <c r="A48" s="21" t="s">
        <v>276</v>
      </c>
      <c r="B48" s="21" t="s">
        <v>275</v>
      </c>
      <c r="C48" s="21" t="s">
        <v>277</v>
      </c>
      <c r="D48" s="24">
        <v>131647</v>
      </c>
      <c r="E48" s="22">
        <v>306.86915699999997</v>
      </c>
      <c r="F48" s="23">
        <v>0.60887219307935703</v>
      </c>
    </row>
    <row r="49" spans="1:9" x14ac:dyDescent="0.2">
      <c r="A49" s="21" t="s">
        <v>182</v>
      </c>
      <c r="B49" s="21" t="s">
        <v>181</v>
      </c>
      <c r="C49" s="21" t="s">
        <v>108</v>
      </c>
      <c r="D49" s="24">
        <v>33388</v>
      </c>
      <c r="E49" s="22">
        <v>303.179734</v>
      </c>
      <c r="F49" s="23">
        <v>0.60155185142244805</v>
      </c>
    </row>
    <row r="50" spans="1:9" x14ac:dyDescent="0.2">
      <c r="A50" s="21" t="s">
        <v>651</v>
      </c>
      <c r="B50" s="21" t="s">
        <v>650</v>
      </c>
      <c r="C50" s="21" t="s">
        <v>185</v>
      </c>
      <c r="D50" s="24">
        <v>6378</v>
      </c>
      <c r="E50" s="22">
        <v>287.88378599999999</v>
      </c>
      <c r="F50" s="23">
        <v>0.57120250808981798</v>
      </c>
    </row>
    <row r="51" spans="1:9" x14ac:dyDescent="0.2">
      <c r="A51" s="21" t="s">
        <v>665</v>
      </c>
      <c r="B51" s="21" t="s">
        <v>664</v>
      </c>
      <c r="C51" s="21" t="s">
        <v>439</v>
      </c>
      <c r="D51" s="24">
        <v>37585</v>
      </c>
      <c r="E51" s="22">
        <v>287.09302250000002</v>
      </c>
      <c r="F51" s="23">
        <v>0.56963352047581695</v>
      </c>
    </row>
    <row r="52" spans="1:9" x14ac:dyDescent="0.2">
      <c r="A52" s="21" t="s">
        <v>197</v>
      </c>
      <c r="B52" s="21" t="s">
        <v>196</v>
      </c>
      <c r="C52" s="21" t="s">
        <v>123</v>
      </c>
      <c r="D52" s="24">
        <v>8615</v>
      </c>
      <c r="E52" s="22">
        <v>284.38976500000001</v>
      </c>
      <c r="F52" s="23">
        <v>0.56426987188182298</v>
      </c>
    </row>
    <row r="53" spans="1:9" x14ac:dyDescent="0.2">
      <c r="A53" s="21" t="s">
        <v>752</v>
      </c>
      <c r="B53" s="21" t="s">
        <v>751</v>
      </c>
      <c r="C53" s="21" t="s">
        <v>108</v>
      </c>
      <c r="D53" s="24">
        <v>8072</v>
      </c>
      <c r="E53" s="22">
        <v>263.78488800000002</v>
      </c>
      <c r="F53" s="23">
        <v>0.52338685590925105</v>
      </c>
    </row>
    <row r="54" spans="1:9" x14ac:dyDescent="0.2">
      <c r="A54" s="21" t="s">
        <v>754</v>
      </c>
      <c r="B54" s="21" t="s">
        <v>753</v>
      </c>
      <c r="C54" s="21" t="s">
        <v>314</v>
      </c>
      <c r="D54" s="24">
        <v>31865</v>
      </c>
      <c r="E54" s="22">
        <v>235.89659499999999</v>
      </c>
      <c r="F54" s="23">
        <v>0.468052503359283</v>
      </c>
    </row>
    <row r="55" spans="1:9" x14ac:dyDescent="0.2">
      <c r="A55" s="21" t="s">
        <v>306</v>
      </c>
      <c r="B55" s="21" t="s">
        <v>305</v>
      </c>
      <c r="C55" s="21" t="s">
        <v>101</v>
      </c>
      <c r="D55" s="24">
        <v>60564</v>
      </c>
      <c r="E55" s="22">
        <v>216.576864</v>
      </c>
      <c r="F55" s="23">
        <v>0.42971940042162499</v>
      </c>
    </row>
    <row r="56" spans="1:9" x14ac:dyDescent="0.2">
      <c r="A56" s="21" t="s">
        <v>327</v>
      </c>
      <c r="B56" s="21" t="s">
        <v>326</v>
      </c>
      <c r="C56" s="21" t="s">
        <v>123</v>
      </c>
      <c r="D56" s="24">
        <v>8160</v>
      </c>
      <c r="E56" s="22">
        <v>208.78175999999999</v>
      </c>
      <c r="F56" s="23">
        <v>0.41425280184208302</v>
      </c>
    </row>
    <row r="57" spans="1:9" x14ac:dyDescent="0.2">
      <c r="A57" s="20" t="s">
        <v>26</v>
      </c>
      <c r="B57" s="20"/>
      <c r="C57" s="20"/>
      <c r="D57" s="20"/>
      <c r="E57" s="25">
        <f>SUM(E7:E56)</f>
        <v>50089.39430149999</v>
      </c>
      <c r="F57" s="26">
        <f>SUM(F7:F56)</f>
        <v>99.384505293801595</v>
      </c>
      <c r="G57" s="14"/>
      <c r="H57" s="14"/>
      <c r="I57" s="14"/>
    </row>
    <row r="58" spans="1:9" x14ac:dyDescent="0.2">
      <c r="A58" s="21"/>
      <c r="B58" s="21"/>
      <c r="C58" s="21"/>
      <c r="D58" s="21"/>
      <c r="E58" s="22"/>
      <c r="F58" s="23"/>
    </row>
    <row r="59" spans="1:9" x14ac:dyDescent="0.2">
      <c r="A59" s="20" t="s">
        <v>29</v>
      </c>
      <c r="B59" s="20"/>
      <c r="C59" s="20"/>
      <c r="D59" s="20"/>
      <c r="E59" s="25">
        <f>E57</f>
        <v>50089.39430149999</v>
      </c>
      <c r="F59" s="26">
        <f>F57</f>
        <v>99.384505293801595</v>
      </c>
      <c r="G59" s="14"/>
      <c r="H59" s="14"/>
      <c r="I59" s="14"/>
    </row>
    <row r="60" spans="1:9" x14ac:dyDescent="0.2">
      <c r="A60" s="20"/>
      <c r="B60" s="20"/>
      <c r="C60" s="20"/>
      <c r="D60" s="20"/>
      <c r="E60" s="25"/>
      <c r="F60" s="26"/>
      <c r="G60" s="14"/>
      <c r="H60" s="14"/>
      <c r="I60" s="14"/>
    </row>
    <row r="61" spans="1:9" x14ac:dyDescent="0.2">
      <c r="A61" s="20" t="s">
        <v>31</v>
      </c>
      <c r="B61" s="20"/>
      <c r="C61" s="20"/>
      <c r="D61" s="20"/>
      <c r="E61" s="25">
        <f>E63-(E57)</f>
        <v>310.20687720001297</v>
      </c>
      <c r="F61" s="26">
        <f>F63-(F57)</f>
        <v>0.61549470619840463</v>
      </c>
      <c r="G61" s="14"/>
      <c r="H61" s="14"/>
      <c r="I61" s="14"/>
    </row>
    <row r="62" spans="1:9" x14ac:dyDescent="0.2">
      <c r="A62" s="20"/>
      <c r="B62" s="20"/>
      <c r="C62" s="20"/>
      <c r="D62" s="20"/>
      <c r="E62" s="25"/>
      <c r="F62" s="26"/>
      <c r="G62" s="14"/>
      <c r="H62" s="14"/>
      <c r="I62" s="14"/>
    </row>
    <row r="63" spans="1:9" x14ac:dyDescent="0.2">
      <c r="A63" s="27" t="s">
        <v>30</v>
      </c>
      <c r="B63" s="27"/>
      <c r="C63" s="27"/>
      <c r="D63" s="27"/>
      <c r="E63" s="28">
        <v>50399.601178700002</v>
      </c>
      <c r="F63" s="29">
        <v>100</v>
      </c>
      <c r="G63" s="14"/>
      <c r="H63" s="14"/>
      <c r="I63" s="14"/>
    </row>
    <row r="65" spans="1:4" x14ac:dyDescent="0.2">
      <c r="A65" s="14" t="s">
        <v>34</v>
      </c>
    </row>
    <row r="66" spans="1:4" x14ac:dyDescent="0.2">
      <c r="A66" s="14" t="s">
        <v>35</v>
      </c>
    </row>
    <row r="67" spans="1:4" x14ac:dyDescent="0.2">
      <c r="A67" s="14" t="s">
        <v>36</v>
      </c>
      <c r="B67" s="14"/>
      <c r="C67" s="30" t="s">
        <v>38</v>
      </c>
      <c r="D67" s="14" t="s">
        <v>37</v>
      </c>
    </row>
    <row r="68" spans="1:4" x14ac:dyDescent="0.2">
      <c r="A68" s="7" t="s">
        <v>71</v>
      </c>
      <c r="C68" s="31">
        <v>143.40299999999999</v>
      </c>
      <c r="D68" s="31">
        <v>143.5789</v>
      </c>
    </row>
    <row r="69" spans="1:4" x14ac:dyDescent="0.2">
      <c r="A69" s="7" t="s">
        <v>73</v>
      </c>
      <c r="C69" s="31">
        <v>143.40299999999999</v>
      </c>
      <c r="D69" s="31">
        <v>143.5789</v>
      </c>
    </row>
    <row r="70" spans="1:4" x14ac:dyDescent="0.2">
      <c r="A70" s="7" t="s">
        <v>72</v>
      </c>
      <c r="C70" s="31">
        <v>149.09289999999999</v>
      </c>
      <c r="D70" s="31">
        <v>149.57579999999999</v>
      </c>
    </row>
    <row r="71" spans="1:4" x14ac:dyDescent="0.2">
      <c r="A71" s="7" t="s">
        <v>74</v>
      </c>
      <c r="C71" s="31">
        <v>149.09289999999999</v>
      </c>
      <c r="D71" s="31">
        <v>149.57579999999999</v>
      </c>
    </row>
    <row r="73" spans="1:4" x14ac:dyDescent="0.2">
      <c r="A73" s="7" t="s">
        <v>39</v>
      </c>
    </row>
    <row r="75" spans="1:4" x14ac:dyDescent="0.2">
      <c r="A75" s="14" t="s">
        <v>40</v>
      </c>
      <c r="D75" s="30" t="s">
        <v>41</v>
      </c>
    </row>
    <row r="77" spans="1:4" x14ac:dyDescent="0.2">
      <c r="A77" s="14" t="s">
        <v>240</v>
      </c>
      <c r="D77" s="49">
        <v>1.0910728120103082E-2</v>
      </c>
    </row>
    <row r="79" spans="1:4" x14ac:dyDescent="0.2">
      <c r="A79" s="14" t="s">
        <v>785</v>
      </c>
    </row>
    <row r="80" spans="1:4" x14ac:dyDescent="0.2">
      <c r="A80" s="14"/>
    </row>
    <row r="81" spans="1:1" x14ac:dyDescent="0.2">
      <c r="A81" s="51" t="s">
        <v>781</v>
      </c>
    </row>
    <row r="82" spans="1:1" x14ac:dyDescent="0.2">
      <c r="A82" s="52"/>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1" t="s">
        <v>799</v>
      </c>
    </row>
    <row r="96" spans="1:1" x14ac:dyDescent="0.2">
      <c r="A96" s="53"/>
    </row>
    <row r="97" spans="1:1" x14ac:dyDescent="0.2">
      <c r="A97" s="51" t="s">
        <v>782</v>
      </c>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2" spans="1:1" x14ac:dyDescent="0.2">
      <c r="A112" s="14" t="s">
        <v>800</v>
      </c>
    </row>
  </sheetData>
  <mergeCells count="1">
    <mergeCell ref="A1:F1"/>
  </mergeCells>
  <conditionalFormatting sqref="F2:F3 F215:F65534 F5:F78">
    <cfRule type="cellIs" dxfId="31" priority="2" stopIfTrue="1" operator="between">
      <formula>0.009</formula>
      <formula>-0.009</formula>
    </cfRule>
  </conditionalFormatting>
  <conditionalFormatting sqref="F79:F211">
    <cfRule type="cellIs" dxfId="30" priority="1" stopIfTrue="1" operator="between">
      <formula>0.009</formula>
      <formula>-0.009</formula>
    </cfRule>
  </conditionalFormatting>
  <hyperlinks>
    <hyperlink ref="A82"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2"/>
  <sheetViews>
    <sheetView workbookViewId="0">
      <selection sqref="A1:F1"/>
    </sheetView>
  </sheetViews>
  <sheetFormatPr defaultColWidth="9.140625" defaultRowHeight="11.25" x14ac:dyDescent="0.2"/>
  <cols>
    <col min="1" max="1" width="38.7109375" style="7" bestFit="1" customWidth="1"/>
    <col min="2" max="2" width="32.140625" style="7" bestFit="1" customWidth="1"/>
    <col min="3" max="3" width="35.42578125" style="7" bestFit="1" customWidth="1"/>
    <col min="4" max="4" width="15.28515625" style="7" bestFit="1" customWidth="1"/>
    <col min="5" max="5" width="22.28515625" style="10" customWidth="1"/>
    <col min="6" max="6" width="14.7109375" style="11" bestFit="1" customWidth="1"/>
    <col min="7" max="16384" width="9.140625" style="7"/>
  </cols>
  <sheetData>
    <row r="1" spans="1:6" s="1" customFormat="1" ht="15" x14ac:dyDescent="0.2">
      <c r="A1" s="82" t="s">
        <v>22</v>
      </c>
      <c r="B1" s="83"/>
      <c r="C1" s="83"/>
      <c r="D1" s="83"/>
      <c r="E1" s="83"/>
      <c r="F1" s="83"/>
    </row>
    <row r="2" spans="1:6" s="1" customFormat="1" ht="12" x14ac:dyDescent="0.2">
      <c r="E2" s="5"/>
      <c r="F2" s="9"/>
    </row>
    <row r="3" spans="1:6" s="1" customFormat="1" ht="12" x14ac:dyDescent="0.2">
      <c r="A3" s="8" t="s">
        <v>7</v>
      </c>
      <c r="B3" s="2"/>
      <c r="C3" s="3"/>
      <c r="D3" s="3"/>
      <c r="E3" s="4"/>
      <c r="F3" s="9"/>
    </row>
    <row r="4" spans="1:6" s="1" customFormat="1" ht="39" customHeight="1" x14ac:dyDescent="0.2">
      <c r="A4" s="6" t="s">
        <v>2</v>
      </c>
      <c r="B4" s="6" t="s">
        <v>0</v>
      </c>
      <c r="C4" s="13" t="s">
        <v>315</v>
      </c>
      <c r="D4" s="13" t="s">
        <v>1</v>
      </c>
      <c r="E4" s="54" t="s">
        <v>6</v>
      </c>
      <c r="F4" s="12" t="s">
        <v>3</v>
      </c>
    </row>
    <row r="5" spans="1:6" x14ac:dyDescent="0.2">
      <c r="A5" s="16" t="s">
        <v>82</v>
      </c>
      <c r="B5" s="17"/>
      <c r="C5" s="17"/>
      <c r="D5" s="17"/>
      <c r="E5" s="18"/>
      <c r="F5" s="19"/>
    </row>
    <row r="6" spans="1:6" x14ac:dyDescent="0.2">
      <c r="A6" s="20" t="s">
        <v>25</v>
      </c>
      <c r="B6" s="21"/>
      <c r="C6" s="21"/>
      <c r="D6" s="21"/>
      <c r="E6" s="22"/>
      <c r="F6" s="23"/>
    </row>
    <row r="7" spans="1:6" x14ac:dyDescent="0.2">
      <c r="A7" s="21" t="s">
        <v>87</v>
      </c>
      <c r="B7" s="21" t="s">
        <v>86</v>
      </c>
      <c r="C7" s="21" t="s">
        <v>85</v>
      </c>
      <c r="D7" s="24">
        <v>4600000</v>
      </c>
      <c r="E7" s="22">
        <v>42211.9</v>
      </c>
      <c r="F7" s="23">
        <v>8.9048441498781603</v>
      </c>
    </row>
    <row r="8" spans="1:6" x14ac:dyDescent="0.2">
      <c r="A8" s="21" t="s">
        <v>84</v>
      </c>
      <c r="B8" s="21" t="s">
        <v>83</v>
      </c>
      <c r="C8" s="21" t="s">
        <v>85</v>
      </c>
      <c r="D8" s="24">
        <v>2500000</v>
      </c>
      <c r="E8" s="22">
        <v>42190</v>
      </c>
      <c r="F8" s="23">
        <v>8.9002242183687397</v>
      </c>
    </row>
    <row r="9" spans="1:6" x14ac:dyDescent="0.2">
      <c r="A9" s="21" t="s">
        <v>89</v>
      </c>
      <c r="B9" s="21" t="s">
        <v>88</v>
      </c>
      <c r="C9" s="21" t="s">
        <v>90</v>
      </c>
      <c r="D9" s="24">
        <v>1140000</v>
      </c>
      <c r="E9" s="22">
        <v>26954.16</v>
      </c>
      <c r="F9" s="23">
        <v>5.68613575771003</v>
      </c>
    </row>
    <row r="10" spans="1:6" x14ac:dyDescent="0.2">
      <c r="A10" s="21" t="s">
        <v>92</v>
      </c>
      <c r="B10" s="21" t="s">
        <v>91</v>
      </c>
      <c r="C10" s="21" t="s">
        <v>93</v>
      </c>
      <c r="D10" s="24">
        <v>2000000</v>
      </c>
      <c r="E10" s="22">
        <v>25055</v>
      </c>
      <c r="F10" s="23">
        <v>5.2854969848596598</v>
      </c>
    </row>
    <row r="11" spans="1:6" x14ac:dyDescent="0.2">
      <c r="A11" s="21" t="s">
        <v>97</v>
      </c>
      <c r="B11" s="21" t="s">
        <v>96</v>
      </c>
      <c r="C11" s="21" t="s">
        <v>98</v>
      </c>
      <c r="D11" s="24">
        <v>3100000</v>
      </c>
      <c r="E11" s="22">
        <v>24778.3</v>
      </c>
      <c r="F11" s="23">
        <v>5.2271255214507297</v>
      </c>
    </row>
    <row r="12" spans="1:6" x14ac:dyDescent="0.2">
      <c r="A12" s="21" t="s">
        <v>95</v>
      </c>
      <c r="B12" s="21" t="s">
        <v>94</v>
      </c>
      <c r="C12" s="21" t="s">
        <v>85</v>
      </c>
      <c r="D12" s="24">
        <v>2750000</v>
      </c>
      <c r="E12" s="22">
        <v>23650</v>
      </c>
      <c r="F12" s="23">
        <v>4.9891041186162797</v>
      </c>
    </row>
    <row r="13" spans="1:6" x14ac:dyDescent="0.2">
      <c r="A13" s="21" t="s">
        <v>103</v>
      </c>
      <c r="B13" s="21" t="s">
        <v>102</v>
      </c>
      <c r="C13" s="21" t="s">
        <v>85</v>
      </c>
      <c r="D13" s="24">
        <v>3000000</v>
      </c>
      <c r="E13" s="22">
        <v>17349</v>
      </c>
      <c r="F13" s="23">
        <v>3.6598717697198202</v>
      </c>
    </row>
    <row r="14" spans="1:6" x14ac:dyDescent="0.2">
      <c r="A14" s="21" t="s">
        <v>105</v>
      </c>
      <c r="B14" s="21" t="s">
        <v>104</v>
      </c>
      <c r="C14" s="21" t="s">
        <v>93</v>
      </c>
      <c r="D14" s="24">
        <v>1300000</v>
      </c>
      <c r="E14" s="22">
        <v>13833.3</v>
      </c>
      <c r="F14" s="23">
        <v>2.91821454562599</v>
      </c>
    </row>
    <row r="15" spans="1:6" x14ac:dyDescent="0.2">
      <c r="A15" s="21" t="s">
        <v>255</v>
      </c>
      <c r="B15" s="21" t="s">
        <v>254</v>
      </c>
      <c r="C15" s="21" t="s">
        <v>138</v>
      </c>
      <c r="D15" s="24">
        <v>800000</v>
      </c>
      <c r="E15" s="22">
        <v>13762.4</v>
      </c>
      <c r="F15" s="23">
        <v>2.9032577810589699</v>
      </c>
    </row>
    <row r="16" spans="1:6" x14ac:dyDescent="0.2">
      <c r="A16" s="21" t="s">
        <v>132</v>
      </c>
      <c r="B16" s="21" t="s">
        <v>131</v>
      </c>
      <c r="C16" s="21" t="s">
        <v>133</v>
      </c>
      <c r="D16" s="24">
        <v>1650000</v>
      </c>
      <c r="E16" s="22">
        <v>12822.975</v>
      </c>
      <c r="F16" s="23">
        <v>2.7050806505460301</v>
      </c>
    </row>
    <row r="17" spans="1:6" x14ac:dyDescent="0.2">
      <c r="A17" s="21" t="s">
        <v>100</v>
      </c>
      <c r="B17" s="21" t="s">
        <v>99</v>
      </c>
      <c r="C17" s="21" t="s">
        <v>101</v>
      </c>
      <c r="D17" s="24">
        <v>500000</v>
      </c>
      <c r="E17" s="22">
        <v>12102.5</v>
      </c>
      <c r="F17" s="23">
        <v>2.5530922873384099</v>
      </c>
    </row>
    <row r="18" spans="1:6" x14ac:dyDescent="0.2">
      <c r="A18" s="21" t="s">
        <v>195</v>
      </c>
      <c r="B18" s="21" t="s">
        <v>194</v>
      </c>
      <c r="C18" s="21" t="s">
        <v>133</v>
      </c>
      <c r="D18" s="24">
        <v>690000</v>
      </c>
      <c r="E18" s="22">
        <v>10208.549999999999</v>
      </c>
      <c r="F18" s="23">
        <v>2.1535525940845801</v>
      </c>
    </row>
    <row r="19" spans="1:6" x14ac:dyDescent="0.2">
      <c r="A19" s="21" t="s">
        <v>116</v>
      </c>
      <c r="B19" s="21" t="s">
        <v>115</v>
      </c>
      <c r="C19" s="21" t="s">
        <v>117</v>
      </c>
      <c r="D19" s="24">
        <v>5500000</v>
      </c>
      <c r="E19" s="22">
        <v>9460</v>
      </c>
      <c r="F19" s="23">
        <v>1.99564164744651</v>
      </c>
    </row>
    <row r="20" spans="1:6" x14ac:dyDescent="0.2">
      <c r="A20" s="21" t="s">
        <v>626</v>
      </c>
      <c r="B20" s="21" t="s">
        <v>625</v>
      </c>
      <c r="C20" s="21" t="s">
        <v>439</v>
      </c>
      <c r="D20" s="24">
        <v>1800000</v>
      </c>
      <c r="E20" s="22">
        <v>8935.2000000000007</v>
      </c>
      <c r="F20" s="23">
        <v>1.8849320558418701</v>
      </c>
    </row>
    <row r="21" spans="1:6" x14ac:dyDescent="0.2">
      <c r="A21" s="21" t="s">
        <v>156</v>
      </c>
      <c r="B21" s="21" t="s">
        <v>155</v>
      </c>
      <c r="C21" s="21" t="s">
        <v>151</v>
      </c>
      <c r="D21" s="24">
        <v>3900000</v>
      </c>
      <c r="E21" s="22">
        <v>8683.35</v>
      </c>
      <c r="F21" s="23">
        <v>1.83180284348358</v>
      </c>
    </row>
    <row r="22" spans="1:6" x14ac:dyDescent="0.2">
      <c r="A22" s="21" t="s">
        <v>268</v>
      </c>
      <c r="B22" s="21" t="s">
        <v>267</v>
      </c>
      <c r="C22" s="21" t="s">
        <v>164</v>
      </c>
      <c r="D22" s="24">
        <v>8000000</v>
      </c>
      <c r="E22" s="22">
        <v>8264</v>
      </c>
      <c r="F22" s="23">
        <v>1.7433385385304401</v>
      </c>
    </row>
    <row r="23" spans="1:6" x14ac:dyDescent="0.2">
      <c r="A23" s="21" t="s">
        <v>119</v>
      </c>
      <c r="B23" s="21" t="s">
        <v>118</v>
      </c>
      <c r="C23" s="21" t="s">
        <v>120</v>
      </c>
      <c r="D23" s="24">
        <v>7500000</v>
      </c>
      <c r="E23" s="22">
        <v>8047.5</v>
      </c>
      <c r="F23" s="23">
        <v>1.69766661287799</v>
      </c>
    </row>
    <row r="24" spans="1:6" x14ac:dyDescent="0.2">
      <c r="A24" s="21" t="s">
        <v>135</v>
      </c>
      <c r="B24" s="21" t="s">
        <v>134</v>
      </c>
      <c r="C24" s="21" t="s">
        <v>93</v>
      </c>
      <c r="D24" s="24">
        <v>740000</v>
      </c>
      <c r="E24" s="22">
        <v>7575.38</v>
      </c>
      <c r="F24" s="23">
        <v>1.5980701715891501</v>
      </c>
    </row>
    <row r="25" spans="1:6" x14ac:dyDescent="0.2">
      <c r="A25" s="21" t="s">
        <v>122</v>
      </c>
      <c r="B25" s="21" t="s">
        <v>121</v>
      </c>
      <c r="C25" s="21" t="s">
        <v>123</v>
      </c>
      <c r="D25" s="24">
        <v>1550000</v>
      </c>
      <c r="E25" s="22">
        <v>7516.7250000000004</v>
      </c>
      <c r="F25" s="23">
        <v>1.5856965605076501</v>
      </c>
    </row>
    <row r="26" spans="1:6" x14ac:dyDescent="0.2">
      <c r="A26" s="21" t="s">
        <v>171</v>
      </c>
      <c r="B26" s="21" t="s">
        <v>170</v>
      </c>
      <c r="C26" s="21" t="s">
        <v>172</v>
      </c>
      <c r="D26" s="24">
        <v>3800000</v>
      </c>
      <c r="E26" s="22">
        <v>7400.5</v>
      </c>
      <c r="F26" s="23">
        <v>1.5611782253623601</v>
      </c>
    </row>
    <row r="27" spans="1:6" x14ac:dyDescent="0.2">
      <c r="A27" s="21" t="s">
        <v>110</v>
      </c>
      <c r="B27" s="21" t="s">
        <v>109</v>
      </c>
      <c r="C27" s="21" t="s">
        <v>111</v>
      </c>
      <c r="D27" s="24">
        <v>1800000</v>
      </c>
      <c r="E27" s="22">
        <v>7089.3</v>
      </c>
      <c r="F27" s="23">
        <v>1.4955287876577701</v>
      </c>
    </row>
    <row r="28" spans="1:6" x14ac:dyDescent="0.2">
      <c r="A28" s="21" t="s">
        <v>153</v>
      </c>
      <c r="B28" s="21" t="s">
        <v>152</v>
      </c>
      <c r="C28" s="21" t="s">
        <v>154</v>
      </c>
      <c r="D28" s="24">
        <v>1500000</v>
      </c>
      <c r="E28" s="22">
        <v>6517.5</v>
      </c>
      <c r="F28" s="23">
        <v>1.3749042745489</v>
      </c>
    </row>
    <row r="29" spans="1:6" x14ac:dyDescent="0.2">
      <c r="A29" s="21" t="s">
        <v>150</v>
      </c>
      <c r="B29" s="21" t="s">
        <v>149</v>
      </c>
      <c r="C29" s="21" t="s">
        <v>151</v>
      </c>
      <c r="D29" s="24">
        <v>10000000</v>
      </c>
      <c r="E29" s="22">
        <v>6490</v>
      </c>
      <c r="F29" s="23">
        <v>1.36910299069005</v>
      </c>
    </row>
    <row r="30" spans="1:6" x14ac:dyDescent="0.2">
      <c r="A30" s="21" t="s">
        <v>224</v>
      </c>
      <c r="B30" s="21" t="s">
        <v>223</v>
      </c>
      <c r="C30" s="21" t="s">
        <v>85</v>
      </c>
      <c r="D30" s="24">
        <v>325000</v>
      </c>
      <c r="E30" s="22">
        <v>6298.6625000000004</v>
      </c>
      <c r="F30" s="23">
        <v>1.3287392397684501</v>
      </c>
    </row>
    <row r="31" spans="1:6" x14ac:dyDescent="0.2">
      <c r="A31" s="21" t="s">
        <v>279</v>
      </c>
      <c r="B31" s="21" t="s">
        <v>278</v>
      </c>
      <c r="C31" s="21" t="s">
        <v>101</v>
      </c>
      <c r="D31" s="24">
        <v>7500000</v>
      </c>
      <c r="E31" s="22">
        <v>6105</v>
      </c>
      <c r="F31" s="23">
        <v>1.28788501666606</v>
      </c>
    </row>
    <row r="32" spans="1:6" x14ac:dyDescent="0.2">
      <c r="A32" s="21" t="s">
        <v>143</v>
      </c>
      <c r="B32" s="21" t="s">
        <v>142</v>
      </c>
      <c r="C32" s="21" t="s">
        <v>126</v>
      </c>
      <c r="D32" s="24">
        <v>1330000</v>
      </c>
      <c r="E32" s="22">
        <v>5937.7849999999999</v>
      </c>
      <c r="F32" s="23">
        <v>1.25261004646757</v>
      </c>
    </row>
    <row r="33" spans="1:6" x14ac:dyDescent="0.2">
      <c r="A33" s="21" t="s">
        <v>174</v>
      </c>
      <c r="B33" s="21" t="s">
        <v>173</v>
      </c>
      <c r="C33" s="21" t="s">
        <v>126</v>
      </c>
      <c r="D33" s="24">
        <v>712851</v>
      </c>
      <c r="E33" s="22">
        <v>5447.9637679999996</v>
      </c>
      <c r="F33" s="23">
        <v>1.1492794280338701</v>
      </c>
    </row>
    <row r="34" spans="1:6" x14ac:dyDescent="0.2">
      <c r="A34" s="21" t="s">
        <v>163</v>
      </c>
      <c r="B34" s="21" t="s">
        <v>162</v>
      </c>
      <c r="C34" s="21" t="s">
        <v>164</v>
      </c>
      <c r="D34" s="24">
        <v>175000</v>
      </c>
      <c r="E34" s="22">
        <v>5110.3500000000004</v>
      </c>
      <c r="F34" s="23">
        <v>1.07805785338565</v>
      </c>
    </row>
    <row r="35" spans="1:6" x14ac:dyDescent="0.2">
      <c r="A35" s="21" t="s">
        <v>262</v>
      </c>
      <c r="B35" s="21" t="s">
        <v>261</v>
      </c>
      <c r="C35" s="21" t="s">
        <v>123</v>
      </c>
      <c r="D35" s="24">
        <v>2000000</v>
      </c>
      <c r="E35" s="22">
        <v>4969</v>
      </c>
      <c r="F35" s="23">
        <v>1.0482392543511301</v>
      </c>
    </row>
    <row r="36" spans="1:6" x14ac:dyDescent="0.2">
      <c r="A36" s="21" t="s">
        <v>289</v>
      </c>
      <c r="B36" s="21" t="s">
        <v>288</v>
      </c>
      <c r="C36" s="21" t="s">
        <v>290</v>
      </c>
      <c r="D36" s="24">
        <v>730000</v>
      </c>
      <c r="E36" s="22">
        <v>4966.5550000000003</v>
      </c>
      <c r="F36" s="23">
        <v>1.0477234674771401</v>
      </c>
    </row>
    <row r="37" spans="1:6" x14ac:dyDescent="0.2">
      <c r="A37" s="21" t="s">
        <v>160</v>
      </c>
      <c r="B37" s="21" t="s">
        <v>159</v>
      </c>
      <c r="C37" s="21" t="s">
        <v>161</v>
      </c>
      <c r="D37" s="24">
        <v>250000</v>
      </c>
      <c r="E37" s="22">
        <v>4952.875</v>
      </c>
      <c r="F37" s="23">
        <v>1.0448375924520801</v>
      </c>
    </row>
    <row r="38" spans="1:6" x14ac:dyDescent="0.2">
      <c r="A38" s="21" t="s">
        <v>590</v>
      </c>
      <c r="B38" s="21" t="s">
        <v>589</v>
      </c>
      <c r="C38" s="21" t="s">
        <v>126</v>
      </c>
      <c r="D38" s="24">
        <v>3051901</v>
      </c>
      <c r="E38" s="22">
        <v>4925.7682139999997</v>
      </c>
      <c r="F38" s="23">
        <v>1.0391192593579901</v>
      </c>
    </row>
    <row r="39" spans="1:6" x14ac:dyDescent="0.2">
      <c r="A39" s="21" t="s">
        <v>193</v>
      </c>
      <c r="B39" s="21" t="s">
        <v>192</v>
      </c>
      <c r="C39" s="21" t="s">
        <v>146</v>
      </c>
      <c r="D39" s="24">
        <v>600000</v>
      </c>
      <c r="E39" s="22">
        <v>4794.3</v>
      </c>
      <c r="F39" s="23">
        <v>1.0113852801641401</v>
      </c>
    </row>
    <row r="40" spans="1:6" x14ac:dyDescent="0.2">
      <c r="A40" s="21" t="s">
        <v>140</v>
      </c>
      <c r="B40" s="21" t="s">
        <v>139</v>
      </c>
      <c r="C40" s="21" t="s">
        <v>141</v>
      </c>
      <c r="D40" s="24">
        <v>600000</v>
      </c>
      <c r="E40" s="22">
        <v>4633.5</v>
      </c>
      <c r="F40" s="23">
        <v>0.97746359127308802</v>
      </c>
    </row>
    <row r="41" spans="1:6" x14ac:dyDescent="0.2">
      <c r="A41" s="21" t="s">
        <v>176</v>
      </c>
      <c r="B41" s="21" t="s">
        <v>175</v>
      </c>
      <c r="C41" s="21" t="s">
        <v>138</v>
      </c>
      <c r="D41" s="24">
        <v>260000</v>
      </c>
      <c r="E41" s="22">
        <v>4583.41</v>
      </c>
      <c r="F41" s="23">
        <v>0.96689681641890202</v>
      </c>
    </row>
    <row r="42" spans="1:6" x14ac:dyDescent="0.2">
      <c r="A42" s="21" t="s">
        <v>178</v>
      </c>
      <c r="B42" s="21" t="s">
        <v>177</v>
      </c>
      <c r="C42" s="21" t="s">
        <v>146</v>
      </c>
      <c r="D42" s="24">
        <v>1100000</v>
      </c>
      <c r="E42" s="22">
        <v>4181.6499999999996</v>
      </c>
      <c r="F42" s="23">
        <v>0.88214322357766395</v>
      </c>
    </row>
    <row r="43" spans="1:6" x14ac:dyDescent="0.2">
      <c r="A43" s="21" t="s">
        <v>128</v>
      </c>
      <c r="B43" s="21" t="s">
        <v>127</v>
      </c>
      <c r="C43" s="21" t="s">
        <v>85</v>
      </c>
      <c r="D43" s="24">
        <v>350000</v>
      </c>
      <c r="E43" s="22">
        <v>4034.8</v>
      </c>
      <c r="F43" s="23">
        <v>0.85116436777137305</v>
      </c>
    </row>
    <row r="44" spans="1:6" x14ac:dyDescent="0.2">
      <c r="A44" s="21" t="s">
        <v>226</v>
      </c>
      <c r="B44" s="21" t="s">
        <v>225</v>
      </c>
      <c r="C44" s="21" t="s">
        <v>117</v>
      </c>
      <c r="D44" s="24">
        <v>2000000</v>
      </c>
      <c r="E44" s="22">
        <v>4022</v>
      </c>
      <c r="F44" s="23">
        <v>0.84846413382979602</v>
      </c>
    </row>
    <row r="45" spans="1:6" x14ac:dyDescent="0.2">
      <c r="A45" s="21" t="s">
        <v>308</v>
      </c>
      <c r="B45" s="21" t="s">
        <v>307</v>
      </c>
      <c r="C45" s="21" t="s">
        <v>108</v>
      </c>
      <c r="D45" s="24">
        <v>520000</v>
      </c>
      <c r="E45" s="22">
        <v>3689.4</v>
      </c>
      <c r="F45" s="23">
        <v>0.77830024250413898</v>
      </c>
    </row>
    <row r="46" spans="1:6" x14ac:dyDescent="0.2">
      <c r="A46" s="21" t="s">
        <v>272</v>
      </c>
      <c r="B46" s="21" t="s">
        <v>271</v>
      </c>
      <c r="C46" s="21" t="s">
        <v>120</v>
      </c>
      <c r="D46" s="24">
        <v>1200000</v>
      </c>
      <c r="E46" s="22">
        <v>3419.4</v>
      </c>
      <c r="F46" s="23">
        <v>0.72134218279900597</v>
      </c>
    </row>
    <row r="47" spans="1:6" x14ac:dyDescent="0.2">
      <c r="A47" s="21" t="s">
        <v>588</v>
      </c>
      <c r="B47" s="21" t="s">
        <v>587</v>
      </c>
      <c r="C47" s="21" t="s">
        <v>146</v>
      </c>
      <c r="D47" s="24">
        <v>240000</v>
      </c>
      <c r="E47" s="22">
        <v>3175.32</v>
      </c>
      <c r="F47" s="23">
        <v>0.66985209682556601</v>
      </c>
    </row>
    <row r="48" spans="1:6" x14ac:dyDescent="0.2">
      <c r="A48" s="21" t="s">
        <v>187</v>
      </c>
      <c r="B48" s="21" t="s">
        <v>186</v>
      </c>
      <c r="C48" s="21" t="s">
        <v>188</v>
      </c>
      <c r="D48" s="24">
        <v>200000</v>
      </c>
      <c r="E48" s="22">
        <v>2798.8</v>
      </c>
      <c r="F48" s="23">
        <v>0.59042302778787503</v>
      </c>
    </row>
    <row r="49" spans="1:9" x14ac:dyDescent="0.2">
      <c r="A49" s="21" t="s">
        <v>190</v>
      </c>
      <c r="B49" s="21" t="s">
        <v>189</v>
      </c>
      <c r="C49" s="21" t="s">
        <v>191</v>
      </c>
      <c r="D49" s="24">
        <v>130000</v>
      </c>
      <c r="E49" s="22">
        <v>2768.74</v>
      </c>
      <c r="F49" s="23">
        <v>0.58408169714070302</v>
      </c>
    </row>
    <row r="50" spans="1:9" x14ac:dyDescent="0.2">
      <c r="A50" s="21" t="s">
        <v>630</v>
      </c>
      <c r="B50" s="21" t="s">
        <v>629</v>
      </c>
      <c r="C50" s="21" t="s">
        <v>108</v>
      </c>
      <c r="D50" s="24">
        <v>500000</v>
      </c>
      <c r="E50" s="22">
        <v>2599.5</v>
      </c>
      <c r="F50" s="23">
        <v>0.54837954149441903</v>
      </c>
    </row>
    <row r="51" spans="1:9" x14ac:dyDescent="0.2">
      <c r="A51" s="21" t="s">
        <v>130</v>
      </c>
      <c r="B51" s="21" t="s">
        <v>129</v>
      </c>
      <c r="C51" s="21" t="s">
        <v>101</v>
      </c>
      <c r="D51" s="24">
        <v>1000000</v>
      </c>
      <c r="E51" s="22">
        <v>2512.5</v>
      </c>
      <c r="F51" s="23">
        <v>0.53002638892276499</v>
      </c>
    </row>
    <row r="52" spans="1:9" x14ac:dyDescent="0.2">
      <c r="A52" s="21" t="s">
        <v>283</v>
      </c>
      <c r="B52" s="21" t="s">
        <v>282</v>
      </c>
      <c r="C52" s="21" t="s">
        <v>85</v>
      </c>
      <c r="D52" s="24">
        <v>1750000</v>
      </c>
      <c r="E52" s="22">
        <v>2478.875</v>
      </c>
      <c r="F52" s="23">
        <v>0.52293300093170902</v>
      </c>
    </row>
    <row r="53" spans="1:9" x14ac:dyDescent="0.2">
      <c r="A53" s="21" t="s">
        <v>145</v>
      </c>
      <c r="B53" s="21" t="s">
        <v>144</v>
      </c>
      <c r="C53" s="21" t="s">
        <v>146</v>
      </c>
      <c r="D53" s="24">
        <v>450000</v>
      </c>
      <c r="E53" s="22">
        <v>1147.05</v>
      </c>
      <c r="F53" s="23">
        <v>0.24197682364730699</v>
      </c>
    </row>
    <row r="54" spans="1:9" x14ac:dyDescent="0.2">
      <c r="A54" s="21" t="s">
        <v>632</v>
      </c>
      <c r="B54" s="21" t="s">
        <v>631</v>
      </c>
      <c r="C54" s="21" t="s">
        <v>154</v>
      </c>
      <c r="D54" s="24">
        <v>191601</v>
      </c>
      <c r="E54" s="22">
        <v>1053.6138989999999</v>
      </c>
      <c r="F54" s="23">
        <v>0.22226593839037001</v>
      </c>
    </row>
    <row r="55" spans="1:9" x14ac:dyDescent="0.2">
      <c r="A55" s="20" t="s">
        <v>26</v>
      </c>
      <c r="B55" s="20"/>
      <c r="C55" s="20"/>
      <c r="D55" s="20"/>
      <c r="E55" s="25">
        <f>SUM(E7:E54)</f>
        <v>451504.35838099982</v>
      </c>
      <c r="F55" s="26">
        <f>SUM(F7:F54)</f>
        <v>95.247452599232432</v>
      </c>
      <c r="G55" s="14"/>
      <c r="H55" s="14"/>
      <c r="I55" s="14"/>
    </row>
    <row r="56" spans="1:9" x14ac:dyDescent="0.2">
      <c r="A56" s="21"/>
      <c r="B56" s="21"/>
      <c r="C56" s="21"/>
      <c r="D56" s="21"/>
      <c r="E56" s="22"/>
      <c r="F56" s="23"/>
    </row>
    <row r="57" spans="1:9" x14ac:dyDescent="0.2">
      <c r="A57" s="20" t="s">
        <v>232</v>
      </c>
      <c r="B57" s="21"/>
      <c r="C57" s="21"/>
      <c r="D57" s="21"/>
      <c r="E57" s="22"/>
      <c r="F57" s="23"/>
    </row>
    <row r="58" spans="1:9" x14ac:dyDescent="0.2">
      <c r="A58" s="21" t="s">
        <v>235</v>
      </c>
      <c r="B58" s="21" t="s">
        <v>234</v>
      </c>
      <c r="C58" s="21" t="s">
        <v>201</v>
      </c>
      <c r="D58" s="24">
        <v>3000</v>
      </c>
      <c r="E58" s="22">
        <v>2.9999999999999997E-4</v>
      </c>
      <c r="F58" s="23">
        <v>6.3286733005703298E-8</v>
      </c>
    </row>
    <row r="59" spans="1:9" x14ac:dyDescent="0.2">
      <c r="A59" s="21"/>
      <c r="B59" s="21" t="s">
        <v>233</v>
      </c>
      <c r="C59" s="21" t="s">
        <v>141</v>
      </c>
      <c r="D59" s="24">
        <v>2900</v>
      </c>
      <c r="E59" s="22">
        <v>2.9E-4</v>
      </c>
      <c r="F59" s="23">
        <v>6.1177175238846501E-8</v>
      </c>
    </row>
    <row r="60" spans="1:9" x14ac:dyDescent="0.2">
      <c r="A60" s="20" t="s">
        <v>26</v>
      </c>
      <c r="B60" s="20"/>
      <c r="C60" s="20"/>
      <c r="D60" s="20"/>
      <c r="E60" s="25">
        <f>SUM(E57:E59)</f>
        <v>5.9000000000000003E-4</v>
      </c>
      <c r="F60" s="26">
        <f>SUM(F57:F59)</f>
        <v>1.244639082445498E-7</v>
      </c>
      <c r="G60" s="14"/>
      <c r="H60" s="14"/>
      <c r="I60" s="14"/>
    </row>
    <row r="61" spans="1:9" x14ac:dyDescent="0.2">
      <c r="A61" s="21"/>
      <c r="B61" s="21"/>
      <c r="C61" s="21"/>
      <c r="D61" s="21"/>
      <c r="E61" s="22"/>
      <c r="F61" s="23"/>
    </row>
    <row r="62" spans="1:9" x14ac:dyDescent="0.2">
      <c r="A62" s="20" t="s">
        <v>29</v>
      </c>
      <c r="B62" s="20"/>
      <c r="C62" s="20"/>
      <c r="D62" s="20"/>
      <c r="E62" s="25">
        <f>E55+E60</f>
        <v>451504.35897099983</v>
      </c>
      <c r="F62" s="26">
        <f>F55+F60</f>
        <v>95.247452723696341</v>
      </c>
      <c r="G62" s="14"/>
      <c r="H62" s="14"/>
      <c r="I62" s="14"/>
    </row>
    <row r="63" spans="1:9" x14ac:dyDescent="0.2">
      <c r="A63" s="20"/>
      <c r="B63" s="20"/>
      <c r="C63" s="20"/>
      <c r="D63" s="20"/>
      <c r="E63" s="25"/>
      <c r="F63" s="26"/>
      <c r="G63" s="14"/>
      <c r="H63" s="14"/>
      <c r="I63" s="14"/>
    </row>
    <row r="64" spans="1:9" x14ac:dyDescent="0.2">
      <c r="A64" s="20" t="s">
        <v>31</v>
      </c>
      <c r="B64" s="20"/>
      <c r="C64" s="20"/>
      <c r="D64" s="20"/>
      <c r="E64" s="25">
        <f>E66-(E55+E60)</f>
        <v>22528.642500200192</v>
      </c>
      <c r="F64" s="26">
        <f>F66-(F55+F60)</f>
        <v>4.7525472763036589</v>
      </c>
      <c r="G64" s="14"/>
      <c r="H64" s="14"/>
      <c r="I64" s="14"/>
    </row>
    <row r="65" spans="1:9" x14ac:dyDescent="0.2">
      <c r="A65" s="20"/>
      <c r="B65" s="20"/>
      <c r="C65" s="20"/>
      <c r="D65" s="20"/>
      <c r="E65" s="25"/>
      <c r="F65" s="26"/>
      <c r="G65" s="14"/>
      <c r="H65" s="14"/>
      <c r="I65" s="14"/>
    </row>
    <row r="66" spans="1:9" x14ac:dyDescent="0.2">
      <c r="A66" s="27" t="s">
        <v>30</v>
      </c>
      <c r="B66" s="27"/>
      <c r="C66" s="27"/>
      <c r="D66" s="27"/>
      <c r="E66" s="28">
        <v>474033.00147120003</v>
      </c>
      <c r="F66" s="29">
        <v>100</v>
      </c>
      <c r="G66" s="14"/>
      <c r="H66" s="14"/>
      <c r="I66" s="14"/>
    </row>
    <row r="67" spans="1:9" x14ac:dyDescent="0.2">
      <c r="F67" s="15" t="s">
        <v>603</v>
      </c>
    </row>
    <row r="68" spans="1:9" x14ac:dyDescent="0.2">
      <c r="A68" s="14" t="s">
        <v>33</v>
      </c>
    </row>
    <row r="69" spans="1:9" x14ac:dyDescent="0.2">
      <c r="A69" s="14" t="s">
        <v>43</v>
      </c>
    </row>
    <row r="71" spans="1:9" x14ac:dyDescent="0.2">
      <c r="A71" s="14" t="s">
        <v>34</v>
      </c>
    </row>
    <row r="72" spans="1:9" x14ac:dyDescent="0.2">
      <c r="A72" s="14" t="s">
        <v>35</v>
      </c>
    </row>
    <row r="73" spans="1:9" x14ac:dyDescent="0.2">
      <c r="A73" s="14" t="s">
        <v>36</v>
      </c>
      <c r="B73" s="14"/>
      <c r="C73" s="30" t="s">
        <v>38</v>
      </c>
      <c r="D73" s="14" t="s">
        <v>37</v>
      </c>
    </row>
    <row r="74" spans="1:9" x14ac:dyDescent="0.2">
      <c r="A74" s="7" t="s">
        <v>71</v>
      </c>
      <c r="C74" s="31">
        <v>915.6019</v>
      </c>
      <c r="D74" s="31">
        <v>901.1748</v>
      </c>
    </row>
    <row r="75" spans="1:9" x14ac:dyDescent="0.2">
      <c r="A75" s="7" t="s">
        <v>73</v>
      </c>
      <c r="C75" s="31">
        <v>51.801600000000001</v>
      </c>
      <c r="D75" s="31">
        <v>46.619500000000002</v>
      </c>
    </row>
    <row r="76" spans="1:9" x14ac:dyDescent="0.2">
      <c r="A76" s="7" t="s">
        <v>72</v>
      </c>
      <c r="C76" s="31">
        <v>998.42949999999996</v>
      </c>
      <c r="D76" s="31">
        <v>986.74620000000004</v>
      </c>
    </row>
    <row r="77" spans="1:9" x14ac:dyDescent="0.2">
      <c r="A77" s="7" t="s">
        <v>74</v>
      </c>
      <c r="C77" s="31">
        <v>58.8551</v>
      </c>
      <c r="D77" s="31">
        <v>53.273400000000002</v>
      </c>
    </row>
    <row r="79" spans="1:9" x14ac:dyDescent="0.2">
      <c r="A79" s="14" t="s">
        <v>40</v>
      </c>
    </row>
    <row r="80" spans="1:9" x14ac:dyDescent="0.2">
      <c r="A80" s="84" t="s">
        <v>58</v>
      </c>
      <c r="B80" s="85"/>
      <c r="C80" s="34" t="s">
        <v>59</v>
      </c>
    </row>
    <row r="81" spans="1:4" x14ac:dyDescent="0.2">
      <c r="A81" s="80" t="s">
        <v>73</v>
      </c>
      <c r="B81" s="81"/>
      <c r="C81" s="35">
        <v>4.25</v>
      </c>
    </row>
    <row r="82" spans="1:4" x14ac:dyDescent="0.2">
      <c r="A82" s="80" t="s">
        <v>74</v>
      </c>
      <c r="B82" s="81"/>
      <c r="C82" s="35">
        <v>4.75</v>
      </c>
    </row>
    <row r="83" spans="1:4" x14ac:dyDescent="0.2">
      <c r="A83" s="7" t="s">
        <v>60</v>
      </c>
    </row>
    <row r="84" spans="1:4" x14ac:dyDescent="0.2">
      <c r="A84" s="7" t="s">
        <v>39</v>
      </c>
    </row>
    <row r="86" spans="1:4" x14ac:dyDescent="0.2">
      <c r="A86" s="14" t="s">
        <v>240</v>
      </c>
      <c r="D86" s="49">
        <v>9.3616760532991047E-2</v>
      </c>
    </row>
    <row r="88" spans="1:4" x14ac:dyDescent="0.2">
      <c r="A88" s="91" t="s">
        <v>1171</v>
      </c>
      <c r="B88" s="91"/>
      <c r="C88" s="91"/>
      <c r="D88" s="30" t="s">
        <v>41</v>
      </c>
    </row>
    <row r="89" spans="1:4" x14ac:dyDescent="0.2">
      <c r="A89" s="7" t="s">
        <v>1090</v>
      </c>
    </row>
    <row r="90" spans="1:4" x14ac:dyDescent="0.2">
      <c r="A90" s="50" t="s">
        <v>1091</v>
      </c>
    </row>
    <row r="92" spans="1:4" x14ac:dyDescent="0.2">
      <c r="A92" s="14" t="s">
        <v>789</v>
      </c>
    </row>
    <row r="93" spans="1:4" x14ac:dyDescent="0.2">
      <c r="A93" s="50"/>
    </row>
    <row r="94" spans="1:4" x14ac:dyDescent="0.2">
      <c r="A94" s="51" t="s">
        <v>781</v>
      </c>
    </row>
    <row r="95" spans="1:4" x14ac:dyDescent="0.2">
      <c r="A95" s="52"/>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1" t="s">
        <v>793</v>
      </c>
    </row>
    <row r="109" spans="1:1" x14ac:dyDescent="0.2">
      <c r="A109" s="53"/>
    </row>
    <row r="110" spans="1:1" x14ac:dyDescent="0.2">
      <c r="A110" s="51" t="s">
        <v>782</v>
      </c>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sheetData>
  <mergeCells count="5">
    <mergeCell ref="A1:F1"/>
    <mergeCell ref="A80:B80"/>
    <mergeCell ref="A81:B81"/>
    <mergeCell ref="A82:B82"/>
    <mergeCell ref="A88:C88"/>
  </mergeCells>
  <conditionalFormatting sqref="F2:F3 F5:F91 F225:F65538">
    <cfRule type="cellIs" dxfId="29" priority="2" stopIfTrue="1" operator="between">
      <formula>0.009</formula>
      <formula>-0.009</formula>
    </cfRule>
  </conditionalFormatting>
  <conditionalFormatting sqref="F92:F125">
    <cfRule type="cellIs" dxfId="28" priority="1" stopIfTrue="1" operator="between">
      <formula>0.009</formula>
      <formula>-0.009</formula>
    </cfRule>
  </conditionalFormatting>
  <hyperlinks>
    <hyperlink ref="A90" r:id="rId1" tooltip="https://www.franklintempletonindia.com/investor/reports"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40625" defaultRowHeight="11.25" x14ac:dyDescent="0.2"/>
  <cols>
    <col min="1" max="1" width="32.28515625" style="7" bestFit="1" customWidth="1"/>
    <col min="2" max="2" width="33.5703125" style="7" bestFit="1" customWidth="1"/>
    <col min="3" max="3" width="18.85546875" style="7" bestFit="1" customWidth="1"/>
    <col min="4" max="4" width="19.85546875" style="7" bestFit="1" customWidth="1"/>
    <col min="5" max="5" width="13.5703125" style="10" bestFit="1" customWidth="1"/>
    <col min="6" max="16384" width="9.140625" style="7"/>
  </cols>
  <sheetData>
    <row r="1" spans="1:8" s="1" customFormat="1" ht="15" x14ac:dyDescent="0.2">
      <c r="A1" s="82" t="s">
        <v>23</v>
      </c>
      <c r="B1" s="83"/>
      <c r="C1" s="83"/>
      <c r="D1" s="83"/>
      <c r="E1" s="83"/>
    </row>
    <row r="2" spans="1:8" s="1" customFormat="1" ht="12" x14ac:dyDescent="0.2">
      <c r="E2" s="5"/>
    </row>
    <row r="3" spans="1:8" s="1" customFormat="1" ht="12" x14ac:dyDescent="0.2">
      <c r="A3" s="8" t="s">
        <v>7</v>
      </c>
      <c r="B3" s="2"/>
      <c r="C3" s="3"/>
      <c r="D3" s="3"/>
      <c r="E3" s="4"/>
    </row>
    <row r="4" spans="1:8" s="1" customFormat="1" ht="39" customHeight="1" x14ac:dyDescent="0.2">
      <c r="A4" s="6" t="s">
        <v>2</v>
      </c>
      <c r="B4" s="6" t="s">
        <v>0</v>
      </c>
      <c r="C4" s="13" t="s">
        <v>1</v>
      </c>
      <c r="D4" s="54" t="s">
        <v>6</v>
      </c>
      <c r="E4" s="12" t="s">
        <v>3</v>
      </c>
    </row>
    <row r="5" spans="1:8" x14ac:dyDescent="0.2">
      <c r="A5" s="16" t="s">
        <v>362</v>
      </c>
      <c r="B5" s="17"/>
      <c r="C5" s="17"/>
      <c r="D5" s="18"/>
      <c r="E5" s="19"/>
    </row>
    <row r="6" spans="1:8" x14ac:dyDescent="0.2">
      <c r="A6" s="21" t="s">
        <v>756</v>
      </c>
      <c r="B6" s="21" t="s">
        <v>755</v>
      </c>
      <c r="C6" s="24">
        <v>5937271.2079999996</v>
      </c>
      <c r="D6" s="22">
        <v>300125.96922000003</v>
      </c>
      <c r="E6" s="23">
        <v>98.904597856837398</v>
      </c>
    </row>
    <row r="7" spans="1:8" x14ac:dyDescent="0.2">
      <c r="A7" s="20" t="s">
        <v>26</v>
      </c>
      <c r="B7" s="20"/>
      <c r="C7" s="20"/>
      <c r="D7" s="25">
        <f>SUM(D6:D6)</f>
        <v>300125.96922000003</v>
      </c>
      <c r="E7" s="26">
        <f>SUM(E6:E6)</f>
        <v>98.904597856837398</v>
      </c>
      <c r="F7" s="14"/>
      <c r="G7" s="14"/>
      <c r="H7" s="14"/>
    </row>
    <row r="8" spans="1:8" x14ac:dyDescent="0.2">
      <c r="A8" s="21"/>
      <c r="B8" s="21"/>
      <c r="C8" s="21"/>
      <c r="D8" s="22"/>
      <c r="E8" s="23"/>
    </row>
    <row r="9" spans="1:8" x14ac:dyDescent="0.2">
      <c r="A9" s="20" t="s">
        <v>29</v>
      </c>
      <c r="B9" s="20"/>
      <c r="C9" s="20"/>
      <c r="D9" s="25">
        <f>D7</f>
        <v>300125.96922000003</v>
      </c>
      <c r="E9" s="26">
        <f>E7</f>
        <v>98.904597856837398</v>
      </c>
      <c r="F9" s="14"/>
      <c r="G9" s="14"/>
      <c r="H9" s="14"/>
    </row>
    <row r="10" spans="1:8" x14ac:dyDescent="0.2">
      <c r="A10" s="20"/>
      <c r="B10" s="20"/>
      <c r="C10" s="20"/>
      <c r="D10" s="25"/>
      <c r="E10" s="26"/>
      <c r="F10" s="14"/>
      <c r="G10" s="14"/>
      <c r="H10" s="14"/>
    </row>
    <row r="11" spans="1:8" x14ac:dyDescent="0.2">
      <c r="A11" s="20" t="s">
        <v>31</v>
      </c>
      <c r="B11" s="20"/>
      <c r="C11" s="20"/>
      <c r="D11" s="25">
        <f>D13-(D7)</f>
        <v>3323.9974381999928</v>
      </c>
      <c r="E11" s="26">
        <f>E13-(E7)</f>
        <v>1.0954021431626018</v>
      </c>
      <c r="F11" s="14"/>
      <c r="G11" s="14"/>
      <c r="H11" s="14"/>
    </row>
    <row r="12" spans="1:8" x14ac:dyDescent="0.2">
      <c r="A12" s="20"/>
      <c r="B12" s="20"/>
      <c r="C12" s="20"/>
      <c r="D12" s="25"/>
      <c r="E12" s="26"/>
      <c r="F12" s="14"/>
      <c r="G12" s="14"/>
      <c r="H12" s="14"/>
    </row>
    <row r="13" spans="1:8" x14ac:dyDescent="0.2">
      <c r="A13" s="27" t="s">
        <v>30</v>
      </c>
      <c r="B13" s="27"/>
      <c r="C13" s="27"/>
      <c r="D13" s="28">
        <v>303449.96665820002</v>
      </c>
      <c r="E13" s="29">
        <v>100</v>
      </c>
      <c r="F13" s="14"/>
      <c r="G13" s="14"/>
      <c r="H13" s="14"/>
    </row>
    <row r="15" spans="1:8" x14ac:dyDescent="0.2">
      <c r="A15" s="14" t="s">
        <v>34</v>
      </c>
    </row>
    <row r="16" spans="1:8" x14ac:dyDescent="0.2">
      <c r="A16" s="14" t="s">
        <v>35</v>
      </c>
    </row>
    <row r="17" spans="1:4" x14ac:dyDescent="0.2">
      <c r="A17" s="14" t="s">
        <v>36</v>
      </c>
      <c r="B17" s="14"/>
      <c r="C17" s="30" t="s">
        <v>38</v>
      </c>
      <c r="D17" s="14" t="s">
        <v>37</v>
      </c>
    </row>
    <row r="18" spans="1:4" x14ac:dyDescent="0.2">
      <c r="A18" s="7" t="s">
        <v>71</v>
      </c>
      <c r="C18" s="31">
        <v>42.6419</v>
      </c>
      <c r="D18" s="31">
        <v>45.762300000000003</v>
      </c>
    </row>
    <row r="19" spans="1:4" x14ac:dyDescent="0.2">
      <c r="A19" s="7" t="s">
        <v>73</v>
      </c>
      <c r="C19" s="31">
        <v>42.6419</v>
      </c>
      <c r="D19" s="31">
        <v>45.762300000000003</v>
      </c>
    </row>
    <row r="20" spans="1:4" x14ac:dyDescent="0.2">
      <c r="A20" s="7" t="s">
        <v>72</v>
      </c>
      <c r="C20" s="31">
        <v>46.951799999999999</v>
      </c>
      <c r="D20" s="31">
        <v>50.627099999999999</v>
      </c>
    </row>
    <row r="21" spans="1:4" x14ac:dyDescent="0.2">
      <c r="A21" s="7" t="s">
        <v>74</v>
      </c>
      <c r="C21" s="31">
        <v>46.951799999999999</v>
      </c>
      <c r="D21" s="31">
        <v>50.627099999999999</v>
      </c>
    </row>
    <row r="23" spans="1:4" x14ac:dyDescent="0.2">
      <c r="A23" s="7" t="s">
        <v>39</v>
      </c>
    </row>
    <row r="25" spans="1:4" x14ac:dyDescent="0.2">
      <c r="A25" s="14" t="s">
        <v>40</v>
      </c>
      <c r="D25" s="30" t="s">
        <v>41</v>
      </c>
    </row>
    <row r="27" spans="1:4" x14ac:dyDescent="0.2">
      <c r="A27" s="14" t="s">
        <v>240</v>
      </c>
      <c r="D27" s="49">
        <v>0</v>
      </c>
    </row>
    <row r="29" spans="1:4" x14ac:dyDescent="0.2">
      <c r="A29" s="14" t="s">
        <v>785</v>
      </c>
    </row>
    <row r="30" spans="1:4" x14ac:dyDescent="0.2">
      <c r="A30" s="50"/>
    </row>
    <row r="31" spans="1:4" x14ac:dyDescent="0.2">
      <c r="A31" s="51" t="s">
        <v>781</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801</v>
      </c>
    </row>
    <row r="46" spans="1:1" x14ac:dyDescent="0.2">
      <c r="A46" s="53"/>
    </row>
    <row r="47" spans="1:1" x14ac:dyDescent="0.2">
      <c r="A47" s="51" t="s">
        <v>782</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sheetData>
  <mergeCells count="1">
    <mergeCell ref="A1:E1"/>
  </mergeCells>
  <conditionalFormatting sqref="E5:E13">
    <cfRule type="cellIs" dxfId="27"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140625" defaultRowHeight="11.25" x14ac:dyDescent="0.2"/>
  <cols>
    <col min="1" max="1" width="32.28515625" style="7" bestFit="1" customWidth="1"/>
    <col min="2" max="2" width="61.5703125" style="7" customWidth="1"/>
    <col min="3" max="3" width="18.85546875" style="7" bestFit="1" customWidth="1"/>
    <col min="4" max="4" width="19.85546875" style="7" bestFit="1" customWidth="1"/>
    <col min="5" max="5" width="13.5703125" style="10" customWidth="1"/>
    <col min="6" max="16384" width="9.140625" style="7"/>
  </cols>
  <sheetData>
    <row r="1" spans="1:8" s="1" customFormat="1" ht="15" x14ac:dyDescent="0.2">
      <c r="A1" s="82" t="s">
        <v>1178</v>
      </c>
      <c r="B1" s="83"/>
      <c r="C1" s="83"/>
      <c r="D1" s="83"/>
      <c r="E1" s="83"/>
    </row>
    <row r="2" spans="1:8" s="1" customFormat="1" ht="12" x14ac:dyDescent="0.2">
      <c r="E2" s="5"/>
    </row>
    <row r="3" spans="1:8" s="1" customFormat="1" ht="12" x14ac:dyDescent="0.2">
      <c r="A3" s="8" t="s">
        <v>7</v>
      </c>
      <c r="B3" s="2"/>
      <c r="C3" s="3"/>
      <c r="D3" s="3"/>
      <c r="E3" s="4"/>
    </row>
    <row r="4" spans="1:8" s="1" customFormat="1" ht="39" customHeight="1" x14ac:dyDescent="0.2">
      <c r="A4" s="6" t="s">
        <v>2</v>
      </c>
      <c r="B4" s="6" t="s">
        <v>0</v>
      </c>
      <c r="C4" s="13" t="s">
        <v>1</v>
      </c>
      <c r="D4" s="54" t="s">
        <v>6</v>
      </c>
      <c r="E4" s="12" t="s">
        <v>3</v>
      </c>
    </row>
    <row r="5" spans="1:8" x14ac:dyDescent="0.2">
      <c r="A5" s="16" t="s">
        <v>362</v>
      </c>
      <c r="B5" s="17"/>
      <c r="C5" s="17"/>
      <c r="D5" s="18"/>
      <c r="E5" s="19"/>
    </row>
    <row r="6" spans="1:8" x14ac:dyDescent="0.2">
      <c r="A6" s="21" t="s">
        <v>758</v>
      </c>
      <c r="B6" s="21" t="s">
        <v>757</v>
      </c>
      <c r="C6" s="24">
        <v>73278.065000000002</v>
      </c>
      <c r="D6" s="22">
        <v>1988.706655</v>
      </c>
      <c r="E6" s="23">
        <v>98.522487958071395</v>
      </c>
    </row>
    <row r="7" spans="1:8" x14ac:dyDescent="0.2">
      <c r="A7" s="20" t="s">
        <v>26</v>
      </c>
      <c r="B7" s="20"/>
      <c r="C7" s="20"/>
      <c r="D7" s="25">
        <f>SUM(D6:D6)</f>
        <v>1988.706655</v>
      </c>
      <c r="E7" s="26">
        <f>SUM(E6:E6)</f>
        <v>98.522487958071395</v>
      </c>
      <c r="F7" s="14"/>
      <c r="G7" s="14"/>
      <c r="H7" s="14"/>
    </row>
    <row r="8" spans="1:8" x14ac:dyDescent="0.2">
      <c r="A8" s="21"/>
      <c r="B8" s="21"/>
      <c r="C8" s="21"/>
      <c r="D8" s="22"/>
      <c r="E8" s="23"/>
    </row>
    <row r="9" spans="1:8" x14ac:dyDescent="0.2">
      <c r="A9" s="20" t="s">
        <v>29</v>
      </c>
      <c r="B9" s="20"/>
      <c r="C9" s="20"/>
      <c r="D9" s="25">
        <f>D7</f>
        <v>1988.706655</v>
      </c>
      <c r="E9" s="26">
        <f>E7</f>
        <v>98.522487958071395</v>
      </c>
      <c r="F9" s="14"/>
      <c r="G9" s="14"/>
      <c r="H9" s="14"/>
    </row>
    <row r="10" spans="1:8" x14ac:dyDescent="0.2">
      <c r="A10" s="20"/>
      <c r="B10" s="20"/>
      <c r="C10" s="20"/>
      <c r="D10" s="25"/>
      <c r="E10" s="26"/>
      <c r="F10" s="14"/>
      <c r="G10" s="14"/>
      <c r="H10" s="14"/>
    </row>
    <row r="11" spans="1:8" x14ac:dyDescent="0.2">
      <c r="A11" s="20" t="s">
        <v>31</v>
      </c>
      <c r="B11" s="20"/>
      <c r="C11" s="20"/>
      <c r="D11" s="25">
        <f>D13-(D7)</f>
        <v>29.824033999999983</v>
      </c>
      <c r="E11" s="26">
        <f>E13-(E7)</f>
        <v>1.4775120419286054</v>
      </c>
      <c r="F11" s="14"/>
      <c r="G11" s="14"/>
      <c r="H11" s="14"/>
    </row>
    <row r="12" spans="1:8" x14ac:dyDescent="0.2">
      <c r="A12" s="20"/>
      <c r="B12" s="20"/>
      <c r="C12" s="20"/>
      <c r="D12" s="25"/>
      <c r="E12" s="26"/>
      <c r="F12" s="14"/>
      <c r="G12" s="14"/>
      <c r="H12" s="14"/>
    </row>
    <row r="13" spans="1:8" x14ac:dyDescent="0.2">
      <c r="A13" s="27" t="s">
        <v>30</v>
      </c>
      <c r="B13" s="27"/>
      <c r="C13" s="27"/>
      <c r="D13" s="28">
        <v>2018.5306889999999</v>
      </c>
      <c r="E13" s="29">
        <v>100</v>
      </c>
      <c r="F13" s="14"/>
      <c r="G13" s="14"/>
      <c r="H13" s="14"/>
    </row>
    <row r="15" spans="1:8" x14ac:dyDescent="0.2">
      <c r="A15" s="14" t="s">
        <v>34</v>
      </c>
    </row>
    <row r="16" spans="1:8" x14ac:dyDescent="0.2">
      <c r="A16" s="14" t="s">
        <v>35</v>
      </c>
    </row>
    <row r="17" spans="1:4" x14ac:dyDescent="0.2">
      <c r="A17" s="14" t="s">
        <v>36</v>
      </c>
      <c r="B17" s="14"/>
      <c r="C17" s="30" t="s">
        <v>38</v>
      </c>
      <c r="D17" s="14" t="s">
        <v>37</v>
      </c>
    </row>
    <row r="18" spans="1:4" x14ac:dyDescent="0.2">
      <c r="A18" s="7" t="s">
        <v>71</v>
      </c>
      <c r="C18" s="31">
        <v>8.0084999999999997</v>
      </c>
      <c r="D18" s="31">
        <v>9.8973999999999993</v>
      </c>
    </row>
    <row r="19" spans="1:4" x14ac:dyDescent="0.2">
      <c r="A19" s="7" t="s">
        <v>73</v>
      </c>
      <c r="C19" s="31">
        <v>8.0084999999999997</v>
      </c>
      <c r="D19" s="31">
        <v>9.8973999999999993</v>
      </c>
    </row>
    <row r="20" spans="1:4" x14ac:dyDescent="0.2">
      <c r="A20" s="7" t="s">
        <v>72</v>
      </c>
      <c r="C20" s="31">
        <v>8.8141999999999996</v>
      </c>
      <c r="D20" s="31">
        <v>10.942299999999999</v>
      </c>
    </row>
    <row r="21" spans="1:4" x14ac:dyDescent="0.2">
      <c r="A21" s="7" t="s">
        <v>74</v>
      </c>
      <c r="C21" s="31">
        <v>8.8141999999999996</v>
      </c>
      <c r="D21" s="31">
        <v>10.942299999999999</v>
      </c>
    </row>
    <row r="23" spans="1:4" x14ac:dyDescent="0.2">
      <c r="A23" s="7" t="s">
        <v>39</v>
      </c>
    </row>
    <row r="25" spans="1:4" x14ac:dyDescent="0.2">
      <c r="A25" s="14" t="s">
        <v>40</v>
      </c>
      <c r="D25" s="30" t="s">
        <v>41</v>
      </c>
    </row>
    <row r="27" spans="1:4" x14ac:dyDescent="0.2">
      <c r="A27" s="14" t="s">
        <v>240</v>
      </c>
      <c r="D27" s="49">
        <v>0</v>
      </c>
    </row>
    <row r="29" spans="1:4" x14ac:dyDescent="0.2">
      <c r="A29" s="14" t="s">
        <v>785</v>
      </c>
    </row>
    <row r="30" spans="1:4" x14ac:dyDescent="0.2">
      <c r="A30" s="50"/>
    </row>
    <row r="31" spans="1:4" x14ac:dyDescent="0.2">
      <c r="A31" s="51" t="s">
        <v>781</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x14ac:dyDescent="0.2">
      <c r="A45" s="51" t="s">
        <v>802</v>
      </c>
    </row>
    <row r="46" spans="1:1" x14ac:dyDescent="0.2">
      <c r="A46" s="53"/>
    </row>
    <row r="47" spans="1:1" x14ac:dyDescent="0.2">
      <c r="A47" s="51" t="s">
        <v>782</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0"/>
    </row>
    <row r="62" spans="1:1" x14ac:dyDescent="0.2">
      <c r="A62" s="14" t="s">
        <v>803</v>
      </c>
    </row>
  </sheetData>
  <mergeCells count="1">
    <mergeCell ref="A1:E1"/>
  </mergeCells>
  <conditionalFormatting sqref="E5:E13">
    <cfRule type="cellIs" dxfId="26"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5"/>
  <sheetViews>
    <sheetView workbookViewId="0">
      <selection sqref="A1:E1"/>
    </sheetView>
  </sheetViews>
  <sheetFormatPr defaultColWidth="9.140625" defaultRowHeight="11.25" x14ac:dyDescent="0.2"/>
  <cols>
    <col min="1" max="1" width="32.28515625" style="7" bestFit="1" customWidth="1"/>
    <col min="2" max="2" width="68.7109375" style="7" customWidth="1"/>
    <col min="3" max="3" width="15" style="7" bestFit="1" customWidth="1"/>
    <col min="4" max="4" width="19.85546875" style="7" bestFit="1" customWidth="1"/>
    <col min="5" max="5" width="14.7109375" style="10" bestFit="1" customWidth="1"/>
    <col min="6" max="16384" width="9.140625" style="7"/>
  </cols>
  <sheetData>
    <row r="1" spans="1:8" s="1" customFormat="1" ht="15" customHeight="1" x14ac:dyDescent="0.2">
      <c r="A1" s="82" t="s">
        <v>1179</v>
      </c>
      <c r="B1" s="83"/>
      <c r="C1" s="83"/>
      <c r="D1" s="83"/>
      <c r="E1" s="83"/>
    </row>
    <row r="2" spans="1:8" s="1" customFormat="1" ht="12" x14ac:dyDescent="0.2">
      <c r="E2" s="5"/>
    </row>
    <row r="3" spans="1:8" s="1" customFormat="1" ht="12" x14ac:dyDescent="0.2">
      <c r="A3" s="8" t="s">
        <v>7</v>
      </c>
      <c r="B3" s="2"/>
      <c r="C3" s="3"/>
      <c r="D3" s="3"/>
      <c r="E3" s="4"/>
    </row>
    <row r="4" spans="1:8" s="1" customFormat="1" ht="39" customHeight="1" x14ac:dyDescent="0.2">
      <c r="A4" s="6" t="s">
        <v>2</v>
      </c>
      <c r="B4" s="6" t="s">
        <v>0</v>
      </c>
      <c r="C4" s="13" t="s">
        <v>1</v>
      </c>
      <c r="D4" s="54" t="s">
        <v>6</v>
      </c>
      <c r="E4" s="12" t="s">
        <v>3</v>
      </c>
    </row>
    <row r="5" spans="1:8" x14ac:dyDescent="0.2">
      <c r="A5" s="16" t="s">
        <v>27</v>
      </c>
      <c r="B5" s="17"/>
      <c r="C5" s="17"/>
      <c r="D5" s="18"/>
      <c r="E5" s="19"/>
    </row>
    <row r="6" spans="1:8" x14ac:dyDescent="0.2">
      <c r="A6" s="21" t="s">
        <v>760</v>
      </c>
      <c r="B6" s="63" t="s">
        <v>759</v>
      </c>
      <c r="C6" s="24">
        <v>232070.462</v>
      </c>
      <c r="D6" s="22">
        <v>1756.8000850000001</v>
      </c>
      <c r="E6" s="23">
        <v>37.574816062717197</v>
      </c>
    </row>
    <row r="7" spans="1:8" x14ac:dyDescent="0.2">
      <c r="A7" s="21" t="s">
        <v>761</v>
      </c>
      <c r="B7" s="63" t="s">
        <v>1182</v>
      </c>
      <c r="C7" s="24">
        <v>2992973.33</v>
      </c>
      <c r="D7" s="22">
        <v>861.12930759999995</v>
      </c>
      <c r="E7" s="23">
        <v>18.4180178584663</v>
      </c>
    </row>
    <row r="8" spans="1:8" x14ac:dyDescent="0.2">
      <c r="A8" s="21" t="s">
        <v>762</v>
      </c>
      <c r="B8" s="63" t="s">
        <v>1181</v>
      </c>
      <c r="C8" s="24">
        <v>1569416.7919999999</v>
      </c>
      <c r="D8" s="22">
        <v>860.84080459999996</v>
      </c>
      <c r="E8" s="23">
        <v>18.411847294580799</v>
      </c>
    </row>
    <row r="9" spans="1:8" x14ac:dyDescent="0.2">
      <c r="A9" s="21" t="s">
        <v>764</v>
      </c>
      <c r="B9" s="63" t="s">
        <v>763</v>
      </c>
      <c r="C9" s="24">
        <v>1567018</v>
      </c>
      <c r="D9" s="22">
        <v>803.09672499999999</v>
      </c>
      <c r="E9" s="23">
        <v>17.176804566494301</v>
      </c>
    </row>
    <row r="10" spans="1:8" x14ac:dyDescent="0.2">
      <c r="A10" s="21" t="s">
        <v>766</v>
      </c>
      <c r="B10" s="63" t="s">
        <v>765</v>
      </c>
      <c r="C10" s="24">
        <v>6390.8819999999996</v>
      </c>
      <c r="D10" s="22">
        <v>217.25784830000001</v>
      </c>
      <c r="E10" s="23">
        <v>4.6467573389571104</v>
      </c>
    </row>
    <row r="11" spans="1:8" ht="22.5" x14ac:dyDescent="0.2">
      <c r="A11" s="21" t="s">
        <v>768</v>
      </c>
      <c r="B11" s="63" t="s">
        <v>767</v>
      </c>
      <c r="C11" s="24">
        <v>1761.98</v>
      </c>
      <c r="D11" s="22">
        <v>45.842666999999999</v>
      </c>
      <c r="E11" s="23">
        <v>0.98049276924380202</v>
      </c>
    </row>
    <row r="12" spans="1:8" ht="22.5" x14ac:dyDescent="0.2">
      <c r="A12" s="21" t="s">
        <v>770</v>
      </c>
      <c r="B12" s="63" t="s">
        <v>769</v>
      </c>
      <c r="C12" s="24">
        <v>15574.553</v>
      </c>
      <c r="D12" s="22">
        <v>7.7624662000000004</v>
      </c>
      <c r="E12" s="23">
        <v>0.166025287765204</v>
      </c>
    </row>
    <row r="13" spans="1:8" ht="22.5" x14ac:dyDescent="0.2">
      <c r="A13" s="21" t="s">
        <v>772</v>
      </c>
      <c r="B13" s="63" t="s">
        <v>771</v>
      </c>
      <c r="C13" s="24">
        <v>23973.544999999998</v>
      </c>
      <c r="D13" s="22">
        <v>0</v>
      </c>
      <c r="E13" s="22">
        <v>0</v>
      </c>
    </row>
    <row r="14" spans="1:8" x14ac:dyDescent="0.2">
      <c r="A14" s="20" t="s">
        <v>26</v>
      </c>
      <c r="B14" s="20"/>
      <c r="C14" s="20"/>
      <c r="D14" s="25">
        <f>SUM(D6:D13)</f>
        <v>4552.7299036999993</v>
      </c>
      <c r="E14" s="26">
        <f>SUM(E6:E13)</f>
        <v>97.374761178224716</v>
      </c>
      <c r="F14" s="14"/>
      <c r="G14" s="14"/>
      <c r="H14" s="14"/>
    </row>
    <row r="15" spans="1:8" x14ac:dyDescent="0.2">
      <c r="A15" s="21"/>
      <c r="B15" s="21"/>
      <c r="C15" s="21"/>
      <c r="D15" s="22"/>
      <c r="E15" s="23"/>
    </row>
    <row r="16" spans="1:8" x14ac:dyDescent="0.2">
      <c r="A16" s="20" t="s">
        <v>29</v>
      </c>
      <c r="B16" s="20"/>
      <c r="C16" s="20"/>
      <c r="D16" s="25">
        <f>D14</f>
        <v>4552.7299036999993</v>
      </c>
      <c r="E16" s="26">
        <f>E14</f>
        <v>97.374761178224716</v>
      </c>
      <c r="F16" s="14"/>
      <c r="G16" s="14"/>
      <c r="H16" s="14"/>
    </row>
    <row r="17" spans="1:8" x14ac:dyDescent="0.2">
      <c r="A17" s="20"/>
      <c r="B17" s="20"/>
      <c r="C17" s="20"/>
      <c r="D17" s="25"/>
      <c r="E17" s="26"/>
      <c r="F17" s="14"/>
      <c r="G17" s="14"/>
      <c r="H17" s="14"/>
    </row>
    <row r="18" spans="1:8" x14ac:dyDescent="0.2">
      <c r="A18" s="20" t="s">
        <v>31</v>
      </c>
      <c r="B18" s="20"/>
      <c r="C18" s="20"/>
      <c r="D18" s="25">
        <f>D20-(D14)</f>
        <v>122.74231170000076</v>
      </c>
      <c r="E18" s="26">
        <f>E20-(E14)</f>
        <v>2.6252388217752838</v>
      </c>
      <c r="F18" s="14"/>
      <c r="G18" s="14"/>
      <c r="H18" s="14"/>
    </row>
    <row r="19" spans="1:8" x14ac:dyDescent="0.2">
      <c r="A19" s="20"/>
      <c r="B19" s="20"/>
      <c r="C19" s="20"/>
      <c r="D19" s="25"/>
      <c r="E19" s="26"/>
      <c r="F19" s="14"/>
      <c r="G19" s="14"/>
      <c r="H19" s="14"/>
    </row>
    <row r="20" spans="1:8" x14ac:dyDescent="0.2">
      <c r="A20" s="27" t="s">
        <v>30</v>
      </c>
      <c r="B20" s="27"/>
      <c r="C20" s="27"/>
      <c r="D20" s="28">
        <v>4675.4722154000001</v>
      </c>
      <c r="E20" s="29">
        <v>100</v>
      </c>
      <c r="F20" s="14"/>
      <c r="G20" s="14"/>
      <c r="H20" s="14"/>
    </row>
    <row r="21" spans="1:8" x14ac:dyDescent="0.2">
      <c r="D21" s="10"/>
      <c r="E21" s="15"/>
    </row>
    <row r="22" spans="1:8" x14ac:dyDescent="0.2">
      <c r="A22" s="14" t="s">
        <v>43</v>
      </c>
    </row>
    <row r="23" spans="1:8" ht="15" x14ac:dyDescent="0.25">
      <c r="A23" s="86" t="s">
        <v>1140</v>
      </c>
      <c r="B23" s="87"/>
      <c r="C23" s="87"/>
      <c r="D23" s="87"/>
      <c r="E23" s="87"/>
    </row>
    <row r="24" spans="1:8" ht="15" x14ac:dyDescent="0.25">
      <c r="A24" s="76"/>
      <c r="B24" s="77"/>
      <c r="C24" s="77"/>
      <c r="D24" s="77"/>
      <c r="E24" s="77"/>
    </row>
    <row r="25" spans="1:8" x14ac:dyDescent="0.2">
      <c r="A25" s="14" t="s">
        <v>34</v>
      </c>
    </row>
    <row r="26" spans="1:8" x14ac:dyDescent="0.2">
      <c r="A26" s="14" t="s">
        <v>35</v>
      </c>
    </row>
    <row r="27" spans="1:8" x14ac:dyDescent="0.2">
      <c r="A27" s="14" t="s">
        <v>36</v>
      </c>
      <c r="B27" s="14"/>
      <c r="C27" s="30" t="s">
        <v>38</v>
      </c>
      <c r="D27" s="14" t="s">
        <v>37</v>
      </c>
    </row>
    <row r="28" spans="1:8" x14ac:dyDescent="0.2">
      <c r="A28" s="7" t="s">
        <v>71</v>
      </c>
      <c r="C28" s="31">
        <v>14.3749</v>
      </c>
      <c r="D28" s="31">
        <v>15.151300000000001</v>
      </c>
    </row>
    <row r="29" spans="1:8" x14ac:dyDescent="0.2">
      <c r="A29" s="7" t="s">
        <v>73</v>
      </c>
      <c r="C29" s="31">
        <v>14.3749</v>
      </c>
      <c r="D29" s="31">
        <v>15.151300000000001</v>
      </c>
    </row>
    <row r="30" spans="1:8" x14ac:dyDescent="0.2">
      <c r="A30" s="7" t="s">
        <v>72</v>
      </c>
      <c r="C30" s="31">
        <v>15.8024</v>
      </c>
      <c r="D30" s="31">
        <v>16.734000000000002</v>
      </c>
    </row>
    <row r="31" spans="1:8" x14ac:dyDescent="0.2">
      <c r="A31" s="7" t="s">
        <v>74</v>
      </c>
      <c r="C31" s="31">
        <v>15.8024</v>
      </c>
      <c r="D31" s="31">
        <v>16.734000000000002</v>
      </c>
    </row>
    <row r="33" spans="1:4" x14ac:dyDescent="0.2">
      <c r="A33" s="7" t="s">
        <v>39</v>
      </c>
    </row>
    <row r="35" spans="1:4" x14ac:dyDescent="0.2">
      <c r="A35" s="14" t="s">
        <v>40</v>
      </c>
      <c r="D35" s="30" t="s">
        <v>41</v>
      </c>
    </row>
    <row r="37" spans="1:4" x14ac:dyDescent="0.2">
      <c r="A37" s="14" t="s">
        <v>240</v>
      </c>
      <c r="D37" s="49">
        <v>0.39217263327452456</v>
      </c>
    </row>
    <row r="38" spans="1:4" x14ac:dyDescent="0.2">
      <c r="A38" s="14"/>
      <c r="D38" s="49"/>
    </row>
    <row r="39" spans="1:4" x14ac:dyDescent="0.2">
      <c r="A39" s="14" t="s">
        <v>1171</v>
      </c>
      <c r="D39" s="30" t="s">
        <v>41</v>
      </c>
    </row>
    <row r="40" spans="1:4" x14ac:dyDescent="0.2">
      <c r="A40" s="7" t="s">
        <v>1090</v>
      </c>
    </row>
    <row r="41" spans="1:4" x14ac:dyDescent="0.2">
      <c r="A41" s="50" t="s">
        <v>1091</v>
      </c>
    </row>
    <row r="42" spans="1:4" x14ac:dyDescent="0.2">
      <c r="A42" s="50"/>
    </row>
    <row r="43" spans="1:4" x14ac:dyDescent="0.2">
      <c r="A43" s="14" t="s">
        <v>789</v>
      </c>
    </row>
    <row r="44" spans="1:4" x14ac:dyDescent="0.2">
      <c r="A44" s="14"/>
    </row>
    <row r="45" spans="1:4" x14ac:dyDescent="0.2">
      <c r="A45" s="51" t="s">
        <v>781</v>
      </c>
    </row>
    <row r="46" spans="1:4" x14ac:dyDescent="0.2">
      <c r="A46" s="52"/>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ht="21.6" customHeight="1" x14ac:dyDescent="0.2">
      <c r="A59" s="92" t="s">
        <v>804</v>
      </c>
      <c r="B59" s="92"/>
      <c r="C59" s="92"/>
      <c r="D59" s="92"/>
      <c r="E59" s="92"/>
    </row>
    <row r="60" spans="1:5" x14ac:dyDescent="0.2">
      <c r="A60" s="53"/>
    </row>
    <row r="61" spans="1:5" x14ac:dyDescent="0.2">
      <c r="A61" s="51" t="s">
        <v>782</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5" spans="1:1" x14ac:dyDescent="0.2">
      <c r="A75" s="14" t="s">
        <v>805</v>
      </c>
    </row>
  </sheetData>
  <mergeCells count="3">
    <mergeCell ref="A1:E1"/>
    <mergeCell ref="A59:E59"/>
    <mergeCell ref="A23:E23"/>
  </mergeCells>
  <conditionalFormatting sqref="E5:E12 E14:E21">
    <cfRule type="cellIs" dxfId="25" priority="1" stopIfTrue="1" operator="between">
      <formula>0.009</formula>
      <formula>-0.009</formula>
    </cfRule>
  </conditionalFormatting>
  <hyperlinks>
    <hyperlink ref="A41" r:id="rId1" tooltip="https://www.franklintempletonindia.com/investor/reports"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4"/>
  <sheetViews>
    <sheetView workbookViewId="0">
      <selection sqref="A1:G1"/>
    </sheetView>
  </sheetViews>
  <sheetFormatPr defaultColWidth="9.140625" defaultRowHeight="11.25" x14ac:dyDescent="0.2"/>
  <cols>
    <col min="1" max="1" width="32.28515625" style="7" bestFit="1" customWidth="1"/>
    <col min="2" max="2" width="49"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7" s="1" customFormat="1" ht="15" x14ac:dyDescent="0.2">
      <c r="A1" s="82" t="s">
        <v>895</v>
      </c>
      <c r="B1" s="83"/>
      <c r="C1" s="83"/>
      <c r="D1" s="83"/>
      <c r="E1" s="83"/>
      <c r="F1" s="83"/>
      <c r="G1" s="8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44</v>
      </c>
      <c r="B5" s="17"/>
      <c r="C5" s="17"/>
      <c r="D5" s="17"/>
      <c r="E5" s="18"/>
      <c r="F5" s="19"/>
      <c r="G5" s="18"/>
    </row>
    <row r="6" spans="1:7" x14ac:dyDescent="0.2">
      <c r="A6" s="20" t="s">
        <v>45</v>
      </c>
      <c r="B6" s="21"/>
      <c r="C6" s="21"/>
      <c r="D6" s="21"/>
      <c r="E6" s="22"/>
      <c r="F6" s="23"/>
      <c r="G6" s="22"/>
    </row>
    <row r="7" spans="1:7" x14ac:dyDescent="0.2">
      <c r="A7" s="21" t="s">
        <v>896</v>
      </c>
      <c r="B7" s="21" t="s">
        <v>897</v>
      </c>
      <c r="C7" s="21" t="s">
        <v>46</v>
      </c>
      <c r="D7" s="24">
        <v>1000</v>
      </c>
      <c r="E7" s="22">
        <v>4893.9549999999999</v>
      </c>
      <c r="F7" s="23">
        <v>4.3023608593026701</v>
      </c>
      <c r="G7" s="22">
        <v>7.19</v>
      </c>
    </row>
    <row r="8" spans="1:7" x14ac:dyDescent="0.2">
      <c r="A8" s="21" t="s">
        <v>898</v>
      </c>
      <c r="B8" s="21" t="s">
        <v>899</v>
      </c>
      <c r="C8" s="21" t="s">
        <v>47</v>
      </c>
      <c r="D8" s="24">
        <v>1000</v>
      </c>
      <c r="E8" s="22">
        <v>4871.0950000000003</v>
      </c>
      <c r="F8" s="23">
        <v>4.282264236174</v>
      </c>
      <c r="G8" s="22">
        <v>7.1550000000000002</v>
      </c>
    </row>
    <row r="9" spans="1:7" x14ac:dyDescent="0.2">
      <c r="A9" s="21" t="s">
        <v>49</v>
      </c>
      <c r="B9" s="21" t="s">
        <v>48</v>
      </c>
      <c r="C9" s="21" t="s">
        <v>46</v>
      </c>
      <c r="D9" s="24">
        <v>1000</v>
      </c>
      <c r="E9" s="22">
        <v>4870.25</v>
      </c>
      <c r="F9" s="23">
        <v>4.2815213819944802</v>
      </c>
      <c r="G9" s="22">
        <v>7.1501000000000001</v>
      </c>
    </row>
    <row r="10" spans="1:7" x14ac:dyDescent="0.2">
      <c r="A10" s="21" t="s">
        <v>900</v>
      </c>
      <c r="B10" s="21" t="s">
        <v>901</v>
      </c>
      <c r="C10" s="21" t="s">
        <v>50</v>
      </c>
      <c r="D10" s="24">
        <v>1000</v>
      </c>
      <c r="E10" s="22">
        <v>4788.7</v>
      </c>
      <c r="F10" s="23">
        <v>4.20982936029095</v>
      </c>
      <c r="G10" s="22">
        <v>7.2876000000000003</v>
      </c>
    </row>
    <row r="11" spans="1:7" x14ac:dyDescent="0.2">
      <c r="A11" s="21" t="s">
        <v>902</v>
      </c>
      <c r="B11" s="21" t="s">
        <v>903</v>
      </c>
      <c r="C11" s="21" t="s">
        <v>50</v>
      </c>
      <c r="D11" s="24">
        <v>1000</v>
      </c>
      <c r="E11" s="22">
        <v>4781.5550000000003</v>
      </c>
      <c r="F11" s="23">
        <v>4.2035480666665199</v>
      </c>
      <c r="G11" s="22">
        <v>7.2500999999999998</v>
      </c>
    </row>
    <row r="12" spans="1:7" x14ac:dyDescent="0.2">
      <c r="A12" s="21" t="s">
        <v>904</v>
      </c>
      <c r="B12" s="21" t="s">
        <v>905</v>
      </c>
      <c r="C12" s="21" t="s">
        <v>46</v>
      </c>
      <c r="D12" s="24">
        <v>1000</v>
      </c>
      <c r="E12" s="22">
        <v>4727.4750000000004</v>
      </c>
      <c r="F12" s="23">
        <v>4.1560053991775296</v>
      </c>
      <c r="G12" s="22">
        <v>7.4349999999999996</v>
      </c>
    </row>
    <row r="13" spans="1:7" x14ac:dyDescent="0.2">
      <c r="A13" s="21" t="s">
        <v>52</v>
      </c>
      <c r="B13" s="21" t="s">
        <v>51</v>
      </c>
      <c r="C13" s="21" t="s">
        <v>53</v>
      </c>
      <c r="D13" s="24">
        <v>1000</v>
      </c>
      <c r="E13" s="22">
        <v>4719.2849999999999</v>
      </c>
      <c r="F13" s="23">
        <v>4.1488054278991502</v>
      </c>
      <c r="G13" s="22">
        <v>7.41</v>
      </c>
    </row>
    <row r="14" spans="1:7" x14ac:dyDescent="0.2">
      <c r="A14" s="21" t="s">
        <v>906</v>
      </c>
      <c r="B14" s="21" t="s">
        <v>907</v>
      </c>
      <c r="C14" s="21" t="s">
        <v>50</v>
      </c>
      <c r="D14" s="24">
        <v>1000</v>
      </c>
      <c r="E14" s="22">
        <v>4711.2749999999996</v>
      </c>
      <c r="F14" s="23">
        <v>4.1417636977477699</v>
      </c>
      <c r="G14" s="22">
        <v>7.31</v>
      </c>
    </row>
    <row r="15" spans="1:7" x14ac:dyDescent="0.2">
      <c r="A15" s="21" t="s">
        <v>908</v>
      </c>
      <c r="B15" s="21" t="s">
        <v>909</v>
      </c>
      <c r="C15" s="21" t="s">
        <v>50</v>
      </c>
      <c r="D15" s="24">
        <v>1000</v>
      </c>
      <c r="E15" s="22">
        <v>4702.4949999999999</v>
      </c>
      <c r="F15" s="23">
        <v>4.1340450472197796</v>
      </c>
      <c r="G15" s="22">
        <v>7.4249999999999998</v>
      </c>
    </row>
    <row r="16" spans="1:7" x14ac:dyDescent="0.2">
      <c r="A16" s="21" t="s">
        <v>910</v>
      </c>
      <c r="B16" s="21" t="s">
        <v>911</v>
      </c>
      <c r="C16" s="21" t="s">
        <v>53</v>
      </c>
      <c r="D16" s="24">
        <v>1000</v>
      </c>
      <c r="E16" s="22">
        <v>4696.93</v>
      </c>
      <c r="F16" s="23">
        <v>4.1291527590434498</v>
      </c>
      <c r="G16" s="22">
        <v>7.36</v>
      </c>
    </row>
    <row r="17" spans="1:9" x14ac:dyDescent="0.2">
      <c r="A17" s="21" t="s">
        <v>912</v>
      </c>
      <c r="B17" s="21" t="s">
        <v>913</v>
      </c>
      <c r="C17" s="21" t="s">
        <v>46</v>
      </c>
      <c r="D17" s="24">
        <v>1000</v>
      </c>
      <c r="E17" s="22">
        <v>4696.2749999999996</v>
      </c>
      <c r="F17" s="23">
        <v>4.1285769371646497</v>
      </c>
      <c r="G17" s="22">
        <v>7.4</v>
      </c>
    </row>
    <row r="18" spans="1:9" x14ac:dyDescent="0.2">
      <c r="A18" s="21" t="s">
        <v>914</v>
      </c>
      <c r="B18" s="21" t="s">
        <v>915</v>
      </c>
      <c r="C18" s="21" t="s">
        <v>53</v>
      </c>
      <c r="D18" s="24">
        <v>1000</v>
      </c>
      <c r="E18" s="22">
        <v>4691.9849999999997</v>
      </c>
      <c r="F18" s="23">
        <v>4.12480552363788</v>
      </c>
      <c r="G18" s="22">
        <v>7.3501000000000003</v>
      </c>
    </row>
    <row r="19" spans="1:9" x14ac:dyDescent="0.2">
      <c r="A19" s="20" t="s">
        <v>26</v>
      </c>
      <c r="B19" s="20"/>
      <c r="C19" s="20"/>
      <c r="D19" s="20"/>
      <c r="E19" s="25">
        <f>SUM(E6:E18)</f>
        <v>57151.275000000009</v>
      </c>
      <c r="F19" s="26">
        <f>SUM(F6:F18)</f>
        <v>50.242678696318833</v>
      </c>
      <c r="G19" s="25"/>
      <c r="H19" s="14"/>
      <c r="I19" s="14"/>
    </row>
    <row r="20" spans="1:9" x14ac:dyDescent="0.2">
      <c r="A20" s="21"/>
      <c r="B20" s="21"/>
      <c r="C20" s="21"/>
      <c r="D20" s="21"/>
      <c r="E20" s="22"/>
      <c r="F20" s="23"/>
      <c r="G20" s="22"/>
    </row>
    <row r="21" spans="1:9" x14ac:dyDescent="0.2">
      <c r="A21" s="20" t="s">
        <v>54</v>
      </c>
      <c r="B21" s="21"/>
      <c r="C21" s="21"/>
      <c r="D21" s="21"/>
      <c r="E21" s="22"/>
      <c r="F21" s="23"/>
      <c r="G21" s="22"/>
    </row>
    <row r="22" spans="1:9" x14ac:dyDescent="0.2">
      <c r="A22" s="21" t="s">
        <v>56</v>
      </c>
      <c r="B22" s="21" t="s">
        <v>55</v>
      </c>
      <c r="C22" s="21" t="s">
        <v>50</v>
      </c>
      <c r="D22" s="24">
        <v>1000</v>
      </c>
      <c r="E22" s="22">
        <v>4853.3149999999996</v>
      </c>
      <c r="F22" s="23">
        <v>4.2666335292961497</v>
      </c>
      <c r="G22" s="22">
        <v>8.3574000000000002</v>
      </c>
    </row>
    <row r="23" spans="1:9" x14ac:dyDescent="0.2">
      <c r="A23" s="21" t="s">
        <v>916</v>
      </c>
      <c r="B23" s="21" t="s">
        <v>917</v>
      </c>
      <c r="C23" s="21" t="s">
        <v>53</v>
      </c>
      <c r="D23" s="24">
        <v>1000</v>
      </c>
      <c r="E23" s="22">
        <v>4851.84</v>
      </c>
      <c r="F23" s="23">
        <v>4.2653368311721396</v>
      </c>
      <c r="G23" s="22">
        <v>7.2849000000000004</v>
      </c>
    </row>
    <row r="24" spans="1:9" x14ac:dyDescent="0.2">
      <c r="A24" s="21" t="s">
        <v>918</v>
      </c>
      <c r="B24" s="21" t="s">
        <v>919</v>
      </c>
      <c r="C24" s="21" t="s">
        <v>50</v>
      </c>
      <c r="D24" s="24">
        <v>1000</v>
      </c>
      <c r="E24" s="22">
        <v>4789</v>
      </c>
      <c r="F24" s="23">
        <v>4.2100930955026099</v>
      </c>
      <c r="G24" s="22">
        <v>7.5500999999999996</v>
      </c>
    </row>
    <row r="25" spans="1:9" x14ac:dyDescent="0.2">
      <c r="A25" s="21" t="s">
        <v>920</v>
      </c>
      <c r="B25" s="21" t="s">
        <v>921</v>
      </c>
      <c r="C25" s="21" t="s">
        <v>46</v>
      </c>
      <c r="D25" s="24">
        <v>1000</v>
      </c>
      <c r="E25" s="22">
        <v>4696.2650000000003</v>
      </c>
      <c r="F25" s="23">
        <v>4.12856814599093</v>
      </c>
      <c r="G25" s="22">
        <v>7.74</v>
      </c>
    </row>
    <row r="26" spans="1:9" x14ac:dyDescent="0.2">
      <c r="A26" s="21" t="s">
        <v>922</v>
      </c>
      <c r="B26" s="21" t="s">
        <v>923</v>
      </c>
      <c r="C26" s="21" t="s">
        <v>47</v>
      </c>
      <c r="D26" s="24">
        <v>1000</v>
      </c>
      <c r="E26" s="22">
        <v>4681.3450000000003</v>
      </c>
      <c r="F26" s="23">
        <v>4.1154517147975902</v>
      </c>
      <c r="G26" s="22">
        <v>7.74</v>
      </c>
    </row>
    <row r="27" spans="1:9" x14ac:dyDescent="0.2">
      <c r="A27" s="21" t="s">
        <v>834</v>
      </c>
      <c r="B27" s="21" t="s">
        <v>835</v>
      </c>
      <c r="C27" s="21" t="s">
        <v>53</v>
      </c>
      <c r="D27" s="24">
        <v>800</v>
      </c>
      <c r="E27" s="22">
        <v>3979.1</v>
      </c>
      <c r="F27" s="23">
        <v>3.4980959357515999</v>
      </c>
      <c r="G27" s="22">
        <v>7.1005000000000003</v>
      </c>
    </row>
    <row r="28" spans="1:9" x14ac:dyDescent="0.2">
      <c r="A28" s="21" t="s">
        <v>924</v>
      </c>
      <c r="B28" s="21" t="s">
        <v>925</v>
      </c>
      <c r="C28" s="21" t="s">
        <v>53</v>
      </c>
      <c r="D28" s="24">
        <v>500</v>
      </c>
      <c r="E28" s="22">
        <v>2486.9375</v>
      </c>
      <c r="F28" s="23">
        <v>2.18630995984475</v>
      </c>
      <c r="G28" s="22">
        <v>7.1005000000000003</v>
      </c>
    </row>
    <row r="29" spans="1:9" x14ac:dyDescent="0.2">
      <c r="A29" s="21" t="s">
        <v>926</v>
      </c>
      <c r="B29" s="21" t="s">
        <v>927</v>
      </c>
      <c r="C29" s="21" t="s">
        <v>50</v>
      </c>
      <c r="D29" s="24">
        <v>500</v>
      </c>
      <c r="E29" s="22">
        <v>2455.69</v>
      </c>
      <c r="F29" s="23">
        <v>2.1588397397566901</v>
      </c>
      <c r="G29" s="22">
        <v>7.4</v>
      </c>
    </row>
    <row r="30" spans="1:9" x14ac:dyDescent="0.2">
      <c r="A30" s="21" t="s">
        <v>928</v>
      </c>
      <c r="B30" s="21" t="s">
        <v>929</v>
      </c>
      <c r="C30" s="21" t="s">
        <v>47</v>
      </c>
      <c r="D30" s="24">
        <v>500</v>
      </c>
      <c r="E30" s="22">
        <v>2417.89</v>
      </c>
      <c r="F30" s="23">
        <v>2.1256091030872399</v>
      </c>
      <c r="G30" s="22">
        <v>7.8449999999999998</v>
      </c>
    </row>
    <row r="31" spans="1:9" x14ac:dyDescent="0.2">
      <c r="A31" s="20" t="s">
        <v>26</v>
      </c>
      <c r="B31" s="20"/>
      <c r="C31" s="20"/>
      <c r="D31" s="20"/>
      <c r="E31" s="25">
        <f>SUM(E21:E30)</f>
        <v>35211.3825</v>
      </c>
      <c r="F31" s="26">
        <f>SUM(F21:F30)</f>
        <v>30.954938055199698</v>
      </c>
      <c r="G31" s="25"/>
      <c r="H31" s="14"/>
      <c r="I31" s="14"/>
    </row>
    <row r="32" spans="1:9" x14ac:dyDescent="0.2">
      <c r="A32" s="21"/>
      <c r="B32" s="21"/>
      <c r="C32" s="21"/>
      <c r="D32" s="21"/>
      <c r="E32" s="22"/>
      <c r="F32" s="23"/>
      <c r="G32" s="22"/>
    </row>
    <row r="33" spans="1:9" x14ac:dyDescent="0.2">
      <c r="A33" s="20" t="s">
        <v>852</v>
      </c>
      <c r="B33" s="21"/>
      <c r="C33" s="21"/>
      <c r="D33" s="21"/>
      <c r="E33" s="22"/>
      <c r="F33" s="23"/>
      <c r="G33" s="22"/>
    </row>
    <row r="34" spans="1:9" x14ac:dyDescent="0.2">
      <c r="A34" s="21" t="s">
        <v>930</v>
      </c>
      <c r="B34" s="21" t="s">
        <v>931</v>
      </c>
      <c r="C34" s="21" t="s">
        <v>64</v>
      </c>
      <c r="D34" s="24">
        <v>10000000</v>
      </c>
      <c r="E34" s="22">
        <v>9432.8799999999992</v>
      </c>
      <c r="F34" s="23">
        <v>8.2926086779504402</v>
      </c>
      <c r="G34" s="22">
        <v>7.0110999999999999</v>
      </c>
    </row>
    <row r="35" spans="1:9" x14ac:dyDescent="0.2">
      <c r="A35" s="21" t="s">
        <v>932</v>
      </c>
      <c r="B35" s="21" t="s">
        <v>933</v>
      </c>
      <c r="C35" s="21" t="s">
        <v>64</v>
      </c>
      <c r="D35" s="24">
        <v>10000000</v>
      </c>
      <c r="E35" s="22">
        <v>9421.51</v>
      </c>
      <c r="F35" s="23">
        <v>8.2826131134284307</v>
      </c>
      <c r="G35" s="22">
        <v>7.0034999999999998</v>
      </c>
    </row>
    <row r="36" spans="1:9" x14ac:dyDescent="0.2">
      <c r="A36" s="21" t="s">
        <v>934</v>
      </c>
      <c r="B36" s="21" t="s">
        <v>935</v>
      </c>
      <c r="C36" s="21" t="s">
        <v>64</v>
      </c>
      <c r="D36" s="24">
        <v>1500000</v>
      </c>
      <c r="E36" s="22">
        <v>1481.4449999999999</v>
      </c>
      <c r="F36" s="23">
        <v>1.3023640354702199</v>
      </c>
      <c r="G36" s="22">
        <v>6.7229000000000001</v>
      </c>
    </row>
    <row r="37" spans="1:9" x14ac:dyDescent="0.2">
      <c r="A37" s="20" t="s">
        <v>26</v>
      </c>
      <c r="B37" s="20"/>
      <c r="C37" s="20"/>
      <c r="D37" s="20"/>
      <c r="E37" s="25">
        <f>SUM(E33:E36)</f>
        <v>20335.834999999999</v>
      </c>
      <c r="F37" s="26">
        <f>SUM(F33:F36)</f>
        <v>17.877585826849092</v>
      </c>
      <c r="G37" s="25"/>
      <c r="H37" s="14"/>
      <c r="I37" s="14"/>
    </row>
    <row r="38" spans="1:9" x14ac:dyDescent="0.2">
      <c r="A38" s="21"/>
      <c r="B38" s="21"/>
      <c r="C38" s="21"/>
      <c r="D38" s="21"/>
      <c r="E38" s="22"/>
      <c r="F38" s="23"/>
      <c r="G38" s="22"/>
    </row>
    <row r="39" spans="1:9" x14ac:dyDescent="0.2">
      <c r="A39" s="20" t="s">
        <v>29</v>
      </c>
      <c r="B39" s="20"/>
      <c r="C39" s="20"/>
      <c r="D39" s="20"/>
      <c r="E39" s="25">
        <f>E19+E31+E37</f>
        <v>112698.49249999999</v>
      </c>
      <c r="F39" s="26">
        <f>F19+F31+F37</f>
        <v>99.075202578367623</v>
      </c>
      <c r="G39" s="25"/>
      <c r="H39" s="14"/>
      <c r="I39" s="14"/>
    </row>
    <row r="40" spans="1:9" x14ac:dyDescent="0.2">
      <c r="A40" s="20"/>
      <c r="B40" s="20"/>
      <c r="C40" s="20"/>
      <c r="D40" s="20"/>
      <c r="E40" s="25"/>
      <c r="F40" s="26"/>
      <c r="G40" s="25"/>
      <c r="H40" s="14"/>
      <c r="I40" s="14"/>
    </row>
    <row r="41" spans="1:9" x14ac:dyDescent="0.2">
      <c r="A41" s="20" t="s">
        <v>31</v>
      </c>
      <c r="B41" s="20"/>
      <c r="C41" s="20"/>
      <c r="D41" s="20"/>
      <c r="E41" s="25">
        <f>E43-(E19+E31+E37)</f>
        <v>1051.9612635000085</v>
      </c>
      <c r="F41" s="26">
        <f>F43-(F19+F31+F37)</f>
        <v>0.92479742163237688</v>
      </c>
      <c r="G41" s="25"/>
      <c r="H41" s="14"/>
      <c r="I41" s="14"/>
    </row>
    <row r="42" spans="1:9" x14ac:dyDescent="0.2">
      <c r="A42" s="20"/>
      <c r="B42" s="20"/>
      <c r="C42" s="20"/>
      <c r="D42" s="20"/>
      <c r="E42" s="25"/>
      <c r="F42" s="26"/>
      <c r="G42" s="25"/>
      <c r="H42" s="14"/>
      <c r="I42" s="14"/>
    </row>
    <row r="43" spans="1:9" x14ac:dyDescent="0.2">
      <c r="A43" s="27" t="s">
        <v>30</v>
      </c>
      <c r="B43" s="27"/>
      <c r="C43" s="27"/>
      <c r="D43" s="27"/>
      <c r="E43" s="28">
        <v>113750.4537635</v>
      </c>
      <c r="F43" s="29">
        <v>100</v>
      </c>
      <c r="G43" s="28"/>
      <c r="H43" s="14"/>
      <c r="I43" s="14"/>
    </row>
    <row r="45" spans="1:9" x14ac:dyDescent="0.2">
      <c r="A45" s="14" t="s">
        <v>57</v>
      </c>
    </row>
    <row r="46" spans="1:9" x14ac:dyDescent="0.2">
      <c r="A46" s="14" t="s">
        <v>33</v>
      </c>
    </row>
    <row r="48" spans="1:9" x14ac:dyDescent="0.2">
      <c r="A48" s="14" t="s">
        <v>34</v>
      </c>
    </row>
    <row r="49" spans="1:4" x14ac:dyDescent="0.2">
      <c r="A49" s="14" t="s">
        <v>35</v>
      </c>
    </row>
    <row r="50" spans="1:4" x14ac:dyDescent="0.2">
      <c r="A50" s="14" t="s">
        <v>36</v>
      </c>
      <c r="B50" s="14"/>
      <c r="C50" s="30" t="s">
        <v>38</v>
      </c>
      <c r="D50" s="14" t="s">
        <v>37</v>
      </c>
    </row>
    <row r="51" spans="1:4" x14ac:dyDescent="0.2">
      <c r="A51" s="7" t="s">
        <v>936</v>
      </c>
      <c r="C51" s="31">
        <v>41.279899999999998</v>
      </c>
      <c r="D51" s="31">
        <v>42.767600000000002</v>
      </c>
    </row>
    <row r="52" spans="1:4" x14ac:dyDescent="0.2">
      <c r="A52" s="7" t="s">
        <v>937</v>
      </c>
      <c r="C52" s="31">
        <v>10.0457</v>
      </c>
      <c r="D52" s="31">
        <v>10.0457</v>
      </c>
    </row>
    <row r="53" spans="1:4" x14ac:dyDescent="0.2">
      <c r="A53" s="7" t="s">
        <v>938</v>
      </c>
      <c r="C53" s="31">
        <v>10.1478</v>
      </c>
      <c r="D53" s="31">
        <v>10.2698</v>
      </c>
    </row>
    <row r="54" spans="1:4" x14ac:dyDescent="0.2">
      <c r="A54" s="7" t="s">
        <v>939</v>
      </c>
      <c r="C54" s="31">
        <v>10.38</v>
      </c>
      <c r="D54" s="31">
        <v>10.540699999999999</v>
      </c>
    </row>
    <row r="55" spans="1:4" x14ac:dyDescent="0.2">
      <c r="A55" s="7" t="s">
        <v>940</v>
      </c>
      <c r="C55" s="31">
        <v>42.472200000000001</v>
      </c>
      <c r="D55" s="31">
        <v>44.043399999999998</v>
      </c>
    </row>
    <row r="56" spans="1:4" x14ac:dyDescent="0.2">
      <c r="A56" s="7" t="s">
        <v>941</v>
      </c>
      <c r="C56" s="31">
        <v>10.0571</v>
      </c>
      <c r="D56" s="31">
        <v>10.0571</v>
      </c>
    </row>
    <row r="57" spans="1:4" x14ac:dyDescent="0.2">
      <c r="A57" s="7" t="s">
        <v>942</v>
      </c>
      <c r="C57" s="31">
        <v>10.5405</v>
      </c>
      <c r="D57" s="31">
        <v>10.686</v>
      </c>
    </row>
    <row r="58" spans="1:4" x14ac:dyDescent="0.2">
      <c r="A58" s="7" t="s">
        <v>943</v>
      </c>
      <c r="C58" s="31">
        <v>10.826599999999999</v>
      </c>
      <c r="D58" s="31">
        <v>11.0131</v>
      </c>
    </row>
    <row r="60" spans="1:4" x14ac:dyDescent="0.2">
      <c r="A60" s="14" t="s">
        <v>40</v>
      </c>
    </row>
    <row r="61" spans="1:4" x14ac:dyDescent="0.2">
      <c r="A61" s="84" t="s">
        <v>58</v>
      </c>
      <c r="B61" s="85"/>
      <c r="C61" s="34" t="s">
        <v>59</v>
      </c>
    </row>
    <row r="62" spans="1:4" x14ac:dyDescent="0.2">
      <c r="A62" s="80" t="s">
        <v>937</v>
      </c>
      <c r="B62" s="81"/>
      <c r="C62" s="35">
        <v>0.35578295999999998</v>
      </c>
    </row>
    <row r="63" spans="1:4" x14ac:dyDescent="0.2">
      <c r="A63" s="80" t="s">
        <v>938</v>
      </c>
      <c r="B63" s="81"/>
      <c r="C63" s="35">
        <v>0.24</v>
      </c>
    </row>
    <row r="64" spans="1:4" x14ac:dyDescent="0.2">
      <c r="A64" s="80" t="s">
        <v>939</v>
      </c>
      <c r="B64" s="81"/>
      <c r="C64" s="35">
        <v>0.21</v>
      </c>
    </row>
    <row r="65" spans="1:5" x14ac:dyDescent="0.2">
      <c r="A65" s="80" t="s">
        <v>941</v>
      </c>
      <c r="B65" s="81"/>
      <c r="C65" s="35">
        <v>0.3650448</v>
      </c>
    </row>
    <row r="66" spans="1:5" x14ac:dyDescent="0.2">
      <c r="A66" s="80" t="s">
        <v>942</v>
      </c>
      <c r="B66" s="81"/>
      <c r="C66" s="35">
        <v>0.24</v>
      </c>
    </row>
    <row r="67" spans="1:5" x14ac:dyDescent="0.2">
      <c r="A67" s="80" t="s">
        <v>943</v>
      </c>
      <c r="B67" s="81"/>
      <c r="C67" s="35">
        <v>0.21</v>
      </c>
    </row>
    <row r="68" spans="1:5" x14ac:dyDescent="0.2">
      <c r="A68" s="7" t="s">
        <v>60</v>
      </c>
    </row>
    <row r="69" spans="1:5" x14ac:dyDescent="0.2">
      <c r="A69" s="7" t="s">
        <v>39</v>
      </c>
    </row>
    <row r="71" spans="1:5" x14ac:dyDescent="0.2">
      <c r="A71" s="14" t="s">
        <v>878</v>
      </c>
      <c r="D71" s="32">
        <v>0.63570014326660595</v>
      </c>
      <c r="E71" s="10" t="s">
        <v>42</v>
      </c>
    </row>
    <row r="73" spans="1:5" x14ac:dyDescent="0.2">
      <c r="A73" s="14" t="s">
        <v>1171</v>
      </c>
      <c r="D73" s="30" t="s">
        <v>41</v>
      </c>
    </row>
    <row r="75" spans="1:5" x14ac:dyDescent="0.2">
      <c r="A75" s="14" t="s">
        <v>879</v>
      </c>
    </row>
    <row r="76" spans="1:5" x14ac:dyDescent="0.2">
      <c r="A76" s="51"/>
    </row>
    <row r="77" spans="1:5" x14ac:dyDescent="0.2">
      <c r="A77" s="51" t="s">
        <v>781</v>
      </c>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1" t="s">
        <v>944</v>
      </c>
    </row>
    <row r="92" spans="1:1" x14ac:dyDescent="0.2">
      <c r="A92" s="53"/>
    </row>
    <row r="93" spans="1:1" x14ac:dyDescent="0.2">
      <c r="A93" s="51" t="s">
        <v>945</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14" t="s">
        <v>946</v>
      </c>
    </row>
    <row r="109" spans="1:1" x14ac:dyDescent="0.2">
      <c r="A109" s="51" t="s">
        <v>947</v>
      </c>
    </row>
    <row r="123" spans="1:1" x14ac:dyDescent="0.2">
      <c r="A123" s="53"/>
    </row>
    <row r="124" spans="1:1" x14ac:dyDescent="0.2">
      <c r="A124" s="52"/>
    </row>
  </sheetData>
  <mergeCells count="8">
    <mergeCell ref="A66:B66"/>
    <mergeCell ref="A67:B67"/>
    <mergeCell ref="A1:G1"/>
    <mergeCell ref="A61:B61"/>
    <mergeCell ref="A62:B62"/>
    <mergeCell ref="A63:B63"/>
    <mergeCell ref="A64:B64"/>
    <mergeCell ref="A65:B65"/>
  </mergeCells>
  <conditionalFormatting sqref="F2:F3">
    <cfRule type="cellIs" dxfId="77" priority="3" stopIfTrue="1" operator="between">
      <formula>0.009</formula>
      <formula>-0.009</formula>
    </cfRule>
  </conditionalFormatting>
  <conditionalFormatting sqref="F5:F108">
    <cfRule type="cellIs" dxfId="76" priority="1" stopIfTrue="1" operator="between">
      <formula>0.009</formula>
      <formula>-0.009</formula>
    </cfRule>
  </conditionalFormatting>
  <conditionalFormatting sqref="F112:F65536">
    <cfRule type="cellIs" dxfId="75" priority="2" stopIfTrue="1" operator="between">
      <formula>0.009</formula>
      <formula>-0.009</formula>
    </cfRule>
  </conditionalFormatting>
  <hyperlinks>
    <hyperlink ref="A76"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0"/>
  <sheetViews>
    <sheetView workbookViewId="0">
      <selection sqref="A1:E1"/>
    </sheetView>
  </sheetViews>
  <sheetFormatPr defaultColWidth="9.140625" defaultRowHeight="11.25" x14ac:dyDescent="0.2"/>
  <cols>
    <col min="1" max="1" width="32.28515625" style="7" bestFit="1" customWidth="1"/>
    <col min="2" max="2" width="61.140625" style="7" customWidth="1"/>
    <col min="3" max="3" width="24.7109375" style="7" bestFit="1" customWidth="1"/>
    <col min="4" max="4" width="19.85546875" style="7" bestFit="1" customWidth="1"/>
    <col min="5" max="5" width="14.7109375" style="10" bestFit="1" customWidth="1"/>
    <col min="6" max="16384" width="9.140625" style="7"/>
  </cols>
  <sheetData>
    <row r="1" spans="1:8" s="1" customFormat="1" ht="15" customHeight="1" x14ac:dyDescent="0.2">
      <c r="A1" s="82" t="s">
        <v>1180</v>
      </c>
      <c r="B1" s="83"/>
      <c r="C1" s="83"/>
      <c r="D1" s="83"/>
      <c r="E1" s="83"/>
    </row>
    <row r="2" spans="1:8" s="1" customFormat="1" ht="12" x14ac:dyDescent="0.2">
      <c r="E2" s="5"/>
    </row>
    <row r="3" spans="1:8" s="1" customFormat="1" ht="12" x14ac:dyDescent="0.2">
      <c r="A3" s="8" t="s">
        <v>7</v>
      </c>
      <c r="B3" s="2"/>
      <c r="C3" s="3"/>
      <c r="D3" s="3"/>
      <c r="E3" s="4"/>
    </row>
    <row r="4" spans="1:8" s="1" customFormat="1" ht="39" customHeight="1" x14ac:dyDescent="0.2">
      <c r="A4" s="6" t="s">
        <v>2</v>
      </c>
      <c r="B4" s="6" t="s">
        <v>0</v>
      </c>
      <c r="C4" s="13" t="s">
        <v>1</v>
      </c>
      <c r="D4" s="54" t="s">
        <v>6</v>
      </c>
      <c r="E4" s="12" t="s">
        <v>3</v>
      </c>
    </row>
    <row r="5" spans="1:8" x14ac:dyDescent="0.2">
      <c r="A5" s="16" t="s">
        <v>27</v>
      </c>
      <c r="B5" s="17"/>
      <c r="C5" s="17"/>
      <c r="D5" s="18"/>
      <c r="E5" s="19"/>
    </row>
    <row r="6" spans="1:8" ht="22.5" x14ac:dyDescent="0.2">
      <c r="A6" s="21" t="s">
        <v>774</v>
      </c>
      <c r="B6" s="63" t="s">
        <v>773</v>
      </c>
      <c r="C6" s="24">
        <v>5688284.9500000002</v>
      </c>
      <c r="D6" s="22">
        <v>62185.434600000001</v>
      </c>
      <c r="E6" s="23">
        <v>55.527394922239502</v>
      </c>
    </row>
    <row r="7" spans="1:8" x14ac:dyDescent="0.2">
      <c r="A7" s="21" t="s">
        <v>762</v>
      </c>
      <c r="B7" s="63" t="s">
        <v>1181</v>
      </c>
      <c r="C7" s="24">
        <v>44083675.333999999</v>
      </c>
      <c r="D7" s="22">
        <v>24180.336759999998</v>
      </c>
      <c r="E7" s="23">
        <v>21.5914082978084</v>
      </c>
    </row>
    <row r="8" spans="1:8" x14ac:dyDescent="0.2">
      <c r="A8" s="21" t="s">
        <v>761</v>
      </c>
      <c r="B8" s="63" t="s">
        <v>1182</v>
      </c>
      <c r="C8" s="24">
        <v>83922306.909999996</v>
      </c>
      <c r="D8" s="22">
        <v>24145.874380000001</v>
      </c>
      <c r="E8" s="23">
        <v>21.5606357190442</v>
      </c>
    </row>
    <row r="9" spans="1:8" ht="22.5" x14ac:dyDescent="0.2">
      <c r="A9" s="21" t="s">
        <v>768</v>
      </c>
      <c r="B9" s="63" t="s">
        <v>767</v>
      </c>
      <c r="C9" s="24">
        <v>43692.728999999999</v>
      </c>
      <c r="D9" s="22">
        <v>1136.7843150000001</v>
      </c>
      <c r="E9" s="23">
        <v>1.01507164831188</v>
      </c>
    </row>
    <row r="10" spans="1:8" ht="22.5" x14ac:dyDescent="0.2">
      <c r="A10" s="21" t="s">
        <v>770</v>
      </c>
      <c r="B10" s="63" t="s">
        <v>769</v>
      </c>
      <c r="C10" s="24">
        <v>840905.36399999994</v>
      </c>
      <c r="D10" s="22">
        <v>419.11311979999999</v>
      </c>
      <c r="E10" s="23">
        <v>0.374239721406184</v>
      </c>
    </row>
    <row r="11" spans="1:8" ht="22.5" x14ac:dyDescent="0.2">
      <c r="A11" s="21" t="s">
        <v>776</v>
      </c>
      <c r="B11" s="63" t="s">
        <v>775</v>
      </c>
      <c r="C11" s="24">
        <v>871928.53599999996</v>
      </c>
      <c r="D11" s="22">
        <v>3.7484207999999999</v>
      </c>
      <c r="E11" s="23">
        <v>3.3470867162893E-3</v>
      </c>
    </row>
    <row r="12" spans="1:8" ht="22.5" x14ac:dyDescent="0.2">
      <c r="A12" s="21" t="s">
        <v>778</v>
      </c>
      <c r="B12" s="63" t="s">
        <v>777</v>
      </c>
      <c r="C12" s="24">
        <v>1483902.88</v>
      </c>
      <c r="D12" s="22">
        <v>0</v>
      </c>
      <c r="E12" s="22">
        <v>0</v>
      </c>
    </row>
    <row r="13" spans="1:8" ht="22.5" x14ac:dyDescent="0.2">
      <c r="A13" s="21" t="s">
        <v>772</v>
      </c>
      <c r="B13" s="63" t="s">
        <v>771</v>
      </c>
      <c r="C13" s="24">
        <v>1370528.45</v>
      </c>
      <c r="D13" s="22">
        <v>0</v>
      </c>
      <c r="E13" s="22">
        <v>0</v>
      </c>
    </row>
    <row r="14" spans="1:8" x14ac:dyDescent="0.2">
      <c r="A14" s="20" t="s">
        <v>26</v>
      </c>
      <c r="B14" s="20"/>
      <c r="C14" s="20"/>
      <c r="D14" s="25">
        <f>SUM(D6:D13)</f>
        <v>112071.29159559999</v>
      </c>
      <c r="E14" s="26">
        <f>SUM(E6:E13)</f>
        <v>100.07209739552646</v>
      </c>
      <c r="F14" s="14"/>
      <c r="G14" s="14"/>
      <c r="H14" s="14"/>
    </row>
    <row r="15" spans="1:8" x14ac:dyDescent="0.2">
      <c r="A15" s="21"/>
      <c r="B15" s="21"/>
      <c r="C15" s="21"/>
      <c r="D15" s="22"/>
      <c r="E15" s="23"/>
    </row>
    <row r="16" spans="1:8" x14ac:dyDescent="0.2">
      <c r="A16" s="20" t="s">
        <v>29</v>
      </c>
      <c r="B16" s="20"/>
      <c r="C16" s="20"/>
      <c r="D16" s="25">
        <f>D14</f>
        <v>112071.29159559999</v>
      </c>
      <c r="E16" s="26">
        <f>E14</f>
        <v>100.07209739552646</v>
      </c>
      <c r="F16" s="14"/>
      <c r="G16" s="14"/>
      <c r="H16" s="14"/>
    </row>
    <row r="17" spans="1:8" x14ac:dyDescent="0.2">
      <c r="A17" s="20"/>
      <c r="B17" s="20"/>
      <c r="C17" s="20"/>
      <c r="D17" s="25"/>
      <c r="E17" s="26"/>
      <c r="F17" s="14"/>
      <c r="G17" s="14"/>
      <c r="H17" s="14"/>
    </row>
    <row r="18" spans="1:8" x14ac:dyDescent="0.2">
      <c r="A18" s="20" t="s">
        <v>31</v>
      </c>
      <c r="B18" s="20"/>
      <c r="C18" s="20"/>
      <c r="D18" s="25">
        <f>D20-(D14)</f>
        <v>-80.742269299997133</v>
      </c>
      <c r="E18" s="26">
        <f>E20-(E14)</f>
        <v>-7.2097395526455443E-2</v>
      </c>
      <c r="F18" s="14"/>
      <c r="G18" s="14"/>
      <c r="H18" s="14"/>
    </row>
    <row r="19" spans="1:8" x14ac:dyDescent="0.2">
      <c r="A19" s="20"/>
      <c r="B19" s="20"/>
      <c r="C19" s="20"/>
      <c r="D19" s="25"/>
      <c r="E19" s="26"/>
      <c r="F19" s="14"/>
      <c r="G19" s="14"/>
      <c r="H19" s="14"/>
    </row>
    <row r="20" spans="1:8" x14ac:dyDescent="0.2">
      <c r="A20" s="27" t="s">
        <v>30</v>
      </c>
      <c r="B20" s="27"/>
      <c r="C20" s="27"/>
      <c r="D20" s="28">
        <v>111990.5493263</v>
      </c>
      <c r="E20" s="29">
        <v>100</v>
      </c>
      <c r="F20" s="14"/>
      <c r="G20" s="14"/>
      <c r="H20" s="14"/>
    </row>
    <row r="21" spans="1:8" x14ac:dyDescent="0.2">
      <c r="D21" s="10"/>
      <c r="E21" s="15" t="s">
        <v>603</v>
      </c>
    </row>
    <row r="22" spans="1:8" x14ac:dyDescent="0.2">
      <c r="A22" s="14" t="s">
        <v>43</v>
      </c>
    </row>
    <row r="23" spans="1:8" ht="15" x14ac:dyDescent="0.25">
      <c r="A23" s="86" t="s">
        <v>1140</v>
      </c>
      <c r="B23" s="87"/>
      <c r="C23" s="87"/>
      <c r="D23" s="87"/>
      <c r="E23" s="87"/>
    </row>
    <row r="24" spans="1:8" ht="15" x14ac:dyDescent="0.25">
      <c r="A24" s="76"/>
      <c r="B24" s="78"/>
      <c r="C24" s="77"/>
      <c r="D24" s="78"/>
      <c r="E24" s="78"/>
    </row>
    <row r="25" spans="1:8" x14ac:dyDescent="0.2">
      <c r="A25" s="14" t="s">
        <v>34</v>
      </c>
    </row>
    <row r="26" spans="1:8" x14ac:dyDescent="0.2">
      <c r="A26" s="14" t="s">
        <v>35</v>
      </c>
    </row>
    <row r="27" spans="1:8" x14ac:dyDescent="0.2">
      <c r="A27" s="14" t="s">
        <v>36</v>
      </c>
      <c r="B27" s="14"/>
      <c r="C27" s="30" t="s">
        <v>38</v>
      </c>
      <c r="D27" s="14" t="s">
        <v>37</v>
      </c>
    </row>
    <row r="28" spans="1:8" x14ac:dyDescent="0.2">
      <c r="A28" s="7" t="s">
        <v>71</v>
      </c>
      <c r="C28" s="31">
        <v>115.8065</v>
      </c>
      <c r="D28" s="31">
        <v>116.6788</v>
      </c>
    </row>
    <row r="29" spans="1:8" x14ac:dyDescent="0.2">
      <c r="A29" s="7" t="s">
        <v>73</v>
      </c>
      <c r="C29" s="31">
        <v>37.2562</v>
      </c>
      <c r="D29" s="31">
        <v>36.063000000000002</v>
      </c>
    </row>
    <row r="30" spans="1:8" x14ac:dyDescent="0.2">
      <c r="A30" s="7" t="s">
        <v>72</v>
      </c>
      <c r="C30" s="31">
        <v>127.6833</v>
      </c>
      <c r="D30" s="31">
        <v>129.24619999999999</v>
      </c>
    </row>
    <row r="31" spans="1:8" x14ac:dyDescent="0.2">
      <c r="A31" s="7" t="s">
        <v>74</v>
      </c>
      <c r="C31" s="31">
        <v>43.178100000000001</v>
      </c>
      <c r="D31" s="31">
        <v>41.923699999999997</v>
      </c>
    </row>
    <row r="33" spans="1:4" x14ac:dyDescent="0.2">
      <c r="A33" s="14" t="s">
        <v>40</v>
      </c>
    </row>
    <row r="34" spans="1:4" x14ac:dyDescent="0.2">
      <c r="A34" s="84" t="s">
        <v>58</v>
      </c>
      <c r="B34" s="85"/>
      <c r="C34" s="34" t="s">
        <v>59</v>
      </c>
    </row>
    <row r="35" spans="1:4" x14ac:dyDescent="0.2">
      <c r="A35" s="80" t="s">
        <v>73</v>
      </c>
      <c r="B35" s="81"/>
      <c r="C35" s="35">
        <v>1.45</v>
      </c>
    </row>
    <row r="36" spans="1:4" x14ac:dyDescent="0.2">
      <c r="A36" s="80" t="s">
        <v>74</v>
      </c>
      <c r="B36" s="81"/>
      <c r="C36" s="35">
        <v>1.75</v>
      </c>
    </row>
    <row r="37" spans="1:4" x14ac:dyDescent="0.2">
      <c r="A37" s="7" t="s">
        <v>60</v>
      </c>
    </row>
    <row r="38" spans="1:4" x14ac:dyDescent="0.2">
      <c r="A38" s="7" t="s">
        <v>39</v>
      </c>
    </row>
    <row r="40" spans="1:4" x14ac:dyDescent="0.2">
      <c r="A40" s="14" t="s">
        <v>240</v>
      </c>
      <c r="D40" s="49">
        <v>0.16124917166593286</v>
      </c>
    </row>
    <row r="42" spans="1:4" x14ac:dyDescent="0.2">
      <c r="A42" s="91" t="s">
        <v>1171</v>
      </c>
      <c r="B42" s="91"/>
      <c r="C42" s="91"/>
      <c r="D42" s="30" t="s">
        <v>41</v>
      </c>
    </row>
    <row r="43" spans="1:4" x14ac:dyDescent="0.2">
      <c r="A43" s="7" t="s">
        <v>1090</v>
      </c>
    </row>
    <row r="44" spans="1:4" x14ac:dyDescent="0.2">
      <c r="A44" s="50" t="s">
        <v>1091</v>
      </c>
    </row>
    <row r="46" spans="1:4" x14ac:dyDescent="0.2">
      <c r="A46" s="14" t="s">
        <v>789</v>
      </c>
    </row>
    <row r="47" spans="1:4" x14ac:dyDescent="0.2">
      <c r="A47" s="50"/>
    </row>
    <row r="48" spans="1:4" x14ac:dyDescent="0.2">
      <c r="A48" s="51" t="s">
        <v>781</v>
      </c>
    </row>
    <row r="49" spans="1:1" x14ac:dyDescent="0.2">
      <c r="A49" s="52"/>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1" t="s">
        <v>806</v>
      </c>
    </row>
    <row r="63" spans="1:1" x14ac:dyDescent="0.2">
      <c r="A63" s="53"/>
    </row>
    <row r="64" spans="1:1" x14ac:dyDescent="0.2">
      <c r="A64" s="51" t="s">
        <v>894</v>
      </c>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93" t="s">
        <v>807</v>
      </c>
      <c r="B78" s="93"/>
      <c r="C78" s="93"/>
      <c r="D78" s="93"/>
      <c r="E78" s="93"/>
    </row>
    <row r="80" spans="1:5" x14ac:dyDescent="0.2">
      <c r="A80" s="91"/>
      <c r="B80" s="91"/>
      <c r="C80" s="91"/>
      <c r="D80" s="91"/>
      <c r="E80" s="91"/>
    </row>
  </sheetData>
  <mergeCells count="8">
    <mergeCell ref="A80:E80"/>
    <mergeCell ref="A42:C42"/>
    <mergeCell ref="A1:E1"/>
    <mergeCell ref="A34:B34"/>
    <mergeCell ref="A35:B35"/>
    <mergeCell ref="A36:B36"/>
    <mergeCell ref="A78:E78"/>
    <mergeCell ref="A23:E23"/>
  </mergeCells>
  <conditionalFormatting sqref="E5:E11 E14:E21">
    <cfRule type="cellIs" dxfId="24" priority="1" stopIfTrue="1" operator="between">
      <formula>0.009</formula>
      <formula>-0.009</formula>
    </cfRule>
  </conditionalFormatting>
  <hyperlinks>
    <hyperlink ref="A44" r:id="rId1" tooltip="https://www.franklintempletonindia.com/investor/reports"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8"/>
  <sheetViews>
    <sheetView zoomScaleNormal="100" zoomScaleSheetLayoutView="106"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2.85546875" style="10" customWidth="1"/>
    <col min="6" max="6" width="13.5703125" style="11" bestFit="1" customWidth="1"/>
    <col min="7" max="7" width="12.42578125" style="10" customWidth="1"/>
    <col min="8" max="8" width="9.28515625" style="7"/>
    <col min="9" max="13" width="9.28515625" style="7" customWidth="1"/>
    <col min="14" max="16384" width="9.28515625" style="7"/>
  </cols>
  <sheetData>
    <row r="1" spans="1:9" s="1" customFormat="1" ht="15" customHeight="1" x14ac:dyDescent="0.2">
      <c r="A1" s="82" t="s">
        <v>1074</v>
      </c>
      <c r="B1" s="83"/>
      <c r="C1" s="83"/>
      <c r="D1" s="83"/>
      <c r="E1" s="83"/>
      <c r="F1" s="83"/>
      <c r="G1" s="83"/>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1075</v>
      </c>
      <c r="D4" s="13" t="s">
        <v>1</v>
      </c>
      <c r="E4" s="54" t="s">
        <v>6</v>
      </c>
      <c r="F4" s="12" t="s">
        <v>3</v>
      </c>
      <c r="G4" s="12" t="s">
        <v>5</v>
      </c>
    </row>
    <row r="5" spans="1:9" x14ac:dyDescent="0.2">
      <c r="A5" s="16" t="s">
        <v>24</v>
      </c>
      <c r="B5" s="17"/>
      <c r="C5" s="17"/>
      <c r="D5" s="17"/>
      <c r="E5" s="18"/>
      <c r="F5" s="19"/>
      <c r="G5" s="18"/>
    </row>
    <row r="6" spans="1:9" x14ac:dyDescent="0.2">
      <c r="A6" s="20" t="s">
        <v>1076</v>
      </c>
      <c r="B6" s="21"/>
      <c r="C6" s="21"/>
      <c r="D6" s="21"/>
      <c r="E6" s="22"/>
      <c r="F6" s="23"/>
      <c r="G6" s="22"/>
    </row>
    <row r="7" spans="1:9" x14ac:dyDescent="0.2">
      <c r="A7" s="21" t="s">
        <v>1077</v>
      </c>
      <c r="B7" s="21" t="s">
        <v>1078</v>
      </c>
      <c r="C7" s="21" t="s">
        <v>1079</v>
      </c>
      <c r="D7" s="24">
        <v>600</v>
      </c>
      <c r="E7" s="22">
        <v>0</v>
      </c>
      <c r="F7" s="22">
        <v>0</v>
      </c>
      <c r="G7" s="22">
        <v>0</v>
      </c>
    </row>
    <row r="8" spans="1:9" x14ac:dyDescent="0.2">
      <c r="A8" s="21" t="s">
        <v>1080</v>
      </c>
      <c r="B8" s="21" t="s">
        <v>1081</v>
      </c>
      <c r="C8" s="21" t="s">
        <v>1079</v>
      </c>
      <c r="D8" s="24">
        <v>250</v>
      </c>
      <c r="E8" s="22">
        <v>0</v>
      </c>
      <c r="F8" s="22">
        <v>0</v>
      </c>
      <c r="G8" s="22">
        <v>0</v>
      </c>
    </row>
    <row r="9" spans="1:9" x14ac:dyDescent="0.2">
      <c r="A9" s="21" t="s">
        <v>1082</v>
      </c>
      <c r="B9" s="21" t="s">
        <v>1083</v>
      </c>
      <c r="C9" s="21" t="s">
        <v>1079</v>
      </c>
      <c r="D9" s="24">
        <v>250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E16-(E10)</f>
        <v>0</v>
      </c>
      <c r="F14" s="25">
        <f>F16-(F10)</f>
        <v>0</v>
      </c>
      <c r="G14" s="25"/>
      <c r="H14" s="14"/>
      <c r="I14" s="14"/>
    </row>
    <row r="15" spans="1:9" x14ac:dyDescent="0.2">
      <c r="A15" s="20"/>
      <c r="B15" s="20"/>
      <c r="C15" s="20"/>
      <c r="D15" s="20"/>
      <c r="E15" s="25"/>
      <c r="F15" s="26"/>
      <c r="G15" s="25"/>
      <c r="H15" s="14"/>
      <c r="I15" s="14"/>
    </row>
    <row r="16" spans="1:9" x14ac:dyDescent="0.2">
      <c r="A16" s="27" t="s">
        <v>30</v>
      </c>
      <c r="B16" s="27"/>
      <c r="C16" s="27"/>
      <c r="D16" s="27"/>
      <c r="E16" s="28">
        <v>0</v>
      </c>
      <c r="F16" s="28">
        <v>0</v>
      </c>
      <c r="G16" s="28"/>
      <c r="H16" s="14"/>
      <c r="I16" s="14"/>
    </row>
    <row r="18" spans="1:7" x14ac:dyDescent="0.2">
      <c r="A18" s="14" t="s">
        <v>33</v>
      </c>
    </row>
    <row r="19" spans="1:7" x14ac:dyDescent="0.2">
      <c r="A19" s="14" t="s">
        <v>1084</v>
      </c>
    </row>
    <row r="20" spans="1:7" ht="36.75" customHeight="1" x14ac:dyDescent="0.25">
      <c r="A20" s="89" t="s">
        <v>1085</v>
      </c>
      <c r="B20" s="90"/>
      <c r="C20" s="90"/>
      <c r="D20" s="90"/>
      <c r="E20" s="90"/>
      <c r="F20" s="90"/>
      <c r="G20" s="90"/>
    </row>
    <row r="22" spans="1:7" x14ac:dyDescent="0.2">
      <c r="A22" s="14" t="s">
        <v>34</v>
      </c>
    </row>
    <row r="23" spans="1:7" x14ac:dyDescent="0.2">
      <c r="A23" s="14" t="s">
        <v>35</v>
      </c>
    </row>
    <row r="24" spans="1:7" x14ac:dyDescent="0.2">
      <c r="A24" s="14" t="s">
        <v>36</v>
      </c>
      <c r="B24" s="14"/>
      <c r="C24" s="30" t="s">
        <v>38</v>
      </c>
      <c r="D24" s="14" t="s">
        <v>1086</v>
      </c>
    </row>
    <row r="25" spans="1:7" x14ac:dyDescent="0.2">
      <c r="A25" s="7" t="s">
        <v>71</v>
      </c>
      <c r="C25" s="61" t="s">
        <v>1087</v>
      </c>
      <c r="D25" s="31">
        <v>94.787999999999997</v>
      </c>
    </row>
    <row r="26" spans="1:7" x14ac:dyDescent="0.2">
      <c r="A26" s="7" t="s">
        <v>73</v>
      </c>
      <c r="C26" s="61" t="s">
        <v>1087</v>
      </c>
      <c r="D26" s="31">
        <v>15.6675</v>
      </c>
    </row>
    <row r="27" spans="1:7" x14ac:dyDescent="0.2">
      <c r="A27" s="7" t="s">
        <v>72</v>
      </c>
      <c r="C27" s="61" t="s">
        <v>1087</v>
      </c>
      <c r="D27" s="31">
        <v>84.032899999999998</v>
      </c>
    </row>
    <row r="28" spans="1:7" x14ac:dyDescent="0.2">
      <c r="A28" s="7" t="s">
        <v>74</v>
      </c>
      <c r="C28" s="61" t="s">
        <v>1087</v>
      </c>
      <c r="D28" s="31">
        <v>14.163500000000001</v>
      </c>
    </row>
    <row r="30" spans="1:7" x14ac:dyDescent="0.2">
      <c r="A30" s="7" t="s">
        <v>39</v>
      </c>
    </row>
    <row r="31" spans="1:7" x14ac:dyDescent="0.2">
      <c r="A31" s="7" t="s">
        <v>1088</v>
      </c>
    </row>
    <row r="33" spans="1:7" x14ac:dyDescent="0.2">
      <c r="A33" s="14" t="s">
        <v>40</v>
      </c>
      <c r="D33" s="30" t="s">
        <v>41</v>
      </c>
    </row>
    <row r="35" spans="1:7" x14ac:dyDescent="0.2">
      <c r="A35" s="14" t="s">
        <v>878</v>
      </c>
      <c r="D35" s="79" t="s">
        <v>1087</v>
      </c>
    </row>
    <row r="36" spans="1:7" x14ac:dyDescent="0.2">
      <c r="A36" s="7" t="s">
        <v>1089</v>
      </c>
      <c r="D36" s="32"/>
    </row>
    <row r="37" spans="1:7" x14ac:dyDescent="0.2">
      <c r="D37" s="32"/>
    </row>
    <row r="38" spans="1:7" x14ac:dyDescent="0.2">
      <c r="A38" s="14" t="s">
        <v>1171</v>
      </c>
      <c r="D38" s="30" t="s">
        <v>41</v>
      </c>
    </row>
    <row r="39" spans="1:7" x14ac:dyDescent="0.2">
      <c r="A39" s="7" t="s">
        <v>1090</v>
      </c>
    </row>
    <row r="40" spans="1:7" x14ac:dyDescent="0.2">
      <c r="A40" s="50" t="s">
        <v>1091</v>
      </c>
    </row>
    <row r="42" spans="1:7" ht="25.5" customHeight="1" x14ac:dyDescent="0.25">
      <c r="A42" s="89" t="s">
        <v>1092</v>
      </c>
      <c r="B42" s="90"/>
      <c r="C42" s="90"/>
      <c r="D42" s="90"/>
      <c r="E42" s="90"/>
      <c r="F42" s="90"/>
      <c r="G42" s="90"/>
    </row>
    <row r="44" spans="1:7" ht="45.75" customHeight="1" x14ac:dyDescent="0.25">
      <c r="A44" s="89" t="s">
        <v>1093</v>
      </c>
      <c r="B44" s="90"/>
      <c r="C44" s="90"/>
      <c r="D44" s="90"/>
      <c r="E44" s="90"/>
      <c r="F44" s="90"/>
      <c r="G44" s="90"/>
    </row>
    <row r="46" spans="1:7" ht="35.25" customHeight="1" x14ac:dyDescent="0.25">
      <c r="A46" s="89" t="s">
        <v>1094</v>
      </c>
      <c r="B46" s="90"/>
      <c r="C46" s="90"/>
      <c r="D46" s="90"/>
      <c r="E46" s="90"/>
      <c r="F46" s="90"/>
      <c r="G46" s="90"/>
    </row>
    <row r="47" spans="1:7" x14ac:dyDescent="0.2">
      <c r="A47" s="50" t="s">
        <v>1095</v>
      </c>
    </row>
    <row r="49" spans="1:11" ht="27" customHeight="1" x14ac:dyDescent="0.25">
      <c r="A49" s="89" t="s">
        <v>1096</v>
      </c>
      <c r="B49" s="90"/>
      <c r="C49" s="90"/>
      <c r="D49" s="90"/>
      <c r="E49" s="90"/>
      <c r="F49" s="90"/>
      <c r="G49" s="90"/>
    </row>
    <row r="51" spans="1:11" x14ac:dyDescent="0.2">
      <c r="A51" s="14" t="s">
        <v>1097</v>
      </c>
    </row>
    <row r="52" spans="1:11" ht="46.5" customHeight="1" x14ac:dyDescent="0.25">
      <c r="A52" s="95" t="s">
        <v>1098</v>
      </c>
      <c r="B52" s="87"/>
      <c r="C52" s="87"/>
      <c r="D52" s="87"/>
      <c r="E52" s="87"/>
      <c r="F52" s="87"/>
      <c r="G52" s="87"/>
    </row>
    <row r="53" spans="1:11" x14ac:dyDescent="0.2">
      <c r="A53" s="52"/>
    </row>
    <row r="54" spans="1:11" ht="24.75" customHeight="1" x14ac:dyDescent="0.2">
      <c r="A54" s="86" t="s">
        <v>1099</v>
      </c>
      <c r="B54" s="86"/>
      <c r="C54" s="86"/>
      <c r="D54" s="86"/>
      <c r="E54" s="86"/>
      <c r="F54" s="86"/>
      <c r="G54" s="86"/>
    </row>
    <row r="56" spans="1:11" s="1" customFormat="1" ht="15" x14ac:dyDescent="0.2">
      <c r="A56" s="82" t="s">
        <v>1100</v>
      </c>
      <c r="B56" s="83"/>
      <c r="C56" s="83"/>
      <c r="D56" s="83"/>
      <c r="E56" s="83"/>
      <c r="F56" s="83"/>
      <c r="G56" s="83"/>
      <c r="I56" s="5"/>
      <c r="J56" s="5"/>
      <c r="K56" s="5"/>
    </row>
    <row r="57" spans="1:11" ht="12" x14ac:dyDescent="0.2">
      <c r="A57" s="8" t="s">
        <v>7</v>
      </c>
      <c r="I57" s="5"/>
      <c r="J57" s="5"/>
      <c r="K57" s="5"/>
    </row>
    <row r="58" spans="1:11" s="1" customFormat="1" ht="33.75" x14ac:dyDescent="0.2">
      <c r="A58" s="6" t="s">
        <v>2</v>
      </c>
      <c r="B58" s="6" t="s">
        <v>0</v>
      </c>
      <c r="C58" s="13" t="s">
        <v>32</v>
      </c>
      <c r="D58" s="13" t="s">
        <v>1</v>
      </c>
      <c r="E58" s="54" t="s">
        <v>6</v>
      </c>
      <c r="F58" s="12" t="s">
        <v>3</v>
      </c>
      <c r="G58" s="12" t="s">
        <v>5</v>
      </c>
    </row>
    <row r="59" spans="1:11" x14ac:dyDescent="0.2">
      <c r="A59" s="16" t="s">
        <v>24</v>
      </c>
      <c r="B59" s="17"/>
      <c r="C59" s="17"/>
      <c r="D59" s="17"/>
      <c r="E59" s="18"/>
      <c r="F59" s="19"/>
      <c r="G59" s="18"/>
    </row>
    <row r="60" spans="1:11" x14ac:dyDescent="0.2">
      <c r="A60" s="20" t="s">
        <v>25</v>
      </c>
      <c r="B60" s="21"/>
      <c r="C60" s="21"/>
      <c r="D60" s="21"/>
      <c r="E60" s="22"/>
      <c r="F60" s="23"/>
      <c r="G60" s="22"/>
    </row>
    <row r="61" spans="1:11" x14ac:dyDescent="0.2">
      <c r="A61" s="21" t="s">
        <v>1101</v>
      </c>
      <c r="B61" s="21" t="s">
        <v>1102</v>
      </c>
      <c r="C61" s="21" t="s">
        <v>1103</v>
      </c>
      <c r="D61" s="24">
        <v>940</v>
      </c>
      <c r="E61" s="25">
        <v>2818.1959726</v>
      </c>
      <c r="F61" s="23">
        <v>100</v>
      </c>
      <c r="G61" s="22">
        <v>4.165</v>
      </c>
    </row>
    <row r="62" spans="1:11" x14ac:dyDescent="0.2">
      <c r="A62" s="20" t="s">
        <v>26</v>
      </c>
      <c r="B62" s="20"/>
      <c r="C62" s="20"/>
      <c r="D62" s="20"/>
      <c r="E62" s="25">
        <f>SUM(E60:E61)</f>
        <v>2818.1959726</v>
      </c>
      <c r="F62" s="26">
        <f>SUM(F60:F61)</f>
        <v>100</v>
      </c>
      <c r="G62" s="25"/>
      <c r="H62" s="14"/>
      <c r="I62" s="14"/>
    </row>
    <row r="63" spans="1:11" x14ac:dyDescent="0.2">
      <c r="A63" s="21"/>
      <c r="B63" s="21"/>
      <c r="C63" s="21"/>
      <c r="D63" s="21"/>
      <c r="E63" s="22"/>
      <c r="F63" s="23"/>
      <c r="G63" s="22"/>
    </row>
    <row r="64" spans="1:11" x14ac:dyDescent="0.2">
      <c r="A64" s="20" t="s">
        <v>29</v>
      </c>
      <c r="B64" s="20"/>
      <c r="C64" s="20"/>
      <c r="D64" s="20"/>
      <c r="E64" s="25">
        <v>2818.1959726</v>
      </c>
      <c r="F64" s="26">
        <f>F62</f>
        <v>100</v>
      </c>
      <c r="G64" s="25"/>
      <c r="H64" s="14"/>
      <c r="I64" s="14"/>
    </row>
    <row r="65" spans="1:9" x14ac:dyDescent="0.2">
      <c r="A65" s="20"/>
      <c r="B65" s="20"/>
      <c r="C65" s="20"/>
      <c r="D65" s="20"/>
      <c r="E65" s="25"/>
      <c r="F65" s="26"/>
      <c r="G65" s="25"/>
      <c r="H65" s="14"/>
      <c r="I65" s="14"/>
    </row>
    <row r="66" spans="1:9" x14ac:dyDescent="0.2">
      <c r="A66" s="20" t="s">
        <v>31</v>
      </c>
      <c r="B66" s="20"/>
      <c r="C66" s="20"/>
      <c r="D66" s="20"/>
      <c r="E66" s="62">
        <v>0</v>
      </c>
      <c r="F66" s="62">
        <v>0</v>
      </c>
      <c r="G66" s="25"/>
      <c r="H66" s="14"/>
      <c r="I66" s="14"/>
    </row>
    <row r="67" spans="1:9" x14ac:dyDescent="0.2">
      <c r="A67" s="20"/>
      <c r="B67" s="20"/>
      <c r="C67" s="20"/>
      <c r="D67" s="20"/>
      <c r="E67" s="25"/>
      <c r="F67" s="26"/>
      <c r="G67" s="25"/>
      <c r="H67" s="14"/>
      <c r="I67" s="14"/>
    </row>
    <row r="68" spans="1:9" x14ac:dyDescent="0.2">
      <c r="A68" s="27" t="s">
        <v>30</v>
      </c>
      <c r="B68" s="27"/>
      <c r="C68" s="27"/>
      <c r="D68" s="27"/>
      <c r="E68" s="28">
        <v>2818.1959726</v>
      </c>
      <c r="F68" s="29">
        <v>100</v>
      </c>
      <c r="G68" s="28"/>
      <c r="H68" s="14"/>
      <c r="I68" s="14"/>
    </row>
    <row r="70" spans="1:9" x14ac:dyDescent="0.2">
      <c r="A70" s="14" t="s">
        <v>33</v>
      </c>
    </row>
    <row r="71" spans="1:9" x14ac:dyDescent="0.2">
      <c r="A71" s="14" t="s">
        <v>1104</v>
      </c>
    </row>
    <row r="72" spans="1:9" x14ac:dyDescent="0.2">
      <c r="A72" s="96" t="s">
        <v>1105</v>
      </c>
      <c r="B72" s="96"/>
      <c r="C72" s="96"/>
      <c r="D72" s="96"/>
      <c r="E72" s="96"/>
      <c r="F72" s="96"/>
      <c r="G72" s="96"/>
    </row>
    <row r="74" spans="1:9" x14ac:dyDescent="0.2">
      <c r="A74" s="14" t="s">
        <v>34</v>
      </c>
    </row>
    <row r="75" spans="1:9" x14ac:dyDescent="0.2">
      <c r="A75" s="14" t="s">
        <v>35</v>
      </c>
    </row>
    <row r="76" spans="1:9" x14ac:dyDescent="0.2">
      <c r="A76" s="14" t="s">
        <v>36</v>
      </c>
      <c r="B76" s="14"/>
      <c r="C76" s="30" t="s">
        <v>38</v>
      </c>
      <c r="D76" s="14" t="s">
        <v>37</v>
      </c>
    </row>
    <row r="77" spans="1:9" x14ac:dyDescent="0.2">
      <c r="A77" s="7" t="s">
        <v>71</v>
      </c>
      <c r="C77" s="31">
        <v>0.75629999999999997</v>
      </c>
      <c r="D77" s="31">
        <v>0.81159999999999999</v>
      </c>
    </row>
    <row r="78" spans="1:9" x14ac:dyDescent="0.2">
      <c r="A78" s="7" t="s">
        <v>73</v>
      </c>
      <c r="C78" s="31">
        <v>0.1275</v>
      </c>
      <c r="D78" s="31">
        <v>0.13689999999999999</v>
      </c>
    </row>
    <row r="79" spans="1:9" x14ac:dyDescent="0.2">
      <c r="A79" s="7" t="s">
        <v>72</v>
      </c>
      <c r="C79" s="31">
        <v>0.80110000000000003</v>
      </c>
      <c r="D79" s="31">
        <v>0.85970000000000002</v>
      </c>
    </row>
    <row r="80" spans="1:9" x14ac:dyDescent="0.2">
      <c r="A80" s="7" t="s">
        <v>74</v>
      </c>
      <c r="C80" s="31">
        <v>0.1376</v>
      </c>
      <c r="D80" s="31">
        <v>0.14760000000000001</v>
      </c>
    </row>
    <row r="82" spans="1:9" x14ac:dyDescent="0.2">
      <c r="A82" s="7" t="s">
        <v>39</v>
      </c>
    </row>
    <row r="84" spans="1:9" x14ac:dyDescent="0.2">
      <c r="A84" s="14" t="s">
        <v>1174</v>
      </c>
      <c r="D84" s="30" t="s">
        <v>41</v>
      </c>
    </row>
    <row r="85" spans="1:9" x14ac:dyDescent="0.2">
      <c r="A85" s="7" t="s">
        <v>1090</v>
      </c>
    </row>
    <row r="86" spans="1:9" x14ac:dyDescent="0.2">
      <c r="A86" s="50" t="s">
        <v>1091</v>
      </c>
    </row>
    <row r="88" spans="1:9" s="1" customFormat="1" ht="15" x14ac:dyDescent="0.2">
      <c r="A88" s="82" t="s">
        <v>1106</v>
      </c>
      <c r="B88" s="83"/>
      <c r="C88" s="83"/>
      <c r="D88" s="83"/>
      <c r="E88" s="83"/>
      <c r="F88" s="83"/>
      <c r="G88" s="83"/>
    </row>
    <row r="89" spans="1:9" x14ac:dyDescent="0.2">
      <c r="A89" s="8" t="s">
        <v>7</v>
      </c>
    </row>
    <row r="90" spans="1:9" s="1" customFormat="1" ht="33.75" x14ac:dyDescent="0.2">
      <c r="A90" s="6" t="s">
        <v>2</v>
      </c>
      <c r="B90" s="6" t="s">
        <v>0</v>
      </c>
      <c r="C90" s="13" t="s">
        <v>32</v>
      </c>
      <c r="D90" s="13" t="s">
        <v>1</v>
      </c>
      <c r="E90" s="54" t="s">
        <v>6</v>
      </c>
      <c r="F90" s="12" t="s">
        <v>3</v>
      </c>
      <c r="G90" s="12" t="s">
        <v>5</v>
      </c>
    </row>
    <row r="91" spans="1:9" x14ac:dyDescent="0.2">
      <c r="A91" s="16" t="s">
        <v>24</v>
      </c>
      <c r="B91" s="17"/>
      <c r="C91" s="17"/>
      <c r="D91" s="17"/>
      <c r="E91" s="18"/>
      <c r="F91" s="19"/>
      <c r="G91" s="18"/>
    </row>
    <row r="92" spans="1:9" x14ac:dyDescent="0.2">
      <c r="A92" s="20" t="s">
        <v>25</v>
      </c>
      <c r="B92" s="21"/>
      <c r="C92" s="21"/>
      <c r="D92" s="21"/>
      <c r="E92" s="22"/>
      <c r="F92" s="23"/>
      <c r="G92" s="22"/>
    </row>
    <row r="93" spans="1:9" ht="22.5" x14ac:dyDescent="0.2">
      <c r="A93" s="21" t="s">
        <v>1107</v>
      </c>
      <c r="B93" s="21" t="s">
        <v>1108</v>
      </c>
      <c r="C93" s="63" t="s">
        <v>1109</v>
      </c>
      <c r="D93" s="24">
        <v>682</v>
      </c>
      <c r="E93" s="22">
        <v>0</v>
      </c>
      <c r="F93" s="23">
        <v>100</v>
      </c>
      <c r="G93" s="22">
        <v>0</v>
      </c>
    </row>
    <row r="94" spans="1:9" x14ac:dyDescent="0.2">
      <c r="A94" s="20" t="s">
        <v>26</v>
      </c>
      <c r="B94" s="20"/>
      <c r="C94" s="20"/>
      <c r="D94" s="20"/>
      <c r="E94" s="25">
        <v>0</v>
      </c>
      <c r="F94" s="26">
        <v>100</v>
      </c>
      <c r="G94" s="25"/>
      <c r="H94" s="14"/>
      <c r="I94" s="14"/>
    </row>
    <row r="95" spans="1:9" x14ac:dyDescent="0.2">
      <c r="A95" s="21"/>
      <c r="B95" s="21"/>
      <c r="C95" s="21"/>
      <c r="D95" s="21"/>
      <c r="E95" s="22"/>
      <c r="F95" s="23"/>
      <c r="G95" s="22"/>
    </row>
    <row r="96" spans="1:9" x14ac:dyDescent="0.2">
      <c r="A96" s="20" t="s">
        <v>29</v>
      </c>
      <c r="B96" s="20"/>
      <c r="C96" s="20"/>
      <c r="D96" s="20"/>
      <c r="E96" s="25">
        <v>0</v>
      </c>
      <c r="F96" s="26">
        <v>100</v>
      </c>
      <c r="G96" s="25"/>
      <c r="H96" s="14"/>
      <c r="I96" s="14"/>
    </row>
    <row r="97" spans="1:9" x14ac:dyDescent="0.2">
      <c r="A97" s="20"/>
      <c r="B97" s="20"/>
      <c r="C97" s="20"/>
      <c r="D97" s="20"/>
      <c r="E97" s="25"/>
      <c r="F97" s="26"/>
      <c r="G97" s="25"/>
      <c r="H97" s="14"/>
      <c r="I97" s="14"/>
    </row>
    <row r="98" spans="1:9" x14ac:dyDescent="0.2">
      <c r="A98" s="20" t="s">
        <v>31</v>
      </c>
      <c r="B98" s="20"/>
      <c r="C98" s="20"/>
      <c r="D98" s="20"/>
      <c r="E98" s="62">
        <v>0</v>
      </c>
      <c r="F98" s="62">
        <v>0</v>
      </c>
      <c r="G98" s="25"/>
      <c r="H98" s="14"/>
      <c r="I98" s="14"/>
    </row>
    <row r="99" spans="1:9" x14ac:dyDescent="0.2">
      <c r="A99" s="20"/>
      <c r="B99" s="20"/>
      <c r="C99" s="20"/>
      <c r="D99" s="20"/>
      <c r="E99" s="25"/>
      <c r="F99" s="26"/>
      <c r="G99" s="25"/>
      <c r="H99" s="14"/>
      <c r="I99" s="14"/>
    </row>
    <row r="100" spans="1:9" x14ac:dyDescent="0.2">
      <c r="A100" s="27" t="s">
        <v>30</v>
      </c>
      <c r="B100" s="27"/>
      <c r="C100" s="27"/>
      <c r="D100" s="27"/>
      <c r="E100" s="28">
        <v>3.9999999999999998E-7</v>
      </c>
      <c r="F100" s="29">
        <v>100</v>
      </c>
      <c r="G100" s="28"/>
      <c r="H100" s="14"/>
      <c r="I100" s="14"/>
    </row>
    <row r="102" spans="1:9" x14ac:dyDescent="0.2">
      <c r="A102" s="14" t="s">
        <v>33</v>
      </c>
    </row>
    <row r="103" spans="1:9" x14ac:dyDescent="0.2">
      <c r="A103" s="14" t="s">
        <v>1104</v>
      </c>
    </row>
    <row r="104" spans="1:9" ht="25.5" customHeight="1" x14ac:dyDescent="0.2">
      <c r="A104" s="94" t="s">
        <v>1110</v>
      </c>
      <c r="B104" s="94"/>
      <c r="C104" s="94"/>
      <c r="D104" s="94"/>
      <c r="E104" s="94"/>
      <c r="F104" s="94"/>
      <c r="G104" s="94"/>
    </row>
    <row r="106" spans="1:9" x14ac:dyDescent="0.2">
      <c r="A106" s="14" t="s">
        <v>34</v>
      </c>
    </row>
    <row r="107" spans="1:9" x14ac:dyDescent="0.2">
      <c r="A107" s="14" t="s">
        <v>35</v>
      </c>
    </row>
    <row r="108" spans="1:9" x14ac:dyDescent="0.2">
      <c r="A108" s="14" t="s">
        <v>36</v>
      </c>
      <c r="B108" s="14"/>
      <c r="C108" s="30" t="s">
        <v>38</v>
      </c>
      <c r="D108" s="14" t="s">
        <v>37</v>
      </c>
    </row>
    <row r="109" spans="1:9" x14ac:dyDescent="0.2">
      <c r="A109" s="7" t="s">
        <v>71</v>
      </c>
      <c r="C109" s="31">
        <v>0</v>
      </c>
      <c r="D109" s="31">
        <v>0</v>
      </c>
    </row>
    <row r="110" spans="1:9" x14ac:dyDescent="0.2">
      <c r="A110" s="7" t="s">
        <v>73</v>
      </c>
      <c r="C110" s="31">
        <v>0</v>
      </c>
      <c r="D110" s="31">
        <v>0</v>
      </c>
    </row>
    <row r="111" spans="1:9" x14ac:dyDescent="0.2">
      <c r="A111" s="7" t="s">
        <v>72</v>
      </c>
      <c r="C111" s="31">
        <v>0</v>
      </c>
      <c r="D111" s="31">
        <v>0</v>
      </c>
    </row>
    <row r="112" spans="1:9" x14ac:dyDescent="0.2">
      <c r="A112" s="7" t="s">
        <v>74</v>
      </c>
      <c r="C112" s="31">
        <v>0</v>
      </c>
      <c r="D112" s="31">
        <v>0</v>
      </c>
    </row>
    <row r="114" spans="1:9" x14ac:dyDescent="0.2">
      <c r="A114" s="7" t="s">
        <v>39</v>
      </c>
    </row>
    <row r="116" spans="1:9" s="10" customFormat="1" x14ac:dyDescent="0.2">
      <c r="A116" s="14" t="s">
        <v>1174</v>
      </c>
      <c r="B116" s="7"/>
      <c r="C116" s="7"/>
      <c r="D116" s="30" t="s">
        <v>41</v>
      </c>
      <c r="F116" s="11"/>
      <c r="H116" s="7"/>
      <c r="I116" s="7"/>
    </row>
    <row r="117" spans="1:9" s="10" customFormat="1" x14ac:dyDescent="0.2">
      <c r="A117" s="7" t="s">
        <v>1090</v>
      </c>
      <c r="B117" s="7"/>
      <c r="C117" s="7"/>
      <c r="D117" s="7"/>
      <c r="F117" s="11"/>
      <c r="H117" s="7"/>
      <c r="I117" s="7"/>
    </row>
    <row r="118" spans="1:9" s="10" customFormat="1" x14ac:dyDescent="0.2">
      <c r="A118" s="50" t="s">
        <v>1091</v>
      </c>
      <c r="B118" s="7"/>
      <c r="C118" s="7"/>
      <c r="D118" s="7"/>
      <c r="F118" s="11"/>
      <c r="H118" s="7"/>
      <c r="I118" s="7"/>
    </row>
  </sheetData>
  <mergeCells count="12">
    <mergeCell ref="A104:G104"/>
    <mergeCell ref="A1:G1"/>
    <mergeCell ref="A20:G20"/>
    <mergeCell ref="A42:G42"/>
    <mergeCell ref="A44:G44"/>
    <mergeCell ref="A46:G46"/>
    <mergeCell ref="A49:G49"/>
    <mergeCell ref="A52:G52"/>
    <mergeCell ref="A54:G54"/>
    <mergeCell ref="A56:G56"/>
    <mergeCell ref="A72:G72"/>
    <mergeCell ref="A88:G88"/>
  </mergeCells>
  <conditionalFormatting sqref="F2:F3 F5:F6 F11 F13 F15 F17:F19 F21:F41 F43 F45 F47:F48 F50:F51 F53 F55 F57 F73:F87 F89 F105:F65530">
    <cfRule type="cellIs" dxfId="23" priority="5" stopIfTrue="1" operator="between">
      <formula>0.009</formula>
      <formula>-0.009</formula>
    </cfRule>
  </conditionalFormatting>
  <conditionalFormatting sqref="F59:F65">
    <cfRule type="cellIs" dxfId="22" priority="1" stopIfTrue="1" operator="between">
      <formula>0.009</formula>
      <formula>-0.009</formula>
    </cfRule>
  </conditionalFormatting>
  <conditionalFormatting sqref="F67:F71">
    <cfRule type="cellIs" dxfId="21" priority="4" stopIfTrue="1" operator="between">
      <formula>0.009</formula>
      <formula>-0.009</formula>
    </cfRule>
  </conditionalFormatting>
  <conditionalFormatting sqref="F91:F97">
    <cfRule type="cellIs" dxfId="20" priority="3" stopIfTrue="1" operator="between">
      <formula>0.009</formula>
      <formula>-0.009</formula>
    </cfRule>
  </conditionalFormatting>
  <conditionalFormatting sqref="F99:F103">
    <cfRule type="cellIs" dxfId="19" priority="2" stopIfTrue="1" operator="between">
      <formula>0.009</formula>
      <formula>-0.009</formula>
    </cfRule>
  </conditionalFormatting>
  <hyperlinks>
    <hyperlink ref="A40" r:id="rId1" tooltip="https://www.franklintempletonindia.com/investor/reports" xr:uid="{00000000-0004-0000-1E00-000000000000}"/>
    <hyperlink ref="A86" r:id="rId2" tooltip="https://www.franklintempletonindia.com/investor/reports" xr:uid="{00000000-0004-0000-1E00-000001000000}"/>
    <hyperlink ref="A47" r:id="rId3" xr:uid="{00000000-0004-0000-1E00-000002000000}"/>
    <hyperlink ref="A118" r:id="rId4" tooltip="https://www.franklintempletonindia.com/investor/reports"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6"/>
  <sheetViews>
    <sheetView showGridLines="0" zoomScaleNormal="100" zoomScaleSheetLayoutView="100" workbookViewId="0">
      <selection sqref="A1:G1"/>
    </sheetView>
  </sheetViews>
  <sheetFormatPr defaultColWidth="9.28515625" defaultRowHeight="11.25" x14ac:dyDescent="0.2"/>
  <cols>
    <col min="1" max="1" width="38.7109375" style="7" bestFit="1" customWidth="1"/>
    <col min="2" max="2" width="60" style="7" customWidth="1"/>
    <col min="3" max="3" width="15.28515625" style="7" bestFit="1" customWidth="1"/>
    <col min="4" max="4" width="14.7109375" style="7" bestFit="1" customWidth="1"/>
    <col min="5" max="5" width="22.85546875" style="10" customWidth="1"/>
    <col min="6" max="6" width="13.5703125" style="11" bestFit="1" customWidth="1"/>
    <col min="7" max="7" width="12.42578125" style="10" customWidth="1"/>
    <col min="8" max="16384" width="9.28515625" style="7"/>
  </cols>
  <sheetData>
    <row r="1" spans="1:9" s="1" customFormat="1" ht="15" customHeight="1" x14ac:dyDescent="0.2">
      <c r="A1" s="82" t="s">
        <v>1111</v>
      </c>
      <c r="B1" s="83"/>
      <c r="C1" s="83"/>
      <c r="D1" s="83"/>
      <c r="E1" s="83"/>
      <c r="F1" s="83"/>
      <c r="G1" s="83"/>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20" t="s">
        <v>31</v>
      </c>
      <c r="B5" s="20"/>
      <c r="C5" s="20"/>
      <c r="D5" s="20"/>
      <c r="E5" s="25">
        <v>0</v>
      </c>
      <c r="F5" s="64">
        <v>100</v>
      </c>
      <c r="G5" s="25"/>
      <c r="H5" s="14"/>
      <c r="I5" s="14"/>
    </row>
    <row r="6" spans="1:9" x14ac:dyDescent="0.2">
      <c r="A6" s="20"/>
      <c r="B6" s="20"/>
      <c r="C6" s="20"/>
      <c r="D6" s="20"/>
      <c r="E6" s="25"/>
      <c r="F6" s="26"/>
      <c r="G6" s="25"/>
      <c r="H6" s="14"/>
      <c r="I6" s="14"/>
    </row>
    <row r="7" spans="1:9" x14ac:dyDescent="0.2">
      <c r="A7" s="27" t="s">
        <v>30</v>
      </c>
      <c r="B7" s="27"/>
      <c r="C7" s="27"/>
      <c r="D7" s="27"/>
      <c r="E7" s="28">
        <v>0</v>
      </c>
      <c r="F7" s="28">
        <v>100</v>
      </c>
      <c r="G7" s="28"/>
      <c r="H7" s="14"/>
      <c r="I7" s="14"/>
    </row>
    <row r="9" spans="1:9" x14ac:dyDescent="0.2">
      <c r="A9" s="14" t="s">
        <v>34</v>
      </c>
    </row>
    <row r="10" spans="1:9" x14ac:dyDescent="0.2">
      <c r="A10" s="14" t="s">
        <v>35</v>
      </c>
    </row>
    <row r="11" spans="1:9" s="11" customFormat="1" x14ac:dyDescent="0.2">
      <c r="A11" s="14" t="s">
        <v>36</v>
      </c>
      <c r="B11" s="14"/>
      <c r="C11" s="30" t="s">
        <v>38</v>
      </c>
      <c r="D11" s="14" t="s">
        <v>1086</v>
      </c>
      <c r="E11" s="10"/>
      <c r="G11" s="10"/>
      <c r="H11" s="7"/>
      <c r="I11" s="7"/>
    </row>
    <row r="12" spans="1:9" s="11" customFormat="1" x14ac:dyDescent="0.2">
      <c r="A12" s="7" t="s">
        <v>71</v>
      </c>
      <c r="B12" s="7"/>
      <c r="C12" s="61" t="s">
        <v>1087</v>
      </c>
      <c r="D12" s="65">
        <v>32.607100000000003</v>
      </c>
      <c r="E12" s="10"/>
      <c r="G12" s="10"/>
      <c r="H12" s="7"/>
      <c r="I12" s="7"/>
    </row>
    <row r="13" spans="1:9" s="11" customFormat="1" x14ac:dyDescent="0.2">
      <c r="A13" s="7" t="s">
        <v>76</v>
      </c>
      <c r="B13" s="7"/>
      <c r="C13" s="61" t="s">
        <v>1087</v>
      </c>
      <c r="D13" s="65">
        <v>15.0351</v>
      </c>
      <c r="E13" s="10"/>
      <c r="G13" s="10"/>
      <c r="H13" s="7"/>
      <c r="I13" s="7"/>
    </row>
    <row r="14" spans="1:9" s="11" customFormat="1" x14ac:dyDescent="0.2">
      <c r="A14" s="7" t="s">
        <v>77</v>
      </c>
      <c r="B14" s="7"/>
      <c r="C14" s="61" t="s">
        <v>1087</v>
      </c>
      <c r="D14" s="65">
        <v>14.7667</v>
      </c>
      <c r="E14" s="10"/>
      <c r="G14" s="10"/>
      <c r="H14" s="7"/>
      <c r="I14" s="7"/>
    </row>
    <row r="15" spans="1:9" s="11" customFormat="1" x14ac:dyDescent="0.2">
      <c r="A15" s="7" t="s">
        <v>72</v>
      </c>
      <c r="B15" s="7"/>
      <c r="C15" s="61" t="s">
        <v>1087</v>
      </c>
      <c r="D15" s="65">
        <v>28.6858</v>
      </c>
      <c r="E15" s="10"/>
      <c r="G15" s="10"/>
      <c r="H15" s="7"/>
      <c r="I15" s="7"/>
    </row>
    <row r="16" spans="1:9" s="11" customFormat="1" x14ac:dyDescent="0.2">
      <c r="A16" s="7" t="s">
        <v>78</v>
      </c>
      <c r="B16" s="7"/>
      <c r="C16" s="61" t="s">
        <v>1087</v>
      </c>
      <c r="D16" s="65">
        <v>13.3317</v>
      </c>
      <c r="E16" s="10"/>
      <c r="G16" s="10"/>
      <c r="H16" s="7"/>
      <c r="I16" s="7"/>
    </row>
    <row r="17" spans="1:9" s="11" customFormat="1" x14ac:dyDescent="0.2">
      <c r="A17" s="7" t="s">
        <v>79</v>
      </c>
      <c r="B17" s="7"/>
      <c r="C17" s="61" t="s">
        <v>1087</v>
      </c>
      <c r="D17" s="65">
        <v>13.100899999999999</v>
      </c>
      <c r="E17" s="10"/>
      <c r="G17" s="10"/>
      <c r="H17" s="7"/>
      <c r="I17" s="7"/>
    </row>
    <row r="19" spans="1:9" s="11" customFormat="1" x14ac:dyDescent="0.2">
      <c r="A19" s="7" t="s">
        <v>39</v>
      </c>
      <c r="B19" s="7"/>
      <c r="C19" s="7"/>
      <c r="D19" s="7"/>
      <c r="E19" s="10"/>
      <c r="G19" s="10"/>
      <c r="H19" s="7"/>
      <c r="I19" s="7"/>
    </row>
    <row r="20" spans="1:9" x14ac:dyDescent="0.2">
      <c r="A20" s="7" t="s">
        <v>1088</v>
      </c>
    </row>
    <row r="22" spans="1:9" s="11" customFormat="1" x14ac:dyDescent="0.2">
      <c r="A22" s="14" t="s">
        <v>40</v>
      </c>
      <c r="B22" s="7"/>
      <c r="C22" s="7"/>
      <c r="D22" s="30" t="s">
        <v>41</v>
      </c>
      <c r="E22" s="10"/>
      <c r="G22" s="10"/>
      <c r="H22" s="7"/>
      <c r="I22" s="7"/>
    </row>
    <row r="24" spans="1:9" s="11" customFormat="1" x14ac:dyDescent="0.2">
      <c r="A24" s="14" t="s">
        <v>878</v>
      </c>
      <c r="B24" s="7"/>
      <c r="C24" s="7"/>
      <c r="D24" s="79" t="s">
        <v>1087</v>
      </c>
      <c r="E24" s="10"/>
      <c r="G24" s="10"/>
      <c r="H24" s="7"/>
      <c r="I24" s="7"/>
    </row>
    <row r="25" spans="1:9" s="11" customFormat="1" x14ac:dyDescent="0.2">
      <c r="A25" s="7" t="s">
        <v>1112</v>
      </c>
      <c r="B25" s="7"/>
      <c r="C25" s="7"/>
      <c r="D25" s="32"/>
      <c r="E25" s="10"/>
      <c r="G25" s="10"/>
      <c r="H25" s="7"/>
      <c r="I25" s="7"/>
    </row>
    <row r="27" spans="1:9" s="11" customFormat="1" x14ac:dyDescent="0.2">
      <c r="A27" s="14" t="s">
        <v>1171</v>
      </c>
      <c r="B27" s="7"/>
      <c r="C27" s="7"/>
      <c r="D27" s="30" t="s">
        <v>41</v>
      </c>
      <c r="E27" s="10"/>
      <c r="G27" s="10"/>
      <c r="H27" s="7"/>
      <c r="I27" s="7"/>
    </row>
    <row r="28" spans="1:9" s="11" customFormat="1" x14ac:dyDescent="0.2">
      <c r="A28" s="7" t="s">
        <v>1090</v>
      </c>
      <c r="B28" s="7"/>
      <c r="C28" s="7"/>
      <c r="D28" s="7"/>
      <c r="E28" s="10"/>
      <c r="G28" s="10"/>
      <c r="H28" s="7"/>
      <c r="I28" s="7"/>
    </row>
    <row r="29" spans="1:9" x14ac:dyDescent="0.2">
      <c r="A29" s="50" t="s">
        <v>1091</v>
      </c>
    </row>
    <row r="31" spans="1:9" ht="24.75" customHeight="1" x14ac:dyDescent="0.25">
      <c r="A31" s="89" t="s">
        <v>1113</v>
      </c>
      <c r="B31" s="90"/>
      <c r="C31" s="90"/>
      <c r="D31" s="90"/>
      <c r="E31" s="90"/>
      <c r="F31" s="90"/>
      <c r="G31" s="90"/>
    </row>
    <row r="33" spans="1:7" ht="39" customHeight="1" x14ac:dyDescent="0.25">
      <c r="A33" s="89" t="s">
        <v>1114</v>
      </c>
      <c r="B33" s="90"/>
      <c r="C33" s="90"/>
      <c r="D33" s="90"/>
      <c r="E33" s="90"/>
      <c r="F33" s="90"/>
      <c r="G33" s="90"/>
    </row>
    <row r="34" spans="1:7" x14ac:dyDescent="0.2">
      <c r="A34" s="50" t="s">
        <v>1095</v>
      </c>
    </row>
    <row r="36" spans="1:7" ht="24.75" customHeight="1" x14ac:dyDescent="0.25">
      <c r="A36" s="89" t="s">
        <v>1115</v>
      </c>
      <c r="B36" s="90"/>
      <c r="C36" s="90"/>
      <c r="D36" s="90"/>
      <c r="E36" s="90"/>
      <c r="F36" s="90"/>
      <c r="G36" s="90"/>
    </row>
    <row r="38" spans="1:7" x14ac:dyDescent="0.2">
      <c r="A38" s="14" t="s">
        <v>1116</v>
      </c>
    </row>
    <row r="39" spans="1:7" x14ac:dyDescent="0.2">
      <c r="A39" s="14"/>
    </row>
    <row r="40" spans="1:7" ht="47.25" customHeight="1" x14ac:dyDescent="0.2">
      <c r="A40" s="95" t="s">
        <v>1117</v>
      </c>
      <c r="B40" s="95"/>
      <c r="C40" s="95"/>
      <c r="D40" s="95"/>
      <c r="E40" s="95"/>
      <c r="F40" s="95"/>
      <c r="G40" s="95"/>
    </row>
    <row r="41" spans="1:7" x14ac:dyDescent="0.2">
      <c r="A41" s="14"/>
    </row>
    <row r="42" spans="1:7" ht="27" customHeight="1" x14ac:dyDescent="0.2">
      <c r="A42" s="86" t="s">
        <v>1099</v>
      </c>
      <c r="B42" s="86"/>
      <c r="C42" s="86"/>
      <c r="D42" s="86"/>
      <c r="E42" s="86"/>
      <c r="F42" s="86"/>
      <c r="G42" s="86"/>
    </row>
    <row r="44" spans="1:7" s="1" customFormat="1" ht="15" x14ac:dyDescent="0.2">
      <c r="A44" s="82" t="s">
        <v>1118</v>
      </c>
      <c r="B44" s="83"/>
      <c r="C44" s="83"/>
      <c r="D44" s="83"/>
      <c r="E44" s="83"/>
      <c r="F44" s="83"/>
      <c r="G44" s="83"/>
    </row>
    <row r="45" spans="1:7" x14ac:dyDescent="0.2">
      <c r="A45" s="8" t="s">
        <v>7</v>
      </c>
    </row>
    <row r="46" spans="1:7" s="1" customFormat="1" ht="33.75" x14ac:dyDescent="0.2">
      <c r="A46" s="6" t="s">
        <v>2</v>
      </c>
      <c r="B46" s="6" t="s">
        <v>0</v>
      </c>
      <c r="C46" s="13" t="s">
        <v>32</v>
      </c>
      <c r="D46" s="13" t="s">
        <v>1</v>
      </c>
      <c r="E46" s="54" t="s">
        <v>6</v>
      </c>
      <c r="F46" s="12" t="s">
        <v>3</v>
      </c>
      <c r="G46" s="12" t="s">
        <v>5</v>
      </c>
    </row>
    <row r="47" spans="1:7" x14ac:dyDescent="0.2">
      <c r="A47" s="16" t="s">
        <v>24</v>
      </c>
      <c r="B47" s="17"/>
      <c r="C47" s="17"/>
      <c r="D47" s="17"/>
      <c r="E47" s="18"/>
      <c r="F47" s="19"/>
      <c r="G47" s="18"/>
    </row>
    <row r="48" spans="1:7" x14ac:dyDescent="0.2">
      <c r="A48" s="20" t="s">
        <v>25</v>
      </c>
      <c r="B48" s="21"/>
      <c r="C48" s="21"/>
      <c r="D48" s="21"/>
      <c r="E48" s="22"/>
      <c r="F48" s="23"/>
      <c r="G48" s="22"/>
    </row>
    <row r="49" spans="1:9" x14ac:dyDescent="0.2">
      <c r="A49" s="21" t="s">
        <v>1101</v>
      </c>
      <c r="B49" s="21" t="s">
        <v>1102</v>
      </c>
      <c r="C49" s="21" t="s">
        <v>1103</v>
      </c>
      <c r="D49" s="24">
        <v>1510</v>
      </c>
      <c r="E49" s="25">
        <v>4527.1020411</v>
      </c>
      <c r="F49" s="23">
        <v>100.00000001195799</v>
      </c>
      <c r="G49" s="22">
        <v>4.165</v>
      </c>
    </row>
    <row r="50" spans="1:9" x14ac:dyDescent="0.2">
      <c r="A50" s="20" t="s">
        <v>26</v>
      </c>
      <c r="B50" s="20"/>
      <c r="C50" s="20"/>
      <c r="D50" s="20"/>
      <c r="E50" s="25">
        <f>SUM(E48:E49)</f>
        <v>4527.1020411</v>
      </c>
      <c r="F50" s="26">
        <f>SUM(F48:F49)</f>
        <v>100.00000001195799</v>
      </c>
      <c r="G50" s="25"/>
      <c r="H50" s="14"/>
      <c r="I50" s="14"/>
    </row>
    <row r="51" spans="1:9" x14ac:dyDescent="0.2">
      <c r="A51" s="21"/>
      <c r="B51" s="21"/>
      <c r="C51" s="21"/>
      <c r="D51" s="21"/>
      <c r="E51" s="22"/>
      <c r="F51" s="23"/>
      <c r="G51" s="22"/>
    </row>
    <row r="52" spans="1:9" x14ac:dyDescent="0.2">
      <c r="A52" s="20" t="s">
        <v>29</v>
      </c>
      <c r="B52" s="20"/>
      <c r="C52" s="20"/>
      <c r="D52" s="20"/>
      <c r="E52" s="25">
        <f>E50</f>
        <v>4527.1020411</v>
      </c>
      <c r="F52" s="26">
        <f>F50</f>
        <v>100.00000001195799</v>
      </c>
      <c r="G52" s="25"/>
      <c r="H52" s="14"/>
      <c r="I52" s="14"/>
    </row>
    <row r="53" spans="1:9" x14ac:dyDescent="0.2">
      <c r="A53" s="20"/>
      <c r="B53" s="20"/>
      <c r="C53" s="20"/>
      <c r="D53" s="20"/>
      <c r="E53" s="25"/>
      <c r="F53" s="26"/>
      <c r="G53" s="25"/>
      <c r="H53" s="14"/>
      <c r="I53" s="14"/>
    </row>
    <row r="54" spans="1:9" x14ac:dyDescent="0.2">
      <c r="A54" s="20" t="s">
        <v>31</v>
      </c>
      <c r="B54" s="20"/>
      <c r="C54" s="20"/>
      <c r="D54" s="20"/>
      <c r="E54" s="62">
        <v>0</v>
      </c>
      <c r="F54" s="62">
        <v>0</v>
      </c>
      <c r="G54" s="25"/>
      <c r="H54" s="14"/>
      <c r="I54" s="14"/>
    </row>
    <row r="55" spans="1:9" x14ac:dyDescent="0.2">
      <c r="A55" s="20"/>
      <c r="B55" s="20"/>
      <c r="C55" s="20"/>
      <c r="D55" s="20"/>
      <c r="E55" s="25"/>
      <c r="F55" s="26"/>
      <c r="G55" s="25"/>
      <c r="H55" s="14"/>
      <c r="I55" s="14"/>
    </row>
    <row r="56" spans="1:9" x14ac:dyDescent="0.2">
      <c r="A56" s="27" t="s">
        <v>30</v>
      </c>
      <c r="B56" s="27"/>
      <c r="C56" s="27"/>
      <c r="D56" s="27"/>
      <c r="E56" s="28">
        <v>4527.1020411</v>
      </c>
      <c r="F56" s="29">
        <v>100</v>
      </c>
      <c r="G56" s="28"/>
      <c r="H56" s="14"/>
      <c r="I56" s="14"/>
    </row>
    <row r="58" spans="1:9" x14ac:dyDescent="0.2">
      <c r="A58" s="14" t="s">
        <v>33</v>
      </c>
    </row>
    <row r="59" spans="1:9" x14ac:dyDescent="0.2">
      <c r="A59" s="51" t="s">
        <v>1104</v>
      </c>
    </row>
    <row r="60" spans="1:9" x14ac:dyDescent="0.2">
      <c r="A60" s="96" t="s">
        <v>1105</v>
      </c>
      <c r="B60" s="96"/>
      <c r="C60" s="96"/>
      <c r="D60" s="96"/>
      <c r="E60" s="96"/>
      <c r="F60" s="96"/>
      <c r="G60" s="96"/>
    </row>
    <row r="62" spans="1:9" x14ac:dyDescent="0.2">
      <c r="A62" s="14" t="s">
        <v>34</v>
      </c>
    </row>
    <row r="63" spans="1:9" x14ac:dyDescent="0.2">
      <c r="A63" s="14" t="s">
        <v>35</v>
      </c>
    </row>
    <row r="64" spans="1:9" x14ac:dyDescent="0.2">
      <c r="A64" s="14" t="s">
        <v>36</v>
      </c>
      <c r="B64" s="14"/>
      <c r="C64" s="30" t="s">
        <v>38</v>
      </c>
      <c r="D64" s="14" t="s">
        <v>37</v>
      </c>
    </row>
    <row r="65" spans="1:9" x14ac:dyDescent="0.2">
      <c r="A65" s="7" t="s">
        <v>71</v>
      </c>
      <c r="C65" s="31">
        <v>0.34</v>
      </c>
      <c r="D65" s="31">
        <v>0.36480000000000001</v>
      </c>
    </row>
    <row r="66" spans="1:9" s="10" customFormat="1" x14ac:dyDescent="0.2">
      <c r="A66" s="7" t="s">
        <v>76</v>
      </c>
      <c r="B66" s="7"/>
      <c r="C66" s="31">
        <v>0.15670000000000001</v>
      </c>
      <c r="D66" s="31">
        <v>0.16819999999999999</v>
      </c>
      <c r="F66" s="11"/>
      <c r="H66" s="7"/>
      <c r="I66" s="7"/>
    </row>
    <row r="67" spans="1:9" s="10" customFormat="1" x14ac:dyDescent="0.2">
      <c r="A67" s="7" t="s">
        <v>77</v>
      </c>
      <c r="B67" s="7"/>
      <c r="C67" s="31">
        <v>0.15390000000000001</v>
      </c>
      <c r="D67" s="31">
        <v>0.16520000000000001</v>
      </c>
      <c r="F67" s="11"/>
      <c r="H67" s="7"/>
      <c r="I67" s="7"/>
    </row>
    <row r="68" spans="1:9" s="10" customFormat="1" x14ac:dyDescent="0.2">
      <c r="A68" s="7" t="s">
        <v>72</v>
      </c>
      <c r="B68" s="7"/>
      <c r="C68" s="31">
        <v>0.34770000000000001</v>
      </c>
      <c r="D68" s="31">
        <v>0.37309999999999999</v>
      </c>
      <c r="F68" s="11"/>
      <c r="H68" s="7"/>
      <c r="I68" s="7"/>
    </row>
    <row r="69" spans="1:9" s="10" customFormat="1" x14ac:dyDescent="0.2">
      <c r="A69" s="7" t="s">
        <v>78</v>
      </c>
      <c r="B69" s="7"/>
      <c r="C69" s="31">
        <v>0.16159999999999999</v>
      </c>
      <c r="D69" s="31">
        <v>0.1734</v>
      </c>
      <c r="F69" s="11"/>
      <c r="H69" s="7"/>
      <c r="I69" s="7"/>
    </row>
    <row r="70" spans="1:9" s="10" customFormat="1" x14ac:dyDescent="0.2">
      <c r="A70" s="7" t="s">
        <v>79</v>
      </c>
      <c r="B70" s="7"/>
      <c r="C70" s="31">
        <v>0.1588</v>
      </c>
      <c r="D70" s="31">
        <v>0.1704</v>
      </c>
      <c r="F70" s="11"/>
      <c r="H70" s="7"/>
      <c r="I70" s="7"/>
    </row>
    <row r="72" spans="1:9" s="10" customFormat="1" x14ac:dyDescent="0.2">
      <c r="A72" s="7" t="s">
        <v>39</v>
      </c>
      <c r="B72" s="7"/>
      <c r="C72" s="7"/>
      <c r="D72" s="7"/>
      <c r="F72" s="11"/>
      <c r="H72" s="7"/>
      <c r="I72" s="7"/>
    </row>
    <row r="74" spans="1:9" s="10" customFormat="1" x14ac:dyDescent="0.2">
      <c r="A74" s="14" t="s">
        <v>1119</v>
      </c>
      <c r="B74" s="7"/>
      <c r="C74" s="7"/>
      <c r="D74" s="30" t="s">
        <v>41</v>
      </c>
      <c r="F74" s="11"/>
      <c r="H74" s="7"/>
      <c r="I74" s="7"/>
    </row>
    <row r="75" spans="1:9" s="10" customFormat="1" x14ac:dyDescent="0.2">
      <c r="A75" s="7" t="s">
        <v>1090</v>
      </c>
      <c r="B75" s="7"/>
      <c r="C75" s="7"/>
      <c r="D75" s="7"/>
      <c r="F75" s="11"/>
      <c r="H75" s="7"/>
      <c r="I75" s="7"/>
    </row>
    <row r="76" spans="1:9" s="10" customFormat="1" x14ac:dyDescent="0.2">
      <c r="A76" s="50" t="s">
        <v>1091</v>
      </c>
      <c r="B76" s="7"/>
      <c r="C76" s="7"/>
      <c r="D76" s="7"/>
      <c r="F76" s="11"/>
      <c r="H76" s="7"/>
      <c r="I76" s="7"/>
    </row>
  </sheetData>
  <mergeCells count="8">
    <mergeCell ref="A44:G44"/>
    <mergeCell ref="A60:G60"/>
    <mergeCell ref="A1:G1"/>
    <mergeCell ref="A31:G31"/>
    <mergeCell ref="A33:G33"/>
    <mergeCell ref="A36:G36"/>
    <mergeCell ref="A40:G40"/>
    <mergeCell ref="A42:G42"/>
  </mergeCells>
  <conditionalFormatting sqref="F2:F3 F6 F8:F30 F32 F34:F35 F37:F39 F41 F43 F45 F47:F53 F61:F65528">
    <cfRule type="cellIs" dxfId="18" priority="2" stopIfTrue="1" operator="between">
      <formula>0.009</formula>
      <formula>-0.009</formula>
    </cfRule>
  </conditionalFormatting>
  <conditionalFormatting sqref="F55:F59">
    <cfRule type="cellIs" dxfId="17" priority="1" stopIfTrue="1" operator="between">
      <formula>0.009</formula>
      <formula>-0.009</formula>
    </cfRule>
  </conditionalFormatting>
  <hyperlinks>
    <hyperlink ref="A29" r:id="rId1" tooltip="https://www.franklintempletonindia.com/investor/reports" xr:uid="{00000000-0004-0000-1F00-000000000000}"/>
    <hyperlink ref="A76" r:id="rId2" tooltip="https://www.franklintempletonindia.com/investor/reports" xr:uid="{00000000-0004-0000-1F00-000001000000}"/>
    <hyperlink ref="A34"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69"/>
  <sheetViews>
    <sheetView workbookViewId="0">
      <selection sqref="A1:G1"/>
    </sheetView>
  </sheetViews>
  <sheetFormatPr defaultColWidth="9.140625" defaultRowHeight="11.25" x14ac:dyDescent="0.2"/>
  <cols>
    <col min="1" max="1" width="38.7109375" style="7" bestFit="1" customWidth="1"/>
    <col min="2" max="2" width="58" style="7" bestFit="1" customWidth="1"/>
    <col min="3" max="3" width="1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1120</v>
      </c>
      <c r="B1" s="83"/>
      <c r="C1" s="83"/>
      <c r="D1" s="83"/>
      <c r="E1" s="83"/>
      <c r="F1" s="83"/>
      <c r="G1" s="83"/>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1121</v>
      </c>
      <c r="B7" s="21" t="s">
        <v>1122</v>
      </c>
      <c r="C7" s="21" t="s">
        <v>1123</v>
      </c>
      <c r="D7" s="24">
        <v>10648</v>
      </c>
      <c r="E7" s="22">
        <v>21691.749114800001</v>
      </c>
      <c r="F7" s="23">
        <v>49.626185827710898</v>
      </c>
      <c r="G7" s="22">
        <v>10.9346</v>
      </c>
    </row>
    <row r="8" spans="1:9" x14ac:dyDescent="0.2">
      <c r="A8" s="21" t="s">
        <v>1124</v>
      </c>
      <c r="B8" s="21" t="s">
        <v>1125</v>
      </c>
      <c r="C8" s="21" t="s">
        <v>1123</v>
      </c>
      <c r="D8" s="24">
        <v>8815</v>
      </c>
      <c r="E8" s="22">
        <v>17870.2838586</v>
      </c>
      <c r="F8" s="23">
        <v>40.883472460768601</v>
      </c>
      <c r="G8" s="22">
        <v>11.1435</v>
      </c>
    </row>
    <row r="9" spans="1:9" x14ac:dyDescent="0.2">
      <c r="A9" s="21" t="s">
        <v>1126</v>
      </c>
      <c r="B9" s="21" t="s">
        <v>1127</v>
      </c>
      <c r="C9" s="21" t="s">
        <v>1123</v>
      </c>
      <c r="D9" s="24">
        <v>535</v>
      </c>
      <c r="E9" s="22">
        <v>1078.9016085000001</v>
      </c>
      <c r="F9" s="23">
        <v>2.4683012619165101</v>
      </c>
      <c r="G9" s="22">
        <v>11.25</v>
      </c>
    </row>
    <row r="10" spans="1:9" x14ac:dyDescent="0.2">
      <c r="A10" s="20" t="s">
        <v>26</v>
      </c>
      <c r="B10" s="20"/>
      <c r="C10" s="20"/>
      <c r="D10" s="20"/>
      <c r="E10" s="25">
        <f>SUM(E6:E9)</f>
        <v>40640.934581899994</v>
      </c>
      <c r="F10" s="26">
        <f>SUM(F6:F9)</f>
        <v>92.977959550396008</v>
      </c>
      <c r="G10" s="25"/>
      <c r="H10" s="14"/>
      <c r="I10" s="14"/>
    </row>
    <row r="11" spans="1:9" x14ac:dyDescent="0.2">
      <c r="A11" s="21"/>
      <c r="B11" s="21"/>
      <c r="C11" s="21"/>
      <c r="D11" s="21"/>
      <c r="E11" s="22"/>
      <c r="F11" s="23"/>
      <c r="G11" s="22"/>
    </row>
    <row r="12" spans="1:9" x14ac:dyDescent="0.2">
      <c r="A12" s="20" t="s">
        <v>1076</v>
      </c>
      <c r="B12" s="21"/>
      <c r="C12" s="21"/>
      <c r="D12" s="21"/>
      <c r="E12" s="22"/>
      <c r="F12" s="23"/>
      <c r="G12" s="22"/>
    </row>
    <row r="13" spans="1:9" x14ac:dyDescent="0.2">
      <c r="A13" s="21" t="s">
        <v>1082</v>
      </c>
      <c r="B13" s="21" t="s">
        <v>1083</v>
      </c>
      <c r="C13" s="21" t="s">
        <v>1128</v>
      </c>
      <c r="D13" s="24">
        <v>1000</v>
      </c>
      <c r="E13" s="22">
        <v>0</v>
      </c>
      <c r="F13" s="22">
        <v>0</v>
      </c>
      <c r="G13" s="22">
        <v>0</v>
      </c>
    </row>
    <row r="14" spans="1:9" x14ac:dyDescent="0.2">
      <c r="A14" s="20" t="s">
        <v>26</v>
      </c>
      <c r="B14" s="20"/>
      <c r="C14" s="20"/>
      <c r="D14" s="20"/>
      <c r="E14" s="25">
        <f>SUM(E12:E13)</f>
        <v>0</v>
      </c>
      <c r="F14" s="25">
        <f>SUM(F12:F13)</f>
        <v>0</v>
      </c>
      <c r="G14" s="25"/>
      <c r="H14" s="14"/>
      <c r="I14" s="14"/>
    </row>
    <row r="15" spans="1:9" x14ac:dyDescent="0.2">
      <c r="A15" s="21"/>
      <c r="B15" s="21"/>
      <c r="C15" s="21"/>
      <c r="D15" s="21"/>
      <c r="E15" s="22"/>
      <c r="F15" s="23"/>
      <c r="G15" s="22"/>
    </row>
    <row r="16" spans="1:9" x14ac:dyDescent="0.2">
      <c r="A16" s="20" t="s">
        <v>27</v>
      </c>
      <c r="B16" s="21"/>
      <c r="C16" s="21"/>
      <c r="D16" s="21"/>
      <c r="E16" s="22"/>
      <c r="F16" s="23"/>
      <c r="G16" s="22"/>
    </row>
    <row r="17" spans="1:9" x14ac:dyDescent="0.2">
      <c r="A17" s="21" t="s">
        <v>1129</v>
      </c>
      <c r="B17" s="21" t="s">
        <v>1130</v>
      </c>
      <c r="C17" s="21" t="s">
        <v>28</v>
      </c>
      <c r="D17" s="24">
        <v>49082.646000000001</v>
      </c>
      <c r="E17" s="22">
        <v>1800.0646159999999</v>
      </c>
      <c r="F17" s="23">
        <v>4.1181714145197299</v>
      </c>
      <c r="G17" s="22">
        <v>6.7160000000000002</v>
      </c>
    </row>
    <row r="18" spans="1:9" x14ac:dyDescent="0.2">
      <c r="A18" s="20" t="s">
        <v>26</v>
      </c>
      <c r="B18" s="20"/>
      <c r="C18" s="20"/>
      <c r="D18" s="20"/>
      <c r="E18" s="25">
        <f>SUM(E17:E17)</f>
        <v>1800.0646159999999</v>
      </c>
      <c r="F18" s="26">
        <f>SUM(F17:F17)</f>
        <v>4.1181714145197299</v>
      </c>
      <c r="G18" s="25"/>
      <c r="H18" s="14"/>
      <c r="I18" s="14"/>
    </row>
    <row r="19" spans="1:9" x14ac:dyDescent="0.2">
      <c r="A19" s="21"/>
      <c r="B19" s="21"/>
      <c r="C19" s="21"/>
      <c r="D19" s="21"/>
      <c r="E19" s="22"/>
      <c r="F19" s="23"/>
      <c r="G19" s="22"/>
    </row>
    <row r="20" spans="1:9" x14ac:dyDescent="0.2">
      <c r="A20" s="20" t="s">
        <v>29</v>
      </c>
      <c r="B20" s="20"/>
      <c r="C20" s="20"/>
      <c r="D20" s="20"/>
      <c r="E20" s="25">
        <f>E10+E14+E18</f>
        <v>42440.999197899997</v>
      </c>
      <c r="F20" s="26">
        <f>F10+F14+F18</f>
        <v>97.096130964915744</v>
      </c>
      <c r="G20" s="25"/>
      <c r="H20" s="14"/>
      <c r="I20" s="14"/>
    </row>
    <row r="21" spans="1:9" x14ac:dyDescent="0.2">
      <c r="A21" s="20"/>
      <c r="B21" s="20"/>
      <c r="C21" s="20"/>
      <c r="D21" s="20"/>
      <c r="E21" s="25"/>
      <c r="F21" s="26"/>
      <c r="G21" s="25"/>
      <c r="H21" s="14"/>
      <c r="I21" s="14"/>
    </row>
    <row r="22" spans="1:9" x14ac:dyDescent="0.2">
      <c r="A22" s="20" t="s">
        <v>31</v>
      </c>
      <c r="B22" s="20"/>
      <c r="C22" s="20"/>
      <c r="D22" s="20"/>
      <c r="E22" s="25">
        <f>E24-(E10+E14+E18)</f>
        <v>1269.2895398000037</v>
      </c>
      <c r="F22" s="26">
        <f>F24-(F10+F14+F18)</f>
        <v>2.9038690350842558</v>
      </c>
      <c r="G22" s="25"/>
      <c r="H22" s="14"/>
      <c r="I22" s="14"/>
    </row>
    <row r="23" spans="1:9" x14ac:dyDescent="0.2">
      <c r="A23" s="20"/>
      <c r="B23" s="20"/>
      <c r="C23" s="20"/>
      <c r="D23" s="20"/>
      <c r="E23" s="25"/>
      <c r="F23" s="26"/>
      <c r="G23" s="25"/>
      <c r="H23" s="14"/>
      <c r="I23" s="14"/>
    </row>
    <row r="24" spans="1:9" x14ac:dyDescent="0.2">
      <c r="A24" s="27" t="s">
        <v>30</v>
      </c>
      <c r="B24" s="27"/>
      <c r="C24" s="27"/>
      <c r="D24" s="27"/>
      <c r="E24" s="28">
        <v>43710.288737700001</v>
      </c>
      <c r="F24" s="29">
        <v>100</v>
      </c>
      <c r="G24" s="28"/>
      <c r="H24" s="14"/>
      <c r="I24" s="14"/>
    </row>
    <row r="26" spans="1:9" x14ac:dyDescent="0.2">
      <c r="A26" s="14" t="s">
        <v>33</v>
      </c>
    </row>
    <row r="27" spans="1:9" x14ac:dyDescent="0.2">
      <c r="A27" s="60" t="s">
        <v>1084</v>
      </c>
    </row>
    <row r="29" spans="1:9" x14ac:dyDescent="0.2">
      <c r="A29" s="14" t="s">
        <v>34</v>
      </c>
    </row>
    <row r="30" spans="1:9" x14ac:dyDescent="0.2">
      <c r="A30" s="14" t="s">
        <v>35</v>
      </c>
    </row>
    <row r="31" spans="1:9" x14ac:dyDescent="0.2">
      <c r="A31" s="14" t="s">
        <v>36</v>
      </c>
      <c r="B31" s="14"/>
      <c r="C31" s="30" t="s">
        <v>38</v>
      </c>
      <c r="D31" s="14" t="s">
        <v>37</v>
      </c>
    </row>
    <row r="32" spans="1:9" x14ac:dyDescent="0.2">
      <c r="A32" s="7" t="s">
        <v>936</v>
      </c>
      <c r="C32" s="31">
        <v>4749.6072000000004</v>
      </c>
      <c r="D32" s="31">
        <v>4986.6777000000002</v>
      </c>
    </row>
    <row r="33" spans="1:5" x14ac:dyDescent="0.2">
      <c r="A33" s="7" t="s">
        <v>1131</v>
      </c>
      <c r="C33" s="31">
        <v>1200.4360999999999</v>
      </c>
      <c r="D33" s="31">
        <v>1260.3543</v>
      </c>
    </row>
    <row r="34" spans="1:5" x14ac:dyDescent="0.2">
      <c r="A34" s="7" t="s">
        <v>938</v>
      </c>
      <c r="C34" s="31">
        <v>1325.3409999999999</v>
      </c>
      <c r="D34" s="31">
        <v>1391.4937</v>
      </c>
    </row>
    <row r="35" spans="1:5" x14ac:dyDescent="0.2">
      <c r="A35" s="7" t="s">
        <v>939</v>
      </c>
      <c r="C35" s="31">
        <v>1378.7643</v>
      </c>
      <c r="D35" s="31">
        <v>1447.5835</v>
      </c>
    </row>
    <row r="36" spans="1:5" x14ac:dyDescent="0.2">
      <c r="A36" s="7" t="s">
        <v>1132</v>
      </c>
      <c r="C36" s="31">
        <v>3930.6779999999999</v>
      </c>
      <c r="D36" s="31">
        <v>4124.5361000000003</v>
      </c>
    </row>
    <row r="37" spans="1:5" x14ac:dyDescent="0.2">
      <c r="A37" s="7" t="s">
        <v>940</v>
      </c>
      <c r="C37" s="31">
        <v>4767.3717999999999</v>
      </c>
      <c r="D37" s="31">
        <v>5005.3289000000004</v>
      </c>
    </row>
    <row r="38" spans="1:5" x14ac:dyDescent="0.2">
      <c r="A38" s="7" t="s">
        <v>1133</v>
      </c>
      <c r="C38" s="31">
        <v>1144.0343</v>
      </c>
      <c r="D38" s="31">
        <v>1201.1371999999999</v>
      </c>
    </row>
    <row r="39" spans="1:5" x14ac:dyDescent="0.2">
      <c r="A39" s="7" t="s">
        <v>942</v>
      </c>
      <c r="C39" s="31">
        <v>1351.9484</v>
      </c>
      <c r="D39" s="31">
        <v>1419.4291000000001</v>
      </c>
    </row>
    <row r="40" spans="1:5" x14ac:dyDescent="0.2">
      <c r="A40" s="7" t="s">
        <v>943</v>
      </c>
      <c r="C40" s="31">
        <v>1408.3543</v>
      </c>
      <c r="D40" s="31">
        <v>1478.6505</v>
      </c>
    </row>
    <row r="42" spans="1:5" x14ac:dyDescent="0.2">
      <c r="A42" s="7" t="s">
        <v>39</v>
      </c>
    </row>
    <row r="44" spans="1:5" x14ac:dyDescent="0.2">
      <c r="A44" s="14" t="s">
        <v>40</v>
      </c>
      <c r="D44" s="30" t="s">
        <v>41</v>
      </c>
    </row>
    <row r="46" spans="1:5" x14ac:dyDescent="0.2">
      <c r="A46" s="14" t="s">
        <v>878</v>
      </c>
      <c r="D46" s="32">
        <v>1.31858820623696</v>
      </c>
      <c r="E46" s="10" t="s">
        <v>42</v>
      </c>
    </row>
    <row r="48" spans="1:5" x14ac:dyDescent="0.2">
      <c r="A48" s="14" t="s">
        <v>1171</v>
      </c>
      <c r="D48" s="30" t="s">
        <v>41</v>
      </c>
    </row>
    <row r="49" spans="1:7" x14ac:dyDescent="0.2">
      <c r="A49" s="7" t="s">
        <v>1090</v>
      </c>
    </row>
    <row r="50" spans="1:7" x14ac:dyDescent="0.2">
      <c r="A50" s="50" t="s">
        <v>1091</v>
      </c>
    </row>
    <row r="51" spans="1:7" ht="12" customHeight="1" x14ac:dyDescent="0.2"/>
    <row r="52" spans="1:7" ht="27" customHeight="1" x14ac:dyDescent="0.25">
      <c r="A52" s="89" t="s">
        <v>1134</v>
      </c>
      <c r="B52" s="90"/>
      <c r="C52" s="90"/>
      <c r="D52" s="90"/>
      <c r="E52" s="90"/>
      <c r="F52" s="90"/>
      <c r="G52" s="90"/>
    </row>
    <row r="54" spans="1:7" x14ac:dyDescent="0.2">
      <c r="A54" s="14" t="s">
        <v>1135</v>
      </c>
    </row>
    <row r="55" spans="1:7" x14ac:dyDescent="0.2">
      <c r="A55" s="50" t="s">
        <v>1010</v>
      </c>
    </row>
    <row r="57" spans="1:7" ht="35.25" customHeight="1" x14ac:dyDescent="0.25">
      <c r="A57" s="89" t="s">
        <v>1136</v>
      </c>
      <c r="B57" s="90"/>
      <c r="C57" s="90"/>
      <c r="D57" s="90"/>
      <c r="E57" s="90"/>
      <c r="F57" s="90"/>
      <c r="G57" s="90"/>
    </row>
    <row r="59" spans="1:7" ht="47.25" customHeight="1" x14ac:dyDescent="0.25">
      <c r="A59" s="89" t="s">
        <v>1137</v>
      </c>
      <c r="B59" s="90"/>
      <c r="C59" s="90"/>
      <c r="D59" s="90"/>
      <c r="E59" s="90"/>
      <c r="F59" s="90"/>
      <c r="G59" s="90"/>
    </row>
    <row r="60" spans="1:7" x14ac:dyDescent="0.2">
      <c r="A60" s="50" t="s">
        <v>1095</v>
      </c>
    </row>
    <row r="62" spans="1:7" ht="25.5" customHeight="1" x14ac:dyDescent="0.25">
      <c r="A62" s="89" t="s">
        <v>1138</v>
      </c>
      <c r="B62" s="90"/>
      <c r="C62" s="90"/>
      <c r="D62" s="90"/>
      <c r="E62" s="90"/>
      <c r="F62" s="90"/>
      <c r="G62" s="90"/>
    </row>
    <row r="64" spans="1:7" x14ac:dyDescent="0.2">
      <c r="A64" s="14" t="s">
        <v>1139</v>
      </c>
    </row>
    <row r="66" spans="1:1" x14ac:dyDescent="0.2">
      <c r="A66" s="51" t="s">
        <v>781</v>
      </c>
    </row>
    <row r="67" spans="1:1" x14ac:dyDescent="0.2">
      <c r="A67" s="52"/>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1" t="s">
        <v>1186</v>
      </c>
    </row>
    <row r="81" spans="1:1" x14ac:dyDescent="0.2">
      <c r="A81" s="53"/>
    </row>
    <row r="82" spans="1:1" x14ac:dyDescent="0.2">
      <c r="A82" s="51" t="s">
        <v>782</v>
      </c>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5" spans="1:1" x14ac:dyDescent="0.2">
      <c r="A95" s="14" t="s">
        <v>1140</v>
      </c>
    </row>
    <row r="97" spans="1:9" s="1" customFormat="1" ht="15" x14ac:dyDescent="0.2">
      <c r="A97" s="82" t="s">
        <v>1141</v>
      </c>
      <c r="B97" s="83"/>
      <c r="C97" s="83"/>
      <c r="D97" s="83"/>
      <c r="E97" s="83"/>
      <c r="F97" s="83"/>
      <c r="G97" s="83"/>
    </row>
    <row r="98" spans="1:9" x14ac:dyDescent="0.2">
      <c r="A98" s="14" t="s">
        <v>7</v>
      </c>
    </row>
    <row r="99" spans="1:9" s="1" customFormat="1" ht="33.75" x14ac:dyDescent="0.2">
      <c r="A99" s="6" t="s">
        <v>2</v>
      </c>
      <c r="B99" s="6" t="s">
        <v>0</v>
      </c>
      <c r="C99" s="13" t="s">
        <v>32</v>
      </c>
      <c r="D99" s="13" t="s">
        <v>1</v>
      </c>
      <c r="E99" s="54" t="s">
        <v>6</v>
      </c>
      <c r="F99" s="12" t="s">
        <v>3</v>
      </c>
      <c r="G99" s="12" t="s">
        <v>5</v>
      </c>
    </row>
    <row r="100" spans="1:9" x14ac:dyDescent="0.2">
      <c r="A100" s="16" t="s">
        <v>24</v>
      </c>
      <c r="B100" s="17"/>
      <c r="C100" s="17"/>
      <c r="D100" s="17"/>
      <c r="E100" s="18"/>
      <c r="F100" s="19"/>
      <c r="G100" s="18"/>
    </row>
    <row r="101" spans="1:9" x14ac:dyDescent="0.2">
      <c r="A101" s="20" t="s">
        <v>25</v>
      </c>
      <c r="B101" s="21"/>
      <c r="C101" s="21"/>
      <c r="D101" s="21"/>
      <c r="E101" s="22"/>
      <c r="F101" s="23"/>
      <c r="G101" s="22"/>
    </row>
    <row r="102" spans="1:9" x14ac:dyDescent="0.2">
      <c r="A102" s="21" t="s">
        <v>1101</v>
      </c>
      <c r="B102" s="21" t="s">
        <v>1102</v>
      </c>
      <c r="C102" s="21" t="s">
        <v>1103</v>
      </c>
      <c r="D102" s="24">
        <v>5230</v>
      </c>
      <c r="E102" s="22">
        <v>15679.9626986</v>
      </c>
      <c r="F102" s="23">
        <v>99.999999490432501</v>
      </c>
      <c r="G102" s="22">
        <v>4.165</v>
      </c>
    </row>
    <row r="103" spans="1:9" x14ac:dyDescent="0.2">
      <c r="A103" s="20" t="s">
        <v>26</v>
      </c>
      <c r="B103" s="20"/>
      <c r="C103" s="20"/>
      <c r="D103" s="20"/>
      <c r="E103" s="25">
        <f>SUM(E101:E102)</f>
        <v>15679.9626986</v>
      </c>
      <c r="F103" s="26">
        <f>SUM(F101:F102)</f>
        <v>99.999999490432501</v>
      </c>
      <c r="G103" s="25"/>
      <c r="H103" s="14"/>
      <c r="I103" s="14"/>
    </row>
    <row r="104" spans="1:9" x14ac:dyDescent="0.2">
      <c r="A104" s="21"/>
      <c r="B104" s="21"/>
      <c r="C104" s="21"/>
      <c r="D104" s="21"/>
      <c r="E104" s="22"/>
      <c r="F104" s="23"/>
      <c r="G104" s="22"/>
    </row>
    <row r="105" spans="1:9" x14ac:dyDescent="0.2">
      <c r="A105" s="20" t="s">
        <v>29</v>
      </c>
      <c r="B105" s="20"/>
      <c r="C105" s="20"/>
      <c r="D105" s="20"/>
      <c r="E105" s="25">
        <f>E103</f>
        <v>15679.9626986</v>
      </c>
      <c r="F105" s="26">
        <f>F103</f>
        <v>99.999999490432501</v>
      </c>
      <c r="G105" s="25"/>
      <c r="H105" s="14"/>
      <c r="I105" s="14"/>
    </row>
    <row r="106" spans="1:9" x14ac:dyDescent="0.2">
      <c r="A106" s="20"/>
      <c r="B106" s="20"/>
      <c r="C106" s="20"/>
      <c r="D106" s="20"/>
      <c r="E106" s="25"/>
      <c r="F106" s="26"/>
      <c r="G106" s="25"/>
      <c r="H106" s="14"/>
      <c r="I106" s="14"/>
    </row>
    <row r="107" spans="1:9" x14ac:dyDescent="0.2">
      <c r="A107" s="20" t="s">
        <v>31</v>
      </c>
      <c r="B107" s="20"/>
      <c r="C107" s="20"/>
      <c r="D107" s="20"/>
      <c r="E107" s="62">
        <v>0</v>
      </c>
      <c r="F107" s="62">
        <v>0</v>
      </c>
      <c r="G107" s="25"/>
      <c r="H107" s="14"/>
      <c r="I107" s="14"/>
    </row>
    <row r="108" spans="1:9" x14ac:dyDescent="0.2">
      <c r="A108" s="20"/>
      <c r="B108" s="20"/>
      <c r="C108" s="20"/>
      <c r="D108" s="20"/>
      <c r="E108" s="25"/>
      <c r="F108" s="26"/>
      <c r="G108" s="25"/>
      <c r="H108" s="14"/>
      <c r="I108" s="14"/>
    </row>
    <row r="109" spans="1:9" x14ac:dyDescent="0.2">
      <c r="A109" s="27" t="s">
        <v>30</v>
      </c>
      <c r="B109" s="27"/>
      <c r="C109" s="27"/>
      <c r="D109" s="27"/>
      <c r="E109" s="28">
        <v>15679.962778499999</v>
      </c>
      <c r="F109" s="29">
        <v>100</v>
      </c>
      <c r="G109" s="28"/>
      <c r="H109" s="14"/>
      <c r="I109" s="14"/>
    </row>
    <row r="111" spans="1:9" x14ac:dyDescent="0.2">
      <c r="A111" s="14" t="s">
        <v>33</v>
      </c>
    </row>
    <row r="112" spans="1:9" x14ac:dyDescent="0.2">
      <c r="A112" s="51" t="s">
        <v>1104</v>
      </c>
    </row>
    <row r="113" spans="1:7" x14ac:dyDescent="0.2">
      <c r="A113" s="96" t="s">
        <v>1105</v>
      </c>
      <c r="B113" s="96"/>
      <c r="C113" s="96"/>
      <c r="D113" s="96"/>
      <c r="E113" s="96"/>
      <c r="F113" s="96"/>
      <c r="G113" s="96"/>
    </row>
    <row r="115" spans="1:7" x14ac:dyDescent="0.2">
      <c r="A115" s="14" t="s">
        <v>34</v>
      </c>
    </row>
    <row r="116" spans="1:7" x14ac:dyDescent="0.2">
      <c r="A116" s="14" t="s">
        <v>35</v>
      </c>
    </row>
    <row r="117" spans="1:7" x14ac:dyDescent="0.2">
      <c r="A117" s="14" t="s">
        <v>36</v>
      </c>
      <c r="B117" s="14"/>
      <c r="C117" s="30" t="s">
        <v>38</v>
      </c>
      <c r="D117" s="14" t="s">
        <v>37</v>
      </c>
    </row>
    <row r="118" spans="1:7" x14ac:dyDescent="0.2">
      <c r="A118" s="7" t="s">
        <v>936</v>
      </c>
      <c r="C118" s="31">
        <v>87.953100000000006</v>
      </c>
      <c r="D118" s="31">
        <v>94.383300000000006</v>
      </c>
    </row>
    <row r="119" spans="1:7" x14ac:dyDescent="0.2">
      <c r="A119" s="7" t="s">
        <v>1131</v>
      </c>
      <c r="C119" s="31">
        <v>22.5807</v>
      </c>
      <c r="D119" s="31">
        <v>24.2315</v>
      </c>
    </row>
    <row r="120" spans="1:7" x14ac:dyDescent="0.2">
      <c r="A120" s="7" t="s">
        <v>938</v>
      </c>
      <c r="C120" s="31">
        <v>25.182200000000002</v>
      </c>
      <c r="D120" s="31">
        <v>27.023299999999999</v>
      </c>
    </row>
    <row r="121" spans="1:7" x14ac:dyDescent="0.2">
      <c r="A121" s="7" t="s">
        <v>939</v>
      </c>
      <c r="C121" s="31">
        <v>26.0486</v>
      </c>
      <c r="D121" s="31">
        <v>27.952999999999999</v>
      </c>
    </row>
    <row r="122" spans="1:7" x14ac:dyDescent="0.2">
      <c r="A122" s="7" t="s">
        <v>1132</v>
      </c>
      <c r="C122" s="31">
        <v>72.795199999999994</v>
      </c>
      <c r="D122" s="31">
        <v>78.1173</v>
      </c>
    </row>
    <row r="123" spans="1:7" x14ac:dyDescent="0.2">
      <c r="A123" s="7" t="s">
        <v>940</v>
      </c>
      <c r="C123" s="31">
        <v>92.890100000000004</v>
      </c>
      <c r="D123" s="31">
        <v>99.681299999999993</v>
      </c>
    </row>
    <row r="124" spans="1:7" x14ac:dyDescent="0.2">
      <c r="A124" s="7" t="s">
        <v>1133</v>
      </c>
      <c r="C124" s="31">
        <v>22.660699999999999</v>
      </c>
      <c r="D124" s="31">
        <v>24.317399999999999</v>
      </c>
    </row>
    <row r="125" spans="1:7" x14ac:dyDescent="0.2">
      <c r="A125" s="7" t="s">
        <v>942</v>
      </c>
      <c r="C125" s="31">
        <v>26.9832</v>
      </c>
      <c r="D125" s="31">
        <v>28.956</v>
      </c>
    </row>
    <row r="126" spans="1:7" x14ac:dyDescent="0.2">
      <c r="A126" s="7" t="s">
        <v>943</v>
      </c>
      <c r="C126" s="31">
        <v>27.980599999999999</v>
      </c>
      <c r="D126" s="31">
        <v>30.026299999999999</v>
      </c>
    </row>
    <row r="128" spans="1:7" x14ac:dyDescent="0.2">
      <c r="A128" s="7" t="s">
        <v>39</v>
      </c>
    </row>
    <row r="130" spans="1:9" x14ac:dyDescent="0.2">
      <c r="A130" s="14" t="s">
        <v>1174</v>
      </c>
      <c r="D130" s="30" t="s">
        <v>41</v>
      </c>
    </row>
    <row r="131" spans="1:9" x14ac:dyDescent="0.2">
      <c r="A131" s="7" t="s">
        <v>1090</v>
      </c>
    </row>
    <row r="132" spans="1:9" x14ac:dyDescent="0.2">
      <c r="A132" s="50" t="s">
        <v>1091</v>
      </c>
    </row>
    <row r="134" spans="1:9" s="1" customFormat="1" ht="15" x14ac:dyDescent="0.2">
      <c r="A134" s="82" t="s">
        <v>1142</v>
      </c>
      <c r="B134" s="83"/>
      <c r="C134" s="83"/>
      <c r="D134" s="83"/>
      <c r="E134" s="83"/>
      <c r="F134" s="83"/>
      <c r="G134" s="83"/>
    </row>
    <row r="135" spans="1:9" x14ac:dyDescent="0.2">
      <c r="A135" s="14" t="s">
        <v>7</v>
      </c>
    </row>
    <row r="136" spans="1:9" s="1" customFormat="1" ht="33.75" x14ac:dyDescent="0.2">
      <c r="A136" s="6" t="s">
        <v>2</v>
      </c>
      <c r="B136" s="6" t="s">
        <v>0</v>
      </c>
      <c r="C136" s="13" t="s">
        <v>32</v>
      </c>
      <c r="D136" s="13" t="s">
        <v>1</v>
      </c>
      <c r="E136" s="54" t="s">
        <v>6</v>
      </c>
      <c r="F136" s="12" t="s">
        <v>3</v>
      </c>
      <c r="G136" s="12" t="s">
        <v>5</v>
      </c>
    </row>
    <row r="137" spans="1:9" x14ac:dyDescent="0.2">
      <c r="A137" s="16" t="s">
        <v>24</v>
      </c>
      <c r="B137" s="17"/>
      <c r="C137" s="17"/>
      <c r="D137" s="17"/>
      <c r="E137" s="18"/>
      <c r="F137" s="19"/>
      <c r="G137" s="18"/>
    </row>
    <row r="138" spans="1:9" x14ac:dyDescent="0.2">
      <c r="A138" s="20" t="s">
        <v>25</v>
      </c>
      <c r="B138" s="21"/>
      <c r="C138" s="21"/>
      <c r="D138" s="21"/>
      <c r="E138" s="22"/>
      <c r="F138" s="23"/>
      <c r="G138" s="22"/>
    </row>
    <row r="139" spans="1:9" ht="22.5" x14ac:dyDescent="0.2">
      <c r="A139" s="21" t="s">
        <v>1107</v>
      </c>
      <c r="B139" s="21" t="s">
        <v>1108</v>
      </c>
      <c r="C139" s="63" t="s">
        <v>1109</v>
      </c>
      <c r="D139" s="24">
        <v>3523</v>
      </c>
      <c r="E139" s="22">
        <v>0</v>
      </c>
      <c r="F139" s="23">
        <v>100</v>
      </c>
      <c r="G139" s="22">
        <v>0</v>
      </c>
    </row>
    <row r="140" spans="1:9" x14ac:dyDescent="0.2">
      <c r="A140" s="20" t="s">
        <v>26</v>
      </c>
      <c r="B140" s="20"/>
      <c r="C140" s="20"/>
      <c r="D140" s="20"/>
      <c r="E140" s="25">
        <v>0</v>
      </c>
      <c r="F140" s="26">
        <v>100</v>
      </c>
      <c r="G140" s="25"/>
      <c r="H140" s="14"/>
      <c r="I140" s="14"/>
    </row>
    <row r="141" spans="1:9" x14ac:dyDescent="0.2">
      <c r="A141" s="21"/>
      <c r="B141" s="21"/>
      <c r="C141" s="21"/>
      <c r="D141" s="21"/>
      <c r="E141" s="22"/>
      <c r="F141" s="23"/>
      <c r="G141" s="22"/>
    </row>
    <row r="142" spans="1:9" x14ac:dyDescent="0.2">
      <c r="A142" s="20" t="s">
        <v>29</v>
      </c>
      <c r="B142" s="20"/>
      <c r="C142" s="20"/>
      <c r="D142" s="20"/>
      <c r="E142" s="25">
        <v>0</v>
      </c>
      <c r="F142" s="26">
        <v>100</v>
      </c>
      <c r="G142" s="25"/>
      <c r="H142" s="14"/>
      <c r="I142" s="14"/>
    </row>
    <row r="143" spans="1:9" x14ac:dyDescent="0.2">
      <c r="A143" s="20"/>
      <c r="B143" s="20"/>
      <c r="C143" s="20"/>
      <c r="D143" s="20"/>
      <c r="E143" s="25"/>
      <c r="F143" s="26"/>
      <c r="G143" s="25"/>
      <c r="H143" s="14"/>
      <c r="I143" s="14"/>
    </row>
    <row r="144" spans="1:9" x14ac:dyDescent="0.2">
      <c r="A144" s="20" t="s">
        <v>31</v>
      </c>
      <c r="B144" s="20"/>
      <c r="C144" s="20"/>
      <c r="D144" s="20"/>
      <c r="E144" s="62">
        <v>0</v>
      </c>
      <c r="F144" s="62">
        <v>0</v>
      </c>
      <c r="G144" s="25"/>
      <c r="H144" s="14"/>
      <c r="I144" s="14"/>
    </row>
    <row r="145" spans="1:9" x14ac:dyDescent="0.2">
      <c r="A145" s="20"/>
      <c r="B145" s="20"/>
      <c r="C145" s="20"/>
      <c r="D145" s="20"/>
      <c r="E145" s="25"/>
      <c r="F145" s="26"/>
      <c r="G145" s="25"/>
      <c r="H145" s="14"/>
      <c r="I145" s="14"/>
    </row>
    <row r="146" spans="1:9" x14ac:dyDescent="0.2">
      <c r="A146" s="27" t="s">
        <v>30</v>
      </c>
      <c r="B146" s="27"/>
      <c r="C146" s="27"/>
      <c r="D146" s="27"/>
      <c r="E146" s="28">
        <v>8.9999999999999996E-7</v>
      </c>
      <c r="F146" s="29">
        <v>100</v>
      </c>
      <c r="G146" s="28"/>
      <c r="H146" s="14"/>
      <c r="I146" s="14"/>
    </row>
    <row r="148" spans="1:9" x14ac:dyDescent="0.2">
      <c r="A148" s="14" t="s">
        <v>33</v>
      </c>
    </row>
    <row r="149" spans="1:9" x14ac:dyDescent="0.2">
      <c r="A149" s="51" t="s">
        <v>1104</v>
      </c>
    </row>
    <row r="150" spans="1:9" ht="23.25" customHeight="1" x14ac:dyDescent="0.25">
      <c r="A150" s="86" t="s">
        <v>1110</v>
      </c>
      <c r="B150" s="87"/>
      <c r="C150" s="87"/>
      <c r="D150" s="87"/>
      <c r="E150" s="87"/>
      <c r="F150" s="87"/>
      <c r="G150" s="87"/>
    </row>
    <row r="151" spans="1:9" s="11" customFormat="1" ht="9.75" customHeight="1" x14ac:dyDescent="0.2"/>
    <row r="152" spans="1:9" x14ac:dyDescent="0.2">
      <c r="A152" s="14" t="s">
        <v>34</v>
      </c>
    </row>
    <row r="153" spans="1:9" x14ac:dyDescent="0.2">
      <c r="A153" s="14" t="s">
        <v>35</v>
      </c>
    </row>
    <row r="154" spans="1:9" x14ac:dyDescent="0.2">
      <c r="A154" s="14" t="s">
        <v>36</v>
      </c>
      <c r="B154" s="14"/>
      <c r="C154" s="30" t="s">
        <v>38</v>
      </c>
      <c r="D154" s="14" t="s">
        <v>37</v>
      </c>
    </row>
    <row r="155" spans="1:9" x14ac:dyDescent="0.2">
      <c r="A155" s="7" t="s">
        <v>936</v>
      </c>
      <c r="C155" s="31">
        <v>0</v>
      </c>
      <c r="D155" s="31">
        <v>0</v>
      </c>
    </row>
    <row r="156" spans="1:9" x14ac:dyDescent="0.2">
      <c r="A156" s="7" t="s">
        <v>1131</v>
      </c>
      <c r="C156" s="31">
        <v>0</v>
      </c>
      <c r="D156" s="31">
        <v>0</v>
      </c>
    </row>
    <row r="157" spans="1:9" x14ac:dyDescent="0.2">
      <c r="A157" s="7" t="s">
        <v>938</v>
      </c>
      <c r="C157" s="31">
        <v>0</v>
      </c>
      <c r="D157" s="31">
        <v>0</v>
      </c>
    </row>
    <row r="158" spans="1:9" x14ac:dyDescent="0.2">
      <c r="A158" s="7" t="s">
        <v>939</v>
      </c>
      <c r="C158" s="31">
        <v>0</v>
      </c>
      <c r="D158" s="31">
        <v>0</v>
      </c>
    </row>
    <row r="159" spans="1:9" x14ac:dyDescent="0.2">
      <c r="A159" s="7" t="s">
        <v>1132</v>
      </c>
      <c r="C159" s="31">
        <v>0</v>
      </c>
      <c r="D159" s="31">
        <v>0</v>
      </c>
    </row>
    <row r="160" spans="1:9" x14ac:dyDescent="0.2">
      <c r="A160" s="7" t="s">
        <v>940</v>
      </c>
      <c r="C160" s="31">
        <v>0</v>
      </c>
      <c r="D160" s="31">
        <v>0</v>
      </c>
    </row>
    <row r="161" spans="1:4" x14ac:dyDescent="0.2">
      <c r="A161" s="7" t="s">
        <v>1133</v>
      </c>
      <c r="C161" s="31">
        <v>0</v>
      </c>
      <c r="D161" s="31">
        <v>0</v>
      </c>
    </row>
    <row r="162" spans="1:4" x14ac:dyDescent="0.2">
      <c r="A162" s="7" t="s">
        <v>942</v>
      </c>
      <c r="C162" s="31">
        <v>0</v>
      </c>
      <c r="D162" s="31">
        <v>0</v>
      </c>
    </row>
    <row r="163" spans="1:4" x14ac:dyDescent="0.2">
      <c r="A163" s="7" t="s">
        <v>943</v>
      </c>
      <c r="C163" s="31">
        <v>0</v>
      </c>
      <c r="D163" s="31">
        <v>0</v>
      </c>
    </row>
    <row r="165" spans="1:4" x14ac:dyDescent="0.2">
      <c r="A165" s="7" t="s">
        <v>39</v>
      </c>
    </row>
    <row r="167" spans="1:4" x14ac:dyDescent="0.2">
      <c r="A167" s="14" t="s">
        <v>1174</v>
      </c>
      <c r="D167" s="30" t="s">
        <v>41</v>
      </c>
    </row>
    <row r="168" spans="1:4" x14ac:dyDescent="0.2">
      <c r="A168" s="7" t="s">
        <v>1090</v>
      </c>
    </row>
    <row r="169" spans="1:4" x14ac:dyDescent="0.2">
      <c r="A169" s="50" t="s">
        <v>1091</v>
      </c>
    </row>
  </sheetData>
  <mergeCells count="9">
    <mergeCell ref="A113:G113"/>
    <mergeCell ref="A134:G134"/>
    <mergeCell ref="A150:G150"/>
    <mergeCell ref="A1:G1"/>
    <mergeCell ref="A52:G52"/>
    <mergeCell ref="A57:G57"/>
    <mergeCell ref="A59:G59"/>
    <mergeCell ref="A62:G62"/>
    <mergeCell ref="A97:G97"/>
  </mergeCells>
  <conditionalFormatting sqref="A151:XFD151 F63:F96">
    <cfRule type="cellIs" dxfId="16" priority="3" stopIfTrue="1" operator="between">
      <formula>0.009</formula>
      <formula>-0.009</formula>
    </cfRule>
  </conditionalFormatting>
  <conditionalFormatting sqref="F2:F3 F5:F12 F98 F100:F106 F114:F133 F135 F152:F65559">
    <cfRule type="cellIs" dxfId="15" priority="7" stopIfTrue="1" operator="between">
      <formula>0.009</formula>
      <formula>-0.009</formula>
    </cfRule>
  </conditionalFormatting>
  <conditionalFormatting sqref="F15:F51 F53:F56 F58">
    <cfRule type="cellIs" dxfId="14" priority="6" stopIfTrue="1" operator="between">
      <formula>0.009</formula>
      <formula>-0.009</formula>
    </cfRule>
  </conditionalFormatting>
  <conditionalFormatting sqref="F60:F61">
    <cfRule type="cellIs" dxfId="13" priority="5" stopIfTrue="1" operator="between">
      <formula>0.009</formula>
      <formula>-0.009</formula>
    </cfRule>
  </conditionalFormatting>
  <conditionalFormatting sqref="F108:F112">
    <cfRule type="cellIs" dxfId="12" priority="4" stopIfTrue="1" operator="between">
      <formula>0.009</formula>
      <formula>-0.009</formula>
    </cfRule>
  </conditionalFormatting>
  <conditionalFormatting sqref="F137:F143">
    <cfRule type="cellIs" dxfId="11" priority="2" stopIfTrue="1" operator="between">
      <formula>0.009</formula>
      <formula>-0.009</formula>
    </cfRule>
  </conditionalFormatting>
  <conditionalFormatting sqref="F145:F149">
    <cfRule type="cellIs" dxfId="10" priority="1" stopIfTrue="1" operator="between">
      <formula>0.009</formula>
      <formula>-0.009</formula>
    </cfRule>
  </conditionalFormatting>
  <hyperlinks>
    <hyperlink ref="A50" r:id="rId1" tooltip="https://www.franklintempletonindia.com/investor/reports" xr:uid="{00000000-0004-0000-2000-000000000000}"/>
    <hyperlink ref="A55" r:id="rId2" tooltip="https://www.franklintempletonindia.com/download/en-in/latest%20updates/189ea834-ae3f-48eb-9d73-a9cc9cd9317e/franklin-templeton-update-on-reliance-broadcast-july-23-2020-kcg9m1gq-en-in.pdf" xr:uid="{00000000-0004-0000-2000-000001000000}"/>
    <hyperlink ref="A60" r:id="rId3" tooltip="https://www.franklintempletonindia.com/download/en-in/valuation-policy/a0e293eb-f28b-4edc-9535-c7d9e7321ddc/fair_valuation_reliance_big_reliance_infra_november_4_2020-kgox4tdb-en-in.pdf" xr:uid="{00000000-0004-0000-2000-000002000000}"/>
    <hyperlink ref="A132" r:id="rId4" tooltip="https://www.franklintempletonindia.com/investor/reports" xr:uid="{00000000-0004-0000-2000-000003000000}"/>
    <hyperlink ref="A169" r:id="rId5" tooltip="https://www.franklintempletonindia.com/investor/reports"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38"/>
  <sheetViews>
    <sheetView showGridLines="0" zoomScaleNormal="100" zoomScaleSheetLayoutView="100" workbookViewId="0">
      <selection sqref="A1:G1"/>
    </sheetView>
  </sheetViews>
  <sheetFormatPr defaultColWidth="9.28515625" defaultRowHeight="11.25" x14ac:dyDescent="0.2"/>
  <cols>
    <col min="1" max="1" width="31.7109375" style="7" bestFit="1" customWidth="1"/>
    <col min="2" max="2" width="73" style="7" customWidth="1"/>
    <col min="3" max="3" width="15.28515625" style="7" bestFit="1" customWidth="1"/>
    <col min="4" max="4" width="14.7109375" style="7" bestFit="1" customWidth="1"/>
    <col min="5" max="5" width="22.85546875" style="10" customWidth="1"/>
    <col min="6" max="6" width="13.5703125" style="11" bestFit="1" customWidth="1"/>
    <col min="7" max="7" width="12.42578125" style="10" customWidth="1"/>
    <col min="8" max="16384" width="9.28515625" style="7"/>
  </cols>
  <sheetData>
    <row r="1" spans="1:9" s="1" customFormat="1" ht="15" customHeight="1" x14ac:dyDescent="0.2">
      <c r="A1" s="82" t="s">
        <v>1143</v>
      </c>
      <c r="B1" s="83"/>
      <c r="C1" s="83"/>
      <c r="D1" s="83"/>
      <c r="E1" s="83"/>
      <c r="F1" s="83"/>
      <c r="G1" s="83"/>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ht="15" customHeight="1" x14ac:dyDescent="0.2">
      <c r="A5" s="97" t="s">
        <v>1144</v>
      </c>
      <c r="B5" s="98"/>
      <c r="C5" s="98"/>
      <c r="D5" s="98"/>
      <c r="E5" s="98"/>
      <c r="F5" s="98"/>
      <c r="G5" s="99"/>
      <c r="H5" s="14"/>
      <c r="I5" s="14"/>
    </row>
    <row r="7" spans="1:9" x14ac:dyDescent="0.2">
      <c r="A7" s="14" t="s">
        <v>34</v>
      </c>
    </row>
    <row r="8" spans="1:9" x14ac:dyDescent="0.2">
      <c r="A8" s="14" t="s">
        <v>35</v>
      </c>
    </row>
    <row r="9" spans="1:9" s="10" customFormat="1" x14ac:dyDescent="0.2">
      <c r="A9" s="14" t="s">
        <v>36</v>
      </c>
      <c r="B9" s="14"/>
      <c r="C9" s="30" t="s">
        <v>38</v>
      </c>
      <c r="D9" s="14" t="s">
        <v>1086</v>
      </c>
      <c r="F9" s="11"/>
      <c r="H9" s="7"/>
      <c r="I9" s="7"/>
    </row>
    <row r="10" spans="1:9" s="10" customFormat="1" x14ac:dyDescent="0.2">
      <c r="A10" s="7" t="s">
        <v>936</v>
      </c>
      <c r="B10" s="7"/>
      <c r="C10" s="61" t="s">
        <v>1087</v>
      </c>
      <c r="D10" s="65">
        <v>32.926200000000001</v>
      </c>
      <c r="F10" s="11"/>
      <c r="H10" s="7"/>
      <c r="I10" s="7"/>
    </row>
    <row r="11" spans="1:9" s="10" customFormat="1" x14ac:dyDescent="0.2">
      <c r="A11" s="7" t="s">
        <v>937</v>
      </c>
      <c r="B11" s="7"/>
      <c r="C11" s="61" t="s">
        <v>1087</v>
      </c>
      <c r="D11" s="65">
        <v>12.4137</v>
      </c>
      <c r="F11" s="11"/>
      <c r="H11" s="7"/>
      <c r="I11" s="7"/>
    </row>
    <row r="12" spans="1:9" s="10" customFormat="1" x14ac:dyDescent="0.2">
      <c r="A12" s="7" t="s">
        <v>1131</v>
      </c>
      <c r="B12" s="7"/>
      <c r="C12" s="61" t="s">
        <v>1087</v>
      </c>
      <c r="D12" s="65">
        <v>12.516299999999999</v>
      </c>
      <c r="F12" s="11"/>
      <c r="H12" s="7"/>
      <c r="I12" s="7"/>
    </row>
    <row r="13" spans="1:9" s="10" customFormat="1" x14ac:dyDescent="0.2">
      <c r="A13" s="7" t="s">
        <v>1132</v>
      </c>
      <c r="B13" s="7"/>
      <c r="C13" s="61" t="s">
        <v>1087</v>
      </c>
      <c r="D13" s="65">
        <v>33.775700000000001</v>
      </c>
      <c r="F13" s="11"/>
      <c r="H13" s="7"/>
      <c r="I13" s="7"/>
    </row>
    <row r="14" spans="1:9" s="10" customFormat="1" x14ac:dyDescent="0.2">
      <c r="A14" s="7" t="s">
        <v>1145</v>
      </c>
      <c r="B14" s="7"/>
      <c r="C14" s="61" t="s">
        <v>1087</v>
      </c>
      <c r="D14" s="65">
        <v>12.37</v>
      </c>
      <c r="F14" s="11"/>
      <c r="H14" s="7"/>
      <c r="I14" s="7"/>
    </row>
    <row r="15" spans="1:9" s="10" customFormat="1" x14ac:dyDescent="0.2">
      <c r="A15" s="7" t="s">
        <v>868</v>
      </c>
      <c r="B15" s="7"/>
      <c r="C15" s="61" t="s">
        <v>1087</v>
      </c>
      <c r="D15" s="65">
        <v>34.9131</v>
      </c>
      <c r="F15" s="11"/>
      <c r="H15" s="7"/>
      <c r="I15" s="7"/>
    </row>
    <row r="16" spans="1:9" s="10" customFormat="1" x14ac:dyDescent="0.2">
      <c r="A16" s="7" t="s">
        <v>1146</v>
      </c>
      <c r="B16" s="7"/>
      <c r="C16" s="61" t="s">
        <v>1087</v>
      </c>
      <c r="D16" s="65">
        <v>12.4788</v>
      </c>
      <c r="F16" s="11"/>
      <c r="H16" s="7"/>
      <c r="I16" s="7"/>
    </row>
    <row r="17" spans="1:9" s="10" customFormat="1" x14ac:dyDescent="0.2">
      <c r="A17" s="7" t="s">
        <v>870</v>
      </c>
      <c r="B17" s="7"/>
      <c r="C17" s="61" t="s">
        <v>1087</v>
      </c>
      <c r="D17" s="65">
        <v>12.511100000000001</v>
      </c>
      <c r="F17" s="11"/>
      <c r="H17" s="7"/>
      <c r="I17" s="7"/>
    </row>
    <row r="18" spans="1:9" s="10" customFormat="1" x14ac:dyDescent="0.2">
      <c r="A18" s="7" t="s">
        <v>1147</v>
      </c>
      <c r="B18" s="7"/>
      <c r="C18" s="61" t="s">
        <v>1087</v>
      </c>
      <c r="D18" s="65">
        <v>34.235500000000002</v>
      </c>
      <c r="F18" s="11"/>
      <c r="H18" s="7"/>
      <c r="I18" s="7"/>
    </row>
    <row r="19" spans="1:9" s="10" customFormat="1" x14ac:dyDescent="0.2">
      <c r="A19" s="7" t="s">
        <v>1148</v>
      </c>
      <c r="B19" s="7"/>
      <c r="C19" s="61" t="s">
        <v>1087</v>
      </c>
      <c r="D19" s="65">
        <v>12.151199999999999</v>
      </c>
      <c r="F19" s="11"/>
      <c r="H19" s="7"/>
      <c r="I19" s="7"/>
    </row>
    <row r="20" spans="1:9" s="10" customFormat="1" x14ac:dyDescent="0.2">
      <c r="A20" s="7" t="s">
        <v>1149</v>
      </c>
      <c r="B20" s="7"/>
      <c r="C20" s="61" t="s">
        <v>1087</v>
      </c>
      <c r="D20" s="65">
        <v>12.196</v>
      </c>
      <c r="F20" s="11"/>
      <c r="H20" s="7"/>
      <c r="I20" s="7"/>
    </row>
    <row r="22" spans="1:9" s="10" customFormat="1" x14ac:dyDescent="0.2">
      <c r="A22" s="7" t="s">
        <v>39</v>
      </c>
      <c r="B22" s="7"/>
      <c r="C22" s="7"/>
      <c r="D22" s="7"/>
      <c r="F22" s="11"/>
      <c r="H22" s="7"/>
      <c r="I22" s="7"/>
    </row>
    <row r="23" spans="1:9" s="10" customFormat="1" x14ac:dyDescent="0.2">
      <c r="A23" s="7" t="s">
        <v>1088</v>
      </c>
      <c r="B23" s="7"/>
      <c r="C23" s="7"/>
      <c r="D23" s="7"/>
      <c r="F23" s="11"/>
      <c r="H23" s="7"/>
      <c r="I23" s="7"/>
    </row>
    <row r="25" spans="1:9" s="10" customFormat="1" x14ac:dyDescent="0.2">
      <c r="A25" s="14" t="s">
        <v>40</v>
      </c>
      <c r="B25" s="7"/>
      <c r="C25" s="7"/>
      <c r="D25" s="30" t="s">
        <v>41</v>
      </c>
      <c r="F25" s="11"/>
      <c r="H25" s="7"/>
      <c r="I25" s="7"/>
    </row>
    <row r="27" spans="1:9" x14ac:dyDescent="0.2">
      <c r="A27" s="14" t="s">
        <v>878</v>
      </c>
      <c r="D27" s="79" t="s">
        <v>1087</v>
      </c>
    </row>
    <row r="28" spans="1:9" x14ac:dyDescent="0.2">
      <c r="A28" s="7" t="s">
        <v>1112</v>
      </c>
      <c r="D28" s="32"/>
    </row>
    <row r="29" spans="1:9" x14ac:dyDescent="0.2">
      <c r="D29" s="32"/>
    </row>
    <row r="30" spans="1:9" x14ac:dyDescent="0.2">
      <c r="A30" s="14" t="s">
        <v>1171</v>
      </c>
      <c r="D30" s="30" t="s">
        <v>41</v>
      </c>
    </row>
    <row r="32" spans="1:9" ht="24" customHeight="1" x14ac:dyDescent="0.25">
      <c r="A32" s="89" t="s">
        <v>1150</v>
      </c>
      <c r="B32" s="90"/>
      <c r="C32" s="90"/>
      <c r="D32" s="90"/>
      <c r="E32" s="90"/>
      <c r="F32" s="90"/>
      <c r="G32" s="90"/>
    </row>
    <row r="34" spans="1:7" x14ac:dyDescent="0.2">
      <c r="A34" s="14" t="s">
        <v>791</v>
      </c>
    </row>
    <row r="35" spans="1:7" x14ac:dyDescent="0.2">
      <c r="A35" s="14"/>
    </row>
    <row r="36" spans="1:7" ht="27" customHeight="1" x14ac:dyDescent="0.25">
      <c r="A36" s="95" t="s">
        <v>1151</v>
      </c>
      <c r="B36" s="87"/>
      <c r="C36" s="87"/>
      <c r="D36" s="87"/>
      <c r="E36" s="87"/>
      <c r="F36" s="87"/>
      <c r="G36" s="87"/>
    </row>
    <row r="37" spans="1:7" x14ac:dyDescent="0.2">
      <c r="A37" s="52"/>
    </row>
    <row r="38" spans="1:7" ht="27.6" customHeight="1" x14ac:dyDescent="0.2">
      <c r="A38" s="86" t="s">
        <v>1099</v>
      </c>
      <c r="B38" s="86"/>
      <c r="C38" s="86"/>
      <c r="D38" s="86"/>
      <c r="E38" s="86"/>
      <c r="F38" s="86"/>
      <c r="G38" s="86"/>
    </row>
  </sheetData>
  <mergeCells count="5">
    <mergeCell ref="A1:G1"/>
    <mergeCell ref="A5:G5"/>
    <mergeCell ref="A32:G32"/>
    <mergeCell ref="A36:G36"/>
    <mergeCell ref="A38:G38"/>
  </mergeCells>
  <conditionalFormatting sqref="F2:F3 F6:F31 F33:F35 F37 F39:F65456">
    <cfRule type="cellIs" dxfId="9"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4"/>
  <sheetViews>
    <sheetView showGridLines="0" zoomScaleNormal="100" zoomScaleSheetLayoutView="100" workbookViewId="0">
      <selection sqref="A1:G1"/>
    </sheetView>
  </sheetViews>
  <sheetFormatPr defaultColWidth="9.42578125" defaultRowHeight="11.25" x14ac:dyDescent="0.2"/>
  <cols>
    <col min="1" max="1" width="38.5703125" style="7" bestFit="1" customWidth="1"/>
    <col min="2" max="2" width="60.28515625" style="7" customWidth="1"/>
    <col min="3" max="3" width="15.5703125" style="7" bestFit="1" customWidth="1"/>
    <col min="4" max="4" width="15.42578125" style="7" bestFit="1" customWidth="1"/>
    <col min="5" max="5" width="22.85546875" style="10" customWidth="1"/>
    <col min="6" max="6" width="13.5703125" style="11" bestFit="1" customWidth="1"/>
    <col min="7" max="7" width="12.42578125" style="10" customWidth="1"/>
    <col min="8" max="8" width="9.42578125" style="7"/>
    <col min="9" max="11" width="9.42578125" style="7" customWidth="1"/>
    <col min="12" max="16384" width="9.42578125" style="7"/>
  </cols>
  <sheetData>
    <row r="1" spans="1:9" s="1" customFormat="1" ht="15" customHeight="1" x14ac:dyDescent="0.2">
      <c r="A1" s="82" t="s">
        <v>1152</v>
      </c>
      <c r="B1" s="83"/>
      <c r="C1" s="83"/>
      <c r="D1" s="83"/>
      <c r="E1" s="83"/>
      <c r="F1" s="83"/>
      <c r="G1" s="83"/>
      <c r="H1" s="66"/>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1075</v>
      </c>
      <c r="D4" s="13" t="s">
        <v>1</v>
      </c>
      <c r="E4" s="54" t="s">
        <v>6</v>
      </c>
      <c r="F4" s="12" t="s">
        <v>3</v>
      </c>
      <c r="G4" s="12" t="s">
        <v>5</v>
      </c>
    </row>
    <row r="5" spans="1:9" x14ac:dyDescent="0.2">
      <c r="A5" s="16" t="s">
        <v>24</v>
      </c>
      <c r="B5" s="17"/>
      <c r="C5" s="17"/>
      <c r="D5" s="17"/>
      <c r="E5" s="18"/>
      <c r="F5" s="19"/>
      <c r="G5" s="18"/>
    </row>
    <row r="6" spans="1:9" x14ac:dyDescent="0.2">
      <c r="A6" s="20" t="s">
        <v>1076</v>
      </c>
      <c r="B6" s="21"/>
      <c r="C6" s="21"/>
      <c r="D6" s="21"/>
      <c r="E6" s="22"/>
      <c r="F6" s="23"/>
      <c r="G6" s="22"/>
    </row>
    <row r="7" spans="1:9" x14ac:dyDescent="0.2">
      <c r="A7" s="21" t="s">
        <v>1080</v>
      </c>
      <c r="B7" s="21" t="s">
        <v>1081</v>
      </c>
      <c r="C7" s="21" t="s">
        <v>1079</v>
      </c>
      <c r="D7" s="24">
        <v>688</v>
      </c>
      <c r="E7" s="22">
        <v>0</v>
      </c>
      <c r="F7" s="22">
        <v>0</v>
      </c>
      <c r="G7" s="22">
        <v>0</v>
      </c>
    </row>
    <row r="8" spans="1:9" x14ac:dyDescent="0.2">
      <c r="A8" s="21" t="s">
        <v>1077</v>
      </c>
      <c r="B8" s="21" t="s">
        <v>1078</v>
      </c>
      <c r="C8" s="21" t="s">
        <v>1079</v>
      </c>
      <c r="D8" s="24">
        <v>1400</v>
      </c>
      <c r="E8" s="22">
        <v>0</v>
      </c>
      <c r="F8" s="22">
        <v>0</v>
      </c>
      <c r="G8" s="22">
        <v>0</v>
      </c>
    </row>
    <row r="9" spans="1:9" x14ac:dyDescent="0.2">
      <c r="A9" s="21" t="s">
        <v>1153</v>
      </c>
      <c r="B9" s="21" t="s">
        <v>1154</v>
      </c>
      <c r="C9" s="21" t="s">
        <v>1079</v>
      </c>
      <c r="D9" s="24">
        <v>400</v>
      </c>
      <c r="E9" s="22">
        <v>0</v>
      </c>
      <c r="F9" s="22">
        <v>0</v>
      </c>
      <c r="G9" s="22">
        <v>0</v>
      </c>
    </row>
    <row r="10" spans="1:9" x14ac:dyDescent="0.2">
      <c r="A10" s="20" t="s">
        <v>26</v>
      </c>
      <c r="B10" s="20"/>
      <c r="C10" s="20"/>
      <c r="D10" s="20"/>
      <c r="E10" s="25">
        <f>SUM(E6:E9)</f>
        <v>0</v>
      </c>
      <c r="F10" s="25">
        <f>SUM(F6:F9)</f>
        <v>0</v>
      </c>
      <c r="G10" s="25"/>
      <c r="H10" s="14"/>
      <c r="I10" s="14"/>
    </row>
    <row r="11" spans="1:9" x14ac:dyDescent="0.2">
      <c r="A11" s="21"/>
      <c r="B11" s="21"/>
      <c r="C11" s="21"/>
      <c r="D11" s="21"/>
      <c r="E11" s="22"/>
      <c r="F11" s="23"/>
      <c r="G11" s="22"/>
    </row>
    <row r="12" spans="1:9" x14ac:dyDescent="0.2">
      <c r="A12" s="20" t="s">
        <v>29</v>
      </c>
      <c r="B12" s="20"/>
      <c r="C12" s="20"/>
      <c r="D12" s="20"/>
      <c r="E12" s="25">
        <f>E10</f>
        <v>0</v>
      </c>
      <c r="F12" s="25">
        <f>F10</f>
        <v>0</v>
      </c>
      <c r="G12" s="25"/>
      <c r="H12" s="14"/>
      <c r="I12" s="14"/>
    </row>
    <row r="13" spans="1:9" x14ac:dyDescent="0.2">
      <c r="A13" s="20"/>
      <c r="B13" s="20"/>
      <c r="C13" s="20"/>
      <c r="D13" s="20"/>
      <c r="E13" s="25"/>
      <c r="F13" s="26"/>
      <c r="G13" s="25"/>
      <c r="H13" s="14"/>
      <c r="I13" s="14"/>
    </row>
    <row r="14" spans="1:9" x14ac:dyDescent="0.2">
      <c r="A14" s="20" t="s">
        <v>31</v>
      </c>
      <c r="B14" s="20"/>
      <c r="C14" s="20"/>
      <c r="D14" s="20"/>
      <c r="E14" s="25">
        <f>491678.83/100000</f>
        <v>4.9167883000000003</v>
      </c>
      <c r="F14" s="25">
        <f>F16-(F12)</f>
        <v>100</v>
      </c>
      <c r="G14" s="25"/>
      <c r="H14" s="14"/>
      <c r="I14" s="14"/>
    </row>
    <row r="15" spans="1:9" x14ac:dyDescent="0.2">
      <c r="A15" s="20"/>
      <c r="B15" s="20"/>
      <c r="C15" s="20"/>
      <c r="D15" s="20"/>
      <c r="E15" s="25"/>
      <c r="F15" s="26"/>
      <c r="G15" s="25"/>
      <c r="H15" s="14"/>
      <c r="I15" s="14"/>
    </row>
    <row r="16" spans="1:9" x14ac:dyDescent="0.2">
      <c r="A16" s="27" t="s">
        <v>30</v>
      </c>
      <c r="B16" s="27"/>
      <c r="C16" s="27"/>
      <c r="D16" s="27"/>
      <c r="E16" s="28">
        <f>E14</f>
        <v>4.9167883000000003</v>
      </c>
      <c r="F16" s="28">
        <v>100</v>
      </c>
      <c r="G16" s="28"/>
      <c r="H16" s="14"/>
      <c r="I16" s="14"/>
    </row>
    <row r="18" spans="1:7" x14ac:dyDescent="0.2">
      <c r="A18" s="14" t="s">
        <v>33</v>
      </c>
    </row>
    <row r="19" spans="1:7" x14ac:dyDescent="0.2">
      <c r="A19" s="60" t="s">
        <v>1084</v>
      </c>
    </row>
    <row r="20" spans="1:7" ht="39" customHeight="1" x14ac:dyDescent="0.25">
      <c r="A20" s="89" t="s">
        <v>1085</v>
      </c>
      <c r="B20" s="90"/>
      <c r="C20" s="90"/>
      <c r="D20" s="90"/>
      <c r="E20" s="90"/>
      <c r="F20" s="90"/>
      <c r="G20" s="90"/>
    </row>
    <row r="21" spans="1:7" ht="15" x14ac:dyDescent="0.25">
      <c r="A21" s="67"/>
      <c r="B21" s="68"/>
      <c r="C21" s="68"/>
      <c r="D21" s="68"/>
      <c r="E21" s="68"/>
      <c r="F21" s="68"/>
      <c r="G21" s="68"/>
    </row>
    <row r="22" spans="1:7" x14ac:dyDescent="0.2">
      <c r="A22" s="14" t="s">
        <v>34</v>
      </c>
    </row>
    <row r="23" spans="1:7" x14ac:dyDescent="0.2">
      <c r="A23" s="14" t="s">
        <v>35</v>
      </c>
    </row>
    <row r="24" spans="1:7" x14ac:dyDescent="0.2">
      <c r="A24" s="14" t="s">
        <v>36</v>
      </c>
      <c r="B24" s="14"/>
      <c r="C24" s="30" t="s">
        <v>38</v>
      </c>
      <c r="D24" s="30" t="s">
        <v>1155</v>
      </c>
    </row>
    <row r="25" spans="1:7" x14ac:dyDescent="0.2">
      <c r="A25" s="7" t="s">
        <v>71</v>
      </c>
      <c r="C25" s="61" t="s">
        <v>1087</v>
      </c>
      <c r="D25" s="31">
        <v>24.933800000000002</v>
      </c>
    </row>
    <row r="26" spans="1:7" x14ac:dyDescent="0.2">
      <c r="A26" s="7" t="s">
        <v>73</v>
      </c>
      <c r="C26" s="61" t="s">
        <v>1087</v>
      </c>
      <c r="D26" s="31">
        <v>11.5593</v>
      </c>
    </row>
    <row r="27" spans="1:7" x14ac:dyDescent="0.2">
      <c r="A27" s="7" t="s">
        <v>72</v>
      </c>
      <c r="C27" s="61" t="s">
        <v>1087</v>
      </c>
      <c r="D27" s="31">
        <v>26.575900000000001</v>
      </c>
    </row>
    <row r="28" spans="1:7" x14ac:dyDescent="0.2">
      <c r="A28" s="7" t="s">
        <v>74</v>
      </c>
      <c r="C28" s="61" t="s">
        <v>1087</v>
      </c>
      <c r="D28" s="31">
        <v>12.480700000000001</v>
      </c>
    </row>
    <row r="30" spans="1:7" x14ac:dyDescent="0.2">
      <c r="A30" s="7" t="s">
        <v>39</v>
      </c>
    </row>
    <row r="31" spans="1:7" x14ac:dyDescent="0.2">
      <c r="A31" s="7" t="s">
        <v>1156</v>
      </c>
    </row>
    <row r="33" spans="1:7" x14ac:dyDescent="0.2">
      <c r="A33" s="14" t="s">
        <v>40</v>
      </c>
      <c r="D33" s="30" t="s">
        <v>41</v>
      </c>
    </row>
    <row r="35" spans="1:7" x14ac:dyDescent="0.2">
      <c r="A35" s="14" t="s">
        <v>878</v>
      </c>
      <c r="D35" s="79" t="s">
        <v>1087</v>
      </c>
    </row>
    <row r="36" spans="1:7" x14ac:dyDescent="0.2">
      <c r="A36" s="7" t="s">
        <v>1089</v>
      </c>
      <c r="D36" s="32"/>
    </row>
    <row r="37" spans="1:7" x14ac:dyDescent="0.2">
      <c r="D37" s="32"/>
    </row>
    <row r="38" spans="1:7" x14ac:dyDescent="0.2">
      <c r="A38" s="14" t="s">
        <v>1171</v>
      </c>
      <c r="D38" s="30" t="s">
        <v>41</v>
      </c>
    </row>
    <row r="39" spans="1:7" x14ac:dyDescent="0.2">
      <c r="A39" s="7" t="s">
        <v>1090</v>
      </c>
    </row>
    <row r="40" spans="1:7" x14ac:dyDescent="0.2">
      <c r="A40" s="50" t="s">
        <v>1091</v>
      </c>
    </row>
    <row r="42" spans="1:7" ht="36.75" customHeight="1" x14ac:dyDescent="0.25">
      <c r="A42" s="89" t="s">
        <v>1157</v>
      </c>
      <c r="B42" s="90"/>
      <c r="C42" s="90"/>
      <c r="D42" s="90"/>
      <c r="E42" s="90"/>
      <c r="F42" s="90"/>
      <c r="G42" s="90"/>
    </row>
    <row r="44" spans="1:7" ht="36.75" customHeight="1" x14ac:dyDescent="0.25">
      <c r="A44" s="89" t="s">
        <v>1158</v>
      </c>
      <c r="B44" s="90"/>
      <c r="C44" s="90"/>
      <c r="D44" s="90"/>
      <c r="E44" s="90"/>
      <c r="F44" s="90"/>
      <c r="G44" s="90"/>
    </row>
    <row r="45" spans="1:7" x14ac:dyDescent="0.2">
      <c r="A45" s="50" t="s">
        <v>1095</v>
      </c>
    </row>
    <row r="47" spans="1:7" ht="26.25" customHeight="1" x14ac:dyDescent="0.25">
      <c r="A47" s="89" t="s">
        <v>1115</v>
      </c>
      <c r="B47" s="90"/>
      <c r="C47" s="90"/>
      <c r="D47" s="90"/>
      <c r="E47" s="90"/>
      <c r="F47" s="90"/>
      <c r="G47" s="90"/>
    </row>
    <row r="48" spans="1:7" s="53" customFormat="1" ht="15" x14ac:dyDescent="0.25">
      <c r="A48" s="69"/>
      <c r="B48" s="70"/>
      <c r="C48" s="70"/>
      <c r="D48" s="70"/>
      <c r="E48" s="70"/>
      <c r="F48" s="70"/>
      <c r="G48" s="70"/>
    </row>
    <row r="49" spans="1:9" x14ac:dyDescent="0.2">
      <c r="A49" s="51" t="s">
        <v>779</v>
      </c>
      <c r="B49" s="53"/>
      <c r="C49" s="53"/>
      <c r="D49" s="53"/>
      <c r="E49" s="11"/>
      <c r="G49" s="11"/>
    </row>
    <row r="50" spans="1:9" x14ac:dyDescent="0.2">
      <c r="A50" s="51"/>
      <c r="B50" s="53"/>
      <c r="C50" s="53"/>
      <c r="D50" s="53"/>
      <c r="E50" s="11"/>
      <c r="G50" s="11"/>
    </row>
    <row r="51" spans="1:9" ht="48" customHeight="1" x14ac:dyDescent="0.2">
      <c r="A51" s="100" t="s">
        <v>1159</v>
      </c>
      <c r="B51" s="100"/>
      <c r="C51" s="100"/>
      <c r="D51" s="100"/>
      <c r="E51" s="100"/>
      <c r="F51" s="100"/>
      <c r="G51" s="100"/>
    </row>
    <row r="52" spans="1:9" ht="25.5" customHeight="1" x14ac:dyDescent="0.2">
      <c r="A52" s="86" t="s">
        <v>1160</v>
      </c>
      <c r="B52" s="86"/>
      <c r="C52" s="86"/>
      <c r="D52" s="86"/>
      <c r="E52" s="86"/>
      <c r="F52" s="86"/>
      <c r="G52" s="86"/>
    </row>
    <row r="54" spans="1:9" s="1" customFormat="1" ht="15" x14ac:dyDescent="0.2">
      <c r="A54" s="82" t="s">
        <v>1161</v>
      </c>
      <c r="B54" s="83"/>
      <c r="C54" s="83"/>
      <c r="D54" s="83"/>
      <c r="E54" s="83"/>
      <c r="F54" s="83"/>
      <c r="G54" s="83"/>
    </row>
    <row r="55" spans="1:9" x14ac:dyDescent="0.2">
      <c r="A55" s="8" t="s">
        <v>7</v>
      </c>
    </row>
    <row r="56" spans="1:9" s="1" customFormat="1" ht="33.75" x14ac:dyDescent="0.2">
      <c r="A56" s="6" t="s">
        <v>2</v>
      </c>
      <c r="B56" s="6" t="s">
        <v>0</v>
      </c>
      <c r="C56" s="13" t="s">
        <v>32</v>
      </c>
      <c r="D56" s="13" t="s">
        <v>1</v>
      </c>
      <c r="E56" s="54" t="s">
        <v>6</v>
      </c>
      <c r="F56" s="12" t="s">
        <v>3</v>
      </c>
      <c r="G56" s="12" t="s">
        <v>5</v>
      </c>
    </row>
    <row r="57" spans="1:9" x14ac:dyDescent="0.2">
      <c r="A57" s="16" t="s">
        <v>24</v>
      </c>
      <c r="B57" s="17"/>
      <c r="C57" s="17"/>
      <c r="D57" s="17"/>
      <c r="E57" s="18"/>
      <c r="F57" s="19"/>
      <c r="G57" s="18"/>
    </row>
    <row r="58" spans="1:9" x14ac:dyDescent="0.2">
      <c r="A58" s="20" t="s">
        <v>25</v>
      </c>
      <c r="B58" s="21"/>
      <c r="C58" s="21"/>
      <c r="D58" s="21"/>
      <c r="E58" s="22"/>
      <c r="F58" s="23"/>
      <c r="G58" s="22"/>
    </row>
    <row r="59" spans="1:9" x14ac:dyDescent="0.2">
      <c r="A59" s="21" t="s">
        <v>1101</v>
      </c>
      <c r="B59" s="21" t="s">
        <v>1102</v>
      </c>
      <c r="C59" s="21" t="s">
        <v>1103</v>
      </c>
      <c r="D59" s="24">
        <v>1450</v>
      </c>
      <c r="E59" s="22">
        <v>4347.2171918000004</v>
      </c>
      <c r="F59" s="23">
        <v>100</v>
      </c>
      <c r="G59" s="22">
        <v>4.165</v>
      </c>
      <c r="I59" s="32"/>
    </row>
    <row r="60" spans="1:9" x14ac:dyDescent="0.2">
      <c r="A60" s="20" t="s">
        <v>26</v>
      </c>
      <c r="B60" s="20"/>
      <c r="C60" s="20"/>
      <c r="D60" s="20"/>
      <c r="E60" s="25">
        <f>SUM(E59)</f>
        <v>4347.2171918000004</v>
      </c>
      <c r="F60" s="25">
        <f>SUM(F59)</f>
        <v>100</v>
      </c>
      <c r="G60" s="25"/>
      <c r="H60" s="14"/>
      <c r="I60" s="14"/>
    </row>
    <row r="61" spans="1:9" x14ac:dyDescent="0.2">
      <c r="A61" s="21"/>
      <c r="B61" s="21"/>
      <c r="C61" s="21"/>
      <c r="D61" s="21"/>
      <c r="E61" s="22"/>
      <c r="F61" s="23"/>
      <c r="G61" s="22"/>
    </row>
    <row r="62" spans="1:9" x14ac:dyDescent="0.2">
      <c r="A62" s="20" t="s">
        <v>29</v>
      </c>
      <c r="B62" s="20"/>
      <c r="C62" s="20"/>
      <c r="D62" s="20"/>
      <c r="E62" s="25">
        <f>E60</f>
        <v>4347.2171918000004</v>
      </c>
      <c r="F62" s="25">
        <f>F60</f>
        <v>100</v>
      </c>
      <c r="G62" s="25"/>
      <c r="H62" s="14"/>
      <c r="I62" s="14"/>
    </row>
    <row r="63" spans="1:9" x14ac:dyDescent="0.2">
      <c r="A63" s="20"/>
      <c r="B63" s="20"/>
      <c r="C63" s="20"/>
      <c r="D63" s="20"/>
      <c r="E63" s="25"/>
      <c r="F63" s="26"/>
      <c r="G63" s="25"/>
      <c r="H63" s="14"/>
      <c r="I63" s="14"/>
    </row>
    <row r="64" spans="1:9" x14ac:dyDescent="0.2">
      <c r="A64" s="20" t="s">
        <v>31</v>
      </c>
      <c r="B64" s="20"/>
      <c r="C64" s="20"/>
      <c r="D64" s="20"/>
      <c r="E64" s="62">
        <v>0</v>
      </c>
      <c r="F64" s="62">
        <v>0</v>
      </c>
      <c r="G64" s="25"/>
      <c r="H64" s="14"/>
      <c r="I64" s="32"/>
    </row>
    <row r="65" spans="1:9" x14ac:dyDescent="0.2">
      <c r="A65" s="20"/>
      <c r="B65" s="20"/>
      <c r="C65" s="20"/>
      <c r="D65" s="20"/>
      <c r="E65" s="25"/>
      <c r="F65" s="26"/>
      <c r="G65" s="25"/>
      <c r="H65" s="14"/>
      <c r="I65" s="14"/>
    </row>
    <row r="66" spans="1:9" x14ac:dyDescent="0.2">
      <c r="A66" s="27" t="s">
        <v>30</v>
      </c>
      <c r="B66" s="27"/>
      <c r="C66" s="27"/>
      <c r="D66" s="27"/>
      <c r="E66" s="28">
        <v>4347.2171918000004</v>
      </c>
      <c r="F66" s="29">
        <v>100</v>
      </c>
      <c r="G66" s="28"/>
      <c r="H66" s="14"/>
      <c r="I66" s="14"/>
    </row>
    <row r="67" spans="1:9" s="10" customFormat="1" x14ac:dyDescent="0.2">
      <c r="A67" s="7"/>
      <c r="B67" s="7"/>
      <c r="C67" s="7"/>
      <c r="D67" s="7"/>
      <c r="F67" s="15"/>
      <c r="H67" s="7"/>
      <c r="I67" s="7"/>
    </row>
    <row r="68" spans="1:9" s="10" customFormat="1" x14ac:dyDescent="0.2">
      <c r="A68" s="14" t="s">
        <v>33</v>
      </c>
      <c r="B68" s="7"/>
      <c r="C68" s="7"/>
      <c r="D68" s="7"/>
      <c r="F68" s="11"/>
      <c r="H68" s="7"/>
      <c r="I68" s="7"/>
    </row>
    <row r="69" spans="1:9" s="10" customFormat="1" x14ac:dyDescent="0.2">
      <c r="A69" s="51" t="s">
        <v>1104</v>
      </c>
      <c r="B69" s="7"/>
      <c r="C69" s="7"/>
      <c r="D69" s="7"/>
      <c r="F69" s="11"/>
      <c r="H69" s="7"/>
      <c r="I69" s="7"/>
    </row>
    <row r="70" spans="1:9" s="10" customFormat="1" x14ac:dyDescent="0.2">
      <c r="A70" s="86" t="s">
        <v>1105</v>
      </c>
      <c r="B70" s="86"/>
      <c r="C70" s="86"/>
      <c r="D70" s="86"/>
      <c r="E70" s="86"/>
      <c r="F70" s="86"/>
      <c r="G70" s="86"/>
      <c r="H70" s="7"/>
      <c r="I70" s="7"/>
    </row>
    <row r="72" spans="1:9" s="10" customFormat="1" x14ac:dyDescent="0.2">
      <c r="A72" s="14" t="s">
        <v>34</v>
      </c>
      <c r="B72" s="7"/>
      <c r="C72" s="7"/>
      <c r="D72" s="7"/>
      <c r="F72" s="11"/>
      <c r="H72" s="7"/>
      <c r="I72" s="7"/>
    </row>
    <row r="73" spans="1:9" s="10" customFormat="1" x14ac:dyDescent="0.2">
      <c r="A73" s="14" t="s">
        <v>35</v>
      </c>
      <c r="B73" s="7"/>
      <c r="C73" s="7"/>
      <c r="D73" s="7"/>
      <c r="F73" s="11"/>
      <c r="H73" s="7"/>
      <c r="I73" s="7"/>
    </row>
    <row r="74" spans="1:9" s="10" customFormat="1" x14ac:dyDescent="0.2">
      <c r="A74" s="14" t="s">
        <v>36</v>
      </c>
      <c r="B74" s="14"/>
      <c r="C74" s="30" t="s">
        <v>38</v>
      </c>
      <c r="D74" s="14" t="s">
        <v>37</v>
      </c>
      <c r="F74" s="71"/>
      <c r="G74" s="72"/>
      <c r="H74" s="7"/>
      <c r="I74" s="7"/>
    </row>
    <row r="75" spans="1:9" s="10" customFormat="1" x14ac:dyDescent="0.2">
      <c r="A75" s="7" t="s">
        <v>71</v>
      </c>
      <c r="B75" s="7"/>
      <c r="C75" s="31">
        <v>0.48249999999999998</v>
      </c>
      <c r="D75" s="73">
        <v>0.51770000000000005</v>
      </c>
      <c r="F75" s="11"/>
      <c r="H75" s="7"/>
      <c r="I75" s="7"/>
    </row>
    <row r="76" spans="1:9" s="10" customFormat="1" x14ac:dyDescent="0.2">
      <c r="A76" s="7" t="s">
        <v>73</v>
      </c>
      <c r="B76" s="7"/>
      <c r="C76" s="31">
        <v>0.22370000000000001</v>
      </c>
      <c r="D76" s="73">
        <v>0.24</v>
      </c>
      <c r="F76" s="11"/>
      <c r="H76" s="7"/>
      <c r="I76" s="7"/>
    </row>
    <row r="77" spans="1:9" s="10" customFormat="1" x14ac:dyDescent="0.2">
      <c r="A77" s="7" t="s">
        <v>72</v>
      </c>
      <c r="B77" s="7"/>
      <c r="C77" s="31">
        <v>0.5101</v>
      </c>
      <c r="D77" s="73">
        <v>0.5474</v>
      </c>
      <c r="F77" s="11"/>
      <c r="H77" s="7"/>
      <c r="I77" s="7"/>
    </row>
    <row r="78" spans="1:9" s="10" customFormat="1" x14ac:dyDescent="0.2">
      <c r="A78" s="7" t="s">
        <v>74</v>
      </c>
      <c r="B78" s="7"/>
      <c r="C78" s="31">
        <v>0.23949999999999999</v>
      </c>
      <c r="D78" s="73">
        <v>0.25700000000000001</v>
      </c>
      <c r="F78" s="11"/>
      <c r="H78" s="7"/>
      <c r="I78" s="7"/>
    </row>
    <row r="80" spans="1:9" s="10" customFormat="1" x14ac:dyDescent="0.2">
      <c r="A80" s="7" t="s">
        <v>39</v>
      </c>
      <c r="B80" s="7"/>
      <c r="C80" s="7"/>
      <c r="D80" s="7"/>
      <c r="F80" s="11"/>
      <c r="H80" s="7"/>
      <c r="I80" s="7"/>
    </row>
    <row r="82" spans="1:9" s="10" customFormat="1" x14ac:dyDescent="0.2">
      <c r="A82" s="14" t="s">
        <v>1174</v>
      </c>
      <c r="B82" s="7"/>
      <c r="C82" s="7"/>
      <c r="D82" s="30" t="s">
        <v>41</v>
      </c>
      <c r="F82" s="11"/>
      <c r="H82" s="7"/>
      <c r="I82" s="7"/>
    </row>
    <row r="83" spans="1:9" x14ac:dyDescent="0.2">
      <c r="A83" s="7" t="s">
        <v>1090</v>
      </c>
    </row>
    <row r="84" spans="1:9" x14ac:dyDescent="0.2">
      <c r="A84" s="50" t="s">
        <v>1091</v>
      </c>
    </row>
  </sheetData>
  <mergeCells count="9">
    <mergeCell ref="A52:G52"/>
    <mergeCell ref="A54:G54"/>
    <mergeCell ref="A70:G70"/>
    <mergeCell ref="A1:G1"/>
    <mergeCell ref="A20:G20"/>
    <mergeCell ref="A42:G42"/>
    <mergeCell ref="A44:G44"/>
    <mergeCell ref="A47:G47"/>
    <mergeCell ref="A51:G51"/>
  </mergeCells>
  <conditionalFormatting sqref="F2:F3 F5:F6 F11 F13 F15 F17:F19 F22:F41 F43 F45:F46 F49:F50 F53 F55 F71:F65517">
    <cfRule type="cellIs" dxfId="8" priority="2" stopIfTrue="1" operator="between">
      <formula>0.009</formula>
      <formula>-0.009</formula>
    </cfRule>
  </conditionalFormatting>
  <conditionalFormatting sqref="F57:F59 F61 F63 F65:F69">
    <cfRule type="cellIs" dxfId="7" priority="1" stopIfTrue="1" operator="between">
      <formula>0.009</formula>
      <formula>-0.009</formula>
    </cfRule>
  </conditionalFormatting>
  <hyperlinks>
    <hyperlink ref="A40" r:id="rId1" tooltip="https://www.franklintempletonindia.com/investor/reports" xr:uid="{00000000-0004-0000-2200-000000000000}"/>
    <hyperlink ref="A84" r:id="rId2" tooltip="https://www.franklintempletonindia.com/investor/reports" xr:uid="{00000000-0004-0000-2200-000001000000}"/>
    <hyperlink ref="A45"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I144"/>
  <sheetViews>
    <sheetView workbookViewId="0">
      <selection sqref="A1:G1"/>
    </sheetView>
  </sheetViews>
  <sheetFormatPr defaultColWidth="9.140625" defaultRowHeight="11.25" x14ac:dyDescent="0.2"/>
  <cols>
    <col min="1" max="1" width="38.7109375" style="7" bestFit="1" customWidth="1"/>
    <col min="2" max="2" width="56.42578125" style="7" bestFit="1" customWidth="1"/>
    <col min="3" max="3" width="1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1162</v>
      </c>
      <c r="B1" s="83"/>
      <c r="C1" s="83"/>
      <c r="D1" s="83"/>
      <c r="E1" s="83"/>
      <c r="F1" s="83"/>
      <c r="G1" s="83"/>
    </row>
    <row r="2" spans="1:9" s="1" customFormat="1" ht="12" x14ac:dyDescent="0.2">
      <c r="A2" s="33" t="s">
        <v>1063</v>
      </c>
      <c r="E2" s="5"/>
      <c r="F2" s="9"/>
      <c r="G2" s="10"/>
    </row>
    <row r="3" spans="1:9" s="1" customFormat="1" ht="12" x14ac:dyDescent="0.2">
      <c r="A3" s="8" t="s">
        <v>7</v>
      </c>
      <c r="B3" s="2"/>
      <c r="C3" s="3"/>
      <c r="D3" s="3"/>
      <c r="E3" s="4"/>
      <c r="F3" s="9"/>
      <c r="G3" s="10"/>
    </row>
    <row r="4" spans="1:9" s="1" customFormat="1" ht="33.75" x14ac:dyDescent="0.2">
      <c r="A4" s="6" t="s">
        <v>2</v>
      </c>
      <c r="B4" s="6" t="s">
        <v>0</v>
      </c>
      <c r="C4" s="13" t="s">
        <v>1075</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ht="33.75" x14ac:dyDescent="0.2">
      <c r="A7" s="21" t="s">
        <v>1126</v>
      </c>
      <c r="B7" s="21" t="s">
        <v>1127</v>
      </c>
      <c r="C7" s="63" t="s">
        <v>1163</v>
      </c>
      <c r="D7" s="24">
        <v>2598</v>
      </c>
      <c r="E7" s="22">
        <v>5239.2268764</v>
      </c>
      <c r="F7" s="23">
        <v>38.267876395377698</v>
      </c>
      <c r="G7" s="22">
        <v>11.25</v>
      </c>
    </row>
    <row r="8" spans="1:9" x14ac:dyDescent="0.2">
      <c r="A8" s="20" t="s">
        <v>26</v>
      </c>
      <c r="B8" s="20"/>
      <c r="C8" s="20"/>
      <c r="D8" s="20"/>
      <c r="E8" s="25">
        <f>SUM(E6:E7)</f>
        <v>5239.2268764</v>
      </c>
      <c r="F8" s="26">
        <f>SUM(F6:F7)</f>
        <v>38.267876395377698</v>
      </c>
      <c r="G8" s="25"/>
      <c r="H8" s="14"/>
      <c r="I8" s="14"/>
    </row>
    <row r="9" spans="1:9" x14ac:dyDescent="0.2">
      <c r="A9" s="21"/>
      <c r="B9" s="21"/>
      <c r="C9" s="21"/>
      <c r="D9" s="21"/>
      <c r="E9" s="22"/>
      <c r="F9" s="23"/>
      <c r="G9" s="22"/>
    </row>
    <row r="10" spans="1:9" x14ac:dyDescent="0.2">
      <c r="A10" s="20" t="s">
        <v>27</v>
      </c>
      <c r="B10" s="21"/>
      <c r="C10" s="21"/>
      <c r="D10" s="21"/>
      <c r="E10" s="22"/>
      <c r="F10" s="23"/>
      <c r="G10" s="22"/>
    </row>
    <row r="11" spans="1:9" x14ac:dyDescent="0.2">
      <c r="A11" s="21" t="s">
        <v>1129</v>
      </c>
      <c r="B11" s="21" t="s">
        <v>1130</v>
      </c>
      <c r="C11" s="21" t="s">
        <v>28</v>
      </c>
      <c r="D11" s="24">
        <v>219900.79300000001</v>
      </c>
      <c r="E11" s="22">
        <v>8064.6759869999996</v>
      </c>
      <c r="F11" s="23">
        <v>58.905260474489303</v>
      </c>
      <c r="G11" s="22">
        <v>6.7160000000000002</v>
      </c>
    </row>
    <row r="12" spans="1:9" x14ac:dyDescent="0.2">
      <c r="A12" s="20" t="s">
        <v>26</v>
      </c>
      <c r="B12" s="20"/>
      <c r="C12" s="20"/>
      <c r="D12" s="20"/>
      <c r="E12" s="25">
        <f>SUM(E11:E11)</f>
        <v>8064.6759869999996</v>
      </c>
      <c r="F12" s="26">
        <f>SUM(F11:F11)</f>
        <v>58.905260474489303</v>
      </c>
      <c r="G12" s="25"/>
      <c r="H12" s="14"/>
      <c r="I12" s="14"/>
    </row>
    <row r="13" spans="1:9" x14ac:dyDescent="0.2">
      <c r="A13" s="21"/>
      <c r="B13" s="21"/>
      <c r="C13" s="21"/>
      <c r="D13" s="21"/>
      <c r="E13" s="22"/>
      <c r="F13" s="23"/>
      <c r="G13" s="22"/>
    </row>
    <row r="14" spans="1:9" x14ac:dyDescent="0.2">
      <c r="A14" s="20" t="s">
        <v>29</v>
      </c>
      <c r="B14" s="20"/>
      <c r="C14" s="20"/>
      <c r="D14" s="20"/>
      <c r="E14" s="25">
        <f>E8+E12</f>
        <v>13303.902863399999</v>
      </c>
      <c r="F14" s="26">
        <f>F8+F12</f>
        <v>97.173136869866994</v>
      </c>
      <c r="G14" s="25"/>
      <c r="H14" s="14"/>
      <c r="I14" s="14"/>
    </row>
    <row r="15" spans="1:9" x14ac:dyDescent="0.2">
      <c r="A15" s="20"/>
      <c r="B15" s="20"/>
      <c r="C15" s="20"/>
      <c r="D15" s="20"/>
      <c r="E15" s="25"/>
      <c r="F15" s="26"/>
      <c r="G15" s="25"/>
      <c r="H15" s="14"/>
      <c r="I15" s="14"/>
    </row>
    <row r="16" spans="1:9" x14ac:dyDescent="0.2">
      <c r="A16" s="20" t="s">
        <v>31</v>
      </c>
      <c r="B16" s="20"/>
      <c r="C16" s="20"/>
      <c r="D16" s="20"/>
      <c r="E16" s="25">
        <f>E18-(E8+E12)</f>
        <v>387.02375680000114</v>
      </c>
      <c r="F16" s="26">
        <f>F18-(F8+F12)</f>
        <v>2.8268631301330061</v>
      </c>
      <c r="G16" s="25"/>
      <c r="H16" s="14"/>
      <c r="I16" s="14"/>
    </row>
    <row r="17" spans="1:9" x14ac:dyDescent="0.2">
      <c r="A17" s="20"/>
      <c r="B17" s="20"/>
      <c r="C17" s="20"/>
      <c r="D17" s="20"/>
      <c r="E17" s="25"/>
      <c r="F17" s="26"/>
      <c r="G17" s="25"/>
      <c r="H17" s="14"/>
      <c r="I17" s="14"/>
    </row>
    <row r="18" spans="1:9" x14ac:dyDescent="0.2">
      <c r="A18" s="27" t="s">
        <v>30</v>
      </c>
      <c r="B18" s="27"/>
      <c r="C18" s="27"/>
      <c r="D18" s="27"/>
      <c r="E18" s="28">
        <v>13690.9266202</v>
      </c>
      <c r="F18" s="29">
        <v>100</v>
      </c>
      <c r="G18" s="28"/>
      <c r="H18" s="14"/>
      <c r="I18" s="14"/>
    </row>
    <row r="19" spans="1:9" x14ac:dyDescent="0.2">
      <c r="A19" s="14"/>
      <c r="H19" s="14"/>
      <c r="I19" s="14"/>
    </row>
    <row r="20" spans="1:9" ht="37.5" customHeight="1" x14ac:dyDescent="0.25">
      <c r="A20" s="89" t="s">
        <v>1085</v>
      </c>
      <c r="B20" s="90"/>
      <c r="C20" s="90"/>
      <c r="D20" s="90"/>
      <c r="E20" s="90"/>
      <c r="F20" s="90"/>
      <c r="G20" s="90"/>
      <c r="H20" s="14"/>
      <c r="I20" s="14"/>
    </row>
    <row r="22" spans="1:9" x14ac:dyDescent="0.2">
      <c r="A22" s="14" t="s">
        <v>34</v>
      </c>
    </row>
    <row r="23" spans="1:9" x14ac:dyDescent="0.2">
      <c r="A23" s="14" t="s">
        <v>35</v>
      </c>
    </row>
    <row r="24" spans="1:9" x14ac:dyDescent="0.2">
      <c r="A24" s="14" t="s">
        <v>36</v>
      </c>
      <c r="B24" s="14"/>
      <c r="C24" s="30" t="s">
        <v>38</v>
      </c>
      <c r="D24" s="14" t="s">
        <v>37</v>
      </c>
    </row>
    <row r="25" spans="1:9" x14ac:dyDescent="0.2">
      <c r="A25" s="7" t="s">
        <v>71</v>
      </c>
      <c r="C25" s="31">
        <v>23.835999999999999</v>
      </c>
      <c r="D25" s="31">
        <v>24.990600000000001</v>
      </c>
    </row>
    <row r="26" spans="1:9" x14ac:dyDescent="0.2">
      <c r="A26" s="7" t="s">
        <v>73</v>
      </c>
      <c r="C26" s="31">
        <v>12.7821</v>
      </c>
      <c r="D26" s="31">
        <v>13.401199999999999</v>
      </c>
    </row>
    <row r="27" spans="1:9" x14ac:dyDescent="0.2">
      <c r="A27" s="7" t="s">
        <v>72</v>
      </c>
      <c r="C27" s="31">
        <v>24.052600000000002</v>
      </c>
      <c r="D27" s="31">
        <v>25.217700000000001</v>
      </c>
    </row>
    <row r="28" spans="1:9" x14ac:dyDescent="0.2">
      <c r="A28" s="7" t="s">
        <v>74</v>
      </c>
      <c r="C28" s="31">
        <v>13.181699999999999</v>
      </c>
      <c r="D28" s="31">
        <v>13.8202</v>
      </c>
    </row>
    <row r="30" spans="1:9" x14ac:dyDescent="0.2">
      <c r="A30" s="7" t="s">
        <v>39</v>
      </c>
    </row>
    <row r="32" spans="1:9" x14ac:dyDescent="0.2">
      <c r="A32" s="14" t="s">
        <v>40</v>
      </c>
      <c r="D32" s="30" t="s">
        <v>41</v>
      </c>
    </row>
    <row r="34" spans="1:7" x14ac:dyDescent="0.2">
      <c r="A34" s="14" t="s">
        <v>878</v>
      </c>
      <c r="D34" s="32">
        <v>1.12415248384035</v>
      </c>
      <c r="E34" s="10" t="s">
        <v>42</v>
      </c>
    </row>
    <row r="36" spans="1:7" x14ac:dyDescent="0.2">
      <c r="A36" s="14" t="s">
        <v>1171</v>
      </c>
      <c r="D36" s="30" t="s">
        <v>41</v>
      </c>
    </row>
    <row r="37" spans="1:7" x14ac:dyDescent="0.2">
      <c r="A37" s="7" t="s">
        <v>1090</v>
      </c>
    </row>
    <row r="38" spans="1:7" x14ac:dyDescent="0.2">
      <c r="A38" s="50" t="s">
        <v>1091</v>
      </c>
    </row>
    <row r="40" spans="1:7" ht="27" customHeight="1" x14ac:dyDescent="0.25">
      <c r="A40" s="89" t="s">
        <v>1164</v>
      </c>
      <c r="B40" s="90"/>
      <c r="C40" s="90"/>
      <c r="D40" s="90"/>
      <c r="E40" s="90"/>
      <c r="F40" s="90"/>
      <c r="G40" s="90"/>
    </row>
    <row r="42" spans="1:7" ht="45.75" customHeight="1" x14ac:dyDescent="0.25">
      <c r="A42" s="89" t="s">
        <v>1165</v>
      </c>
      <c r="B42" s="90"/>
      <c r="C42" s="90"/>
      <c r="D42" s="90"/>
      <c r="E42" s="90"/>
      <c r="F42" s="90"/>
      <c r="G42" s="90"/>
    </row>
    <row r="44" spans="1:7" ht="49.5" customHeight="1" x14ac:dyDescent="0.25">
      <c r="A44" s="89" t="s">
        <v>1166</v>
      </c>
      <c r="B44" s="90"/>
      <c r="C44" s="90"/>
      <c r="D44" s="90"/>
      <c r="E44" s="90"/>
      <c r="F44" s="90"/>
      <c r="G44" s="90"/>
    </row>
    <row r="45" spans="1:7" x14ac:dyDescent="0.2">
      <c r="A45" s="50" t="s">
        <v>1095</v>
      </c>
    </row>
    <row r="47" spans="1:7" ht="27" customHeight="1" x14ac:dyDescent="0.25">
      <c r="A47" s="89" t="s">
        <v>1096</v>
      </c>
      <c r="B47" s="90"/>
      <c r="C47" s="90"/>
      <c r="D47" s="90"/>
      <c r="E47" s="90"/>
      <c r="F47" s="90"/>
      <c r="G47" s="90"/>
    </row>
    <row r="49" spans="1:1" x14ac:dyDescent="0.2">
      <c r="A49" s="14" t="s">
        <v>1097</v>
      </c>
    </row>
    <row r="50" spans="1:1" x14ac:dyDescent="0.2">
      <c r="A50" s="14"/>
    </row>
    <row r="51" spans="1:1" x14ac:dyDescent="0.2">
      <c r="A51" s="51" t="s">
        <v>781</v>
      </c>
    </row>
    <row r="52" spans="1:1" x14ac:dyDescent="0.2">
      <c r="A52" s="51"/>
    </row>
    <row r="53" spans="1:1" x14ac:dyDescent="0.2">
      <c r="A53" s="52"/>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x14ac:dyDescent="0.2">
      <c r="A62" s="53"/>
    </row>
    <row r="63" spans="1:1" x14ac:dyDescent="0.2">
      <c r="A63" s="53"/>
    </row>
    <row r="64" spans="1:1" x14ac:dyDescent="0.2">
      <c r="A64" s="53"/>
    </row>
    <row r="65" spans="1:1" x14ac:dyDescent="0.2">
      <c r="A65" s="51" t="s">
        <v>1167</v>
      </c>
    </row>
    <row r="66" spans="1:1" x14ac:dyDescent="0.2">
      <c r="A66" s="53"/>
    </row>
    <row r="67" spans="1:1" x14ac:dyDescent="0.2">
      <c r="A67" s="51" t="s">
        <v>782</v>
      </c>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14"/>
    </row>
    <row r="80" spans="1:1" x14ac:dyDescent="0.2">
      <c r="A80" s="14" t="s">
        <v>1140</v>
      </c>
    </row>
    <row r="81" spans="1:9" x14ac:dyDescent="0.2">
      <c r="A81" s="14"/>
    </row>
    <row r="82" spans="1:9" s="1" customFormat="1" ht="15" x14ac:dyDescent="0.2">
      <c r="A82" s="82" t="s">
        <v>1168</v>
      </c>
      <c r="B82" s="83"/>
      <c r="C82" s="83"/>
      <c r="D82" s="83"/>
      <c r="E82" s="83"/>
      <c r="F82" s="83"/>
      <c r="G82" s="83"/>
    </row>
    <row r="83" spans="1:9" x14ac:dyDescent="0.2">
      <c r="A83" s="14" t="s">
        <v>7</v>
      </c>
    </row>
    <row r="84" spans="1:9" s="1" customFormat="1" ht="33.75" x14ac:dyDescent="0.2">
      <c r="A84" s="6" t="s">
        <v>2</v>
      </c>
      <c r="B84" s="6" t="s">
        <v>0</v>
      </c>
      <c r="C84" s="13" t="s">
        <v>32</v>
      </c>
      <c r="D84" s="13" t="s">
        <v>1</v>
      </c>
      <c r="E84" s="54" t="s">
        <v>6</v>
      </c>
      <c r="F84" s="12" t="s">
        <v>3</v>
      </c>
      <c r="G84" s="12" t="s">
        <v>5</v>
      </c>
    </row>
    <row r="85" spans="1:9" x14ac:dyDescent="0.2">
      <c r="A85" s="16" t="s">
        <v>24</v>
      </c>
      <c r="B85" s="17"/>
      <c r="C85" s="17"/>
      <c r="D85" s="17"/>
      <c r="E85" s="18"/>
      <c r="F85" s="19"/>
      <c r="G85" s="18"/>
    </row>
    <row r="86" spans="1:9" x14ac:dyDescent="0.2">
      <c r="A86" s="20" t="s">
        <v>25</v>
      </c>
      <c r="B86" s="21"/>
      <c r="C86" s="21"/>
      <c r="D86" s="21"/>
      <c r="E86" s="22"/>
      <c r="F86" s="23"/>
      <c r="G86" s="22"/>
    </row>
    <row r="87" spans="1:9" x14ac:dyDescent="0.2">
      <c r="A87" s="21" t="s">
        <v>1101</v>
      </c>
      <c r="B87" s="21" t="s">
        <v>1102</v>
      </c>
      <c r="C87" s="21" t="s">
        <v>1103</v>
      </c>
      <c r="D87" s="24">
        <v>3370</v>
      </c>
      <c r="E87" s="22">
        <v>10103.5323699</v>
      </c>
      <c r="F87" s="23">
        <v>100.000000346414</v>
      </c>
      <c r="G87" s="22">
        <v>4.165</v>
      </c>
    </row>
    <row r="88" spans="1:9" x14ac:dyDescent="0.2">
      <c r="A88" s="20" t="s">
        <v>26</v>
      </c>
      <c r="B88" s="20"/>
      <c r="C88" s="20"/>
      <c r="D88" s="20"/>
      <c r="E88" s="25">
        <f>SUM(E86:E87)</f>
        <v>10103.5323699</v>
      </c>
      <c r="F88" s="26">
        <f>SUM(F86:F87)</f>
        <v>100.000000346414</v>
      </c>
      <c r="G88" s="25"/>
      <c r="H88" s="14"/>
      <c r="I88" s="14"/>
    </row>
    <row r="89" spans="1:9" x14ac:dyDescent="0.2">
      <c r="A89" s="21"/>
      <c r="B89" s="21"/>
      <c r="C89" s="21"/>
      <c r="D89" s="21"/>
      <c r="E89" s="22"/>
      <c r="F89" s="23"/>
      <c r="G89" s="22"/>
    </row>
    <row r="90" spans="1:9" x14ac:dyDescent="0.2">
      <c r="A90" s="20" t="s">
        <v>29</v>
      </c>
      <c r="B90" s="20"/>
      <c r="C90" s="20"/>
      <c r="D90" s="20"/>
      <c r="E90" s="25">
        <f>E88</f>
        <v>10103.5323699</v>
      </c>
      <c r="F90" s="26">
        <f>F88</f>
        <v>100.000000346414</v>
      </c>
      <c r="G90" s="25"/>
      <c r="H90" s="14"/>
      <c r="I90" s="14"/>
    </row>
    <row r="91" spans="1:9" x14ac:dyDescent="0.2">
      <c r="A91" s="20"/>
      <c r="B91" s="20"/>
      <c r="C91" s="20"/>
      <c r="D91" s="20"/>
      <c r="E91" s="25"/>
      <c r="F91" s="26"/>
      <c r="G91" s="25"/>
      <c r="H91" s="14"/>
      <c r="I91" s="14"/>
    </row>
    <row r="92" spans="1:9" x14ac:dyDescent="0.2">
      <c r="A92" s="20" t="s">
        <v>31</v>
      </c>
      <c r="B92" s="20"/>
      <c r="C92" s="20"/>
      <c r="D92" s="20"/>
      <c r="E92" s="62">
        <v>0</v>
      </c>
      <c r="F92" s="62">
        <v>0</v>
      </c>
      <c r="G92" s="25"/>
      <c r="H92" s="14"/>
      <c r="I92" s="14"/>
    </row>
    <row r="93" spans="1:9" x14ac:dyDescent="0.2">
      <c r="A93" s="20"/>
      <c r="B93" s="20"/>
      <c r="C93" s="20"/>
      <c r="D93" s="20"/>
      <c r="E93" s="25"/>
      <c r="F93" s="26"/>
      <c r="G93" s="25"/>
      <c r="H93" s="14"/>
      <c r="I93" s="14"/>
    </row>
    <row r="94" spans="1:9" x14ac:dyDescent="0.2">
      <c r="A94" s="27" t="s">
        <v>30</v>
      </c>
      <c r="B94" s="27"/>
      <c r="C94" s="27"/>
      <c r="D94" s="27"/>
      <c r="E94" s="28">
        <v>10103.532334899999</v>
      </c>
      <c r="F94" s="29">
        <v>100</v>
      </c>
      <c r="G94" s="28"/>
      <c r="H94" s="14"/>
      <c r="I94" s="14"/>
    </row>
    <row r="96" spans="1:9" x14ac:dyDescent="0.2">
      <c r="A96" s="14" t="s">
        <v>33</v>
      </c>
    </row>
    <row r="97" spans="1:7" x14ac:dyDescent="0.2">
      <c r="A97" s="51" t="s">
        <v>1104</v>
      </c>
    </row>
    <row r="98" spans="1:7" x14ac:dyDescent="0.2">
      <c r="A98" s="86" t="s">
        <v>1105</v>
      </c>
      <c r="B98" s="86"/>
      <c r="C98" s="86"/>
      <c r="D98" s="86"/>
      <c r="E98" s="86"/>
      <c r="F98" s="86"/>
      <c r="G98" s="86"/>
    </row>
    <row r="99" spans="1:7" x14ac:dyDescent="0.2">
      <c r="A99" s="14"/>
    </row>
    <row r="100" spans="1:7" x14ac:dyDescent="0.2">
      <c r="A100" s="14" t="s">
        <v>34</v>
      </c>
    </row>
    <row r="101" spans="1:7" x14ac:dyDescent="0.2">
      <c r="A101" s="14" t="s">
        <v>35</v>
      </c>
    </row>
    <row r="102" spans="1:7" x14ac:dyDescent="0.2">
      <c r="A102" s="14" t="s">
        <v>36</v>
      </c>
      <c r="B102" s="14"/>
      <c r="C102" s="30" t="s">
        <v>38</v>
      </c>
      <c r="D102" s="14" t="s">
        <v>37</v>
      </c>
    </row>
    <row r="103" spans="1:7" x14ac:dyDescent="0.2">
      <c r="A103" s="7" t="s">
        <v>71</v>
      </c>
      <c r="C103" s="31">
        <v>0.51319999999999999</v>
      </c>
      <c r="D103" s="31">
        <v>0.55069999999999997</v>
      </c>
    </row>
    <row r="104" spans="1:7" x14ac:dyDescent="0.2">
      <c r="A104" s="7" t="s">
        <v>73</v>
      </c>
      <c r="C104" s="31">
        <v>0.2752</v>
      </c>
      <c r="D104" s="31">
        <v>0.29530000000000001</v>
      </c>
    </row>
    <row r="105" spans="1:7" x14ac:dyDescent="0.2">
      <c r="A105" s="7" t="s">
        <v>72</v>
      </c>
      <c r="C105" s="31">
        <v>0.54300000000000004</v>
      </c>
      <c r="D105" s="31">
        <v>0.5827</v>
      </c>
    </row>
    <row r="106" spans="1:7" x14ac:dyDescent="0.2">
      <c r="A106" s="7" t="s">
        <v>74</v>
      </c>
      <c r="C106" s="31">
        <v>0.29749999999999999</v>
      </c>
      <c r="D106" s="31">
        <v>0.31929999999999997</v>
      </c>
    </row>
    <row r="108" spans="1:7" x14ac:dyDescent="0.2">
      <c r="A108" s="7" t="s">
        <v>39</v>
      </c>
    </row>
    <row r="110" spans="1:7" x14ac:dyDescent="0.2">
      <c r="A110" s="14" t="s">
        <v>1174</v>
      </c>
      <c r="D110" s="30" t="s">
        <v>41</v>
      </c>
    </row>
    <row r="111" spans="1:7" x14ac:dyDescent="0.2">
      <c r="A111" s="7" t="s">
        <v>1090</v>
      </c>
    </row>
    <row r="112" spans="1:7" x14ac:dyDescent="0.2">
      <c r="A112" s="50" t="s">
        <v>1091</v>
      </c>
    </row>
    <row r="114" spans="1:9" s="1" customFormat="1" ht="15" x14ac:dyDescent="0.2">
      <c r="A114" s="82" t="s">
        <v>1169</v>
      </c>
      <c r="B114" s="83"/>
      <c r="C114" s="83"/>
      <c r="D114" s="83"/>
      <c r="E114" s="83"/>
      <c r="F114" s="83"/>
      <c r="G114" s="83"/>
    </row>
    <row r="115" spans="1:9" x14ac:dyDescent="0.2">
      <c r="A115" s="14" t="s">
        <v>7</v>
      </c>
      <c r="E115" s="74"/>
    </row>
    <row r="116" spans="1:9" s="1" customFormat="1" ht="33.75" x14ac:dyDescent="0.2">
      <c r="A116" s="6" t="s">
        <v>2</v>
      </c>
      <c r="B116" s="6" t="s">
        <v>0</v>
      </c>
      <c r="C116" s="13" t="s">
        <v>32</v>
      </c>
      <c r="D116" s="13" t="s">
        <v>1</v>
      </c>
      <c r="E116" s="54" t="s">
        <v>6</v>
      </c>
      <c r="F116" s="12" t="s">
        <v>3</v>
      </c>
      <c r="G116" s="12" t="s">
        <v>5</v>
      </c>
    </row>
    <row r="117" spans="1:9" x14ac:dyDescent="0.2">
      <c r="A117" s="16" t="s">
        <v>24</v>
      </c>
      <c r="B117" s="17"/>
      <c r="C117" s="17"/>
      <c r="D117" s="17"/>
      <c r="E117" s="18"/>
      <c r="F117" s="19"/>
      <c r="G117" s="18"/>
    </row>
    <row r="118" spans="1:9" x14ac:dyDescent="0.2">
      <c r="A118" s="20" t="s">
        <v>25</v>
      </c>
      <c r="B118" s="21"/>
      <c r="C118" s="21"/>
      <c r="D118" s="21"/>
      <c r="E118" s="22"/>
      <c r="F118" s="23"/>
      <c r="G118" s="22"/>
    </row>
    <row r="119" spans="1:9" ht="22.5" x14ac:dyDescent="0.2">
      <c r="A119" s="21" t="s">
        <v>1107</v>
      </c>
      <c r="B119" s="21" t="s">
        <v>1108</v>
      </c>
      <c r="C119" s="63" t="s">
        <v>1109</v>
      </c>
      <c r="D119" s="24">
        <v>1695</v>
      </c>
      <c r="E119" s="22">
        <v>0</v>
      </c>
      <c r="F119" s="23">
        <v>100</v>
      </c>
      <c r="G119" s="22">
        <v>0</v>
      </c>
    </row>
    <row r="120" spans="1:9" x14ac:dyDescent="0.2">
      <c r="A120" s="20" t="s">
        <v>26</v>
      </c>
      <c r="B120" s="20"/>
      <c r="C120" s="20"/>
      <c r="D120" s="20"/>
      <c r="E120" s="25">
        <v>0</v>
      </c>
      <c r="F120" s="26">
        <v>100</v>
      </c>
      <c r="G120" s="25"/>
      <c r="H120" s="14"/>
      <c r="I120" s="14"/>
    </row>
    <row r="121" spans="1:9" x14ac:dyDescent="0.2">
      <c r="A121" s="21"/>
      <c r="B121" s="21"/>
      <c r="C121" s="21"/>
      <c r="D121" s="21"/>
      <c r="E121" s="22"/>
      <c r="F121" s="23"/>
      <c r="G121" s="22"/>
    </row>
    <row r="122" spans="1:9" x14ac:dyDescent="0.2">
      <c r="A122" s="20" t="s">
        <v>29</v>
      </c>
      <c r="B122" s="20"/>
      <c r="C122" s="20"/>
      <c r="D122" s="20"/>
      <c r="E122" s="25">
        <v>0</v>
      </c>
      <c r="F122" s="26">
        <v>100</v>
      </c>
      <c r="G122" s="25"/>
      <c r="H122" s="14"/>
      <c r="I122" s="14"/>
    </row>
    <row r="123" spans="1:9" x14ac:dyDescent="0.2">
      <c r="A123" s="20"/>
      <c r="B123" s="20"/>
      <c r="C123" s="20"/>
      <c r="D123" s="20"/>
      <c r="E123" s="25"/>
      <c r="F123" s="26"/>
      <c r="G123" s="25"/>
      <c r="H123" s="14"/>
      <c r="I123" s="14"/>
    </row>
    <row r="124" spans="1:9" x14ac:dyDescent="0.2">
      <c r="A124" s="20" t="s">
        <v>31</v>
      </c>
      <c r="B124" s="20"/>
      <c r="C124" s="20"/>
      <c r="D124" s="20"/>
      <c r="E124" s="62">
        <v>0</v>
      </c>
      <c r="F124" s="62">
        <v>0</v>
      </c>
      <c r="G124" s="25"/>
      <c r="H124" s="14"/>
      <c r="I124" s="14"/>
    </row>
    <row r="125" spans="1:9" x14ac:dyDescent="0.2">
      <c r="A125" s="20"/>
      <c r="B125" s="20"/>
      <c r="C125" s="20"/>
      <c r="D125" s="20"/>
      <c r="E125" s="25"/>
      <c r="F125" s="26"/>
      <c r="G125" s="25"/>
      <c r="H125" s="14"/>
      <c r="I125" s="14"/>
    </row>
    <row r="126" spans="1:9" x14ac:dyDescent="0.2">
      <c r="A126" s="27" t="s">
        <v>30</v>
      </c>
      <c r="B126" s="27"/>
      <c r="C126" s="27"/>
      <c r="D126" s="27"/>
      <c r="E126" s="28">
        <v>3.9999999999999998E-7</v>
      </c>
      <c r="F126" s="29">
        <v>100</v>
      </c>
      <c r="G126" s="28"/>
      <c r="H126" s="14"/>
      <c r="I126" s="14"/>
    </row>
    <row r="128" spans="1:9" x14ac:dyDescent="0.2">
      <c r="A128" s="14" t="s">
        <v>33</v>
      </c>
    </row>
    <row r="129" spans="1:7" x14ac:dyDescent="0.2">
      <c r="A129" s="14" t="s">
        <v>1104</v>
      </c>
    </row>
    <row r="130" spans="1:7" ht="26.25" customHeight="1" x14ac:dyDescent="0.2">
      <c r="A130" s="101" t="s">
        <v>1110</v>
      </c>
      <c r="B130" s="101"/>
      <c r="C130" s="101"/>
      <c r="D130" s="101"/>
      <c r="E130" s="101"/>
      <c r="F130" s="101"/>
      <c r="G130" s="101"/>
    </row>
    <row r="131" spans="1:7" x14ac:dyDescent="0.2">
      <c r="A131" s="75"/>
      <c r="B131" s="75"/>
      <c r="C131" s="75"/>
      <c r="D131" s="75"/>
      <c r="E131" s="75"/>
      <c r="F131" s="75"/>
      <c r="G131" s="75"/>
    </row>
    <row r="132" spans="1:7" x14ac:dyDescent="0.2">
      <c r="A132" s="14" t="s">
        <v>34</v>
      </c>
    </row>
    <row r="133" spans="1:7" x14ac:dyDescent="0.2">
      <c r="A133" s="14" t="s">
        <v>35</v>
      </c>
    </row>
    <row r="134" spans="1:7" x14ac:dyDescent="0.2">
      <c r="A134" s="14" t="s">
        <v>36</v>
      </c>
      <c r="B134" s="14"/>
      <c r="C134" s="30" t="s">
        <v>38</v>
      </c>
      <c r="D134" s="14" t="s">
        <v>37</v>
      </c>
    </row>
    <row r="135" spans="1:7" x14ac:dyDescent="0.2">
      <c r="A135" s="7" t="s">
        <v>71</v>
      </c>
      <c r="C135" s="31">
        <v>0</v>
      </c>
      <c r="D135" s="31">
        <v>0</v>
      </c>
    </row>
    <row r="136" spans="1:7" x14ac:dyDescent="0.2">
      <c r="A136" s="7" t="s">
        <v>73</v>
      </c>
      <c r="C136" s="31">
        <v>0</v>
      </c>
      <c r="D136" s="31">
        <v>0</v>
      </c>
    </row>
    <row r="137" spans="1:7" x14ac:dyDescent="0.2">
      <c r="A137" s="7" t="s">
        <v>72</v>
      </c>
      <c r="C137" s="31">
        <v>0</v>
      </c>
      <c r="D137" s="31">
        <v>0</v>
      </c>
    </row>
    <row r="138" spans="1:7" x14ac:dyDescent="0.2">
      <c r="A138" s="7" t="s">
        <v>74</v>
      </c>
      <c r="C138" s="31">
        <v>0</v>
      </c>
      <c r="D138" s="31">
        <v>0</v>
      </c>
    </row>
    <row r="140" spans="1:7" x14ac:dyDescent="0.2">
      <c r="A140" s="7" t="s">
        <v>39</v>
      </c>
    </row>
    <row r="142" spans="1:7" x14ac:dyDescent="0.2">
      <c r="A142" s="14" t="s">
        <v>1174</v>
      </c>
      <c r="D142" s="30" t="s">
        <v>41</v>
      </c>
    </row>
    <row r="143" spans="1:7" x14ac:dyDescent="0.2">
      <c r="A143" s="7" t="s">
        <v>1090</v>
      </c>
    </row>
    <row r="144" spans="1:7" x14ac:dyDescent="0.2">
      <c r="A144" s="50" t="s">
        <v>1091</v>
      </c>
    </row>
  </sheetData>
  <mergeCells count="10">
    <mergeCell ref="A82:G82"/>
    <mergeCell ref="A98:G98"/>
    <mergeCell ref="A114:G114"/>
    <mergeCell ref="A130:G130"/>
    <mergeCell ref="A1:G1"/>
    <mergeCell ref="A20:G20"/>
    <mergeCell ref="A40:G40"/>
    <mergeCell ref="A42:G42"/>
    <mergeCell ref="A44:G44"/>
    <mergeCell ref="A47:G47"/>
  </mergeCells>
  <conditionalFormatting sqref="F2:F3 F83 F85:F91 F93:F97 F99:F113 F115 F132:F65560 F48:F81">
    <cfRule type="cellIs" dxfId="6" priority="7" stopIfTrue="1" operator="between">
      <formula>0.009</formula>
      <formula>-0.009</formula>
    </cfRule>
  </conditionalFormatting>
  <conditionalFormatting sqref="F5:F19">
    <cfRule type="cellIs" dxfId="5" priority="6" stopIfTrue="1" operator="between">
      <formula>0.009</formula>
      <formula>-0.009</formula>
    </cfRule>
  </conditionalFormatting>
  <conditionalFormatting sqref="F21:F39">
    <cfRule type="cellIs" dxfId="4" priority="5" stopIfTrue="1" operator="between">
      <formula>0.009</formula>
      <formula>-0.009</formula>
    </cfRule>
  </conditionalFormatting>
  <conditionalFormatting sqref="F41 F43">
    <cfRule type="cellIs" dxfId="3" priority="4" stopIfTrue="1" operator="between">
      <formula>0.009</formula>
      <formula>-0.009</formula>
    </cfRule>
  </conditionalFormatting>
  <conditionalFormatting sqref="F45:F46">
    <cfRule type="cellIs" dxfId="2" priority="3" stopIfTrue="1" operator="between">
      <formula>0.009</formula>
      <formula>-0.009</formula>
    </cfRule>
  </conditionalFormatting>
  <conditionalFormatting sqref="F117:F123">
    <cfRule type="cellIs" dxfId="1" priority="2" stopIfTrue="1" operator="between">
      <formula>0.009</formula>
      <formula>-0.009</formula>
    </cfRule>
  </conditionalFormatting>
  <conditionalFormatting sqref="F125:F129">
    <cfRule type="cellIs" dxfId="0" priority="1" stopIfTrue="1" operator="between">
      <formula>0.009</formula>
      <formula>-0.009</formula>
    </cfRule>
  </conditionalFormatting>
  <hyperlinks>
    <hyperlink ref="A38" r:id="rId1" tooltip="https://www.franklintempletonindia.com/investor/reports" xr:uid="{00000000-0004-0000-2300-000000000000}"/>
    <hyperlink ref="A45" r:id="rId2" tooltip="https://www.franklintempletonindia.com/download/en-in/valuation-policy/a0e293eb-f28b-4edc-9535-c7d9e7321ddc/fair_valuation_reliance_big_reliance_infra_november_4_2020-kgox4tdb-en-in.pdf" xr:uid="{00000000-0004-0000-2300-000001000000}"/>
    <hyperlink ref="A112" r:id="rId3" tooltip="https://www.franklintempletonindia.com/investor/reports" xr:uid="{00000000-0004-0000-2300-000002000000}"/>
    <hyperlink ref="A144" r:id="rId4" tooltip="https://www.franklintempletonindia.com/investor/reports"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2"/>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948</v>
      </c>
      <c r="B1" s="83"/>
      <c r="C1" s="83"/>
      <c r="D1" s="83"/>
      <c r="E1" s="83"/>
      <c r="F1" s="83"/>
      <c r="G1" s="8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24</v>
      </c>
      <c r="B5" s="17"/>
      <c r="C5" s="17"/>
      <c r="D5" s="17"/>
      <c r="E5" s="18"/>
      <c r="F5" s="19"/>
      <c r="G5" s="18"/>
    </row>
    <row r="6" spans="1:9" x14ac:dyDescent="0.2">
      <c r="A6" s="20" t="s">
        <v>25</v>
      </c>
      <c r="B6" s="21"/>
      <c r="C6" s="21"/>
      <c r="D6" s="21"/>
      <c r="E6" s="22"/>
      <c r="F6" s="23"/>
      <c r="G6" s="22"/>
    </row>
    <row r="7" spans="1:9" x14ac:dyDescent="0.2">
      <c r="A7" s="21" t="s">
        <v>949</v>
      </c>
      <c r="B7" s="21" t="s">
        <v>950</v>
      </c>
      <c r="C7" s="21" t="s">
        <v>951</v>
      </c>
      <c r="D7" s="24">
        <v>100</v>
      </c>
      <c r="E7" s="22">
        <v>1017.9987757</v>
      </c>
      <c r="F7" s="23">
        <v>3.72836719417792</v>
      </c>
      <c r="G7" s="22">
        <v>9.9212201564099995</v>
      </c>
    </row>
    <row r="8" spans="1:9" x14ac:dyDescent="0.2">
      <c r="A8" s="20" t="s">
        <v>26</v>
      </c>
      <c r="B8" s="20"/>
      <c r="C8" s="20"/>
      <c r="D8" s="20"/>
      <c r="E8" s="25">
        <f>SUM(E6:E7)</f>
        <v>1017.9987757</v>
      </c>
      <c r="F8" s="26">
        <f>SUM(F6:F7)</f>
        <v>3.72836719417792</v>
      </c>
      <c r="G8" s="25"/>
      <c r="H8" s="14"/>
      <c r="I8" s="14"/>
    </row>
    <row r="9" spans="1:9" x14ac:dyDescent="0.2">
      <c r="A9" s="21"/>
      <c r="B9" s="21"/>
      <c r="C9" s="21"/>
      <c r="D9" s="21"/>
      <c r="E9" s="22"/>
      <c r="F9" s="23"/>
      <c r="G9" s="22"/>
    </row>
    <row r="10" spans="1:9" x14ac:dyDescent="0.2">
      <c r="A10" s="20" t="s">
        <v>44</v>
      </c>
      <c r="B10" s="21"/>
      <c r="C10" s="21"/>
      <c r="D10" s="21"/>
      <c r="E10" s="22"/>
      <c r="F10" s="23"/>
      <c r="G10" s="22"/>
    </row>
    <row r="11" spans="1:9" x14ac:dyDescent="0.2">
      <c r="A11" s="20" t="s">
        <v>45</v>
      </c>
      <c r="B11" s="21"/>
      <c r="C11" s="21"/>
      <c r="D11" s="21"/>
      <c r="E11" s="22"/>
      <c r="F11" s="23"/>
      <c r="G11" s="22"/>
    </row>
    <row r="12" spans="1:9" x14ac:dyDescent="0.2">
      <c r="A12" s="21" t="s">
        <v>952</v>
      </c>
      <c r="B12" s="21" t="s">
        <v>953</v>
      </c>
      <c r="C12" s="21" t="s">
        <v>50</v>
      </c>
      <c r="D12" s="24">
        <v>500</v>
      </c>
      <c r="E12" s="22">
        <v>2447.0875000000001</v>
      </c>
      <c r="F12" s="23">
        <v>8.9623297925964902</v>
      </c>
      <c r="G12" s="22">
        <v>7.1749999999999998</v>
      </c>
    </row>
    <row r="13" spans="1:9" x14ac:dyDescent="0.2">
      <c r="A13" s="21" t="s">
        <v>954</v>
      </c>
      <c r="B13" s="21" t="s">
        <v>955</v>
      </c>
      <c r="C13" s="21" t="s">
        <v>53</v>
      </c>
      <c r="D13" s="24">
        <v>500</v>
      </c>
      <c r="E13" s="22">
        <v>2441.5300000000002</v>
      </c>
      <c r="F13" s="23">
        <v>8.9419757399431408</v>
      </c>
      <c r="G13" s="22">
        <v>7.165</v>
      </c>
    </row>
    <row r="14" spans="1:9" x14ac:dyDescent="0.2">
      <c r="A14" s="20" t="s">
        <v>26</v>
      </c>
      <c r="B14" s="20"/>
      <c r="C14" s="20"/>
      <c r="D14" s="20"/>
      <c r="E14" s="25">
        <f>SUM(E11:E13)</f>
        <v>4888.6175000000003</v>
      </c>
      <c r="F14" s="26">
        <f>SUM(F11:F13)</f>
        <v>17.904305532539631</v>
      </c>
      <c r="G14" s="25"/>
      <c r="H14" s="14"/>
      <c r="I14" s="14"/>
    </row>
    <row r="15" spans="1:9" x14ac:dyDescent="0.2">
      <c r="A15" s="21"/>
      <c r="B15" s="21"/>
      <c r="C15" s="21"/>
      <c r="D15" s="21"/>
      <c r="E15" s="22"/>
      <c r="F15" s="23"/>
      <c r="G15" s="22"/>
    </row>
    <row r="16" spans="1:9" x14ac:dyDescent="0.2">
      <c r="A16" s="20" t="s">
        <v>54</v>
      </c>
      <c r="B16" s="21"/>
      <c r="C16" s="21"/>
      <c r="D16" s="21"/>
      <c r="E16" s="22"/>
      <c r="F16" s="23"/>
      <c r="G16" s="22"/>
    </row>
    <row r="17" spans="1:9" x14ac:dyDescent="0.2">
      <c r="A17" s="21" t="s">
        <v>918</v>
      </c>
      <c r="B17" s="21" t="s">
        <v>919</v>
      </c>
      <c r="C17" s="21" t="s">
        <v>50</v>
      </c>
      <c r="D17" s="24">
        <v>500</v>
      </c>
      <c r="E17" s="22">
        <v>2394.5</v>
      </c>
      <c r="F17" s="23">
        <v>8.7697308283305393</v>
      </c>
      <c r="G17" s="22">
        <v>7.5500999999999996</v>
      </c>
    </row>
    <row r="18" spans="1:9" x14ac:dyDescent="0.2">
      <c r="A18" s="20" t="s">
        <v>26</v>
      </c>
      <c r="B18" s="20"/>
      <c r="C18" s="20"/>
      <c r="D18" s="20"/>
      <c r="E18" s="25">
        <f>SUM(E16:E17)</f>
        <v>2394.5</v>
      </c>
      <c r="F18" s="26">
        <f>SUM(F16:F17)</f>
        <v>8.7697308283305393</v>
      </c>
      <c r="G18" s="25"/>
      <c r="H18" s="14"/>
      <c r="I18" s="14"/>
    </row>
    <row r="19" spans="1:9" x14ac:dyDescent="0.2">
      <c r="A19" s="21"/>
      <c r="B19" s="21"/>
      <c r="C19" s="21"/>
      <c r="D19" s="21"/>
      <c r="E19" s="22"/>
      <c r="F19" s="23"/>
      <c r="G19" s="22"/>
    </row>
    <row r="20" spans="1:9" x14ac:dyDescent="0.2">
      <c r="A20" s="20" t="s">
        <v>61</v>
      </c>
      <c r="B20" s="21"/>
      <c r="C20" s="21"/>
      <c r="D20" s="21"/>
      <c r="E20" s="22"/>
      <c r="F20" s="23"/>
      <c r="G20" s="22"/>
    </row>
    <row r="21" spans="1:9" x14ac:dyDescent="0.2">
      <c r="A21" s="21" t="s">
        <v>956</v>
      </c>
      <c r="B21" s="21" t="s">
        <v>957</v>
      </c>
      <c r="C21" s="21" t="s">
        <v>64</v>
      </c>
      <c r="D21" s="24">
        <v>6000000</v>
      </c>
      <c r="E21" s="22">
        <v>6165.9367499999998</v>
      </c>
      <c r="F21" s="23">
        <v>22.582420380877501</v>
      </c>
      <c r="G21" s="22">
        <v>6.5680454372518096</v>
      </c>
    </row>
    <row r="22" spans="1:9" x14ac:dyDescent="0.2">
      <c r="A22" s="21" t="s">
        <v>958</v>
      </c>
      <c r="B22" s="21" t="s">
        <v>959</v>
      </c>
      <c r="C22" s="21" t="s">
        <v>64</v>
      </c>
      <c r="D22" s="24">
        <v>4000000</v>
      </c>
      <c r="E22" s="22">
        <v>3976.2288889000001</v>
      </c>
      <c r="F22" s="23">
        <v>14.562730034447601</v>
      </c>
      <c r="G22" s="22">
        <v>7.9271090474894397</v>
      </c>
    </row>
    <row r="23" spans="1:9" x14ac:dyDescent="0.2">
      <c r="A23" s="21" t="s">
        <v>70</v>
      </c>
      <c r="B23" s="21" t="s">
        <v>69</v>
      </c>
      <c r="C23" s="21" t="s">
        <v>64</v>
      </c>
      <c r="D23" s="24">
        <v>3000000</v>
      </c>
      <c r="E23" s="22">
        <v>3120.123</v>
      </c>
      <c r="F23" s="23">
        <v>11.4272870583768</v>
      </c>
      <c r="G23" s="22">
        <v>7.1124205684500099</v>
      </c>
    </row>
    <row r="24" spans="1:9" x14ac:dyDescent="0.2">
      <c r="A24" s="21" t="s">
        <v>960</v>
      </c>
      <c r="B24" s="21" t="s">
        <v>961</v>
      </c>
      <c r="C24" s="21" t="s">
        <v>64</v>
      </c>
      <c r="D24" s="24">
        <v>3000000</v>
      </c>
      <c r="E24" s="22">
        <v>3092.4773332999998</v>
      </c>
      <c r="F24" s="23">
        <v>11.326036252142201</v>
      </c>
      <c r="G24" s="22">
        <v>7.4600385106568297</v>
      </c>
    </row>
    <row r="25" spans="1:9" x14ac:dyDescent="0.2">
      <c r="A25" s="21" t="s">
        <v>962</v>
      </c>
      <c r="B25" s="21" t="s">
        <v>963</v>
      </c>
      <c r="C25" s="21" t="s">
        <v>64</v>
      </c>
      <c r="D25" s="24">
        <v>1500000</v>
      </c>
      <c r="E25" s="22">
        <v>1511.2325833</v>
      </c>
      <c r="F25" s="23">
        <v>5.5348101793876001</v>
      </c>
      <c r="G25" s="22">
        <v>8.4467474700976695</v>
      </c>
    </row>
    <row r="26" spans="1:9" x14ac:dyDescent="0.2">
      <c r="A26" s="21" t="s">
        <v>964</v>
      </c>
      <c r="B26" s="21" t="s">
        <v>965</v>
      </c>
      <c r="C26" s="21" t="s">
        <v>64</v>
      </c>
      <c r="D26" s="24">
        <v>500000</v>
      </c>
      <c r="E26" s="22">
        <v>508.04669439999998</v>
      </c>
      <c r="F26" s="23">
        <v>1.8606944072295299</v>
      </c>
      <c r="G26" s="22">
        <v>7.5682019823090396</v>
      </c>
    </row>
    <row r="27" spans="1:9" x14ac:dyDescent="0.2">
      <c r="A27" s="20" t="s">
        <v>26</v>
      </c>
      <c r="B27" s="20"/>
      <c r="C27" s="20"/>
      <c r="D27" s="20"/>
      <c r="E27" s="25">
        <f>SUM(E21:E26)</f>
        <v>18374.045249899998</v>
      </c>
      <c r="F27" s="26">
        <f>SUM(F21:F26)</f>
        <v>67.293978312461235</v>
      </c>
      <c r="G27" s="25"/>
      <c r="H27" s="14"/>
      <c r="I27" s="14"/>
    </row>
    <row r="28" spans="1:9" x14ac:dyDescent="0.2">
      <c r="A28" s="21"/>
      <c r="B28" s="21"/>
      <c r="C28" s="21"/>
      <c r="D28" s="21"/>
      <c r="E28" s="22"/>
      <c r="F28" s="23"/>
      <c r="G28" s="22"/>
    </row>
    <row r="29" spans="1:9" x14ac:dyDescent="0.2">
      <c r="A29" s="20" t="s">
        <v>29</v>
      </c>
      <c r="B29" s="20"/>
      <c r="C29" s="20"/>
      <c r="D29" s="20"/>
      <c r="E29" s="25">
        <f>E8+E14+E18+E27</f>
        <v>26675.1615256</v>
      </c>
      <c r="F29" s="26">
        <f>F8+F14+F18+F27</f>
        <v>97.696381867509331</v>
      </c>
      <c r="G29" s="25"/>
      <c r="H29" s="14"/>
      <c r="I29" s="14"/>
    </row>
    <row r="30" spans="1:9" x14ac:dyDescent="0.2">
      <c r="A30" s="20"/>
      <c r="B30" s="20"/>
      <c r="C30" s="20"/>
      <c r="D30" s="20"/>
      <c r="E30" s="25"/>
      <c r="F30" s="26"/>
      <c r="G30" s="25"/>
      <c r="H30" s="14"/>
      <c r="I30" s="14"/>
    </row>
    <row r="31" spans="1:9" x14ac:dyDescent="0.2">
      <c r="A31" s="20" t="s">
        <v>31</v>
      </c>
      <c r="B31" s="20"/>
      <c r="C31" s="20"/>
      <c r="D31" s="20"/>
      <c r="E31" s="25">
        <f>E33-(E8+E14+E18+E27)</f>
        <v>628.98322949999783</v>
      </c>
      <c r="F31" s="26">
        <f>F33-(F8+F14+F18+F27)</f>
        <v>2.3036181324906693</v>
      </c>
      <c r="G31" s="25"/>
      <c r="H31" s="14"/>
      <c r="I31" s="14"/>
    </row>
    <row r="32" spans="1:9" x14ac:dyDescent="0.2">
      <c r="A32" s="20"/>
      <c r="B32" s="20"/>
      <c r="C32" s="20"/>
      <c r="D32" s="20"/>
      <c r="E32" s="25"/>
      <c r="F32" s="26"/>
      <c r="G32" s="25"/>
      <c r="H32" s="14"/>
      <c r="I32" s="14"/>
    </row>
    <row r="33" spans="1:9" x14ac:dyDescent="0.2">
      <c r="A33" s="27" t="s">
        <v>30</v>
      </c>
      <c r="B33" s="27"/>
      <c r="C33" s="27"/>
      <c r="D33" s="27"/>
      <c r="E33" s="28">
        <v>27304.144755099998</v>
      </c>
      <c r="F33" s="29">
        <v>100</v>
      </c>
      <c r="G33" s="28"/>
      <c r="H33" s="14"/>
      <c r="I33" s="14"/>
    </row>
    <row r="35" spans="1:9" x14ac:dyDescent="0.2">
      <c r="A35" s="14" t="s">
        <v>57</v>
      </c>
    </row>
    <row r="36" spans="1:9" x14ac:dyDescent="0.2">
      <c r="A36" s="14" t="s">
        <v>33</v>
      </c>
    </row>
    <row r="37" spans="1:9" x14ac:dyDescent="0.2">
      <c r="A37" s="14"/>
    </row>
    <row r="38" spans="1:9" ht="36.75" customHeight="1" x14ac:dyDescent="0.2">
      <c r="A38" s="88" t="s">
        <v>966</v>
      </c>
      <c r="B38" s="88"/>
      <c r="C38" s="88"/>
      <c r="D38" s="88"/>
      <c r="E38" s="88"/>
      <c r="F38" s="88"/>
      <c r="G38" s="88"/>
    </row>
    <row r="40" spans="1:9" x14ac:dyDescent="0.2">
      <c r="A40" s="14" t="s">
        <v>34</v>
      </c>
    </row>
    <row r="41" spans="1:9" x14ac:dyDescent="0.2">
      <c r="A41" s="14" t="s">
        <v>35</v>
      </c>
    </row>
    <row r="42" spans="1:9" x14ac:dyDescent="0.2">
      <c r="A42" s="14" t="s">
        <v>36</v>
      </c>
      <c r="B42" s="14"/>
      <c r="C42" s="30" t="s">
        <v>38</v>
      </c>
      <c r="D42" s="14" t="s">
        <v>37</v>
      </c>
    </row>
    <row r="43" spans="1:9" x14ac:dyDescent="0.2">
      <c r="A43" s="7" t="s">
        <v>71</v>
      </c>
      <c r="C43" s="31">
        <v>33.178699999999999</v>
      </c>
      <c r="D43" s="31">
        <v>34.339300000000001</v>
      </c>
    </row>
    <row r="44" spans="1:9" x14ac:dyDescent="0.2">
      <c r="A44" s="7" t="s">
        <v>885</v>
      </c>
      <c r="C44" s="31">
        <v>10.0943</v>
      </c>
      <c r="D44" s="31">
        <v>10.150600000000001</v>
      </c>
    </row>
    <row r="45" spans="1:9" x14ac:dyDescent="0.2">
      <c r="A45" s="7" t="s">
        <v>72</v>
      </c>
      <c r="C45" s="31">
        <v>35.524900000000002</v>
      </c>
      <c r="D45" s="31">
        <v>36.905999999999999</v>
      </c>
    </row>
    <row r="46" spans="1:9" x14ac:dyDescent="0.2">
      <c r="A46" s="7" t="s">
        <v>887</v>
      </c>
      <c r="C46" s="31">
        <v>10</v>
      </c>
      <c r="D46" s="31">
        <v>10.048400000000001</v>
      </c>
    </row>
    <row r="48" spans="1:9" x14ac:dyDescent="0.2">
      <c r="A48" s="14" t="s">
        <v>40</v>
      </c>
    </row>
    <row r="49" spans="1:5" x14ac:dyDescent="0.2">
      <c r="A49" s="84" t="s">
        <v>58</v>
      </c>
      <c r="B49" s="85"/>
      <c r="C49" s="34" t="s">
        <v>59</v>
      </c>
    </row>
    <row r="50" spans="1:5" x14ac:dyDescent="0.2">
      <c r="A50" s="80" t="s">
        <v>885</v>
      </c>
      <c r="B50" s="81"/>
      <c r="C50" s="35">
        <v>0.29178716999999998</v>
      </c>
    </row>
    <row r="51" spans="1:5" x14ac:dyDescent="0.2">
      <c r="A51" s="80" t="s">
        <v>887</v>
      </c>
      <c r="B51" s="81"/>
      <c r="C51" s="35">
        <v>0.32590460999999998</v>
      </c>
    </row>
    <row r="52" spans="1:5" x14ac:dyDescent="0.2">
      <c r="A52" s="7" t="s">
        <v>60</v>
      </c>
    </row>
    <row r="53" spans="1:5" x14ac:dyDescent="0.2">
      <c r="A53" s="7" t="s">
        <v>39</v>
      </c>
    </row>
    <row r="55" spans="1:5" x14ac:dyDescent="0.2">
      <c r="A55" s="14" t="s">
        <v>878</v>
      </c>
      <c r="D55" s="32">
        <v>3.5239304570484702</v>
      </c>
      <c r="E55" s="10" t="s">
        <v>42</v>
      </c>
    </row>
    <row r="57" spans="1:5" x14ac:dyDescent="0.2">
      <c r="A57" s="14" t="s">
        <v>1171</v>
      </c>
      <c r="D57" s="30" t="s">
        <v>41</v>
      </c>
    </row>
    <row r="59" spans="1:5" x14ac:dyDescent="0.2">
      <c r="A59" s="14" t="s">
        <v>879</v>
      </c>
    </row>
    <row r="60" spans="1:5" ht="15" x14ac:dyDescent="0.25">
      <c r="A60" s="56"/>
    </row>
    <row r="61" spans="1:5" x14ac:dyDescent="0.2">
      <c r="A61" s="51" t="s">
        <v>781</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1" t="s">
        <v>967</v>
      </c>
    </row>
    <row r="76" spans="1:1" x14ac:dyDescent="0.2">
      <c r="A76" s="53"/>
    </row>
    <row r="77" spans="1:1" x14ac:dyDescent="0.2">
      <c r="A77" s="51" t="s">
        <v>894</v>
      </c>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2"/>
    </row>
  </sheetData>
  <mergeCells count="5">
    <mergeCell ref="A1:G1"/>
    <mergeCell ref="A38:G38"/>
    <mergeCell ref="A49:B49"/>
    <mergeCell ref="A50:B50"/>
    <mergeCell ref="A51:B51"/>
  </mergeCells>
  <conditionalFormatting sqref="F2:F3 F5:F37">
    <cfRule type="cellIs" dxfId="74" priority="2" stopIfTrue="1" operator="between">
      <formula>0.009</formula>
      <formula>-0.009</formula>
    </cfRule>
  </conditionalFormatting>
  <conditionalFormatting sqref="F39:F65538">
    <cfRule type="cellIs" dxfId="73"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7"/>
  <sheetViews>
    <sheetView workbookViewId="0">
      <selection sqref="A1:G1"/>
    </sheetView>
  </sheetViews>
  <sheetFormatPr defaultColWidth="9.140625" defaultRowHeight="11.25" x14ac:dyDescent="0.2"/>
  <cols>
    <col min="1" max="1" width="38.7109375" style="7" bestFit="1" customWidth="1"/>
    <col min="2" max="2" width="53.85546875"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7" s="1" customFormat="1" ht="15" x14ac:dyDescent="0.2">
      <c r="A1" s="82" t="s">
        <v>968</v>
      </c>
      <c r="B1" s="83"/>
      <c r="C1" s="83"/>
      <c r="D1" s="83"/>
      <c r="E1" s="83"/>
      <c r="F1" s="83"/>
      <c r="G1" s="8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969</v>
      </c>
      <c r="B7" s="21" t="s">
        <v>970</v>
      </c>
      <c r="C7" s="21" t="s">
        <v>75</v>
      </c>
      <c r="D7" s="24">
        <v>500</v>
      </c>
      <c r="E7" s="22">
        <v>5375.9034932000004</v>
      </c>
      <c r="F7" s="23">
        <v>7.0845851141227296</v>
      </c>
      <c r="G7" s="22">
        <v>7.1901999999999999</v>
      </c>
    </row>
    <row r="8" spans="1:7" x14ac:dyDescent="0.2">
      <c r="A8" s="21" t="s">
        <v>971</v>
      </c>
      <c r="B8" s="21" t="s">
        <v>972</v>
      </c>
      <c r="C8" s="21" t="s">
        <v>811</v>
      </c>
      <c r="D8" s="24">
        <v>500</v>
      </c>
      <c r="E8" s="22">
        <v>5204.0580136999997</v>
      </c>
      <c r="F8" s="23">
        <v>6.8581201250218404</v>
      </c>
      <c r="G8" s="22">
        <v>7.4676999999999998</v>
      </c>
    </row>
    <row r="9" spans="1:7" x14ac:dyDescent="0.2">
      <c r="A9" s="21" t="s">
        <v>812</v>
      </c>
      <c r="B9" s="21" t="s">
        <v>813</v>
      </c>
      <c r="C9" s="21" t="s">
        <v>75</v>
      </c>
      <c r="D9" s="24">
        <v>500</v>
      </c>
      <c r="E9" s="22">
        <v>5183.1494521000004</v>
      </c>
      <c r="F9" s="23">
        <v>6.8305659688773996</v>
      </c>
      <c r="G9" s="22">
        <v>7.3297999999999996</v>
      </c>
    </row>
    <row r="10" spans="1:7" x14ac:dyDescent="0.2">
      <c r="A10" s="21" t="s">
        <v>973</v>
      </c>
      <c r="B10" s="21" t="s">
        <v>974</v>
      </c>
      <c r="C10" s="21" t="s">
        <v>811</v>
      </c>
      <c r="D10" s="24">
        <v>5000</v>
      </c>
      <c r="E10" s="22">
        <v>5101.5045902000002</v>
      </c>
      <c r="F10" s="23">
        <v>6.7229710364175803</v>
      </c>
      <c r="G10" s="22">
        <v>7.39</v>
      </c>
    </row>
    <row r="11" spans="1:7" x14ac:dyDescent="0.2">
      <c r="A11" s="21" t="s">
        <v>975</v>
      </c>
      <c r="B11" s="21" t="s">
        <v>976</v>
      </c>
      <c r="C11" s="21" t="s">
        <v>75</v>
      </c>
      <c r="D11" s="24">
        <v>500</v>
      </c>
      <c r="E11" s="22">
        <v>5084.4310959000004</v>
      </c>
      <c r="F11" s="23">
        <v>6.7004708885416298</v>
      </c>
      <c r="G11" s="22">
        <v>7.8475000000000001</v>
      </c>
    </row>
    <row r="12" spans="1:7" x14ac:dyDescent="0.2">
      <c r="A12" s="21" t="s">
        <v>977</v>
      </c>
      <c r="B12" s="21" t="s">
        <v>978</v>
      </c>
      <c r="C12" s="21" t="s">
        <v>811</v>
      </c>
      <c r="D12" s="24">
        <v>500</v>
      </c>
      <c r="E12" s="22">
        <v>4977.4716437999996</v>
      </c>
      <c r="F12" s="23">
        <v>6.5595153555561803</v>
      </c>
      <c r="G12" s="22">
        <v>7.4</v>
      </c>
    </row>
    <row r="13" spans="1:7" x14ac:dyDescent="0.2">
      <c r="A13" s="21" t="s">
        <v>979</v>
      </c>
      <c r="B13" s="21" t="s">
        <v>980</v>
      </c>
      <c r="C13" s="21" t="s">
        <v>75</v>
      </c>
      <c r="D13" s="24">
        <v>250</v>
      </c>
      <c r="E13" s="22">
        <v>2637.3558561999998</v>
      </c>
      <c r="F13" s="23">
        <v>3.4756152269312701</v>
      </c>
      <c r="G13" s="22">
        <v>7.2991999999999999</v>
      </c>
    </row>
    <row r="14" spans="1:7" x14ac:dyDescent="0.2">
      <c r="A14" s="21" t="s">
        <v>981</v>
      </c>
      <c r="B14" s="21" t="s">
        <v>982</v>
      </c>
      <c r="C14" s="21" t="s">
        <v>75</v>
      </c>
      <c r="D14" s="24">
        <v>250</v>
      </c>
      <c r="E14" s="22">
        <v>2561.8902054999999</v>
      </c>
      <c r="F14" s="23">
        <v>3.3761635112795498</v>
      </c>
      <c r="G14" s="22">
        <v>7.8616999999999999</v>
      </c>
    </row>
    <row r="15" spans="1:7" x14ac:dyDescent="0.2">
      <c r="A15" s="21" t="s">
        <v>983</v>
      </c>
      <c r="B15" s="21" t="s">
        <v>984</v>
      </c>
      <c r="C15" s="21" t="s">
        <v>75</v>
      </c>
      <c r="D15" s="24">
        <v>250</v>
      </c>
      <c r="E15" s="22">
        <v>2516.1175425000001</v>
      </c>
      <c r="F15" s="23">
        <v>3.3158424271429499</v>
      </c>
      <c r="G15" s="22">
        <v>7.39</v>
      </c>
    </row>
    <row r="16" spans="1:7" x14ac:dyDescent="0.2">
      <c r="A16" s="21" t="s">
        <v>985</v>
      </c>
      <c r="B16" s="21" t="s">
        <v>986</v>
      </c>
      <c r="C16" s="21" t="s">
        <v>811</v>
      </c>
      <c r="D16" s="24">
        <v>250</v>
      </c>
      <c r="E16" s="22">
        <v>2481.0526712000001</v>
      </c>
      <c r="F16" s="23">
        <v>3.2696325080931001</v>
      </c>
      <c r="G16" s="22">
        <v>7.31</v>
      </c>
    </row>
    <row r="17" spans="1:9" x14ac:dyDescent="0.2">
      <c r="A17" s="21" t="s">
        <v>987</v>
      </c>
      <c r="B17" s="21" t="s">
        <v>988</v>
      </c>
      <c r="C17" s="21" t="s">
        <v>75</v>
      </c>
      <c r="D17" s="24">
        <v>250</v>
      </c>
      <c r="E17" s="22">
        <v>2468.6818836000002</v>
      </c>
      <c r="F17" s="23">
        <v>3.2533297791114899</v>
      </c>
      <c r="G17" s="22">
        <v>7.3442999999999996</v>
      </c>
    </row>
    <row r="18" spans="1:9" x14ac:dyDescent="0.2">
      <c r="A18" s="21" t="s">
        <v>989</v>
      </c>
      <c r="B18" s="21" t="s">
        <v>990</v>
      </c>
      <c r="C18" s="21" t="s">
        <v>991</v>
      </c>
      <c r="D18" s="24">
        <v>200</v>
      </c>
      <c r="E18" s="22">
        <v>2134.3459177999998</v>
      </c>
      <c r="F18" s="23">
        <v>2.8127281929002401</v>
      </c>
      <c r="G18" s="22">
        <v>7.2252999999999998</v>
      </c>
    </row>
    <row r="19" spans="1:9" x14ac:dyDescent="0.2">
      <c r="A19" s="21" t="s">
        <v>992</v>
      </c>
      <c r="B19" s="21" t="s">
        <v>993</v>
      </c>
      <c r="C19" s="21" t="s">
        <v>75</v>
      </c>
      <c r="D19" s="24">
        <v>200</v>
      </c>
      <c r="E19" s="22">
        <v>2089.9989040999999</v>
      </c>
      <c r="F19" s="23">
        <v>2.7542858876184901</v>
      </c>
      <c r="G19" s="22">
        <v>7.3324999999999996</v>
      </c>
    </row>
    <row r="20" spans="1:9" x14ac:dyDescent="0.2">
      <c r="A20" s="21" t="s">
        <v>994</v>
      </c>
      <c r="B20" s="21" t="s">
        <v>995</v>
      </c>
      <c r="C20" s="21" t="s">
        <v>996</v>
      </c>
      <c r="D20" s="24">
        <v>160</v>
      </c>
      <c r="E20" s="22">
        <v>1837.7056877</v>
      </c>
      <c r="F20" s="23">
        <v>2.4218035862597498</v>
      </c>
      <c r="G20" s="22">
        <v>7.93</v>
      </c>
    </row>
    <row r="21" spans="1:9" x14ac:dyDescent="0.2">
      <c r="A21" s="21" t="s">
        <v>997</v>
      </c>
      <c r="B21" s="21" t="s">
        <v>998</v>
      </c>
      <c r="C21" s="21" t="s">
        <v>991</v>
      </c>
      <c r="D21" s="24">
        <v>150</v>
      </c>
      <c r="E21" s="22">
        <v>1551.2785274</v>
      </c>
      <c r="F21" s="23">
        <v>2.0443381799873799</v>
      </c>
      <c r="G21" s="22">
        <v>7.2649999999999997</v>
      </c>
    </row>
    <row r="22" spans="1:9" x14ac:dyDescent="0.2">
      <c r="A22" s="21" t="s">
        <v>999</v>
      </c>
      <c r="B22" s="21" t="s">
        <v>1000</v>
      </c>
      <c r="C22" s="21" t="s">
        <v>75</v>
      </c>
      <c r="D22" s="24">
        <v>100</v>
      </c>
      <c r="E22" s="22">
        <v>1046.7026301000001</v>
      </c>
      <c r="F22" s="23">
        <v>1.3793874613819599</v>
      </c>
      <c r="G22" s="22">
        <v>7.38</v>
      </c>
    </row>
    <row r="23" spans="1:9" x14ac:dyDescent="0.2">
      <c r="A23" s="21" t="s">
        <v>1001</v>
      </c>
      <c r="B23" s="21" t="s">
        <v>1002</v>
      </c>
      <c r="C23" s="21" t="s">
        <v>75</v>
      </c>
      <c r="D23" s="24">
        <v>100</v>
      </c>
      <c r="E23" s="22">
        <v>1032.4343151</v>
      </c>
      <c r="F23" s="23">
        <v>1.36058409331918</v>
      </c>
      <c r="G23" s="22">
        <v>7.3949999999999996</v>
      </c>
    </row>
    <row r="24" spans="1:9" x14ac:dyDescent="0.2">
      <c r="A24" s="21" t="s">
        <v>1003</v>
      </c>
      <c r="B24" s="21" t="s">
        <v>1004</v>
      </c>
      <c r="C24" s="21" t="s">
        <v>75</v>
      </c>
      <c r="D24" s="24">
        <v>45</v>
      </c>
      <c r="E24" s="22">
        <v>463.3004828</v>
      </c>
      <c r="F24" s="23">
        <v>0.61055629215861795</v>
      </c>
      <c r="G24" s="22">
        <v>7.68</v>
      </c>
    </row>
    <row r="25" spans="1:9" x14ac:dyDescent="0.2">
      <c r="A25" s="20" t="s">
        <v>26</v>
      </c>
      <c r="B25" s="20"/>
      <c r="C25" s="20"/>
      <c r="D25" s="20"/>
      <c r="E25" s="25">
        <f>SUM(E6:E24)</f>
        <v>53747.382912899993</v>
      </c>
      <c r="F25" s="26">
        <f>SUM(F6:F24)</f>
        <v>70.830495634721331</v>
      </c>
      <c r="G25" s="25"/>
      <c r="H25" s="14"/>
      <c r="I25" s="14"/>
    </row>
    <row r="26" spans="1:9" x14ac:dyDescent="0.2">
      <c r="A26" s="21"/>
      <c r="B26" s="21"/>
      <c r="C26" s="21"/>
      <c r="D26" s="21"/>
      <c r="E26" s="22"/>
      <c r="F26" s="23"/>
      <c r="G26" s="22"/>
    </row>
    <row r="27" spans="1:9" x14ac:dyDescent="0.2">
      <c r="A27" s="20" t="s">
        <v>61</v>
      </c>
      <c r="B27" s="21"/>
      <c r="C27" s="21"/>
      <c r="D27" s="21"/>
      <c r="E27" s="22"/>
      <c r="F27" s="23"/>
      <c r="G27" s="22"/>
    </row>
    <row r="28" spans="1:9" x14ac:dyDescent="0.2">
      <c r="A28" s="21" t="s">
        <v>70</v>
      </c>
      <c r="B28" s="21" t="s">
        <v>69</v>
      </c>
      <c r="C28" s="21" t="s">
        <v>64</v>
      </c>
      <c r="D28" s="24">
        <v>13000000</v>
      </c>
      <c r="E28" s="22">
        <v>13520.532999999999</v>
      </c>
      <c r="F28" s="23">
        <v>17.817910412262201</v>
      </c>
      <c r="G28" s="22">
        <v>7.1124205684500099</v>
      </c>
    </row>
    <row r="29" spans="1:9" x14ac:dyDescent="0.2">
      <c r="A29" s="21" t="s">
        <v>63</v>
      </c>
      <c r="B29" s="21" t="s">
        <v>62</v>
      </c>
      <c r="C29" s="21" t="s">
        <v>64</v>
      </c>
      <c r="D29" s="24">
        <v>1000000</v>
      </c>
      <c r="E29" s="22">
        <v>987.98788890000003</v>
      </c>
      <c r="F29" s="23">
        <v>1.3020107781860599</v>
      </c>
      <c r="G29" s="22">
        <v>7.0920196953124996</v>
      </c>
    </row>
    <row r="30" spans="1:9" x14ac:dyDescent="0.2">
      <c r="A30" s="20" t="s">
        <v>26</v>
      </c>
      <c r="B30" s="20"/>
      <c r="C30" s="20"/>
      <c r="D30" s="20"/>
      <c r="E30" s="25">
        <f>SUM(E28:E29)</f>
        <v>14508.520888899999</v>
      </c>
      <c r="F30" s="26">
        <f>SUM(F28:F29)</f>
        <v>19.11992119044826</v>
      </c>
      <c r="G30" s="25"/>
      <c r="H30" s="14"/>
      <c r="I30" s="14"/>
    </row>
    <row r="31" spans="1:9" x14ac:dyDescent="0.2">
      <c r="A31" s="21"/>
      <c r="B31" s="21"/>
      <c r="C31" s="21"/>
      <c r="D31" s="21"/>
      <c r="E31" s="22"/>
      <c r="F31" s="23"/>
      <c r="G31" s="22"/>
    </row>
    <row r="32" spans="1:9" x14ac:dyDescent="0.2">
      <c r="A32" s="20" t="s">
        <v>29</v>
      </c>
      <c r="B32" s="20"/>
      <c r="C32" s="20"/>
      <c r="D32" s="20"/>
      <c r="E32" s="25">
        <f>E25+E30</f>
        <v>68255.903801799985</v>
      </c>
      <c r="F32" s="26">
        <f>F25+F30</f>
        <v>89.950416825169583</v>
      </c>
      <c r="G32" s="25"/>
      <c r="H32" s="14"/>
      <c r="I32" s="14"/>
    </row>
    <row r="33" spans="1:9" x14ac:dyDescent="0.2">
      <c r="A33" s="20"/>
      <c r="B33" s="20"/>
      <c r="C33" s="20"/>
      <c r="D33" s="20"/>
      <c r="E33" s="25"/>
      <c r="F33" s="26"/>
      <c r="G33" s="25"/>
      <c r="H33" s="14"/>
      <c r="I33" s="14"/>
    </row>
    <row r="34" spans="1:9" x14ac:dyDescent="0.2">
      <c r="A34" s="20" t="s">
        <v>31</v>
      </c>
      <c r="B34" s="20"/>
      <c r="C34" s="20"/>
      <c r="D34" s="20"/>
      <c r="E34" s="25">
        <f>E36-(E25+E30)</f>
        <v>7625.7943725000223</v>
      </c>
      <c r="F34" s="26">
        <f>F36-(F25+F30)</f>
        <v>10.049583174830417</v>
      </c>
      <c r="G34" s="25"/>
      <c r="H34" s="14"/>
      <c r="I34" s="14"/>
    </row>
    <row r="35" spans="1:9" x14ac:dyDescent="0.2">
      <c r="A35" s="20"/>
      <c r="B35" s="20"/>
      <c r="C35" s="20"/>
      <c r="D35" s="20"/>
      <c r="E35" s="25"/>
      <c r="F35" s="26"/>
      <c r="G35" s="25"/>
      <c r="H35" s="14"/>
      <c r="I35" s="14"/>
    </row>
    <row r="36" spans="1:9" x14ac:dyDescent="0.2">
      <c r="A36" s="27" t="s">
        <v>30</v>
      </c>
      <c r="B36" s="27"/>
      <c r="C36" s="27"/>
      <c r="D36" s="27"/>
      <c r="E36" s="28">
        <v>75881.698174300007</v>
      </c>
      <c r="F36" s="29">
        <v>100</v>
      </c>
      <c r="G36" s="28"/>
      <c r="H36" s="14"/>
      <c r="I36" s="14"/>
    </row>
    <row r="38" spans="1:9" x14ac:dyDescent="0.2">
      <c r="A38" s="14" t="s">
        <v>33</v>
      </c>
    </row>
    <row r="40" spans="1:9" x14ac:dyDescent="0.2">
      <c r="A40" s="14" t="s">
        <v>34</v>
      </c>
    </row>
    <row r="41" spans="1:9" x14ac:dyDescent="0.2">
      <c r="A41" s="14" t="s">
        <v>35</v>
      </c>
    </row>
    <row r="42" spans="1:9" x14ac:dyDescent="0.2">
      <c r="A42" s="14" t="s">
        <v>36</v>
      </c>
      <c r="B42" s="14"/>
      <c r="C42" s="30" t="s">
        <v>38</v>
      </c>
      <c r="D42" s="14" t="s">
        <v>37</v>
      </c>
    </row>
    <row r="43" spans="1:9" x14ac:dyDescent="0.2">
      <c r="A43" s="7" t="s">
        <v>71</v>
      </c>
      <c r="C43" s="31">
        <v>81.270499999999998</v>
      </c>
      <c r="D43" s="31">
        <v>84.180300000000003</v>
      </c>
    </row>
    <row r="44" spans="1:9" x14ac:dyDescent="0.2">
      <c r="A44" s="7" t="s">
        <v>76</v>
      </c>
      <c r="C44" s="31">
        <v>14.867000000000001</v>
      </c>
      <c r="D44" s="31">
        <v>14.8498</v>
      </c>
    </row>
    <row r="45" spans="1:9" x14ac:dyDescent="0.2">
      <c r="A45" s="7" t="s">
        <v>77</v>
      </c>
      <c r="C45" s="31">
        <v>12.259499999999999</v>
      </c>
      <c r="D45" s="31">
        <v>12.1593</v>
      </c>
    </row>
    <row r="46" spans="1:9" x14ac:dyDescent="0.2">
      <c r="A46" s="7" t="s">
        <v>1005</v>
      </c>
      <c r="C46" s="31">
        <v>12.8232</v>
      </c>
      <c r="D46" s="31">
        <v>12.747299999999999</v>
      </c>
    </row>
    <row r="47" spans="1:9" x14ac:dyDescent="0.2">
      <c r="A47" s="7" t="s">
        <v>1006</v>
      </c>
      <c r="C47" s="31">
        <v>16.941099999999999</v>
      </c>
      <c r="D47" s="31">
        <v>16.285799999999998</v>
      </c>
    </row>
    <row r="48" spans="1:9" x14ac:dyDescent="0.2">
      <c r="A48" s="7" t="s">
        <v>72</v>
      </c>
      <c r="C48" s="31">
        <v>86.734099999999998</v>
      </c>
      <c r="D48" s="31">
        <v>90.081000000000003</v>
      </c>
    </row>
    <row r="49" spans="1:4" x14ac:dyDescent="0.2">
      <c r="A49" s="7" t="s">
        <v>78</v>
      </c>
      <c r="C49" s="31">
        <v>16.447299999999998</v>
      </c>
      <c r="D49" s="31">
        <v>16.527100000000001</v>
      </c>
    </row>
    <row r="50" spans="1:4" x14ac:dyDescent="0.2">
      <c r="A50" s="7" t="s">
        <v>79</v>
      </c>
      <c r="C50" s="31">
        <v>13.6168</v>
      </c>
      <c r="D50" s="31">
        <v>13.6028</v>
      </c>
    </row>
    <row r="51" spans="1:4" x14ac:dyDescent="0.2">
      <c r="A51" s="7" t="s">
        <v>1007</v>
      </c>
      <c r="C51" s="31">
        <v>14.567399999999999</v>
      </c>
      <c r="D51" s="31">
        <v>14.595700000000001</v>
      </c>
    </row>
    <row r="52" spans="1:4" x14ac:dyDescent="0.2">
      <c r="A52" s="7" t="s">
        <v>1008</v>
      </c>
      <c r="C52" s="31">
        <v>18.7438</v>
      </c>
      <c r="D52" s="31">
        <v>18.205100000000002</v>
      </c>
    </row>
    <row r="54" spans="1:4" x14ac:dyDescent="0.2">
      <c r="A54" s="14" t="s">
        <v>40</v>
      </c>
    </row>
    <row r="55" spans="1:4" x14ac:dyDescent="0.2">
      <c r="A55" s="84" t="s">
        <v>58</v>
      </c>
      <c r="B55" s="85"/>
      <c r="C55" s="34" t="s">
        <v>59</v>
      </c>
    </row>
    <row r="56" spans="1:4" x14ac:dyDescent="0.2">
      <c r="A56" s="80" t="s">
        <v>76</v>
      </c>
      <c r="B56" s="81"/>
      <c r="C56" s="35">
        <v>0.54</v>
      </c>
    </row>
    <row r="57" spans="1:4" x14ac:dyDescent="0.2">
      <c r="A57" s="80" t="s">
        <v>77</v>
      </c>
      <c r="B57" s="81"/>
      <c r="C57" s="35">
        <v>0.53</v>
      </c>
    </row>
    <row r="58" spans="1:4" x14ac:dyDescent="0.2">
      <c r="A58" s="80" t="s">
        <v>1005</v>
      </c>
      <c r="B58" s="81"/>
      <c r="C58" s="35">
        <v>0.53</v>
      </c>
    </row>
    <row r="59" spans="1:4" x14ac:dyDescent="0.2">
      <c r="A59" s="80" t="s">
        <v>1006</v>
      </c>
      <c r="B59" s="81"/>
      <c r="C59" s="35">
        <v>1.25</v>
      </c>
    </row>
    <row r="60" spans="1:4" x14ac:dyDescent="0.2">
      <c r="A60" s="80" t="s">
        <v>78</v>
      </c>
      <c r="B60" s="81"/>
      <c r="C60" s="35">
        <v>0.54500000000000004</v>
      </c>
    </row>
    <row r="61" spans="1:4" x14ac:dyDescent="0.2">
      <c r="A61" s="80" t="s">
        <v>79</v>
      </c>
      <c r="B61" s="81"/>
      <c r="C61" s="35">
        <v>0.53</v>
      </c>
    </row>
    <row r="62" spans="1:4" x14ac:dyDescent="0.2">
      <c r="A62" s="80" t="s">
        <v>1007</v>
      </c>
      <c r="B62" s="81"/>
      <c r="C62" s="35">
        <v>0.53</v>
      </c>
    </row>
    <row r="63" spans="1:4" x14ac:dyDescent="0.2">
      <c r="A63" s="80" t="s">
        <v>1008</v>
      </c>
      <c r="B63" s="81"/>
      <c r="C63" s="35">
        <v>1.25</v>
      </c>
    </row>
    <row r="64" spans="1:4" x14ac:dyDescent="0.2">
      <c r="A64" s="7" t="s">
        <v>60</v>
      </c>
    </row>
    <row r="65" spans="1:5" x14ac:dyDescent="0.2">
      <c r="A65" s="7" t="s">
        <v>39</v>
      </c>
    </row>
    <row r="67" spans="1:5" x14ac:dyDescent="0.2">
      <c r="A67" s="14" t="s">
        <v>878</v>
      </c>
      <c r="D67" s="32">
        <v>1.9644783914433599</v>
      </c>
      <c r="E67" s="10" t="s">
        <v>42</v>
      </c>
    </row>
    <row r="69" spans="1:5" x14ac:dyDescent="0.2">
      <c r="A69" s="14" t="s">
        <v>1171</v>
      </c>
      <c r="D69" s="30" t="s">
        <v>41</v>
      </c>
    </row>
    <row r="71" spans="1:5" x14ac:dyDescent="0.2">
      <c r="A71" s="14" t="s">
        <v>1009</v>
      </c>
    </row>
    <row r="72" spans="1:5" x14ac:dyDescent="0.2">
      <c r="A72" s="50" t="s">
        <v>1010</v>
      </c>
    </row>
    <row r="74" spans="1:5" x14ac:dyDescent="0.2">
      <c r="A74" s="14" t="s">
        <v>1011</v>
      </c>
    </row>
    <row r="75" spans="1:5" x14ac:dyDescent="0.2">
      <c r="A75" s="51"/>
    </row>
    <row r="76" spans="1:5" x14ac:dyDescent="0.2">
      <c r="A76" s="51" t="s">
        <v>781</v>
      </c>
    </row>
    <row r="77" spans="1:5" x14ac:dyDescent="0.2">
      <c r="A77" s="52"/>
    </row>
    <row r="78" spans="1:5" x14ac:dyDescent="0.2">
      <c r="A78" s="53"/>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1" t="s">
        <v>1012</v>
      </c>
    </row>
    <row r="91" spans="1:1" x14ac:dyDescent="0.2">
      <c r="A91" s="53"/>
    </row>
    <row r="92" spans="1:1" x14ac:dyDescent="0.2">
      <c r="A92" s="51" t="s">
        <v>782</v>
      </c>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2"/>
    </row>
  </sheetData>
  <mergeCells count="10">
    <mergeCell ref="A60:B60"/>
    <mergeCell ref="A61:B61"/>
    <mergeCell ref="A62:B62"/>
    <mergeCell ref="A63:B63"/>
    <mergeCell ref="A1:G1"/>
    <mergeCell ref="A55:B55"/>
    <mergeCell ref="A56:B56"/>
    <mergeCell ref="A57:B57"/>
    <mergeCell ref="A58:B58"/>
    <mergeCell ref="A59:B59"/>
  </mergeCells>
  <conditionalFormatting sqref="F2:F3">
    <cfRule type="cellIs" dxfId="72" priority="2" stopIfTrue="1" operator="between">
      <formula>0.009</formula>
      <formula>-0.009</formula>
    </cfRule>
  </conditionalFormatting>
  <conditionalFormatting sqref="F5:F65536">
    <cfRule type="cellIs" dxfId="71" priority="1" stopIfTrue="1" operator="between">
      <formula>0.009</formula>
      <formula>-0.009</formula>
    </cfRule>
  </conditionalFormatting>
  <hyperlinks>
    <hyperlink ref="A72"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1"/>
  <sheetViews>
    <sheetView workbookViewId="0">
      <selection sqref="A1:G1"/>
    </sheetView>
  </sheetViews>
  <sheetFormatPr defaultColWidth="9.140625" defaultRowHeight="11.25" x14ac:dyDescent="0.2"/>
  <cols>
    <col min="1" max="1" width="38.7109375" style="7" bestFit="1" customWidth="1"/>
    <col min="2" max="2" width="54"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7" s="1" customFormat="1" ht="15" x14ac:dyDescent="0.2">
      <c r="A1" s="82" t="s">
        <v>1013</v>
      </c>
      <c r="B1" s="83"/>
      <c r="C1" s="83"/>
      <c r="D1" s="83"/>
      <c r="E1" s="83"/>
      <c r="F1" s="83"/>
      <c r="G1" s="8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32</v>
      </c>
      <c r="D4" s="13" t="s">
        <v>1</v>
      </c>
      <c r="E4" s="54" t="s">
        <v>6</v>
      </c>
      <c r="F4" s="12" t="s">
        <v>3</v>
      </c>
      <c r="G4" s="12" t="s">
        <v>5</v>
      </c>
    </row>
    <row r="5" spans="1:7" x14ac:dyDescent="0.2">
      <c r="A5" s="16" t="s">
        <v>24</v>
      </c>
      <c r="B5" s="17"/>
      <c r="C5" s="17"/>
      <c r="D5" s="17"/>
      <c r="E5" s="18"/>
      <c r="F5" s="19"/>
      <c r="G5" s="18"/>
    </row>
    <row r="6" spans="1:7" x14ac:dyDescent="0.2">
      <c r="A6" s="20" t="s">
        <v>25</v>
      </c>
      <c r="B6" s="21"/>
      <c r="C6" s="21"/>
      <c r="D6" s="21"/>
      <c r="E6" s="22"/>
      <c r="F6" s="23"/>
      <c r="G6" s="22"/>
    </row>
    <row r="7" spans="1:7" x14ac:dyDescent="0.2">
      <c r="A7" s="21" t="s">
        <v>973</v>
      </c>
      <c r="B7" s="21" t="s">
        <v>974</v>
      </c>
      <c r="C7" s="21" t="s">
        <v>811</v>
      </c>
      <c r="D7" s="24">
        <v>5000</v>
      </c>
      <c r="E7" s="22">
        <v>5101.5045902000002</v>
      </c>
      <c r="F7" s="23">
        <v>7.1656922246818198</v>
      </c>
      <c r="G7" s="22">
        <v>7.39</v>
      </c>
    </row>
    <row r="8" spans="1:7" x14ac:dyDescent="0.2">
      <c r="A8" s="21" t="s">
        <v>1014</v>
      </c>
      <c r="B8" s="21" t="s">
        <v>1015</v>
      </c>
      <c r="C8" s="21" t="s">
        <v>1016</v>
      </c>
      <c r="D8" s="24">
        <v>500</v>
      </c>
      <c r="E8" s="22">
        <v>4840.0408196999997</v>
      </c>
      <c r="F8" s="23">
        <v>6.7984341199048499</v>
      </c>
      <c r="G8" s="22">
        <v>7.44</v>
      </c>
    </row>
    <row r="9" spans="1:7" x14ac:dyDescent="0.2">
      <c r="A9" s="21" t="s">
        <v>1001</v>
      </c>
      <c r="B9" s="21" t="s">
        <v>1002</v>
      </c>
      <c r="C9" s="21" t="s">
        <v>75</v>
      </c>
      <c r="D9" s="24">
        <v>400</v>
      </c>
      <c r="E9" s="22">
        <v>4129.7372603000003</v>
      </c>
      <c r="F9" s="23">
        <v>5.80072518859585</v>
      </c>
      <c r="G9" s="22">
        <v>7.3949999999999996</v>
      </c>
    </row>
    <row r="10" spans="1:7" x14ac:dyDescent="0.2">
      <c r="A10" s="21" t="s">
        <v>989</v>
      </c>
      <c r="B10" s="21" t="s">
        <v>990</v>
      </c>
      <c r="C10" s="21" t="s">
        <v>991</v>
      </c>
      <c r="D10" s="24">
        <v>300</v>
      </c>
      <c r="E10" s="22">
        <v>3201.5188767</v>
      </c>
      <c r="F10" s="23">
        <v>4.4969280172777202</v>
      </c>
      <c r="G10" s="22">
        <v>7.2252999999999998</v>
      </c>
    </row>
    <row r="11" spans="1:7" x14ac:dyDescent="0.2">
      <c r="A11" s="21" t="s">
        <v>1017</v>
      </c>
      <c r="B11" s="21" t="s">
        <v>1018</v>
      </c>
      <c r="C11" s="21" t="s">
        <v>75</v>
      </c>
      <c r="D11" s="24">
        <v>250</v>
      </c>
      <c r="E11" s="22">
        <v>2693.3850000000002</v>
      </c>
      <c r="F11" s="23">
        <v>3.7831913333274101</v>
      </c>
      <c r="G11" s="22">
        <v>7.3693</v>
      </c>
    </row>
    <row r="12" spans="1:7" x14ac:dyDescent="0.2">
      <c r="A12" s="21" t="s">
        <v>1019</v>
      </c>
      <c r="B12" s="21" t="s">
        <v>1020</v>
      </c>
      <c r="C12" s="21" t="s">
        <v>991</v>
      </c>
      <c r="D12" s="24">
        <v>250</v>
      </c>
      <c r="E12" s="22">
        <v>2627.7682192000002</v>
      </c>
      <c r="F12" s="23">
        <v>3.6910244739874298</v>
      </c>
      <c r="G12" s="22">
        <v>7.4</v>
      </c>
    </row>
    <row r="13" spans="1:7" x14ac:dyDescent="0.2">
      <c r="A13" s="21" t="s">
        <v>1021</v>
      </c>
      <c r="B13" s="21" t="s">
        <v>1022</v>
      </c>
      <c r="C13" s="21" t="s">
        <v>75</v>
      </c>
      <c r="D13" s="24">
        <v>250</v>
      </c>
      <c r="E13" s="22">
        <v>2600.0442122999998</v>
      </c>
      <c r="F13" s="23">
        <v>3.65208268785987</v>
      </c>
      <c r="G13" s="22">
        <v>7.43</v>
      </c>
    </row>
    <row r="14" spans="1:7" x14ac:dyDescent="0.2">
      <c r="A14" s="21" t="s">
        <v>1023</v>
      </c>
      <c r="B14" s="21" t="s">
        <v>1024</v>
      </c>
      <c r="C14" s="21" t="s">
        <v>75</v>
      </c>
      <c r="D14" s="24">
        <v>250</v>
      </c>
      <c r="E14" s="22">
        <v>2510.3640411000001</v>
      </c>
      <c r="F14" s="23">
        <v>3.52611582962937</v>
      </c>
      <c r="G14" s="22">
        <v>7.3624999999999998</v>
      </c>
    </row>
    <row r="15" spans="1:7" x14ac:dyDescent="0.2">
      <c r="A15" s="21" t="s">
        <v>1025</v>
      </c>
      <c r="B15" s="21" t="s">
        <v>1026</v>
      </c>
      <c r="C15" s="21" t="s">
        <v>75</v>
      </c>
      <c r="D15" s="24">
        <v>250</v>
      </c>
      <c r="E15" s="22">
        <v>2505.7464725999998</v>
      </c>
      <c r="F15" s="23">
        <v>3.5196298853138499</v>
      </c>
      <c r="G15" s="22">
        <v>7.3949999999999996</v>
      </c>
    </row>
    <row r="16" spans="1:7" x14ac:dyDescent="0.2">
      <c r="A16" s="21" t="s">
        <v>1027</v>
      </c>
      <c r="B16" s="21" t="s">
        <v>1028</v>
      </c>
      <c r="C16" s="21" t="s">
        <v>75</v>
      </c>
      <c r="D16" s="24">
        <v>250</v>
      </c>
      <c r="E16" s="22">
        <v>2484.1646721000002</v>
      </c>
      <c r="F16" s="23">
        <v>3.48931558542386</v>
      </c>
      <c r="G16" s="22">
        <v>7.3136999999999999</v>
      </c>
    </row>
    <row r="17" spans="1:9" x14ac:dyDescent="0.2">
      <c r="A17" s="21" t="s">
        <v>985</v>
      </c>
      <c r="B17" s="21" t="s">
        <v>986</v>
      </c>
      <c r="C17" s="21" t="s">
        <v>811</v>
      </c>
      <c r="D17" s="24">
        <v>250</v>
      </c>
      <c r="E17" s="22">
        <v>2481.0526712000001</v>
      </c>
      <c r="F17" s="23">
        <v>3.4849443964426401</v>
      </c>
      <c r="G17" s="22">
        <v>7.31</v>
      </c>
    </row>
    <row r="18" spans="1:9" x14ac:dyDescent="0.2">
      <c r="A18" s="21" t="s">
        <v>1029</v>
      </c>
      <c r="B18" s="21" t="s">
        <v>1030</v>
      </c>
      <c r="C18" s="21" t="s">
        <v>75</v>
      </c>
      <c r="D18" s="24">
        <v>250</v>
      </c>
      <c r="E18" s="22">
        <v>2450.8704794999999</v>
      </c>
      <c r="F18" s="23">
        <v>3.4425497866633998</v>
      </c>
      <c r="G18" s="22">
        <v>7.4349999999999996</v>
      </c>
    </row>
    <row r="19" spans="1:9" x14ac:dyDescent="0.2">
      <c r="A19" s="21" t="s">
        <v>1003</v>
      </c>
      <c r="B19" s="21" t="s">
        <v>1004</v>
      </c>
      <c r="C19" s="21" t="s">
        <v>75</v>
      </c>
      <c r="D19" s="24">
        <v>110</v>
      </c>
      <c r="E19" s="22">
        <v>1132.5122913</v>
      </c>
      <c r="F19" s="23">
        <v>1.59075315461136</v>
      </c>
      <c r="G19" s="22">
        <v>7.68</v>
      </c>
    </row>
    <row r="20" spans="1:9" x14ac:dyDescent="0.2">
      <c r="A20" s="21" t="s">
        <v>1031</v>
      </c>
      <c r="B20" s="21" t="s">
        <v>1032</v>
      </c>
      <c r="C20" s="21" t="s">
        <v>75</v>
      </c>
      <c r="D20" s="24">
        <v>100</v>
      </c>
      <c r="E20" s="22">
        <v>1093.0876438</v>
      </c>
      <c r="F20" s="23">
        <v>1.53537637604406</v>
      </c>
      <c r="G20" s="22">
        <v>7.3949999999999996</v>
      </c>
    </row>
    <row r="21" spans="1:9" x14ac:dyDescent="0.2">
      <c r="A21" s="21" t="s">
        <v>1033</v>
      </c>
      <c r="B21" s="21" t="s">
        <v>1034</v>
      </c>
      <c r="C21" s="21" t="s">
        <v>991</v>
      </c>
      <c r="D21" s="24">
        <v>100</v>
      </c>
      <c r="E21" s="22">
        <v>1031.4103447</v>
      </c>
      <c r="F21" s="23">
        <v>1.44874300449927</v>
      </c>
      <c r="G21" s="22">
        <v>7.3470000000000004</v>
      </c>
    </row>
    <row r="22" spans="1:9" x14ac:dyDescent="0.2">
      <c r="A22" s="21" t="s">
        <v>1035</v>
      </c>
      <c r="B22" s="21" t="s">
        <v>1036</v>
      </c>
      <c r="C22" s="21" t="s">
        <v>75</v>
      </c>
      <c r="D22" s="24">
        <v>50</v>
      </c>
      <c r="E22" s="22">
        <v>544.17658219999998</v>
      </c>
      <c r="F22" s="23">
        <v>0.76436310797705198</v>
      </c>
      <c r="G22" s="22">
        <v>7.3</v>
      </c>
    </row>
    <row r="23" spans="1:9" x14ac:dyDescent="0.2">
      <c r="A23" s="21" t="s">
        <v>1037</v>
      </c>
      <c r="B23" s="21" t="s">
        <v>1038</v>
      </c>
      <c r="C23" s="21" t="s">
        <v>75</v>
      </c>
      <c r="D23" s="24">
        <v>50</v>
      </c>
      <c r="E23" s="22">
        <v>534.78041780000001</v>
      </c>
      <c r="F23" s="23">
        <v>0.75116503650765598</v>
      </c>
      <c r="G23" s="22">
        <v>7.22</v>
      </c>
    </row>
    <row r="24" spans="1:9" x14ac:dyDescent="0.2">
      <c r="A24" s="21" t="s">
        <v>1039</v>
      </c>
      <c r="B24" s="21" t="s">
        <v>1040</v>
      </c>
      <c r="C24" s="21" t="s">
        <v>75</v>
      </c>
      <c r="D24" s="24">
        <v>50</v>
      </c>
      <c r="E24" s="22">
        <v>524.59989040000005</v>
      </c>
      <c r="F24" s="23">
        <v>0.73686523049092101</v>
      </c>
      <c r="G24" s="22">
        <v>7.3442999999999996</v>
      </c>
    </row>
    <row r="25" spans="1:9" x14ac:dyDescent="0.2">
      <c r="A25" s="21" t="s">
        <v>999</v>
      </c>
      <c r="B25" s="21" t="s">
        <v>1000</v>
      </c>
      <c r="C25" s="21" t="s">
        <v>75</v>
      </c>
      <c r="D25" s="24">
        <v>50</v>
      </c>
      <c r="E25" s="22">
        <v>523.35131509999997</v>
      </c>
      <c r="F25" s="23">
        <v>0.73511145252974297</v>
      </c>
      <c r="G25" s="22">
        <v>7.38</v>
      </c>
    </row>
    <row r="26" spans="1:9" x14ac:dyDescent="0.2">
      <c r="A26" s="20" t="s">
        <v>26</v>
      </c>
      <c r="B26" s="20"/>
      <c r="C26" s="20"/>
      <c r="D26" s="20"/>
      <c r="E26" s="25">
        <f>SUM(E6:E25)</f>
        <v>43010.115800200008</v>
      </c>
      <c r="F26" s="26">
        <f>SUM(F6:F25)</f>
        <v>60.413010891768138</v>
      </c>
      <c r="G26" s="25"/>
      <c r="H26" s="14"/>
      <c r="I26" s="14"/>
    </row>
    <row r="27" spans="1:9" x14ac:dyDescent="0.2">
      <c r="A27" s="21"/>
      <c r="B27" s="21"/>
      <c r="C27" s="21"/>
      <c r="D27" s="21"/>
      <c r="E27" s="22"/>
      <c r="F27" s="23"/>
      <c r="G27" s="22"/>
    </row>
    <row r="28" spans="1:9" x14ac:dyDescent="0.2">
      <c r="A28" s="20" t="s">
        <v>44</v>
      </c>
      <c r="B28" s="21"/>
      <c r="C28" s="21"/>
      <c r="D28" s="21"/>
      <c r="E28" s="22"/>
      <c r="F28" s="23"/>
      <c r="G28" s="22"/>
    </row>
    <row r="29" spans="1:9" x14ac:dyDescent="0.2">
      <c r="A29" s="20" t="s">
        <v>45</v>
      </c>
      <c r="B29" s="21"/>
      <c r="C29" s="21"/>
      <c r="D29" s="21"/>
      <c r="E29" s="22"/>
      <c r="F29" s="23"/>
      <c r="G29" s="22"/>
    </row>
    <row r="30" spans="1:9" x14ac:dyDescent="0.2">
      <c r="A30" s="21" t="s">
        <v>49</v>
      </c>
      <c r="B30" s="21" t="s">
        <v>48</v>
      </c>
      <c r="C30" s="21" t="s">
        <v>46</v>
      </c>
      <c r="D30" s="24">
        <v>1000</v>
      </c>
      <c r="E30" s="22">
        <v>4870.25</v>
      </c>
      <c r="F30" s="23">
        <v>6.8408666385005601</v>
      </c>
      <c r="G30" s="22">
        <v>7.1501000000000001</v>
      </c>
    </row>
    <row r="31" spans="1:9" x14ac:dyDescent="0.2">
      <c r="A31" s="21" t="s">
        <v>1041</v>
      </c>
      <c r="B31" s="21" t="s">
        <v>1042</v>
      </c>
      <c r="C31" s="21" t="s">
        <v>50</v>
      </c>
      <c r="D31" s="24">
        <v>500</v>
      </c>
      <c r="E31" s="22">
        <v>2362.7725</v>
      </c>
      <c r="F31" s="23">
        <v>3.3188053117635801</v>
      </c>
      <c r="G31" s="22">
        <v>7.3098999999999998</v>
      </c>
    </row>
    <row r="32" spans="1:9" x14ac:dyDescent="0.2">
      <c r="A32" s="21" t="s">
        <v>908</v>
      </c>
      <c r="B32" s="21" t="s">
        <v>909</v>
      </c>
      <c r="C32" s="21" t="s">
        <v>50</v>
      </c>
      <c r="D32" s="24">
        <v>500</v>
      </c>
      <c r="E32" s="22">
        <v>2351.2474999999999</v>
      </c>
      <c r="F32" s="23">
        <v>3.3026170282034499</v>
      </c>
      <c r="G32" s="22">
        <v>7.4249999999999998</v>
      </c>
    </row>
    <row r="33" spans="1:9" x14ac:dyDescent="0.2">
      <c r="A33" s="20" t="s">
        <v>26</v>
      </c>
      <c r="B33" s="20"/>
      <c r="C33" s="20"/>
      <c r="D33" s="20"/>
      <c r="E33" s="25">
        <f>SUM(E29:E32)</f>
        <v>9584.27</v>
      </c>
      <c r="F33" s="26">
        <f>SUM(F29:F32)</f>
        <v>13.462288978467591</v>
      </c>
      <c r="G33" s="25"/>
      <c r="H33" s="14"/>
      <c r="I33" s="14"/>
    </row>
    <row r="34" spans="1:9" x14ac:dyDescent="0.2">
      <c r="A34" s="21"/>
      <c r="B34" s="21"/>
      <c r="C34" s="21"/>
      <c r="D34" s="21"/>
      <c r="E34" s="22"/>
      <c r="F34" s="23"/>
      <c r="G34" s="22"/>
    </row>
    <row r="35" spans="1:9" x14ac:dyDescent="0.2">
      <c r="A35" s="20" t="s">
        <v>61</v>
      </c>
      <c r="B35" s="21"/>
      <c r="C35" s="21"/>
      <c r="D35" s="21"/>
      <c r="E35" s="22"/>
      <c r="F35" s="23"/>
      <c r="G35" s="22"/>
    </row>
    <row r="36" spans="1:9" x14ac:dyDescent="0.2">
      <c r="A36" s="21" t="s">
        <v>70</v>
      </c>
      <c r="B36" s="21" t="s">
        <v>69</v>
      </c>
      <c r="C36" s="21" t="s">
        <v>64</v>
      </c>
      <c r="D36" s="24">
        <v>6500000</v>
      </c>
      <c r="E36" s="22">
        <v>6760.2664999999997</v>
      </c>
      <c r="F36" s="23">
        <v>9.4956278563159806</v>
      </c>
      <c r="G36" s="22">
        <v>7.1124205684500099</v>
      </c>
    </row>
    <row r="37" spans="1:9" x14ac:dyDescent="0.2">
      <c r="A37" s="21" t="s">
        <v>1043</v>
      </c>
      <c r="B37" s="21" t="s">
        <v>1044</v>
      </c>
      <c r="C37" s="21" t="s">
        <v>64</v>
      </c>
      <c r="D37" s="24">
        <v>2502400</v>
      </c>
      <c r="E37" s="22">
        <v>2314.08439</v>
      </c>
      <c r="F37" s="23">
        <v>3.25041685790789</v>
      </c>
      <c r="G37" s="22">
        <v>7.1668972484499998</v>
      </c>
    </row>
    <row r="38" spans="1:9" x14ac:dyDescent="0.2">
      <c r="A38" s="21" t="s">
        <v>63</v>
      </c>
      <c r="B38" s="21" t="s">
        <v>62</v>
      </c>
      <c r="C38" s="21" t="s">
        <v>64</v>
      </c>
      <c r="D38" s="24">
        <v>1000000</v>
      </c>
      <c r="E38" s="22">
        <v>987.98788890000003</v>
      </c>
      <c r="F38" s="23">
        <v>1.3877508112352801</v>
      </c>
      <c r="G38" s="22">
        <v>7.0920196953124996</v>
      </c>
    </row>
    <row r="39" spans="1:9" x14ac:dyDescent="0.2">
      <c r="A39" s="20" t="s">
        <v>26</v>
      </c>
      <c r="B39" s="20"/>
      <c r="C39" s="20"/>
      <c r="D39" s="20"/>
      <c r="E39" s="25">
        <f>SUM(E36:E38)</f>
        <v>10062.338778899999</v>
      </c>
      <c r="F39" s="26">
        <f>SUM(F36:F38)</f>
        <v>14.133795525459151</v>
      </c>
      <c r="G39" s="25"/>
      <c r="H39" s="14"/>
      <c r="I39" s="14"/>
    </row>
    <row r="40" spans="1:9" x14ac:dyDescent="0.2">
      <c r="A40" s="21"/>
      <c r="B40" s="21"/>
      <c r="C40" s="21"/>
      <c r="D40" s="21"/>
      <c r="E40" s="22"/>
      <c r="F40" s="23"/>
      <c r="G40" s="22"/>
    </row>
    <row r="41" spans="1:9" x14ac:dyDescent="0.2">
      <c r="A41" s="20" t="s">
        <v>29</v>
      </c>
      <c r="B41" s="20"/>
      <c r="C41" s="20"/>
      <c r="D41" s="20"/>
      <c r="E41" s="25">
        <f>E26+E33+E39</f>
        <v>62656.724579100002</v>
      </c>
      <c r="F41" s="26">
        <f>F26+F33+F39</f>
        <v>88.009095395694871</v>
      </c>
      <c r="G41" s="25"/>
      <c r="H41" s="14"/>
      <c r="I41" s="14"/>
    </row>
    <row r="42" spans="1:9" x14ac:dyDescent="0.2">
      <c r="A42" s="20"/>
      <c r="B42" s="20"/>
      <c r="C42" s="20"/>
      <c r="D42" s="20"/>
      <c r="E42" s="25"/>
      <c r="F42" s="26"/>
      <c r="G42" s="25"/>
      <c r="H42" s="14"/>
      <c r="I42" s="14"/>
    </row>
    <row r="43" spans="1:9" x14ac:dyDescent="0.2">
      <c r="A43" s="20" t="s">
        <v>31</v>
      </c>
      <c r="B43" s="20"/>
      <c r="C43" s="20"/>
      <c r="D43" s="20"/>
      <c r="E43" s="25">
        <f>E45-(E26+E33+E39)</f>
        <v>8536.7404796999908</v>
      </c>
      <c r="F43" s="26">
        <f>F45-(F26+F33+F39)</f>
        <v>11.990904604305129</v>
      </c>
      <c r="G43" s="25"/>
      <c r="H43" s="14"/>
      <c r="I43" s="14"/>
    </row>
    <row r="44" spans="1:9" x14ac:dyDescent="0.2">
      <c r="A44" s="20"/>
      <c r="B44" s="20"/>
      <c r="C44" s="20"/>
      <c r="D44" s="20"/>
      <c r="E44" s="25"/>
      <c r="F44" s="26"/>
      <c r="G44" s="25"/>
      <c r="H44" s="14"/>
      <c r="I44" s="14"/>
    </row>
    <row r="45" spans="1:9" x14ac:dyDescent="0.2">
      <c r="A45" s="27" t="s">
        <v>30</v>
      </c>
      <c r="B45" s="27"/>
      <c r="C45" s="27"/>
      <c r="D45" s="27"/>
      <c r="E45" s="28">
        <v>71193.465058799993</v>
      </c>
      <c r="F45" s="29">
        <v>100</v>
      </c>
      <c r="G45" s="28"/>
      <c r="H45" s="14"/>
      <c r="I45" s="14"/>
    </row>
    <row r="47" spans="1:9" x14ac:dyDescent="0.2">
      <c r="A47" s="14" t="s">
        <v>33</v>
      </c>
    </row>
    <row r="49" spans="1:5" x14ac:dyDescent="0.2">
      <c r="A49" s="14" t="s">
        <v>34</v>
      </c>
    </row>
    <row r="50" spans="1:5" x14ac:dyDescent="0.2">
      <c r="A50" s="14" t="s">
        <v>35</v>
      </c>
    </row>
    <row r="51" spans="1:5" x14ac:dyDescent="0.2">
      <c r="A51" s="14" t="s">
        <v>36</v>
      </c>
      <c r="B51" s="14"/>
      <c r="C51" s="30" t="s">
        <v>38</v>
      </c>
      <c r="D51" s="14" t="s">
        <v>37</v>
      </c>
    </row>
    <row r="52" spans="1:5" x14ac:dyDescent="0.2">
      <c r="A52" s="7" t="s">
        <v>71</v>
      </c>
      <c r="C52" s="31">
        <v>18.451799999999999</v>
      </c>
      <c r="D52" s="31">
        <v>19.154900000000001</v>
      </c>
    </row>
    <row r="53" spans="1:5" x14ac:dyDescent="0.2">
      <c r="A53" s="7" t="s">
        <v>73</v>
      </c>
      <c r="C53" s="31">
        <v>10.2029</v>
      </c>
      <c r="D53" s="31">
        <v>10.347300000000001</v>
      </c>
    </row>
    <row r="54" spans="1:5" x14ac:dyDescent="0.2">
      <c r="A54" s="7" t="s">
        <v>72</v>
      </c>
      <c r="C54" s="31">
        <v>19.106100000000001</v>
      </c>
      <c r="D54" s="31">
        <v>19.867799999999999</v>
      </c>
    </row>
    <row r="55" spans="1:5" x14ac:dyDescent="0.2">
      <c r="A55" s="7" t="s">
        <v>74</v>
      </c>
      <c r="C55" s="31">
        <v>10.6868</v>
      </c>
      <c r="D55" s="31">
        <v>10.8665</v>
      </c>
    </row>
    <row r="57" spans="1:5" x14ac:dyDescent="0.2">
      <c r="A57" s="14" t="s">
        <v>40</v>
      </c>
    </row>
    <row r="58" spans="1:5" x14ac:dyDescent="0.2">
      <c r="A58" s="84" t="s">
        <v>58</v>
      </c>
      <c r="B58" s="85"/>
      <c r="C58" s="34" t="s">
        <v>59</v>
      </c>
    </row>
    <row r="59" spans="1:5" x14ac:dyDescent="0.2">
      <c r="A59" s="80" t="s">
        <v>73</v>
      </c>
      <c r="B59" s="81"/>
      <c r="C59" s="35">
        <v>0.24</v>
      </c>
    </row>
    <row r="60" spans="1:5" x14ac:dyDescent="0.2">
      <c r="A60" s="80" t="s">
        <v>74</v>
      </c>
      <c r="B60" s="81"/>
      <c r="C60" s="35">
        <v>0.24</v>
      </c>
    </row>
    <row r="61" spans="1:5" x14ac:dyDescent="0.2">
      <c r="A61" s="7" t="s">
        <v>60</v>
      </c>
    </row>
    <row r="62" spans="1:5" x14ac:dyDescent="0.2">
      <c r="A62" s="7" t="s">
        <v>39</v>
      </c>
    </row>
    <row r="64" spans="1:5" x14ac:dyDescent="0.2">
      <c r="A64" s="14" t="s">
        <v>878</v>
      </c>
      <c r="D64" s="32">
        <v>2.0970101837031501</v>
      </c>
      <c r="E64" s="10" t="s">
        <v>42</v>
      </c>
    </row>
    <row r="66" spans="1:4" x14ac:dyDescent="0.2">
      <c r="A66" s="14" t="s">
        <v>1171</v>
      </c>
      <c r="D66" s="30" t="s">
        <v>41</v>
      </c>
    </row>
    <row r="68" spans="1:4" x14ac:dyDescent="0.2">
      <c r="A68" s="14" t="s">
        <v>879</v>
      </c>
    </row>
    <row r="69" spans="1:4" ht="15" x14ac:dyDescent="0.25">
      <c r="A69" s="56"/>
    </row>
    <row r="70" spans="1:4" x14ac:dyDescent="0.2">
      <c r="A70" s="51" t="s">
        <v>781</v>
      </c>
    </row>
    <row r="71" spans="1:4" x14ac:dyDescent="0.2">
      <c r="A71" s="52"/>
    </row>
    <row r="72" spans="1:4" x14ac:dyDescent="0.2">
      <c r="A72" s="53"/>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1" t="s">
        <v>1045</v>
      </c>
    </row>
    <row r="85" spans="1:1" x14ac:dyDescent="0.2">
      <c r="A85" s="53"/>
    </row>
    <row r="86" spans="1:1" x14ac:dyDescent="0.2">
      <c r="A86" s="51" t="s">
        <v>782</v>
      </c>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2"/>
    </row>
  </sheetData>
  <mergeCells count="4">
    <mergeCell ref="A1:G1"/>
    <mergeCell ref="A58:B58"/>
    <mergeCell ref="A59:B59"/>
    <mergeCell ref="A60:B60"/>
  </mergeCells>
  <conditionalFormatting sqref="F2:F3">
    <cfRule type="cellIs" dxfId="70" priority="2" stopIfTrue="1" operator="between">
      <formula>0.009</formula>
      <formula>-0.009</formula>
    </cfRule>
  </conditionalFormatting>
  <conditionalFormatting sqref="F5:F65536">
    <cfRule type="cellIs" dxfId="69"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4"/>
  <sheetViews>
    <sheetView workbookViewId="0">
      <selection sqref="A1:G1"/>
    </sheetView>
  </sheetViews>
  <sheetFormatPr defaultColWidth="9.140625" defaultRowHeight="11.25" x14ac:dyDescent="0.2"/>
  <cols>
    <col min="1" max="1" width="32.28515625" style="7" bestFit="1" customWidth="1"/>
    <col min="2" max="2" width="23.28515625" style="7" bestFit="1" customWidth="1"/>
    <col min="3" max="3" width="24.710937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9" s="1" customFormat="1" ht="15" x14ac:dyDescent="0.2">
      <c r="A1" s="82" t="s">
        <v>1046</v>
      </c>
      <c r="B1" s="83"/>
      <c r="C1" s="83"/>
      <c r="D1" s="83"/>
      <c r="E1" s="83"/>
      <c r="F1" s="83"/>
      <c r="G1" s="83"/>
    </row>
    <row r="2" spans="1:9" s="1" customFormat="1" ht="12" x14ac:dyDescent="0.2">
      <c r="E2" s="5"/>
      <c r="F2" s="9"/>
      <c r="G2" s="10"/>
    </row>
    <row r="3" spans="1:9" s="1" customFormat="1" ht="12" x14ac:dyDescent="0.2">
      <c r="A3" s="8" t="s">
        <v>7</v>
      </c>
      <c r="B3" s="2"/>
      <c r="C3" s="3"/>
      <c r="D3" s="3"/>
      <c r="E3" s="4"/>
      <c r="F3" s="9"/>
      <c r="G3" s="10"/>
    </row>
    <row r="4" spans="1:9" s="1" customFormat="1" ht="33.75" x14ac:dyDescent="0.2">
      <c r="A4" s="6" t="s">
        <v>2</v>
      </c>
      <c r="B4" s="6" t="s">
        <v>0</v>
      </c>
      <c r="C4" s="13" t="s">
        <v>32</v>
      </c>
      <c r="D4" s="13" t="s">
        <v>1</v>
      </c>
      <c r="E4" s="54" t="s">
        <v>6</v>
      </c>
      <c r="F4" s="12" t="s">
        <v>3</v>
      </c>
      <c r="G4" s="12" t="s">
        <v>5</v>
      </c>
    </row>
    <row r="5" spans="1:9" x14ac:dyDescent="0.2">
      <c r="A5" s="16" t="s">
        <v>44</v>
      </c>
      <c r="B5" s="17"/>
      <c r="C5" s="17"/>
      <c r="D5" s="17"/>
      <c r="E5" s="18"/>
      <c r="F5" s="19"/>
      <c r="G5" s="18"/>
    </row>
    <row r="6" spans="1:9" x14ac:dyDescent="0.2">
      <c r="A6" s="20" t="s">
        <v>852</v>
      </c>
      <c r="B6" s="21"/>
      <c r="C6" s="21"/>
      <c r="D6" s="21"/>
      <c r="E6" s="22"/>
      <c r="F6" s="23"/>
      <c r="G6" s="22"/>
    </row>
    <row r="7" spans="1:9" x14ac:dyDescent="0.2">
      <c r="A7" s="21" t="s">
        <v>1047</v>
      </c>
      <c r="B7" s="21" t="s">
        <v>1048</v>
      </c>
      <c r="C7" s="21" t="s">
        <v>64</v>
      </c>
      <c r="D7" s="24">
        <v>4000000</v>
      </c>
      <c r="E7" s="22">
        <v>3955.5120000000002</v>
      </c>
      <c r="F7" s="23">
        <v>31.813021566081002</v>
      </c>
      <c r="G7" s="22">
        <v>6.7298</v>
      </c>
    </row>
    <row r="8" spans="1:9" x14ac:dyDescent="0.2">
      <c r="A8" s="20" t="s">
        <v>26</v>
      </c>
      <c r="B8" s="20"/>
      <c r="C8" s="20"/>
      <c r="D8" s="20"/>
      <c r="E8" s="25">
        <f>SUM(E6:E7)</f>
        <v>3955.5120000000002</v>
      </c>
      <c r="F8" s="26">
        <f>SUM(F6:F7)</f>
        <v>31.813021566081002</v>
      </c>
      <c r="G8" s="25"/>
      <c r="H8" s="14"/>
      <c r="I8" s="14"/>
    </row>
    <row r="9" spans="1:9" x14ac:dyDescent="0.2">
      <c r="A9" s="21"/>
      <c r="B9" s="21"/>
      <c r="C9" s="21"/>
      <c r="D9" s="21"/>
      <c r="E9" s="22"/>
      <c r="F9" s="23"/>
      <c r="G9" s="22"/>
    </row>
    <row r="10" spans="1:9" x14ac:dyDescent="0.2">
      <c r="A10" s="20" t="s">
        <v>61</v>
      </c>
      <c r="B10" s="21"/>
      <c r="C10" s="21"/>
      <c r="D10" s="21"/>
      <c r="E10" s="22"/>
      <c r="F10" s="23"/>
      <c r="G10" s="22"/>
    </row>
    <row r="11" spans="1:9" x14ac:dyDescent="0.2">
      <c r="A11" s="21" t="s">
        <v>63</v>
      </c>
      <c r="B11" s="21" t="s">
        <v>62</v>
      </c>
      <c r="C11" s="21" t="s">
        <v>64</v>
      </c>
      <c r="D11" s="24">
        <v>5000000</v>
      </c>
      <c r="E11" s="22">
        <v>4939.9394444</v>
      </c>
      <c r="F11" s="23">
        <v>39.730482445719097</v>
      </c>
      <c r="G11" s="22">
        <v>7.0920196953124996</v>
      </c>
    </row>
    <row r="12" spans="1:9" x14ac:dyDescent="0.2">
      <c r="A12" s="21" t="s">
        <v>66</v>
      </c>
      <c r="B12" s="21" t="s">
        <v>65</v>
      </c>
      <c r="C12" s="21" t="s">
        <v>64</v>
      </c>
      <c r="D12" s="24">
        <v>1300000</v>
      </c>
      <c r="E12" s="22">
        <v>1257.8443944000001</v>
      </c>
      <c r="F12" s="23">
        <v>10.1164731255578</v>
      </c>
      <c r="G12" s="22">
        <v>7.0823629153124896</v>
      </c>
    </row>
    <row r="13" spans="1:9" x14ac:dyDescent="0.2">
      <c r="A13" s="21" t="s">
        <v>68</v>
      </c>
      <c r="B13" s="21" t="s">
        <v>67</v>
      </c>
      <c r="C13" s="21" t="s">
        <v>64</v>
      </c>
      <c r="D13" s="24">
        <v>200000</v>
      </c>
      <c r="E13" s="22">
        <v>197.3614</v>
      </c>
      <c r="F13" s="23">
        <v>1.5873197893248601</v>
      </c>
      <c r="G13" s="22">
        <v>7.0094435700500002</v>
      </c>
    </row>
    <row r="14" spans="1:9" x14ac:dyDescent="0.2">
      <c r="A14" s="20" t="s">
        <v>26</v>
      </c>
      <c r="B14" s="20"/>
      <c r="C14" s="20"/>
      <c r="D14" s="20"/>
      <c r="E14" s="25">
        <f>SUM(E11:E13)</f>
        <v>6395.1452387999998</v>
      </c>
      <c r="F14" s="26">
        <f>SUM(F11:F13)</f>
        <v>51.434275360601752</v>
      </c>
      <c r="G14" s="25"/>
      <c r="H14" s="14"/>
      <c r="I14" s="14"/>
    </row>
    <row r="15" spans="1:9" x14ac:dyDescent="0.2">
      <c r="A15" s="21"/>
      <c r="B15" s="21"/>
      <c r="C15" s="21"/>
      <c r="D15" s="21"/>
      <c r="E15" s="22"/>
      <c r="F15" s="23"/>
      <c r="G15" s="22"/>
    </row>
    <row r="16" spans="1:9" x14ac:dyDescent="0.2">
      <c r="A16" s="20" t="s">
        <v>29</v>
      </c>
      <c r="B16" s="20"/>
      <c r="C16" s="20"/>
      <c r="D16" s="20"/>
      <c r="E16" s="25">
        <f>E8+E14</f>
        <v>10350.6572388</v>
      </c>
      <c r="F16" s="26">
        <f>F8+F14</f>
        <v>83.24729692668275</v>
      </c>
      <c r="G16" s="25"/>
      <c r="H16" s="14"/>
      <c r="I16" s="14"/>
    </row>
    <row r="17" spans="1:9" x14ac:dyDescent="0.2">
      <c r="A17" s="20"/>
      <c r="B17" s="20"/>
      <c r="C17" s="20"/>
      <c r="D17" s="20"/>
      <c r="E17" s="25"/>
      <c r="F17" s="26"/>
      <c r="G17" s="25"/>
      <c r="H17" s="14"/>
      <c r="I17" s="14"/>
    </row>
    <row r="18" spans="1:9" x14ac:dyDescent="0.2">
      <c r="A18" s="20" t="s">
        <v>31</v>
      </c>
      <c r="B18" s="20"/>
      <c r="C18" s="20"/>
      <c r="D18" s="20"/>
      <c r="E18" s="25">
        <f>E20-(E8+E14)</f>
        <v>2082.9683814</v>
      </c>
      <c r="F18" s="26">
        <f>F20-(F8+F14)</f>
        <v>16.75270307331725</v>
      </c>
      <c r="G18" s="25"/>
      <c r="H18" s="14"/>
      <c r="I18" s="14"/>
    </row>
    <row r="19" spans="1:9" x14ac:dyDescent="0.2">
      <c r="A19" s="20"/>
      <c r="B19" s="20"/>
      <c r="C19" s="20"/>
      <c r="D19" s="20"/>
      <c r="E19" s="25"/>
      <c r="F19" s="26"/>
      <c r="G19" s="25"/>
      <c r="H19" s="14"/>
      <c r="I19" s="14"/>
    </row>
    <row r="20" spans="1:9" x14ac:dyDescent="0.2">
      <c r="A20" s="27" t="s">
        <v>30</v>
      </c>
      <c r="B20" s="27"/>
      <c r="C20" s="27"/>
      <c r="D20" s="27"/>
      <c r="E20" s="28">
        <v>12433.6256202</v>
      </c>
      <c r="F20" s="29">
        <v>100</v>
      </c>
      <c r="G20" s="28"/>
      <c r="H20" s="14"/>
      <c r="I20" s="14"/>
    </row>
    <row r="22" spans="1:9" x14ac:dyDescent="0.2">
      <c r="A22" s="14" t="s">
        <v>34</v>
      </c>
    </row>
    <row r="23" spans="1:9" x14ac:dyDescent="0.2">
      <c r="A23" s="14" t="s">
        <v>35</v>
      </c>
    </row>
    <row r="24" spans="1:9" x14ac:dyDescent="0.2">
      <c r="A24" s="14" t="s">
        <v>36</v>
      </c>
      <c r="B24" s="14"/>
      <c r="C24" s="30" t="s">
        <v>38</v>
      </c>
      <c r="D24" s="14" t="s">
        <v>37</v>
      </c>
    </row>
    <row r="25" spans="1:9" x14ac:dyDescent="0.2">
      <c r="A25" s="7" t="s">
        <v>1049</v>
      </c>
      <c r="C25" s="31">
        <v>49.171599999999998</v>
      </c>
      <c r="D25" s="31">
        <v>50.900700000000001</v>
      </c>
    </row>
    <row r="26" spans="1:9" x14ac:dyDescent="0.2">
      <c r="A26" s="7" t="s">
        <v>1050</v>
      </c>
      <c r="C26" s="31">
        <v>10.0579</v>
      </c>
      <c r="D26" s="31">
        <v>10.218500000000001</v>
      </c>
    </row>
    <row r="27" spans="1:9" x14ac:dyDescent="0.2">
      <c r="A27" s="7" t="s">
        <v>1051</v>
      </c>
      <c r="C27" s="31">
        <v>53.154000000000003</v>
      </c>
      <c r="D27" s="31">
        <v>55.153100000000002</v>
      </c>
    </row>
    <row r="28" spans="1:9" x14ac:dyDescent="0.2">
      <c r="A28" s="7" t="s">
        <v>1052</v>
      </c>
      <c r="C28" s="31">
        <v>11.2829</v>
      </c>
      <c r="D28" s="31">
        <v>11.514099999999999</v>
      </c>
    </row>
    <row r="30" spans="1:9" x14ac:dyDescent="0.2">
      <c r="A30" s="14" t="s">
        <v>40</v>
      </c>
    </row>
    <row r="31" spans="1:9" x14ac:dyDescent="0.2">
      <c r="A31" s="84" t="s">
        <v>58</v>
      </c>
      <c r="B31" s="85"/>
      <c r="C31" s="34" t="s">
        <v>59</v>
      </c>
    </row>
    <row r="32" spans="1:9" x14ac:dyDescent="0.2">
      <c r="A32" s="80" t="s">
        <v>1050</v>
      </c>
      <c r="B32" s="81"/>
      <c r="C32" s="35">
        <v>0.19</v>
      </c>
    </row>
    <row r="33" spans="1:7" x14ac:dyDescent="0.2">
      <c r="A33" s="80" t="s">
        <v>1052</v>
      </c>
      <c r="B33" s="81"/>
      <c r="C33" s="35">
        <v>0.19</v>
      </c>
    </row>
    <row r="34" spans="1:7" x14ac:dyDescent="0.2">
      <c r="A34" s="7" t="s">
        <v>60</v>
      </c>
    </row>
    <row r="35" spans="1:7" x14ac:dyDescent="0.2">
      <c r="A35" s="7" t="s">
        <v>39</v>
      </c>
    </row>
    <row r="37" spans="1:7" x14ac:dyDescent="0.2">
      <c r="A37" s="14" t="s">
        <v>878</v>
      </c>
      <c r="D37" s="32">
        <v>1.79412994974539</v>
      </c>
      <c r="E37" s="10" t="s">
        <v>42</v>
      </c>
    </row>
    <row r="39" spans="1:7" x14ac:dyDescent="0.2">
      <c r="A39" s="14" t="s">
        <v>1171</v>
      </c>
      <c r="D39" s="30" t="s">
        <v>41</v>
      </c>
    </row>
    <row r="41" spans="1:7" x14ac:dyDescent="0.2">
      <c r="A41" s="14" t="s">
        <v>879</v>
      </c>
    </row>
    <row r="42" spans="1:7" x14ac:dyDescent="0.2">
      <c r="A42" s="51"/>
      <c r="B42" s="53"/>
      <c r="C42" s="53"/>
      <c r="D42" s="53"/>
      <c r="E42" s="11"/>
      <c r="G42" s="11"/>
    </row>
    <row r="43" spans="1:7" x14ac:dyDescent="0.2">
      <c r="A43" s="51" t="s">
        <v>781</v>
      </c>
      <c r="B43" s="53"/>
      <c r="C43" s="53"/>
      <c r="D43" s="53"/>
      <c r="E43" s="11"/>
      <c r="G43" s="11"/>
    </row>
    <row r="44" spans="1:7" x14ac:dyDescent="0.2">
      <c r="A44" s="52"/>
      <c r="B44" s="53"/>
      <c r="C44" s="53"/>
      <c r="D44" s="53"/>
      <c r="E44" s="11"/>
      <c r="G44" s="11"/>
    </row>
    <row r="45" spans="1:7" x14ac:dyDescent="0.2">
      <c r="A45" s="53"/>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57" t="s">
        <v>1053</v>
      </c>
      <c r="B57" s="58"/>
      <c r="C57" s="58"/>
      <c r="D57" s="58"/>
      <c r="E57" s="58"/>
      <c r="F57" s="58"/>
      <c r="G57" s="58"/>
    </row>
    <row r="58" spans="1:7" x14ac:dyDescent="0.2">
      <c r="A58" s="53"/>
      <c r="B58" s="53"/>
      <c r="C58" s="53"/>
      <c r="D58" s="53"/>
      <c r="E58" s="11"/>
      <c r="G58" s="11"/>
    </row>
    <row r="59" spans="1:7" x14ac:dyDescent="0.2">
      <c r="A59" s="51" t="s">
        <v>782</v>
      </c>
      <c r="B59" s="53"/>
      <c r="C59" s="53"/>
      <c r="D59" s="53"/>
      <c r="E59" s="11"/>
      <c r="G59" s="11"/>
    </row>
    <row r="60" spans="1:7" x14ac:dyDescent="0.2">
      <c r="A60" s="53"/>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row>
    <row r="74" spans="1:7" x14ac:dyDescent="0.2">
      <c r="A74" s="52"/>
    </row>
  </sheetData>
  <mergeCells count="4">
    <mergeCell ref="A1:G1"/>
    <mergeCell ref="A31:B31"/>
    <mergeCell ref="A32:B32"/>
    <mergeCell ref="A33:B33"/>
  </mergeCells>
  <conditionalFormatting sqref="F2:F3">
    <cfRule type="cellIs" dxfId="68" priority="2" stopIfTrue="1" operator="between">
      <formula>0.009</formula>
      <formula>-0.009</formula>
    </cfRule>
  </conditionalFormatting>
  <conditionalFormatting sqref="F5:F56 F58:F65536">
    <cfRule type="cellIs" dxfId="67" priority="1" stopIfTrue="1" operator="between">
      <formula>0.009</formula>
      <formula>-0.009</formula>
    </cfRule>
  </conditionalFormatting>
  <hyperlinks>
    <hyperlink ref="A42"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43"/>
  <sheetViews>
    <sheetView workbookViewId="0">
      <selection sqref="A1:G1"/>
    </sheetView>
  </sheetViews>
  <sheetFormatPr defaultColWidth="9.140625" defaultRowHeight="11.25" x14ac:dyDescent="0.2"/>
  <cols>
    <col min="1" max="1" width="38.7109375" style="7" bestFit="1" customWidth="1"/>
    <col min="2" max="2" width="40.42578125" style="7" bestFit="1" customWidth="1"/>
    <col min="3" max="3" width="35.4257812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7" s="1" customFormat="1" ht="15" x14ac:dyDescent="0.2">
      <c r="A1" s="82" t="s">
        <v>1054</v>
      </c>
      <c r="B1" s="83"/>
      <c r="C1" s="83"/>
      <c r="D1" s="83"/>
      <c r="E1" s="83"/>
      <c r="F1" s="83"/>
      <c r="G1" s="83"/>
    </row>
    <row r="2" spans="1:7" s="1" customFormat="1" ht="12" x14ac:dyDescent="0.2">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4" t="s">
        <v>6</v>
      </c>
      <c r="F4" s="12" t="s">
        <v>3</v>
      </c>
      <c r="G4" s="12" t="s">
        <v>5</v>
      </c>
    </row>
    <row r="5" spans="1:7" x14ac:dyDescent="0.2">
      <c r="A5" s="16" t="s">
        <v>82</v>
      </c>
      <c r="B5" s="17"/>
      <c r="C5" s="17"/>
      <c r="D5" s="17"/>
      <c r="E5" s="18"/>
      <c r="F5" s="19"/>
      <c r="G5" s="18"/>
    </row>
    <row r="6" spans="1:7" x14ac:dyDescent="0.2">
      <c r="A6" s="20" t="s">
        <v>25</v>
      </c>
      <c r="B6" s="21"/>
      <c r="C6" s="21"/>
      <c r="D6" s="21"/>
      <c r="E6" s="22"/>
      <c r="F6" s="23"/>
      <c r="G6" s="22"/>
    </row>
    <row r="7" spans="1:7" x14ac:dyDescent="0.2">
      <c r="A7" s="21" t="s">
        <v>84</v>
      </c>
      <c r="B7" s="21" t="s">
        <v>83</v>
      </c>
      <c r="C7" s="21" t="s">
        <v>85</v>
      </c>
      <c r="D7" s="24">
        <v>96800</v>
      </c>
      <c r="E7" s="22">
        <v>1633.5968</v>
      </c>
      <c r="F7" s="23">
        <v>3.6461562940436698</v>
      </c>
      <c r="G7" s="22"/>
    </row>
    <row r="8" spans="1:7" x14ac:dyDescent="0.2">
      <c r="A8" s="21" t="s">
        <v>87</v>
      </c>
      <c r="B8" s="21" t="s">
        <v>86</v>
      </c>
      <c r="C8" s="21" t="s">
        <v>85</v>
      </c>
      <c r="D8" s="24">
        <v>146100</v>
      </c>
      <c r="E8" s="22">
        <v>1340.6866500000001</v>
      </c>
      <c r="F8" s="23">
        <v>2.9923865345707199</v>
      </c>
      <c r="G8" s="22"/>
    </row>
    <row r="9" spans="1:7" x14ac:dyDescent="0.2">
      <c r="A9" s="21" t="s">
        <v>89</v>
      </c>
      <c r="B9" s="21" t="s">
        <v>88</v>
      </c>
      <c r="C9" s="21" t="s">
        <v>90</v>
      </c>
      <c r="D9" s="24">
        <v>44900</v>
      </c>
      <c r="E9" s="22">
        <v>1061.6156000000001</v>
      </c>
      <c r="F9" s="23">
        <v>2.3695053772111598</v>
      </c>
      <c r="G9" s="22"/>
    </row>
    <row r="10" spans="1:7" x14ac:dyDescent="0.2">
      <c r="A10" s="21" t="s">
        <v>92</v>
      </c>
      <c r="B10" s="21" t="s">
        <v>91</v>
      </c>
      <c r="C10" s="21" t="s">
        <v>93</v>
      </c>
      <c r="D10" s="24">
        <v>78800</v>
      </c>
      <c r="E10" s="22">
        <v>987.16700000000003</v>
      </c>
      <c r="F10" s="23">
        <v>2.2033375495851901</v>
      </c>
      <c r="G10" s="22"/>
    </row>
    <row r="11" spans="1:7" x14ac:dyDescent="0.2">
      <c r="A11" s="21" t="s">
        <v>95</v>
      </c>
      <c r="B11" s="21" t="s">
        <v>94</v>
      </c>
      <c r="C11" s="21" t="s">
        <v>85</v>
      </c>
      <c r="D11" s="24">
        <v>93300</v>
      </c>
      <c r="E11" s="22">
        <v>802.38</v>
      </c>
      <c r="F11" s="23">
        <v>1.79089655857232</v>
      </c>
      <c r="G11" s="22"/>
    </row>
    <row r="12" spans="1:7" x14ac:dyDescent="0.2">
      <c r="A12" s="21" t="s">
        <v>97</v>
      </c>
      <c r="B12" s="21" t="s">
        <v>96</v>
      </c>
      <c r="C12" s="21" t="s">
        <v>98</v>
      </c>
      <c r="D12" s="24">
        <v>77400</v>
      </c>
      <c r="E12" s="22">
        <v>618.65819999999997</v>
      </c>
      <c r="F12" s="23">
        <v>1.38083307324777</v>
      </c>
      <c r="G12" s="22"/>
    </row>
    <row r="13" spans="1:7" x14ac:dyDescent="0.2">
      <c r="A13" s="21" t="s">
        <v>100</v>
      </c>
      <c r="B13" s="21" t="s">
        <v>99</v>
      </c>
      <c r="C13" s="21" t="s">
        <v>101</v>
      </c>
      <c r="D13" s="24">
        <v>24300</v>
      </c>
      <c r="E13" s="22">
        <v>588.18150000000003</v>
      </c>
      <c r="F13" s="23">
        <v>1.31280967143486</v>
      </c>
      <c r="G13" s="22"/>
    </row>
    <row r="14" spans="1:7" x14ac:dyDescent="0.2">
      <c r="A14" s="21" t="s">
        <v>103</v>
      </c>
      <c r="B14" s="21" t="s">
        <v>102</v>
      </c>
      <c r="C14" s="21" t="s">
        <v>85</v>
      </c>
      <c r="D14" s="24">
        <v>100000</v>
      </c>
      <c r="E14" s="22">
        <v>578.29999999999995</v>
      </c>
      <c r="F14" s="23">
        <v>1.2907543555701499</v>
      </c>
      <c r="G14" s="22"/>
    </row>
    <row r="15" spans="1:7" x14ac:dyDescent="0.2">
      <c r="A15" s="21" t="s">
        <v>105</v>
      </c>
      <c r="B15" s="21" t="s">
        <v>104</v>
      </c>
      <c r="C15" s="21" t="s">
        <v>93</v>
      </c>
      <c r="D15" s="24">
        <v>49300</v>
      </c>
      <c r="E15" s="22">
        <v>524.60130000000004</v>
      </c>
      <c r="F15" s="23">
        <v>1.1708999012843899</v>
      </c>
      <c r="G15" s="22"/>
    </row>
    <row r="16" spans="1:7" x14ac:dyDescent="0.2">
      <c r="A16" s="21" t="s">
        <v>107</v>
      </c>
      <c r="B16" s="21" t="s">
        <v>106</v>
      </c>
      <c r="C16" s="21" t="s">
        <v>108</v>
      </c>
      <c r="D16" s="24">
        <v>51400</v>
      </c>
      <c r="E16" s="22">
        <v>507.65210000000002</v>
      </c>
      <c r="F16" s="23">
        <v>1.1330696164436</v>
      </c>
      <c r="G16" s="22"/>
    </row>
    <row r="17" spans="1:7" x14ac:dyDescent="0.2">
      <c r="A17" s="21" t="s">
        <v>110</v>
      </c>
      <c r="B17" s="21" t="s">
        <v>109</v>
      </c>
      <c r="C17" s="21" t="s">
        <v>111</v>
      </c>
      <c r="D17" s="24">
        <v>111900</v>
      </c>
      <c r="E17" s="22">
        <v>440.71814999999998</v>
      </c>
      <c r="F17" s="23">
        <v>0.98367434150322797</v>
      </c>
      <c r="G17" s="22"/>
    </row>
    <row r="18" spans="1:7" x14ac:dyDescent="0.2">
      <c r="A18" s="21" t="s">
        <v>113</v>
      </c>
      <c r="B18" s="21" t="s">
        <v>112</v>
      </c>
      <c r="C18" s="21" t="s">
        <v>114</v>
      </c>
      <c r="D18" s="24">
        <v>79600</v>
      </c>
      <c r="E18" s="22">
        <v>424.1884</v>
      </c>
      <c r="F18" s="23">
        <v>0.946780260906677</v>
      </c>
      <c r="G18" s="22"/>
    </row>
    <row r="19" spans="1:7" x14ac:dyDescent="0.2">
      <c r="A19" s="21" t="s">
        <v>116</v>
      </c>
      <c r="B19" s="21" t="s">
        <v>115</v>
      </c>
      <c r="C19" s="21" t="s">
        <v>117</v>
      </c>
      <c r="D19" s="24">
        <v>246500</v>
      </c>
      <c r="E19" s="22">
        <v>423.98</v>
      </c>
      <c r="F19" s="23">
        <v>0.94631511615879405</v>
      </c>
      <c r="G19" s="22"/>
    </row>
    <row r="20" spans="1:7" x14ac:dyDescent="0.2">
      <c r="A20" s="21" t="s">
        <v>119</v>
      </c>
      <c r="B20" s="21" t="s">
        <v>118</v>
      </c>
      <c r="C20" s="21" t="s">
        <v>120</v>
      </c>
      <c r="D20" s="24">
        <v>382675</v>
      </c>
      <c r="E20" s="22">
        <v>410.610275</v>
      </c>
      <c r="F20" s="23">
        <v>0.91647414991890996</v>
      </c>
      <c r="G20" s="22"/>
    </row>
    <row r="21" spans="1:7" x14ac:dyDescent="0.2">
      <c r="A21" s="21" t="s">
        <v>122</v>
      </c>
      <c r="B21" s="21" t="s">
        <v>121</v>
      </c>
      <c r="C21" s="21" t="s">
        <v>123</v>
      </c>
      <c r="D21" s="24">
        <v>82400</v>
      </c>
      <c r="E21" s="22">
        <v>399.59879999999998</v>
      </c>
      <c r="F21" s="23">
        <v>0.89189675182535599</v>
      </c>
      <c r="G21" s="22"/>
    </row>
    <row r="22" spans="1:7" x14ac:dyDescent="0.2">
      <c r="A22" s="21" t="s">
        <v>125</v>
      </c>
      <c r="B22" s="21" t="s">
        <v>124</v>
      </c>
      <c r="C22" s="21" t="s">
        <v>126</v>
      </c>
      <c r="D22" s="24">
        <v>32700</v>
      </c>
      <c r="E22" s="22">
        <v>391.04295000000002</v>
      </c>
      <c r="F22" s="23">
        <v>0.87280026098478103</v>
      </c>
      <c r="G22" s="22"/>
    </row>
    <row r="23" spans="1:7" x14ac:dyDescent="0.2">
      <c r="A23" s="21" t="s">
        <v>128</v>
      </c>
      <c r="B23" s="21" t="s">
        <v>127</v>
      </c>
      <c r="C23" s="21" t="s">
        <v>85</v>
      </c>
      <c r="D23" s="24">
        <v>33300</v>
      </c>
      <c r="E23" s="22">
        <v>383.88240000000002</v>
      </c>
      <c r="F23" s="23">
        <v>0.85681805261407795</v>
      </c>
      <c r="G23" s="22"/>
    </row>
    <row r="24" spans="1:7" x14ac:dyDescent="0.2">
      <c r="A24" s="21" t="s">
        <v>130</v>
      </c>
      <c r="B24" s="21" t="s">
        <v>129</v>
      </c>
      <c r="C24" s="21" t="s">
        <v>101</v>
      </c>
      <c r="D24" s="24">
        <v>149100</v>
      </c>
      <c r="E24" s="22">
        <v>374.61374999999998</v>
      </c>
      <c r="F24" s="23">
        <v>0.83613060603314204</v>
      </c>
      <c r="G24" s="22"/>
    </row>
    <row r="25" spans="1:7" x14ac:dyDescent="0.2">
      <c r="A25" s="21" t="s">
        <v>132</v>
      </c>
      <c r="B25" s="21" t="s">
        <v>131</v>
      </c>
      <c r="C25" s="21" t="s">
        <v>133</v>
      </c>
      <c r="D25" s="24">
        <v>44800</v>
      </c>
      <c r="E25" s="22">
        <v>348.16320000000002</v>
      </c>
      <c r="F25" s="23">
        <v>0.77709349273601902</v>
      </c>
      <c r="G25" s="22"/>
    </row>
    <row r="26" spans="1:7" x14ac:dyDescent="0.2">
      <c r="A26" s="21" t="s">
        <v>135</v>
      </c>
      <c r="B26" s="21" t="s">
        <v>134</v>
      </c>
      <c r="C26" s="21" t="s">
        <v>93</v>
      </c>
      <c r="D26" s="24">
        <v>32000</v>
      </c>
      <c r="E26" s="22">
        <v>327.584</v>
      </c>
      <c r="F26" s="23">
        <v>0.73116111847672605</v>
      </c>
      <c r="G26" s="22"/>
    </row>
    <row r="27" spans="1:7" x14ac:dyDescent="0.2">
      <c r="A27" s="21" t="s">
        <v>137</v>
      </c>
      <c r="B27" s="21" t="s">
        <v>136</v>
      </c>
      <c r="C27" s="21" t="s">
        <v>138</v>
      </c>
      <c r="D27" s="24">
        <v>4200</v>
      </c>
      <c r="E27" s="22">
        <v>317.36040000000003</v>
      </c>
      <c r="F27" s="23">
        <v>0.70834224206378005</v>
      </c>
      <c r="G27" s="22"/>
    </row>
    <row r="28" spans="1:7" x14ac:dyDescent="0.2">
      <c r="A28" s="21" t="s">
        <v>140</v>
      </c>
      <c r="B28" s="21" t="s">
        <v>139</v>
      </c>
      <c r="C28" s="21" t="s">
        <v>141</v>
      </c>
      <c r="D28" s="24">
        <v>38800</v>
      </c>
      <c r="E28" s="22">
        <v>299.63299999999998</v>
      </c>
      <c r="F28" s="23">
        <v>0.66877502995426197</v>
      </c>
      <c r="G28" s="22"/>
    </row>
    <row r="29" spans="1:7" x14ac:dyDescent="0.2">
      <c r="A29" s="21" t="s">
        <v>143</v>
      </c>
      <c r="B29" s="21" t="s">
        <v>142</v>
      </c>
      <c r="C29" s="21" t="s">
        <v>126</v>
      </c>
      <c r="D29" s="24">
        <v>60000</v>
      </c>
      <c r="E29" s="22">
        <v>267.87</v>
      </c>
      <c r="F29" s="23">
        <v>0.59788063155209203</v>
      </c>
      <c r="G29" s="22"/>
    </row>
    <row r="30" spans="1:7" x14ac:dyDescent="0.2">
      <c r="A30" s="21" t="s">
        <v>145</v>
      </c>
      <c r="B30" s="21" t="s">
        <v>144</v>
      </c>
      <c r="C30" s="21" t="s">
        <v>146</v>
      </c>
      <c r="D30" s="24">
        <v>101900</v>
      </c>
      <c r="E30" s="22">
        <v>259.74310000000003</v>
      </c>
      <c r="F30" s="23">
        <v>0.57974154877103901</v>
      </c>
      <c r="G30" s="22"/>
    </row>
    <row r="31" spans="1:7" x14ac:dyDescent="0.2">
      <c r="A31" s="21" t="s">
        <v>148</v>
      </c>
      <c r="B31" s="21" t="s">
        <v>147</v>
      </c>
      <c r="C31" s="21" t="s">
        <v>123</v>
      </c>
      <c r="D31" s="24">
        <v>3000</v>
      </c>
      <c r="E31" s="22">
        <v>257.68650000000002</v>
      </c>
      <c r="F31" s="23">
        <v>0.57515125755944396</v>
      </c>
      <c r="G31" s="22"/>
    </row>
    <row r="32" spans="1:7" x14ac:dyDescent="0.2">
      <c r="A32" s="21" t="s">
        <v>150</v>
      </c>
      <c r="B32" s="21" t="s">
        <v>149</v>
      </c>
      <c r="C32" s="21" t="s">
        <v>151</v>
      </c>
      <c r="D32" s="24">
        <v>394000</v>
      </c>
      <c r="E32" s="22">
        <v>255.70599999999999</v>
      </c>
      <c r="F32" s="23">
        <v>0.570730820068165</v>
      </c>
      <c r="G32" s="22"/>
    </row>
    <row r="33" spans="1:7" x14ac:dyDescent="0.2">
      <c r="A33" s="21" t="s">
        <v>153</v>
      </c>
      <c r="B33" s="21" t="s">
        <v>152</v>
      </c>
      <c r="C33" s="21" t="s">
        <v>154</v>
      </c>
      <c r="D33" s="24">
        <v>57600</v>
      </c>
      <c r="E33" s="22">
        <v>250.27199999999999</v>
      </c>
      <c r="F33" s="23">
        <v>0.55860223772652895</v>
      </c>
      <c r="G33" s="22"/>
    </row>
    <row r="34" spans="1:7" x14ac:dyDescent="0.2">
      <c r="A34" s="21" t="s">
        <v>156</v>
      </c>
      <c r="B34" s="21" t="s">
        <v>155</v>
      </c>
      <c r="C34" s="21" t="s">
        <v>151</v>
      </c>
      <c r="D34" s="24">
        <v>99400</v>
      </c>
      <c r="E34" s="22">
        <v>221.3141</v>
      </c>
      <c r="F34" s="23">
        <v>0.49396876798216599</v>
      </c>
      <c r="G34" s="22"/>
    </row>
    <row r="35" spans="1:7" x14ac:dyDescent="0.2">
      <c r="A35" s="21" t="s">
        <v>158</v>
      </c>
      <c r="B35" s="21" t="s">
        <v>157</v>
      </c>
      <c r="C35" s="21" t="s">
        <v>138</v>
      </c>
      <c r="D35" s="24">
        <v>63700</v>
      </c>
      <c r="E35" s="22">
        <v>210.1463</v>
      </c>
      <c r="F35" s="23">
        <v>0.46904245552818702</v>
      </c>
      <c r="G35" s="22"/>
    </row>
    <row r="36" spans="1:7" x14ac:dyDescent="0.2">
      <c r="A36" s="21" t="s">
        <v>160</v>
      </c>
      <c r="B36" s="21" t="s">
        <v>159</v>
      </c>
      <c r="C36" s="21" t="s">
        <v>161</v>
      </c>
      <c r="D36" s="24">
        <v>10400</v>
      </c>
      <c r="E36" s="22">
        <v>206.03960000000001</v>
      </c>
      <c r="F36" s="23">
        <v>0.459876380978611</v>
      </c>
      <c r="G36" s="22"/>
    </row>
    <row r="37" spans="1:7" x14ac:dyDescent="0.2">
      <c r="A37" s="21" t="s">
        <v>163</v>
      </c>
      <c r="B37" s="21" t="s">
        <v>162</v>
      </c>
      <c r="C37" s="21" t="s">
        <v>164</v>
      </c>
      <c r="D37" s="24">
        <v>7000</v>
      </c>
      <c r="E37" s="22">
        <v>204.41399999999999</v>
      </c>
      <c r="F37" s="23">
        <v>0.456248073386678</v>
      </c>
      <c r="G37" s="22"/>
    </row>
    <row r="38" spans="1:7" x14ac:dyDescent="0.2">
      <c r="A38" s="21" t="s">
        <v>166</v>
      </c>
      <c r="B38" s="21" t="s">
        <v>165</v>
      </c>
      <c r="C38" s="21" t="s">
        <v>108</v>
      </c>
      <c r="D38" s="24">
        <v>11500</v>
      </c>
      <c r="E38" s="22">
        <v>190.0145</v>
      </c>
      <c r="F38" s="23">
        <v>0.42410866936967601</v>
      </c>
      <c r="G38" s="22"/>
    </row>
    <row r="39" spans="1:7" x14ac:dyDescent="0.2">
      <c r="A39" s="21" t="s">
        <v>168</v>
      </c>
      <c r="B39" s="21" t="s">
        <v>167</v>
      </c>
      <c r="C39" s="21" t="s">
        <v>169</v>
      </c>
      <c r="D39" s="24">
        <v>31200</v>
      </c>
      <c r="E39" s="22">
        <v>187.2312</v>
      </c>
      <c r="F39" s="23">
        <v>0.41789639788799099</v>
      </c>
      <c r="G39" s="22"/>
    </row>
    <row r="40" spans="1:7" x14ac:dyDescent="0.2">
      <c r="A40" s="21" t="s">
        <v>171</v>
      </c>
      <c r="B40" s="21" t="s">
        <v>170</v>
      </c>
      <c r="C40" s="21" t="s">
        <v>172</v>
      </c>
      <c r="D40" s="24">
        <v>94900</v>
      </c>
      <c r="E40" s="22">
        <v>184.81774999999999</v>
      </c>
      <c r="F40" s="23">
        <v>0.41250962441496503</v>
      </c>
      <c r="G40" s="22"/>
    </row>
    <row r="41" spans="1:7" x14ac:dyDescent="0.2">
      <c r="A41" s="21" t="s">
        <v>174</v>
      </c>
      <c r="B41" s="21" t="s">
        <v>173</v>
      </c>
      <c r="C41" s="21" t="s">
        <v>126</v>
      </c>
      <c r="D41" s="24">
        <v>23900</v>
      </c>
      <c r="E41" s="22">
        <v>182.65575000000001</v>
      </c>
      <c r="F41" s="23">
        <v>0.407684082452761</v>
      </c>
      <c r="G41" s="22"/>
    </row>
    <row r="42" spans="1:7" x14ac:dyDescent="0.2">
      <c r="A42" s="21" t="s">
        <v>176</v>
      </c>
      <c r="B42" s="21" t="s">
        <v>175</v>
      </c>
      <c r="C42" s="21" t="s">
        <v>138</v>
      </c>
      <c r="D42" s="24">
        <v>10300</v>
      </c>
      <c r="E42" s="22">
        <v>181.57355000000001</v>
      </c>
      <c r="F42" s="23">
        <v>0.405268633094992</v>
      </c>
      <c r="G42" s="22"/>
    </row>
    <row r="43" spans="1:7" x14ac:dyDescent="0.2">
      <c r="A43" s="21" t="s">
        <v>178</v>
      </c>
      <c r="B43" s="21" t="s">
        <v>177</v>
      </c>
      <c r="C43" s="21" t="s">
        <v>146</v>
      </c>
      <c r="D43" s="24">
        <v>45000</v>
      </c>
      <c r="E43" s="22">
        <v>171.0675</v>
      </c>
      <c r="F43" s="23">
        <v>0.38181933377398602</v>
      </c>
      <c r="G43" s="22"/>
    </row>
    <row r="44" spans="1:7" x14ac:dyDescent="0.2">
      <c r="A44" s="21" t="s">
        <v>180</v>
      </c>
      <c r="B44" s="21" t="s">
        <v>179</v>
      </c>
      <c r="C44" s="21" t="s">
        <v>138</v>
      </c>
      <c r="D44" s="24">
        <v>8511</v>
      </c>
      <c r="E44" s="22">
        <v>169.896582</v>
      </c>
      <c r="F44" s="23">
        <v>0.37920586756524399</v>
      </c>
      <c r="G44" s="22"/>
    </row>
    <row r="45" spans="1:7" x14ac:dyDescent="0.2">
      <c r="A45" s="21" t="s">
        <v>182</v>
      </c>
      <c r="B45" s="21" t="s">
        <v>181</v>
      </c>
      <c r="C45" s="21" t="s">
        <v>108</v>
      </c>
      <c r="D45" s="24">
        <v>18500</v>
      </c>
      <c r="E45" s="22">
        <v>167.98925</v>
      </c>
      <c r="F45" s="23">
        <v>0.37494873962729097</v>
      </c>
      <c r="G45" s="22"/>
    </row>
    <row r="46" spans="1:7" x14ac:dyDescent="0.2">
      <c r="A46" s="21" t="s">
        <v>184</v>
      </c>
      <c r="B46" s="21" t="s">
        <v>183</v>
      </c>
      <c r="C46" s="21" t="s">
        <v>185</v>
      </c>
      <c r="D46" s="24">
        <v>13300</v>
      </c>
      <c r="E46" s="22">
        <v>166.4495</v>
      </c>
      <c r="F46" s="23">
        <v>0.37151204756609502</v>
      </c>
      <c r="G46" s="22"/>
    </row>
    <row r="47" spans="1:7" x14ac:dyDescent="0.2">
      <c r="A47" s="21" t="s">
        <v>187</v>
      </c>
      <c r="B47" s="21" t="s">
        <v>186</v>
      </c>
      <c r="C47" s="21" t="s">
        <v>188</v>
      </c>
      <c r="D47" s="24">
        <v>11600</v>
      </c>
      <c r="E47" s="22">
        <v>162.3304</v>
      </c>
      <c r="F47" s="23">
        <v>0.36231829645762398</v>
      </c>
      <c r="G47" s="22"/>
    </row>
    <row r="48" spans="1:7" x14ac:dyDescent="0.2">
      <c r="A48" s="21" t="s">
        <v>190</v>
      </c>
      <c r="B48" s="21" t="s">
        <v>189</v>
      </c>
      <c r="C48" s="21" t="s">
        <v>191</v>
      </c>
      <c r="D48" s="24">
        <v>7400</v>
      </c>
      <c r="E48" s="22">
        <v>157.6052</v>
      </c>
      <c r="F48" s="23">
        <v>0.35177174193412403</v>
      </c>
      <c r="G48" s="22"/>
    </row>
    <row r="49" spans="1:9" x14ac:dyDescent="0.2">
      <c r="A49" s="21" t="s">
        <v>193</v>
      </c>
      <c r="B49" s="21" t="s">
        <v>192</v>
      </c>
      <c r="C49" s="21" t="s">
        <v>146</v>
      </c>
      <c r="D49" s="24">
        <v>19700</v>
      </c>
      <c r="E49" s="22">
        <v>157.41284999999999</v>
      </c>
      <c r="F49" s="23">
        <v>0.35134242047416597</v>
      </c>
      <c r="G49" s="22"/>
    </row>
    <row r="50" spans="1:9" x14ac:dyDescent="0.2">
      <c r="A50" s="21" t="s">
        <v>195</v>
      </c>
      <c r="B50" s="21" t="s">
        <v>194</v>
      </c>
      <c r="C50" s="21" t="s">
        <v>133</v>
      </c>
      <c r="D50" s="24">
        <v>6900</v>
      </c>
      <c r="E50" s="22">
        <v>102.0855</v>
      </c>
      <c r="F50" s="23">
        <v>0.22785285105577799</v>
      </c>
      <c r="G50" s="22"/>
    </row>
    <row r="51" spans="1:9" x14ac:dyDescent="0.2">
      <c r="A51" s="21" t="s">
        <v>197</v>
      </c>
      <c r="B51" s="21" t="s">
        <v>196</v>
      </c>
      <c r="C51" s="21" t="s">
        <v>123</v>
      </c>
      <c r="D51" s="24">
        <v>3000</v>
      </c>
      <c r="E51" s="22">
        <v>99.033000000000001</v>
      </c>
      <c r="F51" s="23">
        <v>0.221039730408401</v>
      </c>
      <c r="G51" s="22"/>
    </row>
    <row r="52" spans="1:9" x14ac:dyDescent="0.2">
      <c r="A52" s="21" t="s">
        <v>198</v>
      </c>
      <c r="B52" s="21" t="s">
        <v>1055</v>
      </c>
      <c r="C52" s="21" t="s">
        <v>108</v>
      </c>
      <c r="D52" s="24">
        <v>8554</v>
      </c>
      <c r="E52" s="22">
        <v>92.383200000000002</v>
      </c>
      <c r="F52" s="23">
        <v>0.20619750610670601</v>
      </c>
      <c r="G52" s="22"/>
    </row>
    <row r="53" spans="1:9" x14ac:dyDescent="0.2">
      <c r="A53" s="21" t="s">
        <v>200</v>
      </c>
      <c r="B53" s="21" t="s">
        <v>199</v>
      </c>
      <c r="C53" s="21" t="s">
        <v>201</v>
      </c>
      <c r="D53" s="24">
        <v>7300</v>
      </c>
      <c r="E53" s="22">
        <v>68.010450000000006</v>
      </c>
      <c r="F53" s="23">
        <v>0.15179800200896701</v>
      </c>
      <c r="G53" s="22"/>
    </row>
    <row r="54" spans="1:9" x14ac:dyDescent="0.2">
      <c r="A54" s="20" t="s">
        <v>26</v>
      </c>
      <c r="B54" s="20"/>
      <c r="C54" s="20"/>
      <c r="D54" s="20"/>
      <c r="E54" s="25">
        <f>SUM(E7:E53)</f>
        <v>17757.962257000003</v>
      </c>
      <c r="F54" s="26">
        <f>SUM(F7:F53)</f>
        <v>39.635426472891254</v>
      </c>
      <c r="G54" s="25"/>
      <c r="H54" s="14"/>
      <c r="I54" s="14"/>
    </row>
    <row r="55" spans="1:9" x14ac:dyDescent="0.2">
      <c r="A55" s="21"/>
      <c r="B55" s="21"/>
      <c r="C55" s="21"/>
      <c r="D55" s="21"/>
      <c r="E55" s="22"/>
      <c r="F55" s="23"/>
      <c r="G55" s="22"/>
    </row>
    <row r="56" spans="1:9" x14ac:dyDescent="0.2">
      <c r="A56" s="20" t="s">
        <v>24</v>
      </c>
      <c r="B56" s="21"/>
      <c r="C56" s="21"/>
      <c r="D56" s="21"/>
      <c r="E56" s="22"/>
      <c r="F56" s="23"/>
      <c r="G56" s="22"/>
    </row>
    <row r="57" spans="1:9" x14ac:dyDescent="0.2">
      <c r="A57" s="20" t="s">
        <v>25</v>
      </c>
      <c r="B57" s="21"/>
      <c r="C57" s="21"/>
      <c r="D57" s="21"/>
      <c r="E57" s="22"/>
      <c r="F57" s="23"/>
      <c r="G57" s="22"/>
    </row>
    <row r="58" spans="1:9" x14ac:dyDescent="0.2">
      <c r="A58" s="21" t="s">
        <v>1056</v>
      </c>
      <c r="B58" s="21" t="s">
        <v>1057</v>
      </c>
      <c r="C58" s="21" t="s">
        <v>75</v>
      </c>
      <c r="D58" s="24">
        <v>150</v>
      </c>
      <c r="E58" s="22">
        <v>1648.2834247000001</v>
      </c>
      <c r="F58" s="23">
        <v>3.6789365548082298</v>
      </c>
      <c r="G58" s="22">
        <v>7.45</v>
      </c>
    </row>
    <row r="59" spans="1:9" x14ac:dyDescent="0.2">
      <c r="A59" s="21" t="s">
        <v>1003</v>
      </c>
      <c r="B59" s="21" t="s">
        <v>1004</v>
      </c>
      <c r="C59" s="21" t="s">
        <v>75</v>
      </c>
      <c r="D59" s="24">
        <v>45</v>
      </c>
      <c r="E59" s="22">
        <v>463.3004828</v>
      </c>
      <c r="F59" s="23">
        <v>1.03407766922333</v>
      </c>
      <c r="G59" s="22">
        <v>7.68</v>
      </c>
    </row>
    <row r="60" spans="1:9" x14ac:dyDescent="0.2">
      <c r="A60" s="20" t="s">
        <v>26</v>
      </c>
      <c r="B60" s="20"/>
      <c r="C60" s="20"/>
      <c r="D60" s="20"/>
      <c r="E60" s="25">
        <f>SUM(E57:E59)</f>
        <v>2111.5839074999999</v>
      </c>
      <c r="F60" s="26">
        <f>SUM(F57:F59)</f>
        <v>4.7130142240315598</v>
      </c>
      <c r="G60" s="25"/>
      <c r="H60" s="14"/>
      <c r="I60" s="14"/>
    </row>
    <row r="61" spans="1:9" x14ac:dyDescent="0.2">
      <c r="A61" s="21"/>
      <c r="B61" s="21"/>
      <c r="C61" s="21"/>
      <c r="D61" s="21"/>
      <c r="E61" s="22"/>
      <c r="F61" s="23"/>
      <c r="G61" s="22"/>
    </row>
    <row r="62" spans="1:9" x14ac:dyDescent="0.2">
      <c r="A62" s="20" t="s">
        <v>44</v>
      </c>
      <c r="B62" s="21"/>
      <c r="C62" s="21"/>
      <c r="D62" s="21"/>
      <c r="E62" s="22"/>
      <c r="F62" s="23"/>
      <c r="G62" s="22"/>
    </row>
    <row r="63" spans="1:9" x14ac:dyDescent="0.2">
      <c r="A63" s="20" t="s">
        <v>45</v>
      </c>
      <c r="B63" s="21"/>
      <c r="C63" s="21"/>
      <c r="D63" s="21"/>
      <c r="E63" s="22"/>
      <c r="F63" s="23"/>
      <c r="G63" s="22"/>
    </row>
    <row r="64" spans="1:9" x14ac:dyDescent="0.2">
      <c r="A64" s="21" t="s">
        <v>1058</v>
      </c>
      <c r="B64" s="21" t="s">
        <v>1059</v>
      </c>
      <c r="C64" s="21" t="s">
        <v>50</v>
      </c>
      <c r="D64" s="24">
        <v>300</v>
      </c>
      <c r="E64" s="22">
        <v>1464.4665</v>
      </c>
      <c r="F64" s="23">
        <v>3.2686607530028802</v>
      </c>
      <c r="G64" s="22">
        <v>7.2001999999999997</v>
      </c>
    </row>
    <row r="65" spans="1:9" x14ac:dyDescent="0.2">
      <c r="A65" s="20" t="s">
        <v>26</v>
      </c>
      <c r="B65" s="20"/>
      <c r="C65" s="20"/>
      <c r="D65" s="20"/>
      <c r="E65" s="25">
        <f>SUM(E63:E64)</f>
        <v>1464.4665</v>
      </c>
      <c r="F65" s="26">
        <f>SUM(F63:F64)</f>
        <v>3.2686607530028802</v>
      </c>
      <c r="G65" s="25"/>
      <c r="H65" s="14"/>
      <c r="I65" s="14"/>
    </row>
    <row r="66" spans="1:9" x14ac:dyDescent="0.2">
      <c r="A66" s="21"/>
      <c r="B66" s="21"/>
      <c r="C66" s="21"/>
      <c r="D66" s="21"/>
      <c r="E66" s="22"/>
      <c r="F66" s="23"/>
      <c r="G66" s="22"/>
    </row>
    <row r="67" spans="1:9" x14ac:dyDescent="0.2">
      <c r="A67" s="20" t="s">
        <v>54</v>
      </c>
      <c r="B67" s="21"/>
      <c r="C67" s="21"/>
      <c r="D67" s="21"/>
      <c r="E67" s="22"/>
      <c r="F67" s="23"/>
      <c r="G67" s="22"/>
    </row>
    <row r="68" spans="1:9" x14ac:dyDescent="0.2">
      <c r="A68" s="21" t="s">
        <v>81</v>
      </c>
      <c r="B68" s="21" t="s">
        <v>80</v>
      </c>
      <c r="C68" s="21" t="s">
        <v>50</v>
      </c>
      <c r="D68" s="24">
        <v>400</v>
      </c>
      <c r="E68" s="22">
        <v>1992.876</v>
      </c>
      <c r="F68" s="23">
        <v>4.4480604826408596</v>
      </c>
      <c r="G68" s="22">
        <v>7.2497999999999996</v>
      </c>
    </row>
    <row r="69" spans="1:9" x14ac:dyDescent="0.2">
      <c r="A69" s="21" t="s">
        <v>56</v>
      </c>
      <c r="B69" s="21" t="s">
        <v>55</v>
      </c>
      <c r="C69" s="21" t="s">
        <v>50</v>
      </c>
      <c r="D69" s="24">
        <v>300</v>
      </c>
      <c r="E69" s="22">
        <v>1455.9945</v>
      </c>
      <c r="F69" s="23">
        <v>3.2497514137319299</v>
      </c>
      <c r="G69" s="22">
        <v>8.3574000000000002</v>
      </c>
    </row>
    <row r="70" spans="1:9" x14ac:dyDescent="0.2">
      <c r="A70" s="21" t="s">
        <v>203</v>
      </c>
      <c r="B70" s="21" t="s">
        <v>202</v>
      </c>
      <c r="C70" s="21" t="s">
        <v>47</v>
      </c>
      <c r="D70" s="24">
        <v>200</v>
      </c>
      <c r="E70" s="22">
        <v>989.74199999999996</v>
      </c>
      <c r="F70" s="23">
        <v>2.20908489951705</v>
      </c>
      <c r="G70" s="22">
        <v>7.2750000000000004</v>
      </c>
    </row>
    <row r="71" spans="1:9" x14ac:dyDescent="0.2">
      <c r="A71" s="20" t="s">
        <v>26</v>
      </c>
      <c r="B71" s="20"/>
      <c r="C71" s="20"/>
      <c r="D71" s="20"/>
      <c r="E71" s="25">
        <f>SUM(E67:E70)</f>
        <v>4438.6125000000002</v>
      </c>
      <c r="F71" s="26">
        <f>SUM(F67:F70)</f>
        <v>9.9068967958898391</v>
      </c>
      <c r="G71" s="25"/>
      <c r="H71" s="14"/>
      <c r="I71" s="14"/>
    </row>
    <row r="72" spans="1:9" x14ac:dyDescent="0.2">
      <c r="A72" s="21"/>
      <c r="B72" s="21"/>
      <c r="C72" s="21"/>
      <c r="D72" s="21"/>
      <c r="E72" s="22"/>
      <c r="F72" s="23"/>
      <c r="G72" s="22"/>
    </row>
    <row r="73" spans="1:9" x14ac:dyDescent="0.2">
      <c r="A73" s="20" t="s">
        <v>61</v>
      </c>
      <c r="B73" s="21"/>
      <c r="C73" s="21"/>
      <c r="D73" s="21"/>
      <c r="E73" s="22"/>
      <c r="F73" s="23"/>
      <c r="G73" s="22"/>
    </row>
    <row r="74" spans="1:9" x14ac:dyDescent="0.2">
      <c r="A74" s="21" t="s">
        <v>205</v>
      </c>
      <c r="B74" s="21" t="s">
        <v>204</v>
      </c>
      <c r="C74" s="21" t="s">
        <v>64</v>
      </c>
      <c r="D74" s="24">
        <v>5500000</v>
      </c>
      <c r="E74" s="22">
        <v>5410.0114444000001</v>
      </c>
      <c r="F74" s="23">
        <v>12.0750403519689</v>
      </c>
      <c r="G74" s="22">
        <v>7.0506001840124899</v>
      </c>
    </row>
    <row r="75" spans="1:9" x14ac:dyDescent="0.2">
      <c r="A75" s="21" t="s">
        <v>63</v>
      </c>
      <c r="B75" s="21" t="s">
        <v>62</v>
      </c>
      <c r="C75" s="21" t="s">
        <v>64</v>
      </c>
      <c r="D75" s="24">
        <v>5000000</v>
      </c>
      <c r="E75" s="22">
        <v>4939.9394444</v>
      </c>
      <c r="F75" s="23">
        <v>11.0258487880202</v>
      </c>
      <c r="G75" s="22">
        <v>7.0920196953124996</v>
      </c>
    </row>
    <row r="76" spans="1:9" x14ac:dyDescent="0.2">
      <c r="A76" s="21" t="s">
        <v>66</v>
      </c>
      <c r="B76" s="21" t="s">
        <v>65</v>
      </c>
      <c r="C76" s="21" t="s">
        <v>64</v>
      </c>
      <c r="D76" s="24">
        <v>5100000</v>
      </c>
      <c r="E76" s="22">
        <v>4934.6203167000003</v>
      </c>
      <c r="F76" s="23">
        <v>11.0139765984186</v>
      </c>
      <c r="G76" s="22">
        <v>7.0823629153124896</v>
      </c>
    </row>
    <row r="77" spans="1:9" x14ac:dyDescent="0.2">
      <c r="A77" s="21" t="s">
        <v>207</v>
      </c>
      <c r="B77" s="21" t="s">
        <v>206</v>
      </c>
      <c r="C77" s="21" t="s">
        <v>64</v>
      </c>
      <c r="D77" s="24">
        <v>400000</v>
      </c>
      <c r="E77" s="22">
        <v>408.25266670000002</v>
      </c>
      <c r="F77" s="23">
        <v>0.91121201403450103</v>
      </c>
      <c r="G77" s="22">
        <v>6.9604987090124997</v>
      </c>
    </row>
    <row r="78" spans="1:9" x14ac:dyDescent="0.2">
      <c r="A78" s="21" t="s">
        <v>209</v>
      </c>
      <c r="B78" s="21" t="s">
        <v>208</v>
      </c>
      <c r="C78" s="21" t="s">
        <v>64</v>
      </c>
      <c r="D78" s="24">
        <v>200000</v>
      </c>
      <c r="E78" s="22">
        <v>204.0918667</v>
      </c>
      <c r="F78" s="23">
        <v>0.45552907812461801</v>
      </c>
      <c r="G78" s="22">
        <v>7.1490330126125103</v>
      </c>
    </row>
    <row r="79" spans="1:9" x14ac:dyDescent="0.2">
      <c r="A79" s="21" t="s">
        <v>68</v>
      </c>
      <c r="B79" s="21" t="s">
        <v>67</v>
      </c>
      <c r="C79" s="21" t="s">
        <v>64</v>
      </c>
      <c r="D79" s="24">
        <v>100000</v>
      </c>
      <c r="E79" s="22">
        <v>98.680700000000002</v>
      </c>
      <c r="F79" s="23">
        <v>0.22025340365850099</v>
      </c>
      <c r="G79" s="22">
        <v>7.0094435700500002</v>
      </c>
    </row>
    <row r="80" spans="1:9" x14ac:dyDescent="0.2">
      <c r="A80" s="20" t="s">
        <v>26</v>
      </c>
      <c r="B80" s="20"/>
      <c r="C80" s="20"/>
      <c r="D80" s="20"/>
      <c r="E80" s="25">
        <f>SUM(E74:E79)</f>
        <v>15995.596438900002</v>
      </c>
      <c r="F80" s="26">
        <f>SUM(F74:F79)</f>
        <v>35.701860234225329</v>
      </c>
      <c r="G80" s="25"/>
      <c r="H80" s="14"/>
      <c r="I80" s="14"/>
    </row>
    <row r="81" spans="1:9" x14ac:dyDescent="0.2">
      <c r="A81" s="21"/>
      <c r="B81" s="21"/>
      <c r="C81" s="21"/>
      <c r="D81" s="21"/>
      <c r="E81" s="22"/>
      <c r="F81" s="23"/>
      <c r="G81" s="22"/>
    </row>
    <row r="82" spans="1:9" x14ac:dyDescent="0.2">
      <c r="A82" s="20" t="s">
        <v>29</v>
      </c>
      <c r="B82" s="20"/>
      <c r="C82" s="20"/>
      <c r="D82" s="20"/>
      <c r="E82" s="25">
        <f>E54+E60+E65+E71+E80</f>
        <v>41768.221603400001</v>
      </c>
      <c r="F82" s="26">
        <f>F54+F60+F65+F71+F80</f>
        <v>93.22585848004087</v>
      </c>
      <c r="G82" s="25"/>
      <c r="H82" s="14"/>
      <c r="I82" s="14"/>
    </row>
    <row r="83" spans="1:9" x14ac:dyDescent="0.2">
      <c r="A83" s="20"/>
      <c r="B83" s="20"/>
      <c r="C83" s="20"/>
      <c r="D83" s="20"/>
      <c r="E83" s="25"/>
      <c r="F83" s="26"/>
      <c r="G83" s="25"/>
      <c r="H83" s="14"/>
      <c r="I83" s="14"/>
    </row>
    <row r="84" spans="1:9" x14ac:dyDescent="0.2">
      <c r="A84" s="20" t="s">
        <v>31</v>
      </c>
      <c r="B84" s="20"/>
      <c r="C84" s="20"/>
      <c r="D84" s="20"/>
      <c r="E84" s="25">
        <f>E86-(E54+E60+E65+E71+E80)</f>
        <v>3035.0360810999991</v>
      </c>
      <c r="F84" s="26">
        <f>F86-(F54+F60+F65+F71+F80)</f>
        <v>6.7741415199591302</v>
      </c>
      <c r="G84" s="25"/>
      <c r="H84" s="14"/>
      <c r="I84" s="14"/>
    </row>
    <row r="85" spans="1:9" x14ac:dyDescent="0.2">
      <c r="A85" s="20"/>
      <c r="B85" s="20"/>
      <c r="C85" s="20"/>
      <c r="D85" s="20"/>
      <c r="E85" s="25"/>
      <c r="F85" s="26"/>
      <c r="G85" s="25"/>
      <c r="H85" s="14"/>
      <c r="I85" s="14"/>
    </row>
    <row r="86" spans="1:9" x14ac:dyDescent="0.2">
      <c r="A86" s="27" t="s">
        <v>30</v>
      </c>
      <c r="B86" s="27"/>
      <c r="C86" s="27"/>
      <c r="D86" s="27"/>
      <c r="E86" s="28">
        <v>44803.2576845</v>
      </c>
      <c r="F86" s="29">
        <v>100</v>
      </c>
      <c r="G86" s="28"/>
      <c r="H86" s="14"/>
      <c r="I86" s="14"/>
    </row>
    <row r="87" spans="1:9" x14ac:dyDescent="0.2">
      <c r="A87" s="14"/>
      <c r="B87" s="14"/>
      <c r="C87" s="14"/>
      <c r="D87" s="14"/>
      <c r="E87" s="59"/>
      <c r="F87" s="15"/>
      <c r="G87" s="59"/>
      <c r="H87" s="14"/>
      <c r="I87" s="14"/>
    </row>
    <row r="88" spans="1:9" x14ac:dyDescent="0.2">
      <c r="A88" s="60" t="s">
        <v>1060</v>
      </c>
    </row>
    <row r="89" spans="1:9" x14ac:dyDescent="0.2">
      <c r="A89" s="14" t="s">
        <v>57</v>
      </c>
    </row>
    <row r="90" spans="1:9" x14ac:dyDescent="0.2">
      <c r="A90" s="14" t="s">
        <v>33</v>
      </c>
    </row>
    <row r="91" spans="1:9" x14ac:dyDescent="0.2">
      <c r="A91" s="14"/>
    </row>
    <row r="92" spans="1:9" x14ac:dyDescent="0.2">
      <c r="A92" s="14" t="s">
        <v>34</v>
      </c>
    </row>
    <row r="93" spans="1:9" x14ac:dyDescent="0.2">
      <c r="A93" s="14" t="s">
        <v>35</v>
      </c>
    </row>
    <row r="94" spans="1:9" x14ac:dyDescent="0.2">
      <c r="A94" s="14" t="s">
        <v>36</v>
      </c>
      <c r="B94" s="14"/>
      <c r="C94" s="30" t="s">
        <v>38</v>
      </c>
      <c r="D94" s="14" t="s">
        <v>37</v>
      </c>
    </row>
    <row r="95" spans="1:9" x14ac:dyDescent="0.2">
      <c r="A95" s="7" t="s">
        <v>71</v>
      </c>
      <c r="C95" s="31">
        <v>164.2508</v>
      </c>
      <c r="D95" s="31">
        <v>166.0504</v>
      </c>
    </row>
    <row r="96" spans="1:9" x14ac:dyDescent="0.2">
      <c r="A96" s="7" t="s">
        <v>73</v>
      </c>
      <c r="C96" s="31">
        <v>17.283100000000001</v>
      </c>
      <c r="D96" s="31">
        <v>15.9781</v>
      </c>
    </row>
    <row r="97" spans="1:5" x14ac:dyDescent="0.2">
      <c r="A97" s="7" t="s">
        <v>72</v>
      </c>
      <c r="C97" s="31">
        <v>176.29169999999999</v>
      </c>
      <c r="D97" s="31">
        <v>178.8955</v>
      </c>
    </row>
    <row r="98" spans="1:5" x14ac:dyDescent="0.2">
      <c r="A98" s="7" t="s">
        <v>74</v>
      </c>
      <c r="C98" s="31">
        <v>19.0106</v>
      </c>
      <c r="D98" s="31">
        <v>17.639900000000001</v>
      </c>
    </row>
    <row r="100" spans="1:5" x14ac:dyDescent="0.2">
      <c r="A100" s="14" t="s">
        <v>40</v>
      </c>
    </row>
    <row r="101" spans="1:5" x14ac:dyDescent="0.2">
      <c r="A101" s="84" t="s">
        <v>58</v>
      </c>
      <c r="B101" s="85"/>
      <c r="C101" s="34" t="s">
        <v>59</v>
      </c>
    </row>
    <row r="102" spans="1:5" x14ac:dyDescent="0.2">
      <c r="A102" s="80" t="s">
        <v>73</v>
      </c>
      <c r="B102" s="81"/>
      <c r="C102" s="35">
        <v>1.5</v>
      </c>
    </row>
    <row r="103" spans="1:5" x14ac:dyDescent="0.2">
      <c r="A103" s="80" t="s">
        <v>74</v>
      </c>
      <c r="B103" s="81"/>
      <c r="C103" s="35">
        <v>1.65</v>
      </c>
    </row>
    <row r="104" spans="1:5" x14ac:dyDescent="0.2">
      <c r="A104" s="7" t="s">
        <v>60</v>
      </c>
    </row>
    <row r="105" spans="1:5" x14ac:dyDescent="0.2">
      <c r="A105" s="7" t="s">
        <v>39</v>
      </c>
    </row>
    <row r="107" spans="1:5" x14ac:dyDescent="0.2">
      <c r="A107" s="14" t="s">
        <v>878</v>
      </c>
      <c r="D107" s="32">
        <v>1.8679568706282801</v>
      </c>
      <c r="E107" s="10" t="s">
        <v>42</v>
      </c>
    </row>
    <row r="109" spans="1:5" x14ac:dyDescent="0.2">
      <c r="A109" s="14" t="s">
        <v>1171</v>
      </c>
      <c r="D109" s="30" t="s">
        <v>41</v>
      </c>
    </row>
    <row r="111" spans="1:5" x14ac:dyDescent="0.2">
      <c r="A111" s="14" t="s">
        <v>879</v>
      </c>
    </row>
    <row r="112" spans="1:5" x14ac:dyDescent="0.2">
      <c r="A112" s="51"/>
    </row>
    <row r="113" spans="1:1" x14ac:dyDescent="0.2">
      <c r="A113" s="51" t="s">
        <v>781</v>
      </c>
    </row>
    <row r="114" spans="1:1" x14ac:dyDescent="0.2">
      <c r="A114" s="52"/>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1" t="s">
        <v>1061</v>
      </c>
    </row>
    <row r="128" spans="1:1" x14ac:dyDescent="0.2">
      <c r="A128" s="53"/>
    </row>
    <row r="129" spans="1:1" x14ac:dyDescent="0.2">
      <c r="A129" s="51" t="s">
        <v>782</v>
      </c>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2"/>
    </row>
  </sheetData>
  <mergeCells count="4">
    <mergeCell ref="A1:G1"/>
    <mergeCell ref="A101:B101"/>
    <mergeCell ref="A102:B102"/>
    <mergeCell ref="A103:B103"/>
  </mergeCells>
  <conditionalFormatting sqref="F2:F3 F5:F65537">
    <cfRule type="cellIs" dxfId="66" priority="1" stopIfTrue="1" operator="between">
      <formula>0.009</formula>
      <formula>-0.009</formula>
    </cfRule>
  </conditionalFormatting>
  <hyperlinks>
    <hyperlink ref="A112"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53"/>
  <sheetViews>
    <sheetView workbookViewId="0">
      <selection sqref="A1:G1"/>
    </sheetView>
  </sheetViews>
  <sheetFormatPr defaultColWidth="9.140625" defaultRowHeight="11.25" x14ac:dyDescent="0.2"/>
  <cols>
    <col min="1" max="1" width="38.7109375" style="7" bestFit="1" customWidth="1"/>
    <col min="2" max="2" width="51.5703125" style="7" bestFit="1" customWidth="1"/>
    <col min="3" max="3" width="35.42578125" style="7" bestFit="1" customWidth="1"/>
    <col min="4" max="4" width="15.28515625" style="7" bestFit="1" customWidth="1"/>
    <col min="5" max="5" width="22.85546875" style="10" customWidth="1"/>
    <col min="6" max="6" width="13.5703125" style="11" bestFit="1" customWidth="1"/>
    <col min="7" max="7" width="12.42578125" style="10" customWidth="1"/>
    <col min="8" max="16384" width="9.140625" style="7"/>
  </cols>
  <sheetData>
    <row r="1" spans="1:7" s="1" customFormat="1" ht="15" x14ac:dyDescent="0.2">
      <c r="A1" s="82" t="s">
        <v>1062</v>
      </c>
      <c r="B1" s="83"/>
      <c r="C1" s="83"/>
      <c r="D1" s="83"/>
      <c r="E1" s="83"/>
      <c r="F1" s="83"/>
      <c r="G1" s="83"/>
    </row>
    <row r="2" spans="1:7" s="1" customFormat="1" ht="12" x14ac:dyDescent="0.2">
      <c r="A2" s="33" t="s">
        <v>1063</v>
      </c>
      <c r="E2" s="5"/>
      <c r="F2" s="9"/>
      <c r="G2" s="10"/>
    </row>
    <row r="3" spans="1:7" s="1" customFormat="1" ht="12" x14ac:dyDescent="0.2">
      <c r="A3" s="8" t="s">
        <v>7</v>
      </c>
      <c r="B3" s="2"/>
      <c r="C3" s="3"/>
      <c r="D3" s="3"/>
      <c r="E3" s="4"/>
      <c r="F3" s="9"/>
      <c r="G3" s="10"/>
    </row>
    <row r="4" spans="1:7" s="1" customFormat="1" ht="33.75" x14ac:dyDescent="0.2">
      <c r="A4" s="6" t="s">
        <v>2</v>
      </c>
      <c r="B4" s="6" t="s">
        <v>0</v>
      </c>
      <c r="C4" s="13" t="s">
        <v>4</v>
      </c>
      <c r="D4" s="13" t="s">
        <v>1</v>
      </c>
      <c r="E4" s="54" t="s">
        <v>6</v>
      </c>
      <c r="F4" s="12" t="s">
        <v>3</v>
      </c>
      <c r="G4" s="12" t="s">
        <v>5</v>
      </c>
    </row>
    <row r="5" spans="1:7" x14ac:dyDescent="0.2">
      <c r="A5" s="16" t="s">
        <v>82</v>
      </c>
      <c r="B5" s="17"/>
      <c r="C5" s="17"/>
      <c r="D5" s="17"/>
      <c r="E5" s="18"/>
      <c r="F5" s="19"/>
      <c r="G5" s="18"/>
    </row>
    <row r="6" spans="1:7" x14ac:dyDescent="0.2">
      <c r="A6" s="20" t="s">
        <v>25</v>
      </c>
      <c r="B6" s="21"/>
      <c r="C6" s="21"/>
      <c r="D6" s="21"/>
      <c r="E6" s="22"/>
      <c r="F6" s="23"/>
      <c r="G6" s="22"/>
    </row>
    <row r="7" spans="1:7" x14ac:dyDescent="0.2">
      <c r="A7" s="21" t="s">
        <v>84</v>
      </c>
      <c r="B7" s="21" t="s">
        <v>83</v>
      </c>
      <c r="C7" s="21" t="s">
        <v>85</v>
      </c>
      <c r="D7" s="24">
        <v>31700</v>
      </c>
      <c r="E7" s="22">
        <v>534.9692</v>
      </c>
      <c r="F7" s="23">
        <v>2.2289384043965899</v>
      </c>
      <c r="G7" s="22"/>
    </row>
    <row r="8" spans="1:7" x14ac:dyDescent="0.2">
      <c r="A8" s="21" t="s">
        <v>87</v>
      </c>
      <c r="B8" s="21" t="s">
        <v>86</v>
      </c>
      <c r="C8" s="21" t="s">
        <v>85</v>
      </c>
      <c r="D8" s="24">
        <v>47900</v>
      </c>
      <c r="E8" s="22">
        <v>439.55435</v>
      </c>
      <c r="F8" s="23">
        <v>1.8313943523002501</v>
      </c>
      <c r="G8" s="22"/>
    </row>
    <row r="9" spans="1:7" x14ac:dyDescent="0.2">
      <c r="A9" s="21" t="s">
        <v>89</v>
      </c>
      <c r="B9" s="21" t="s">
        <v>88</v>
      </c>
      <c r="C9" s="21" t="s">
        <v>90</v>
      </c>
      <c r="D9" s="24">
        <v>15500</v>
      </c>
      <c r="E9" s="22">
        <v>366.48200000000003</v>
      </c>
      <c r="F9" s="23">
        <v>1.5269398767631299</v>
      </c>
      <c r="G9" s="22"/>
    </row>
    <row r="10" spans="1:7" x14ac:dyDescent="0.2">
      <c r="A10" s="21" t="s">
        <v>92</v>
      </c>
      <c r="B10" s="21" t="s">
        <v>91</v>
      </c>
      <c r="C10" s="21" t="s">
        <v>93</v>
      </c>
      <c r="D10" s="24">
        <v>27400</v>
      </c>
      <c r="E10" s="22">
        <v>343.25349999999997</v>
      </c>
      <c r="F10" s="23">
        <v>1.4301587990365501</v>
      </c>
      <c r="G10" s="22"/>
    </row>
    <row r="11" spans="1:7" x14ac:dyDescent="0.2">
      <c r="A11" s="21" t="s">
        <v>95</v>
      </c>
      <c r="B11" s="21" t="s">
        <v>94</v>
      </c>
      <c r="C11" s="21" t="s">
        <v>85</v>
      </c>
      <c r="D11" s="24">
        <v>30600</v>
      </c>
      <c r="E11" s="22">
        <v>263.16000000000003</v>
      </c>
      <c r="F11" s="23">
        <v>1.0964508433401501</v>
      </c>
      <c r="G11" s="22"/>
    </row>
    <row r="12" spans="1:7" x14ac:dyDescent="0.2">
      <c r="A12" s="21" t="s">
        <v>97</v>
      </c>
      <c r="B12" s="21" t="s">
        <v>96</v>
      </c>
      <c r="C12" s="21" t="s">
        <v>98</v>
      </c>
      <c r="D12" s="24">
        <v>26200</v>
      </c>
      <c r="E12" s="22">
        <v>209.41659999999999</v>
      </c>
      <c r="F12" s="23">
        <v>0.87253004894143404</v>
      </c>
      <c r="G12" s="22"/>
    </row>
    <row r="13" spans="1:7" x14ac:dyDescent="0.2">
      <c r="A13" s="21" t="s">
        <v>100</v>
      </c>
      <c r="B13" s="21" t="s">
        <v>99</v>
      </c>
      <c r="C13" s="21" t="s">
        <v>101</v>
      </c>
      <c r="D13" s="24">
        <v>8600</v>
      </c>
      <c r="E13" s="22">
        <v>208.16300000000001</v>
      </c>
      <c r="F13" s="23">
        <v>0.86730694977282496</v>
      </c>
      <c r="G13" s="22"/>
    </row>
    <row r="14" spans="1:7" x14ac:dyDescent="0.2">
      <c r="A14" s="21" t="s">
        <v>103</v>
      </c>
      <c r="B14" s="21" t="s">
        <v>102</v>
      </c>
      <c r="C14" s="21" t="s">
        <v>85</v>
      </c>
      <c r="D14" s="24">
        <v>34900</v>
      </c>
      <c r="E14" s="22">
        <v>201.82669999999999</v>
      </c>
      <c r="F14" s="23">
        <v>0.84090688335446195</v>
      </c>
      <c r="G14" s="22"/>
    </row>
    <row r="15" spans="1:7" x14ac:dyDescent="0.2">
      <c r="A15" s="21" t="s">
        <v>107</v>
      </c>
      <c r="B15" s="21" t="s">
        <v>106</v>
      </c>
      <c r="C15" s="21" t="s">
        <v>108</v>
      </c>
      <c r="D15" s="24">
        <v>18000</v>
      </c>
      <c r="E15" s="22">
        <v>177.77699999999999</v>
      </c>
      <c r="F15" s="23">
        <v>0.74070429235629498</v>
      </c>
      <c r="G15" s="22"/>
    </row>
    <row r="16" spans="1:7" x14ac:dyDescent="0.2">
      <c r="A16" s="21" t="s">
        <v>105</v>
      </c>
      <c r="B16" s="21" t="s">
        <v>104</v>
      </c>
      <c r="C16" s="21" t="s">
        <v>93</v>
      </c>
      <c r="D16" s="24">
        <v>16700</v>
      </c>
      <c r="E16" s="22">
        <v>177.7047</v>
      </c>
      <c r="F16" s="23">
        <v>0.74040305586148802</v>
      </c>
      <c r="G16" s="22"/>
    </row>
    <row r="17" spans="1:7" x14ac:dyDescent="0.2">
      <c r="A17" s="21" t="s">
        <v>110</v>
      </c>
      <c r="B17" s="21" t="s">
        <v>109</v>
      </c>
      <c r="C17" s="21" t="s">
        <v>111</v>
      </c>
      <c r="D17" s="24">
        <v>38700</v>
      </c>
      <c r="E17" s="22">
        <v>152.41995</v>
      </c>
      <c r="F17" s="23">
        <v>0.63505465389635296</v>
      </c>
      <c r="G17" s="22"/>
    </row>
    <row r="18" spans="1:7" x14ac:dyDescent="0.2">
      <c r="A18" s="21" t="s">
        <v>113</v>
      </c>
      <c r="B18" s="21" t="s">
        <v>112</v>
      </c>
      <c r="C18" s="21" t="s">
        <v>114</v>
      </c>
      <c r="D18" s="24">
        <v>27100</v>
      </c>
      <c r="E18" s="22">
        <v>144.41589999999999</v>
      </c>
      <c r="F18" s="23">
        <v>0.60170594067003902</v>
      </c>
      <c r="G18" s="22"/>
    </row>
    <row r="19" spans="1:7" x14ac:dyDescent="0.2">
      <c r="A19" s="21" t="s">
        <v>116</v>
      </c>
      <c r="B19" s="21" t="s">
        <v>115</v>
      </c>
      <c r="C19" s="21" t="s">
        <v>117</v>
      </c>
      <c r="D19" s="24">
        <v>81900</v>
      </c>
      <c r="E19" s="22">
        <v>140.86799999999999</v>
      </c>
      <c r="F19" s="23">
        <v>0.58692368672914197</v>
      </c>
      <c r="G19" s="22"/>
    </row>
    <row r="20" spans="1:7" x14ac:dyDescent="0.2">
      <c r="A20" s="21" t="s">
        <v>119</v>
      </c>
      <c r="B20" s="21" t="s">
        <v>118</v>
      </c>
      <c r="C20" s="21" t="s">
        <v>120</v>
      </c>
      <c r="D20" s="24">
        <v>129042</v>
      </c>
      <c r="E20" s="22">
        <v>138.46206599999999</v>
      </c>
      <c r="F20" s="23">
        <v>0.57689941114272703</v>
      </c>
      <c r="G20" s="22"/>
    </row>
    <row r="21" spans="1:7" x14ac:dyDescent="0.2">
      <c r="A21" s="21" t="s">
        <v>125</v>
      </c>
      <c r="B21" s="21" t="s">
        <v>124</v>
      </c>
      <c r="C21" s="21" t="s">
        <v>126</v>
      </c>
      <c r="D21" s="24">
        <v>11100</v>
      </c>
      <c r="E21" s="22">
        <v>132.73935</v>
      </c>
      <c r="F21" s="23">
        <v>0.55305583011067005</v>
      </c>
      <c r="G21" s="22"/>
    </row>
    <row r="22" spans="1:7" x14ac:dyDescent="0.2">
      <c r="A22" s="21" t="s">
        <v>130</v>
      </c>
      <c r="B22" s="21" t="s">
        <v>129</v>
      </c>
      <c r="C22" s="21" t="s">
        <v>101</v>
      </c>
      <c r="D22" s="24">
        <v>52800</v>
      </c>
      <c r="E22" s="22">
        <v>132.66</v>
      </c>
      <c r="F22" s="23">
        <v>0.55272521993275903</v>
      </c>
      <c r="G22" s="22"/>
    </row>
    <row r="23" spans="1:7" x14ac:dyDescent="0.2">
      <c r="A23" s="21" t="s">
        <v>128</v>
      </c>
      <c r="B23" s="21" t="s">
        <v>127</v>
      </c>
      <c r="C23" s="21" t="s">
        <v>85</v>
      </c>
      <c r="D23" s="24">
        <v>11000</v>
      </c>
      <c r="E23" s="22">
        <v>126.80800000000001</v>
      </c>
      <c r="F23" s="23">
        <v>0.52834297971681998</v>
      </c>
      <c r="G23" s="22"/>
    </row>
    <row r="24" spans="1:7" x14ac:dyDescent="0.2">
      <c r="A24" s="21" t="s">
        <v>132</v>
      </c>
      <c r="B24" s="21" t="s">
        <v>131</v>
      </c>
      <c r="C24" s="21" t="s">
        <v>133</v>
      </c>
      <c r="D24" s="24">
        <v>15800</v>
      </c>
      <c r="E24" s="22">
        <v>122.7897</v>
      </c>
      <c r="F24" s="23">
        <v>0.511600813643732</v>
      </c>
      <c r="G24" s="22"/>
    </row>
    <row r="25" spans="1:7" x14ac:dyDescent="0.2">
      <c r="A25" s="21" t="s">
        <v>148</v>
      </c>
      <c r="B25" s="21" t="s">
        <v>147</v>
      </c>
      <c r="C25" s="21" t="s">
        <v>123</v>
      </c>
      <c r="D25" s="24">
        <v>1400</v>
      </c>
      <c r="E25" s="22">
        <v>120.25369999999999</v>
      </c>
      <c r="F25" s="23">
        <v>0.50103462068617499</v>
      </c>
      <c r="G25" s="22"/>
    </row>
    <row r="26" spans="1:7" x14ac:dyDescent="0.2">
      <c r="A26" s="21" t="s">
        <v>140</v>
      </c>
      <c r="B26" s="21" t="s">
        <v>139</v>
      </c>
      <c r="C26" s="21" t="s">
        <v>141</v>
      </c>
      <c r="D26" s="24">
        <v>13200</v>
      </c>
      <c r="E26" s="22">
        <v>101.937</v>
      </c>
      <c r="F26" s="23">
        <v>0.42471845879907799</v>
      </c>
      <c r="G26" s="22"/>
    </row>
    <row r="27" spans="1:7" x14ac:dyDescent="0.2">
      <c r="A27" s="21" t="s">
        <v>122</v>
      </c>
      <c r="B27" s="21" t="s">
        <v>121</v>
      </c>
      <c r="C27" s="21" t="s">
        <v>123</v>
      </c>
      <c r="D27" s="24">
        <v>20800</v>
      </c>
      <c r="E27" s="22">
        <v>100.86960000000001</v>
      </c>
      <c r="F27" s="23">
        <v>0.42027115818279398</v>
      </c>
      <c r="G27" s="22"/>
    </row>
    <row r="28" spans="1:7" x14ac:dyDescent="0.2">
      <c r="A28" s="21" t="s">
        <v>137</v>
      </c>
      <c r="B28" s="21" t="s">
        <v>136</v>
      </c>
      <c r="C28" s="21" t="s">
        <v>138</v>
      </c>
      <c r="D28" s="24">
        <v>1300</v>
      </c>
      <c r="E28" s="22">
        <v>98.230599999999995</v>
      </c>
      <c r="F28" s="23">
        <v>0.409275817798333</v>
      </c>
      <c r="G28" s="22"/>
    </row>
    <row r="29" spans="1:7" x14ac:dyDescent="0.2">
      <c r="A29" s="21" t="s">
        <v>150</v>
      </c>
      <c r="B29" s="21" t="s">
        <v>149</v>
      </c>
      <c r="C29" s="21" t="s">
        <v>151</v>
      </c>
      <c r="D29" s="24">
        <v>140600</v>
      </c>
      <c r="E29" s="22">
        <v>91.249399999999994</v>
      </c>
      <c r="F29" s="23">
        <v>0.38018878850996801</v>
      </c>
      <c r="G29" s="22"/>
    </row>
    <row r="30" spans="1:7" x14ac:dyDescent="0.2">
      <c r="A30" s="21" t="s">
        <v>160</v>
      </c>
      <c r="B30" s="21" t="s">
        <v>159</v>
      </c>
      <c r="C30" s="21" t="s">
        <v>161</v>
      </c>
      <c r="D30" s="24">
        <v>4500</v>
      </c>
      <c r="E30" s="22">
        <v>89.151750000000007</v>
      </c>
      <c r="F30" s="23">
        <v>0.37144897200467603</v>
      </c>
      <c r="G30" s="22"/>
    </row>
    <row r="31" spans="1:7" x14ac:dyDescent="0.2">
      <c r="A31" s="21" t="s">
        <v>145</v>
      </c>
      <c r="B31" s="21" t="s">
        <v>144</v>
      </c>
      <c r="C31" s="21" t="s">
        <v>146</v>
      </c>
      <c r="D31" s="24">
        <v>33900</v>
      </c>
      <c r="E31" s="22">
        <v>86.411100000000005</v>
      </c>
      <c r="F31" s="23">
        <v>0.36003010894114001</v>
      </c>
      <c r="G31" s="22"/>
    </row>
    <row r="32" spans="1:7" x14ac:dyDescent="0.2">
      <c r="A32" s="21" t="s">
        <v>153</v>
      </c>
      <c r="B32" s="21" t="s">
        <v>152</v>
      </c>
      <c r="C32" s="21" t="s">
        <v>154</v>
      </c>
      <c r="D32" s="24">
        <v>19400</v>
      </c>
      <c r="E32" s="22">
        <v>84.293000000000006</v>
      </c>
      <c r="F32" s="23">
        <v>0.35120508792244898</v>
      </c>
      <c r="G32" s="22"/>
    </row>
    <row r="33" spans="1:7" x14ac:dyDescent="0.2">
      <c r="A33" s="21" t="s">
        <v>135</v>
      </c>
      <c r="B33" s="21" t="s">
        <v>134</v>
      </c>
      <c r="C33" s="21" t="s">
        <v>93</v>
      </c>
      <c r="D33" s="24">
        <v>7900</v>
      </c>
      <c r="E33" s="22">
        <v>80.872299999999996</v>
      </c>
      <c r="F33" s="23">
        <v>0.33695281022137902</v>
      </c>
      <c r="G33" s="22"/>
    </row>
    <row r="34" spans="1:7" x14ac:dyDescent="0.2">
      <c r="A34" s="21" t="s">
        <v>156</v>
      </c>
      <c r="B34" s="21" t="s">
        <v>155</v>
      </c>
      <c r="C34" s="21" t="s">
        <v>151</v>
      </c>
      <c r="D34" s="24">
        <v>35400</v>
      </c>
      <c r="E34" s="22">
        <v>78.818100000000001</v>
      </c>
      <c r="F34" s="23">
        <v>0.32839402726656303</v>
      </c>
      <c r="G34" s="22"/>
    </row>
    <row r="35" spans="1:7" x14ac:dyDescent="0.2">
      <c r="A35" s="21" t="s">
        <v>158</v>
      </c>
      <c r="B35" s="21" t="s">
        <v>157</v>
      </c>
      <c r="C35" s="21" t="s">
        <v>138</v>
      </c>
      <c r="D35" s="24">
        <v>21500</v>
      </c>
      <c r="E35" s="22">
        <v>70.9285</v>
      </c>
      <c r="F35" s="23">
        <v>0.29552216766169698</v>
      </c>
      <c r="G35" s="22"/>
    </row>
    <row r="36" spans="1:7" x14ac:dyDescent="0.2">
      <c r="A36" s="21" t="s">
        <v>143</v>
      </c>
      <c r="B36" s="21" t="s">
        <v>142</v>
      </c>
      <c r="C36" s="21" t="s">
        <v>126</v>
      </c>
      <c r="D36" s="24">
        <v>15500</v>
      </c>
      <c r="E36" s="22">
        <v>69.199749999999995</v>
      </c>
      <c r="F36" s="23">
        <v>0.28831936558150101</v>
      </c>
      <c r="G36" s="22"/>
    </row>
    <row r="37" spans="1:7" x14ac:dyDescent="0.2">
      <c r="A37" s="21" t="s">
        <v>163</v>
      </c>
      <c r="B37" s="21" t="s">
        <v>162</v>
      </c>
      <c r="C37" s="21" t="s">
        <v>164</v>
      </c>
      <c r="D37" s="24">
        <v>2300</v>
      </c>
      <c r="E37" s="22">
        <v>67.164599999999993</v>
      </c>
      <c r="F37" s="23">
        <v>0.27983995406826301</v>
      </c>
      <c r="G37" s="22"/>
    </row>
    <row r="38" spans="1:7" x14ac:dyDescent="0.2">
      <c r="A38" s="21" t="s">
        <v>168</v>
      </c>
      <c r="B38" s="21" t="s">
        <v>167</v>
      </c>
      <c r="C38" s="21" t="s">
        <v>169</v>
      </c>
      <c r="D38" s="24">
        <v>11100</v>
      </c>
      <c r="E38" s="22">
        <v>66.611099999999993</v>
      </c>
      <c r="F38" s="23">
        <v>0.27753380745863898</v>
      </c>
      <c r="G38" s="22"/>
    </row>
    <row r="39" spans="1:7" x14ac:dyDescent="0.2">
      <c r="A39" s="21" t="s">
        <v>171</v>
      </c>
      <c r="B39" s="21" t="s">
        <v>170</v>
      </c>
      <c r="C39" s="21" t="s">
        <v>172</v>
      </c>
      <c r="D39" s="24">
        <v>33200</v>
      </c>
      <c r="E39" s="22">
        <v>64.656999999999996</v>
      </c>
      <c r="F39" s="23">
        <v>0.26939208913909501</v>
      </c>
      <c r="G39" s="22"/>
    </row>
    <row r="40" spans="1:7" x14ac:dyDescent="0.2">
      <c r="A40" s="21" t="s">
        <v>166</v>
      </c>
      <c r="B40" s="21" t="s">
        <v>165</v>
      </c>
      <c r="C40" s="21" t="s">
        <v>108</v>
      </c>
      <c r="D40" s="24">
        <v>3800</v>
      </c>
      <c r="E40" s="22">
        <v>62.787399999999998</v>
      </c>
      <c r="F40" s="23">
        <v>0.26160243836880798</v>
      </c>
      <c r="G40" s="22"/>
    </row>
    <row r="41" spans="1:7" x14ac:dyDescent="0.2">
      <c r="A41" s="21" t="s">
        <v>174</v>
      </c>
      <c r="B41" s="21" t="s">
        <v>173</v>
      </c>
      <c r="C41" s="21" t="s">
        <v>126</v>
      </c>
      <c r="D41" s="24">
        <v>8100</v>
      </c>
      <c r="E41" s="22">
        <v>61.904249999999998</v>
      </c>
      <c r="F41" s="23">
        <v>0.25792281166909797</v>
      </c>
      <c r="G41" s="22"/>
    </row>
    <row r="42" spans="1:7" x14ac:dyDescent="0.2">
      <c r="A42" s="21" t="s">
        <v>178</v>
      </c>
      <c r="B42" s="21" t="s">
        <v>177</v>
      </c>
      <c r="C42" s="21" t="s">
        <v>146</v>
      </c>
      <c r="D42" s="24">
        <v>16000</v>
      </c>
      <c r="E42" s="22">
        <v>60.823999999999998</v>
      </c>
      <c r="F42" s="23">
        <v>0.25342197178644799</v>
      </c>
      <c r="G42" s="22"/>
    </row>
    <row r="43" spans="1:7" x14ac:dyDescent="0.2">
      <c r="A43" s="21" t="s">
        <v>184</v>
      </c>
      <c r="B43" s="21" t="s">
        <v>183</v>
      </c>
      <c r="C43" s="21" t="s">
        <v>185</v>
      </c>
      <c r="D43" s="24">
        <v>4500</v>
      </c>
      <c r="E43" s="22">
        <v>56.317500000000003</v>
      </c>
      <c r="F43" s="23">
        <v>0.234645730239433</v>
      </c>
      <c r="G43" s="22"/>
    </row>
    <row r="44" spans="1:7" x14ac:dyDescent="0.2">
      <c r="A44" s="21" t="s">
        <v>182</v>
      </c>
      <c r="B44" s="21" t="s">
        <v>181</v>
      </c>
      <c r="C44" s="21" t="s">
        <v>108</v>
      </c>
      <c r="D44" s="24">
        <v>6200</v>
      </c>
      <c r="E44" s="22">
        <v>56.299100000000003</v>
      </c>
      <c r="F44" s="23">
        <v>0.23456906700977201</v>
      </c>
      <c r="G44" s="22"/>
    </row>
    <row r="45" spans="1:7" x14ac:dyDescent="0.2">
      <c r="A45" s="21" t="s">
        <v>180</v>
      </c>
      <c r="B45" s="21" t="s">
        <v>179</v>
      </c>
      <c r="C45" s="21" t="s">
        <v>138</v>
      </c>
      <c r="D45" s="24">
        <v>2809</v>
      </c>
      <c r="E45" s="22">
        <v>56.073258000000003</v>
      </c>
      <c r="F45" s="23">
        <v>0.23362810086232699</v>
      </c>
      <c r="G45" s="22"/>
    </row>
    <row r="46" spans="1:7" x14ac:dyDescent="0.2">
      <c r="A46" s="21" t="s">
        <v>187</v>
      </c>
      <c r="B46" s="21" t="s">
        <v>186</v>
      </c>
      <c r="C46" s="21" t="s">
        <v>188</v>
      </c>
      <c r="D46" s="24">
        <v>3900</v>
      </c>
      <c r="E46" s="22">
        <v>54.576599999999999</v>
      </c>
      <c r="F46" s="23">
        <v>0.227392305428782</v>
      </c>
      <c r="G46" s="22"/>
    </row>
    <row r="47" spans="1:7" x14ac:dyDescent="0.2">
      <c r="A47" s="21" t="s">
        <v>190</v>
      </c>
      <c r="B47" s="21" t="s">
        <v>189</v>
      </c>
      <c r="C47" s="21" t="s">
        <v>191</v>
      </c>
      <c r="D47" s="24">
        <v>2500</v>
      </c>
      <c r="E47" s="22">
        <v>53.244999999999997</v>
      </c>
      <c r="F47" s="23">
        <v>0.22184422083009001</v>
      </c>
      <c r="G47" s="22"/>
    </row>
    <row r="48" spans="1:7" x14ac:dyDescent="0.2">
      <c r="A48" s="21" t="s">
        <v>193</v>
      </c>
      <c r="B48" s="21" t="s">
        <v>192</v>
      </c>
      <c r="C48" s="21" t="s">
        <v>146</v>
      </c>
      <c r="D48" s="24">
        <v>6600</v>
      </c>
      <c r="E48" s="22">
        <v>52.737299999999998</v>
      </c>
      <c r="F48" s="23">
        <v>0.21972889899864201</v>
      </c>
      <c r="G48" s="22"/>
    </row>
    <row r="49" spans="1:9" x14ac:dyDescent="0.2">
      <c r="A49" s="21" t="s">
        <v>176</v>
      </c>
      <c r="B49" s="21" t="s">
        <v>175</v>
      </c>
      <c r="C49" s="21" t="s">
        <v>138</v>
      </c>
      <c r="D49" s="24">
        <v>2500</v>
      </c>
      <c r="E49" s="22">
        <v>44.071249999999999</v>
      </c>
      <c r="F49" s="23">
        <v>0.183621976096499</v>
      </c>
      <c r="G49" s="22"/>
    </row>
    <row r="50" spans="1:9" x14ac:dyDescent="0.2">
      <c r="A50" s="21" t="s">
        <v>197</v>
      </c>
      <c r="B50" s="21" t="s">
        <v>196</v>
      </c>
      <c r="C50" s="21" t="s">
        <v>123</v>
      </c>
      <c r="D50" s="24">
        <v>1000</v>
      </c>
      <c r="E50" s="22">
        <v>33.011000000000003</v>
      </c>
      <c r="F50" s="23">
        <v>0.13753966708276999</v>
      </c>
      <c r="G50" s="22"/>
    </row>
    <row r="51" spans="1:9" x14ac:dyDescent="0.2">
      <c r="A51" s="21" t="s">
        <v>195</v>
      </c>
      <c r="B51" s="21" t="s">
        <v>194</v>
      </c>
      <c r="C51" s="21" t="s">
        <v>133</v>
      </c>
      <c r="D51" s="24">
        <v>2100</v>
      </c>
      <c r="E51" s="22">
        <v>31.069500000000001</v>
      </c>
      <c r="F51" s="23">
        <v>0.129450446409625</v>
      </c>
      <c r="G51" s="22"/>
    </row>
    <row r="52" spans="1:9" x14ac:dyDescent="0.2">
      <c r="A52" s="21" t="s">
        <v>198</v>
      </c>
      <c r="B52" s="21" t="s">
        <v>1055</v>
      </c>
      <c r="C52" s="21" t="s">
        <v>108</v>
      </c>
      <c r="D52" s="24">
        <v>2444</v>
      </c>
      <c r="E52" s="22">
        <v>26.395199999999999</v>
      </c>
      <c r="F52" s="23">
        <v>0.109975069539945</v>
      </c>
      <c r="G52" s="22"/>
    </row>
    <row r="53" spans="1:9" x14ac:dyDescent="0.2">
      <c r="A53" s="21" t="s">
        <v>200</v>
      </c>
      <c r="B53" s="21" t="s">
        <v>199</v>
      </c>
      <c r="C53" s="21" t="s">
        <v>201</v>
      </c>
      <c r="D53" s="24">
        <v>2500</v>
      </c>
      <c r="E53" s="22">
        <v>23.291250000000002</v>
      </c>
      <c r="F53" s="23">
        <v>9.7042524338601499E-2</v>
      </c>
      <c r="G53" s="22"/>
    </row>
    <row r="54" spans="1:9" x14ac:dyDescent="0.2">
      <c r="A54" s="20" t="s">
        <v>26</v>
      </c>
      <c r="B54" s="20"/>
      <c r="C54" s="20"/>
      <c r="D54" s="20"/>
      <c r="E54" s="25">
        <f>SUM(E7:E53)</f>
        <v>5956.7201239999995</v>
      </c>
      <c r="F54" s="26">
        <f>SUM(F7:F53)</f>
        <v>24.818554504867997</v>
      </c>
      <c r="G54" s="25"/>
      <c r="H54" s="14"/>
      <c r="I54" s="14"/>
    </row>
    <row r="55" spans="1:9" x14ac:dyDescent="0.2">
      <c r="A55" s="21"/>
      <c r="B55" s="21"/>
      <c r="C55" s="21"/>
      <c r="D55" s="21"/>
      <c r="E55" s="22"/>
      <c r="F55" s="23"/>
      <c r="G55" s="22"/>
    </row>
    <row r="56" spans="1:9" x14ac:dyDescent="0.2">
      <c r="A56" s="20" t="s">
        <v>210</v>
      </c>
      <c r="B56" s="21"/>
      <c r="C56" s="21"/>
      <c r="D56" s="21"/>
      <c r="E56" s="22"/>
      <c r="F56" s="23"/>
      <c r="G56" s="22"/>
    </row>
    <row r="57" spans="1:9" x14ac:dyDescent="0.2">
      <c r="A57" s="21" t="s">
        <v>212</v>
      </c>
      <c r="B57" s="21" t="s">
        <v>211</v>
      </c>
      <c r="C57" s="21" t="s">
        <v>201</v>
      </c>
      <c r="D57" s="24">
        <v>1200</v>
      </c>
      <c r="E57" s="22">
        <v>58.145404200000002</v>
      </c>
      <c r="F57" s="23">
        <v>0.24226165629823701</v>
      </c>
      <c r="G57" s="22"/>
    </row>
    <row r="58" spans="1:9" x14ac:dyDescent="0.2">
      <c r="A58" s="20" t="s">
        <v>26</v>
      </c>
      <c r="B58" s="20"/>
      <c r="C58" s="20"/>
      <c r="D58" s="20"/>
      <c r="E58" s="25">
        <f>SUM(E56:E57)</f>
        <v>58.145404200000002</v>
      </c>
      <c r="F58" s="26">
        <f>SUM(F56:F57)</f>
        <v>0.24226165629823701</v>
      </c>
      <c r="G58" s="25"/>
      <c r="H58" s="14"/>
      <c r="I58" s="14"/>
    </row>
    <row r="59" spans="1:9" x14ac:dyDescent="0.2">
      <c r="A59" s="21"/>
      <c r="B59" s="21"/>
      <c r="C59" s="21"/>
      <c r="D59" s="21"/>
      <c r="E59" s="22"/>
      <c r="F59" s="23"/>
      <c r="G59" s="22"/>
    </row>
    <row r="60" spans="1:9" x14ac:dyDescent="0.2">
      <c r="A60" s="20" t="s">
        <v>24</v>
      </c>
      <c r="B60" s="21"/>
      <c r="C60" s="21"/>
      <c r="D60" s="21"/>
      <c r="E60" s="22"/>
      <c r="F60" s="23"/>
      <c r="G60" s="22"/>
    </row>
    <row r="61" spans="1:9" x14ac:dyDescent="0.2">
      <c r="A61" s="20" t="s">
        <v>25</v>
      </c>
      <c r="B61" s="21"/>
      <c r="C61" s="21"/>
      <c r="D61" s="21"/>
      <c r="E61" s="22"/>
      <c r="F61" s="23"/>
      <c r="G61" s="22"/>
    </row>
    <row r="62" spans="1:9" x14ac:dyDescent="0.2">
      <c r="A62" s="21" t="s">
        <v>1064</v>
      </c>
      <c r="B62" s="21" t="s">
        <v>1065</v>
      </c>
      <c r="C62" s="21" t="s">
        <v>1066</v>
      </c>
      <c r="D62" s="24">
        <v>100</v>
      </c>
      <c r="E62" s="22">
        <v>1042.5576301000001</v>
      </c>
      <c r="F62" s="23">
        <v>4.3437953821016002</v>
      </c>
      <c r="G62" s="22">
        <v>8.3099000000000007</v>
      </c>
    </row>
    <row r="63" spans="1:9" x14ac:dyDescent="0.2">
      <c r="A63" s="21" t="s">
        <v>1067</v>
      </c>
      <c r="B63" s="21" t="s">
        <v>1068</v>
      </c>
      <c r="C63" s="21" t="s">
        <v>75</v>
      </c>
      <c r="D63" s="24">
        <v>1000</v>
      </c>
      <c r="E63" s="22">
        <v>1013.0235205</v>
      </c>
      <c r="F63" s="23">
        <v>4.2207421088905503</v>
      </c>
      <c r="G63" s="22">
        <v>8.4684000000000008</v>
      </c>
    </row>
    <row r="64" spans="1:9" x14ac:dyDescent="0.2">
      <c r="A64" s="21" t="s">
        <v>1003</v>
      </c>
      <c r="B64" s="21" t="s">
        <v>1004</v>
      </c>
      <c r="C64" s="21" t="s">
        <v>75</v>
      </c>
      <c r="D64" s="24">
        <v>50</v>
      </c>
      <c r="E64" s="22">
        <v>514.77831419999995</v>
      </c>
      <c r="F64" s="23">
        <v>2.1448134850958098</v>
      </c>
      <c r="G64" s="22">
        <v>7.68</v>
      </c>
    </row>
    <row r="65" spans="1:9" x14ac:dyDescent="0.2">
      <c r="A65" s="21" t="s">
        <v>1069</v>
      </c>
      <c r="B65" s="21" t="s">
        <v>1070</v>
      </c>
      <c r="C65" s="21" t="s">
        <v>1071</v>
      </c>
      <c r="D65" s="24">
        <v>500</v>
      </c>
      <c r="E65" s="22">
        <v>507.1954672</v>
      </c>
      <c r="F65" s="23">
        <v>2.11321970569138</v>
      </c>
      <c r="G65" s="22">
        <v>8.2199000000000009</v>
      </c>
    </row>
    <row r="66" spans="1:9" x14ac:dyDescent="0.2">
      <c r="A66" s="20" t="s">
        <v>26</v>
      </c>
      <c r="B66" s="20"/>
      <c r="C66" s="20"/>
      <c r="D66" s="20"/>
      <c r="E66" s="25">
        <f>SUM(E61:E65)</f>
        <v>3077.554932</v>
      </c>
      <c r="F66" s="26">
        <f>SUM(F61:F65)</f>
        <v>12.822570681779341</v>
      </c>
      <c r="G66" s="25"/>
      <c r="H66" s="14"/>
      <c r="I66" s="14"/>
    </row>
    <row r="67" spans="1:9" x14ac:dyDescent="0.2">
      <c r="A67" s="21"/>
      <c r="B67" s="21"/>
      <c r="C67" s="21"/>
      <c r="D67" s="21"/>
      <c r="E67" s="22"/>
      <c r="F67" s="23"/>
      <c r="G67" s="22"/>
    </row>
    <row r="68" spans="1:9" x14ac:dyDescent="0.2">
      <c r="A68" s="20" t="s">
        <v>44</v>
      </c>
      <c r="B68" s="21"/>
      <c r="C68" s="21"/>
      <c r="D68" s="21"/>
      <c r="E68" s="22"/>
      <c r="F68" s="23"/>
      <c r="G68" s="22"/>
    </row>
    <row r="69" spans="1:9" x14ac:dyDescent="0.2">
      <c r="A69" s="20" t="s">
        <v>45</v>
      </c>
      <c r="B69" s="21"/>
      <c r="C69" s="21"/>
      <c r="D69" s="21"/>
      <c r="E69" s="22"/>
      <c r="F69" s="23"/>
      <c r="G69" s="22"/>
    </row>
    <row r="70" spans="1:9" x14ac:dyDescent="0.2">
      <c r="A70" s="21" t="s">
        <v>1058</v>
      </c>
      <c r="B70" s="21" t="s">
        <v>1059</v>
      </c>
      <c r="C70" s="21" t="s">
        <v>50</v>
      </c>
      <c r="D70" s="24">
        <v>200</v>
      </c>
      <c r="E70" s="22">
        <v>976.31100000000004</v>
      </c>
      <c r="F70" s="23">
        <v>4.0677801311455797</v>
      </c>
      <c r="G70" s="22">
        <v>7.2001999999999997</v>
      </c>
    </row>
    <row r="71" spans="1:9" x14ac:dyDescent="0.2">
      <c r="A71" s="21" t="s">
        <v>910</v>
      </c>
      <c r="B71" s="21" t="s">
        <v>911</v>
      </c>
      <c r="C71" s="21" t="s">
        <v>53</v>
      </c>
      <c r="D71" s="24">
        <v>200</v>
      </c>
      <c r="E71" s="22">
        <v>939.38599999999997</v>
      </c>
      <c r="F71" s="23">
        <v>3.9139328618404599</v>
      </c>
      <c r="G71" s="22">
        <v>7.36</v>
      </c>
    </row>
    <row r="72" spans="1:9" x14ac:dyDescent="0.2">
      <c r="A72" s="20" t="s">
        <v>26</v>
      </c>
      <c r="B72" s="20"/>
      <c r="C72" s="20"/>
      <c r="D72" s="20"/>
      <c r="E72" s="25">
        <f>SUM(E69:E71)</f>
        <v>1915.6970000000001</v>
      </c>
      <c r="F72" s="26">
        <f>SUM(F69:F71)</f>
        <v>7.98171299298604</v>
      </c>
      <c r="G72" s="25"/>
      <c r="H72" s="14"/>
      <c r="I72" s="14"/>
    </row>
    <row r="73" spans="1:9" x14ac:dyDescent="0.2">
      <c r="A73" s="21"/>
      <c r="B73" s="21"/>
      <c r="C73" s="21"/>
      <c r="D73" s="21"/>
      <c r="E73" s="22"/>
      <c r="F73" s="23"/>
      <c r="G73" s="22"/>
    </row>
    <row r="74" spans="1:9" x14ac:dyDescent="0.2">
      <c r="A74" s="20" t="s">
        <v>54</v>
      </c>
      <c r="B74" s="21"/>
      <c r="C74" s="21"/>
      <c r="D74" s="21"/>
      <c r="E74" s="22"/>
      <c r="F74" s="23"/>
      <c r="G74" s="22"/>
    </row>
    <row r="75" spans="1:9" x14ac:dyDescent="0.2">
      <c r="A75" s="21" t="s">
        <v>56</v>
      </c>
      <c r="B75" s="21" t="s">
        <v>55</v>
      </c>
      <c r="C75" s="21" t="s">
        <v>50</v>
      </c>
      <c r="D75" s="24">
        <v>200</v>
      </c>
      <c r="E75" s="22">
        <v>970.66300000000001</v>
      </c>
      <c r="F75" s="23">
        <v>4.0442478528237</v>
      </c>
      <c r="G75" s="22">
        <v>8.3574000000000002</v>
      </c>
    </row>
    <row r="76" spans="1:9" x14ac:dyDescent="0.2">
      <c r="A76" s="20" t="s">
        <v>26</v>
      </c>
      <c r="B76" s="20"/>
      <c r="C76" s="20"/>
      <c r="D76" s="20"/>
      <c r="E76" s="25">
        <f>SUM(E74:E75)</f>
        <v>970.66300000000001</v>
      </c>
      <c r="F76" s="26">
        <f>SUM(F74:F75)</f>
        <v>4.0442478528237</v>
      </c>
      <c r="G76" s="25"/>
      <c r="H76" s="14"/>
      <c r="I76" s="14"/>
    </row>
    <row r="77" spans="1:9" x14ac:dyDescent="0.2">
      <c r="A77" s="21"/>
      <c r="B77" s="21"/>
      <c r="C77" s="21"/>
      <c r="D77" s="21"/>
      <c r="E77" s="22"/>
      <c r="F77" s="23"/>
      <c r="G77" s="22"/>
    </row>
    <row r="78" spans="1:9" x14ac:dyDescent="0.2">
      <c r="A78" s="20" t="s">
        <v>61</v>
      </c>
      <c r="B78" s="21"/>
      <c r="C78" s="21"/>
      <c r="D78" s="21"/>
      <c r="E78" s="22"/>
      <c r="F78" s="23"/>
      <c r="G78" s="22"/>
    </row>
    <row r="79" spans="1:9" x14ac:dyDescent="0.2">
      <c r="A79" s="21" t="s">
        <v>205</v>
      </c>
      <c r="B79" s="21" t="s">
        <v>204</v>
      </c>
      <c r="C79" s="21" t="s">
        <v>64</v>
      </c>
      <c r="D79" s="24">
        <v>3500000</v>
      </c>
      <c r="E79" s="22">
        <v>3442.7345556</v>
      </c>
      <c r="F79" s="23">
        <v>14.344084233485001</v>
      </c>
      <c r="G79" s="22">
        <v>7.0506001840124899</v>
      </c>
    </row>
    <row r="80" spans="1:9" x14ac:dyDescent="0.2">
      <c r="A80" s="21" t="s">
        <v>63</v>
      </c>
      <c r="B80" s="21" t="s">
        <v>62</v>
      </c>
      <c r="C80" s="21" t="s">
        <v>64</v>
      </c>
      <c r="D80" s="24">
        <v>3000000</v>
      </c>
      <c r="E80" s="22">
        <v>2963.9636667</v>
      </c>
      <c r="F80" s="23">
        <v>12.3492949611749</v>
      </c>
      <c r="G80" s="22">
        <v>7.0920196953124996</v>
      </c>
    </row>
    <row r="81" spans="1:9" x14ac:dyDescent="0.2">
      <c r="A81" s="21" t="s">
        <v>66</v>
      </c>
      <c r="B81" s="21" t="s">
        <v>65</v>
      </c>
      <c r="C81" s="21" t="s">
        <v>64</v>
      </c>
      <c r="D81" s="24">
        <v>900000</v>
      </c>
      <c r="E81" s="22">
        <v>870.81534999999997</v>
      </c>
      <c r="F81" s="23">
        <v>3.62823462874697</v>
      </c>
      <c r="G81" s="22">
        <v>7.0823629153124896</v>
      </c>
    </row>
    <row r="82" spans="1:9" x14ac:dyDescent="0.2">
      <c r="A82" s="21" t="s">
        <v>207</v>
      </c>
      <c r="B82" s="21" t="s">
        <v>206</v>
      </c>
      <c r="C82" s="21" t="s">
        <v>64</v>
      </c>
      <c r="D82" s="24">
        <v>800000</v>
      </c>
      <c r="E82" s="22">
        <v>816.50533329999996</v>
      </c>
      <c r="F82" s="23">
        <v>3.4019530372720701</v>
      </c>
      <c r="G82" s="22">
        <v>6.9604987090124997</v>
      </c>
    </row>
    <row r="83" spans="1:9" x14ac:dyDescent="0.2">
      <c r="A83" s="21" t="s">
        <v>68</v>
      </c>
      <c r="B83" s="21" t="s">
        <v>67</v>
      </c>
      <c r="C83" s="21" t="s">
        <v>64</v>
      </c>
      <c r="D83" s="24">
        <v>600000</v>
      </c>
      <c r="E83" s="22">
        <v>592.08420000000001</v>
      </c>
      <c r="F83" s="23">
        <v>2.4669069023346299</v>
      </c>
      <c r="G83" s="22">
        <v>7.0094435700500002</v>
      </c>
    </row>
    <row r="84" spans="1:9" x14ac:dyDescent="0.2">
      <c r="A84" s="21" t="s">
        <v>209</v>
      </c>
      <c r="B84" s="21" t="s">
        <v>208</v>
      </c>
      <c r="C84" s="21" t="s">
        <v>64</v>
      </c>
      <c r="D84" s="24">
        <v>200000</v>
      </c>
      <c r="E84" s="22">
        <v>204.0918667</v>
      </c>
      <c r="F84" s="23">
        <v>0.85034465481867105</v>
      </c>
      <c r="G84" s="22">
        <v>7.1490330126125103</v>
      </c>
    </row>
    <row r="85" spans="1:9" x14ac:dyDescent="0.2">
      <c r="A85" s="20" t="s">
        <v>26</v>
      </c>
      <c r="B85" s="20"/>
      <c r="C85" s="20"/>
      <c r="D85" s="20"/>
      <c r="E85" s="25">
        <f>SUM(E79:E84)</f>
        <v>8890.1949722999998</v>
      </c>
      <c r="F85" s="26">
        <f>SUM(F79:F84)</f>
        <v>37.040818417832241</v>
      </c>
      <c r="G85" s="25"/>
      <c r="H85" s="14"/>
      <c r="I85" s="14"/>
    </row>
    <row r="86" spans="1:9" x14ac:dyDescent="0.2">
      <c r="A86" s="21"/>
      <c r="B86" s="21"/>
      <c r="C86" s="21"/>
      <c r="D86" s="21"/>
      <c r="E86" s="22"/>
      <c r="F86" s="23"/>
      <c r="G86" s="22"/>
    </row>
    <row r="87" spans="1:9" x14ac:dyDescent="0.2">
      <c r="A87" s="20" t="s">
        <v>29</v>
      </c>
      <c r="B87" s="20"/>
      <c r="C87" s="20"/>
      <c r="D87" s="20"/>
      <c r="E87" s="25">
        <f>E54+E58+E66+E72+E76+E85</f>
        <v>20868.975432499999</v>
      </c>
      <c r="F87" s="26">
        <f>F54+F58+F66+F72+F76+F85</f>
        <v>86.95016610658756</v>
      </c>
      <c r="G87" s="25"/>
      <c r="H87" s="14"/>
      <c r="I87" s="14"/>
    </row>
    <row r="88" spans="1:9" x14ac:dyDescent="0.2">
      <c r="A88" s="20"/>
      <c r="B88" s="20"/>
      <c r="C88" s="20"/>
      <c r="D88" s="20"/>
      <c r="E88" s="25"/>
      <c r="F88" s="26"/>
      <c r="G88" s="25"/>
      <c r="H88" s="14"/>
      <c r="I88" s="14"/>
    </row>
    <row r="89" spans="1:9" x14ac:dyDescent="0.2">
      <c r="A89" s="20" t="s">
        <v>31</v>
      </c>
      <c r="B89" s="20"/>
      <c r="C89" s="20"/>
      <c r="D89" s="20"/>
      <c r="E89" s="25">
        <f>E91-(E54+E58+E66+E72+E76+E85)</f>
        <v>3132.1005480999993</v>
      </c>
      <c r="F89" s="26">
        <f>F91-(F54+F58+F66+F72+F76+F85)</f>
        <v>13.04983389341244</v>
      </c>
      <c r="G89" s="25"/>
      <c r="H89" s="14"/>
      <c r="I89" s="14"/>
    </row>
    <row r="90" spans="1:9" x14ac:dyDescent="0.2">
      <c r="A90" s="20"/>
      <c r="B90" s="20"/>
      <c r="C90" s="20"/>
      <c r="D90" s="20"/>
      <c r="E90" s="25"/>
      <c r="F90" s="26"/>
      <c r="G90" s="25"/>
      <c r="H90" s="14"/>
      <c r="I90" s="14"/>
    </row>
    <row r="91" spans="1:9" x14ac:dyDescent="0.2">
      <c r="A91" s="27" t="s">
        <v>30</v>
      </c>
      <c r="B91" s="27"/>
      <c r="C91" s="27"/>
      <c r="D91" s="27"/>
      <c r="E91" s="28">
        <v>24001.075980599999</v>
      </c>
      <c r="F91" s="29">
        <v>100</v>
      </c>
      <c r="G91" s="28"/>
      <c r="H91" s="14"/>
      <c r="I91" s="14"/>
    </row>
    <row r="92" spans="1:9" x14ac:dyDescent="0.2">
      <c r="A92" s="14"/>
      <c r="B92" s="14"/>
      <c r="C92" s="14"/>
      <c r="D92" s="14"/>
      <c r="E92" s="59"/>
      <c r="F92" s="15"/>
      <c r="G92" s="59"/>
      <c r="H92" s="14"/>
      <c r="I92" s="14"/>
    </row>
    <row r="93" spans="1:9" x14ac:dyDescent="0.2">
      <c r="A93" s="60" t="s">
        <v>1060</v>
      </c>
    </row>
    <row r="94" spans="1:9" x14ac:dyDescent="0.2">
      <c r="A94" s="14" t="s">
        <v>57</v>
      </c>
    </row>
    <row r="95" spans="1:9" x14ac:dyDescent="0.2">
      <c r="A95" s="14" t="s">
        <v>33</v>
      </c>
    </row>
    <row r="96" spans="1:9" x14ac:dyDescent="0.2">
      <c r="A96" s="60"/>
    </row>
    <row r="97" spans="1:4" x14ac:dyDescent="0.2">
      <c r="A97" s="14" t="s">
        <v>34</v>
      </c>
    </row>
    <row r="98" spans="1:4" x14ac:dyDescent="0.2">
      <c r="A98" s="14" t="s">
        <v>35</v>
      </c>
    </row>
    <row r="99" spans="1:4" x14ac:dyDescent="0.2">
      <c r="A99" s="14" t="s">
        <v>36</v>
      </c>
      <c r="B99" s="14"/>
      <c r="C99" s="30" t="s">
        <v>38</v>
      </c>
      <c r="D99" s="14" t="s">
        <v>37</v>
      </c>
    </row>
    <row r="100" spans="1:4" x14ac:dyDescent="0.2">
      <c r="A100" s="7" t="s">
        <v>71</v>
      </c>
      <c r="C100" s="31">
        <v>69.988</v>
      </c>
      <c r="D100" s="31">
        <v>71.497</v>
      </c>
    </row>
    <row r="101" spans="1:4" x14ac:dyDescent="0.2">
      <c r="A101" s="7" t="s">
        <v>76</v>
      </c>
      <c r="C101" s="31">
        <v>12.683299999999999</v>
      </c>
      <c r="D101" s="31">
        <v>12.4407</v>
      </c>
    </row>
    <row r="102" spans="1:4" x14ac:dyDescent="0.2">
      <c r="A102" s="7" t="s">
        <v>77</v>
      </c>
      <c r="C102" s="31">
        <v>11.9656</v>
      </c>
      <c r="D102" s="31">
        <v>11.6958</v>
      </c>
    </row>
    <row r="103" spans="1:4" x14ac:dyDescent="0.2">
      <c r="A103" s="7" t="s">
        <v>72</v>
      </c>
      <c r="C103" s="31">
        <v>75.403199999999998</v>
      </c>
      <c r="D103" s="31">
        <v>77.333100000000002</v>
      </c>
    </row>
    <row r="104" spans="1:4" x14ac:dyDescent="0.2">
      <c r="A104" s="7" t="s">
        <v>78</v>
      </c>
      <c r="C104" s="31">
        <v>14.078200000000001</v>
      </c>
      <c r="D104" s="31">
        <v>13.919600000000001</v>
      </c>
    </row>
    <row r="105" spans="1:4" x14ac:dyDescent="0.2">
      <c r="A105" s="7" t="s">
        <v>79</v>
      </c>
      <c r="C105" s="31">
        <v>13.312200000000001</v>
      </c>
      <c r="D105" s="31">
        <v>13.122999999999999</v>
      </c>
    </row>
    <row r="107" spans="1:4" x14ac:dyDescent="0.2">
      <c r="A107" s="14" t="s">
        <v>40</v>
      </c>
    </row>
    <row r="108" spans="1:4" x14ac:dyDescent="0.2">
      <c r="A108" s="84" t="s">
        <v>58</v>
      </c>
      <c r="B108" s="85"/>
      <c r="C108" s="34" t="s">
        <v>59</v>
      </c>
    </row>
    <row r="109" spans="1:4" x14ac:dyDescent="0.2">
      <c r="A109" s="80" t="s">
        <v>76</v>
      </c>
      <c r="B109" s="81"/>
      <c r="C109" s="35">
        <v>0.51</v>
      </c>
    </row>
    <row r="110" spans="1:4" x14ac:dyDescent="0.2">
      <c r="A110" s="80" t="s">
        <v>77</v>
      </c>
      <c r="B110" s="81"/>
      <c r="C110" s="35">
        <v>0.52</v>
      </c>
    </row>
    <row r="111" spans="1:4" x14ac:dyDescent="0.2">
      <c r="A111" s="80" t="s">
        <v>78</v>
      </c>
      <c r="B111" s="81"/>
      <c r="C111" s="35">
        <v>0.51</v>
      </c>
    </row>
    <row r="112" spans="1:4" x14ac:dyDescent="0.2">
      <c r="A112" s="80" t="s">
        <v>79</v>
      </c>
      <c r="B112" s="81"/>
      <c r="C112" s="35">
        <v>0.52</v>
      </c>
    </row>
    <row r="113" spans="1:7" x14ac:dyDescent="0.2">
      <c r="A113" s="7" t="s">
        <v>60</v>
      </c>
    </row>
    <row r="114" spans="1:7" x14ac:dyDescent="0.2">
      <c r="A114" s="7" t="s">
        <v>39</v>
      </c>
    </row>
    <row r="116" spans="1:7" x14ac:dyDescent="0.2">
      <c r="A116" s="14" t="s">
        <v>878</v>
      </c>
      <c r="D116" s="32">
        <v>1.81391619524645</v>
      </c>
      <c r="E116" s="10" t="s">
        <v>42</v>
      </c>
    </row>
    <row r="118" spans="1:7" x14ac:dyDescent="0.2">
      <c r="A118" s="14" t="s">
        <v>1171</v>
      </c>
      <c r="D118" s="30" t="s">
        <v>41</v>
      </c>
    </row>
    <row r="120" spans="1:7" ht="25.5" customHeight="1" x14ac:dyDescent="0.25">
      <c r="A120" s="89" t="s">
        <v>1072</v>
      </c>
      <c r="B120" s="90"/>
      <c r="C120" s="90"/>
      <c r="D120" s="90"/>
      <c r="E120" s="90"/>
      <c r="F120" s="90"/>
      <c r="G120" s="90"/>
    </row>
    <row r="122" spans="1:7" x14ac:dyDescent="0.2">
      <c r="A122" s="14" t="s">
        <v>1011</v>
      </c>
    </row>
    <row r="123" spans="1:7" x14ac:dyDescent="0.2">
      <c r="A123" s="51"/>
    </row>
    <row r="124" spans="1:7" x14ac:dyDescent="0.2">
      <c r="A124" s="51" t="s">
        <v>781</v>
      </c>
    </row>
    <row r="125" spans="1:7" x14ac:dyDescent="0.2">
      <c r="A125" s="52"/>
    </row>
    <row r="126" spans="1:7" x14ac:dyDescent="0.2">
      <c r="A126" s="53"/>
    </row>
    <row r="127" spans="1:7" x14ac:dyDescent="0.2">
      <c r="A127" s="53"/>
    </row>
    <row r="128" spans="1:7"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1" t="s">
        <v>1073</v>
      </c>
    </row>
    <row r="138" spans="1:1" x14ac:dyDescent="0.2">
      <c r="A138" s="53"/>
    </row>
    <row r="139" spans="1:1" x14ac:dyDescent="0.2">
      <c r="A139" s="51" t="s">
        <v>894</v>
      </c>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3"/>
    </row>
    <row r="153" spans="1:1" x14ac:dyDescent="0.2">
      <c r="A153" s="52"/>
    </row>
  </sheetData>
  <mergeCells count="7">
    <mergeCell ref="A120:G120"/>
    <mergeCell ref="A1:G1"/>
    <mergeCell ref="A108:B108"/>
    <mergeCell ref="A109:B109"/>
    <mergeCell ref="A110:B110"/>
    <mergeCell ref="A111:B111"/>
    <mergeCell ref="A112:B112"/>
  </mergeCells>
  <conditionalFormatting sqref="F2:F3 F5:F119">
    <cfRule type="cellIs" dxfId="65" priority="2" stopIfTrue="1" operator="between">
      <formula>0.009</formula>
      <formula>-0.009</formula>
    </cfRule>
  </conditionalFormatting>
  <conditionalFormatting sqref="F121:F65537">
    <cfRule type="cellIs" dxfId="64" priority="1" stopIfTrue="1" operator="between">
      <formula>0.009</formula>
      <formula>-0.009</formula>
    </cfRule>
  </conditionalFormatting>
  <hyperlinks>
    <hyperlink ref="A123"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FISF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28 April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2023-05-09T06:03:22Z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2023-05-05T09:49:49Z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af0f0754-af21-4c9c-a71b-72cff8408485</vt:lpwstr>
  </property>
  <property fmtid="{D5CDD505-2E9C-101B-9397-08002B2CF9AE}" pid="10" name="MSIP_Label_3486a02c-2dfb-4efe-823f-aa2d1f0e6ab7_ContentBits">
    <vt:lpwstr>2</vt:lpwstr>
  </property>
  <property fmtid="{D5CDD505-2E9C-101B-9397-08002B2CF9AE}" pid="11" name="Classification">
    <vt:lpwstr>PUBLIC</vt:lpwstr>
  </property>
</Properties>
</file>