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defaultThemeVersion="124226"/>
  <xr:revisionPtr revIDLastSave="0" documentId="13_ncr:1_{586FC8E5-A963-40B9-92F7-18F5248A2987}" xr6:coauthVersionLast="47" xr6:coauthVersionMax="47" xr10:uidLastSave="{00000000-0000-0000-0000-000000000000}"/>
  <bookViews>
    <workbookView xWindow="-120" yWindow="-120" windowWidth="29040" windowHeight="15720" xr2:uid="{00000000-000D-0000-FFFF-FFFF00000000}"/>
  </bookViews>
  <sheets>
    <sheet name="FILF" sheetId="32" r:id="rId1"/>
    <sheet name="FIONF" sheetId="33" r:id="rId2"/>
    <sheet name="FIMMF" sheetId="34" r:id="rId3"/>
    <sheet name="FIFRF" sheetId="35" r:id="rId4"/>
    <sheet name="FICDF" sheetId="36" r:id="rId5"/>
    <sheet name="FBPF" sheetId="37" r:id="rId6"/>
    <sheet name="FIGSF" sheetId="38" r:id="rId7"/>
    <sheet name="FIPP" sheetId="39" r:id="rId8"/>
    <sheet name="FIDHY" sheetId="40" r:id="rId9"/>
    <sheet name="FIESF" sheetId="11" r:id="rId10"/>
    <sheet name="FIEHF" sheetId="12" r:id="rId11"/>
    <sheet name="FIBAF" sheetId="13" r:id="rId12"/>
    <sheet name="TIVF" sheetId="14" r:id="rId13"/>
    <sheet name="TIEIF" sheetId="15" r:id="rId14"/>
    <sheet name="FITF" sheetId="16" r:id="rId15"/>
    <sheet name="FISCF" sheetId="17" r:id="rId16"/>
    <sheet name="FIPF" sheetId="18" r:id="rId17"/>
    <sheet name="FIOF" sheetId="19" r:id="rId18"/>
    <sheet name="FIFEF" sheetId="20" r:id="rId19"/>
    <sheet name="FIEF" sheetId="21" r:id="rId20"/>
    <sheet name="FIEAF" sheetId="22" r:id="rId21"/>
    <sheet name="FIBF" sheetId="23" r:id="rId22"/>
    <sheet name="FBIF" sheetId="24" r:id="rId23"/>
    <sheet name="FAEF" sheetId="25" r:id="rId24"/>
    <sheet name="FIIF-NSE" sheetId="26" r:id="rId25"/>
    <sheet name="FITX" sheetId="27" r:id="rId26"/>
    <sheet name="FIUS" sheetId="28" r:id="rId27"/>
    <sheet name="FEGF" sheetId="29" r:id="rId28"/>
    <sheet name="FIMAS" sheetId="30" r:id="rId29"/>
    <sheet name="FF" sheetId="31" r:id="rId30"/>
    <sheet name="FIDA" sheetId="41" r:id="rId31"/>
    <sheet name="FILDF" sheetId="42" r:id="rId32"/>
    <sheet name="FISTIP" sheetId="43" r:id="rId33"/>
    <sheet name="FIUBF" sheetId="44" r:id="rId34"/>
    <sheet name="FIIOF" sheetId="45" r:id="rId35"/>
    <sheet name="FICRF" sheetId="46" r:id="rId36"/>
  </sheets>
  <definedNames>
    <definedName name="_xlnm.Print_Area" localSheetId="30">FIDA!$A$1:$H$73</definedName>
    <definedName name="_xlnm.Print_Area" localSheetId="34">FIIOF!$A$1:$G$41</definedName>
    <definedName name="_xlnm.Print_Area" localSheetId="31">FILDF!$A$1:$H$43</definedName>
    <definedName name="_xlnm.Print_Area" localSheetId="33">FIUBF!$A$1:$H$41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6" i="21" l="1"/>
  <c r="F50" i="46" l="1"/>
  <c r="F52" i="46" s="1"/>
  <c r="E50" i="46"/>
  <c r="E52" i="46" s="1"/>
  <c r="F5" i="45"/>
  <c r="E5" i="45"/>
  <c r="E7" i="45" s="1"/>
  <c r="F90" i="43"/>
  <c r="E90" i="43"/>
  <c r="F88" i="43"/>
  <c r="E88" i="43"/>
  <c r="F83" i="40"/>
  <c r="E83" i="40"/>
  <c r="F79" i="40"/>
  <c r="E79" i="40"/>
  <c r="F73" i="40"/>
  <c r="F87" i="40" s="1"/>
  <c r="E73" i="40"/>
  <c r="F69" i="40"/>
  <c r="E69" i="40"/>
  <c r="F62" i="40"/>
  <c r="E62" i="40"/>
  <c r="F51" i="40"/>
  <c r="E51" i="40"/>
  <c r="F77" i="39"/>
  <c r="E77" i="39"/>
  <c r="F71" i="39"/>
  <c r="E71" i="39"/>
  <c r="F66" i="39"/>
  <c r="E66" i="39"/>
  <c r="E81" i="39" s="1"/>
  <c r="F60" i="39"/>
  <c r="E60" i="39"/>
  <c r="F51" i="39"/>
  <c r="F79" i="39" s="1"/>
  <c r="E51" i="39"/>
  <c r="F13" i="38"/>
  <c r="E13" i="38"/>
  <c r="F8" i="38"/>
  <c r="E8" i="38"/>
  <c r="F41" i="37"/>
  <c r="E41" i="37"/>
  <c r="F37" i="37"/>
  <c r="E37" i="37"/>
  <c r="F33" i="37"/>
  <c r="E33" i="37"/>
  <c r="F26" i="37"/>
  <c r="E26" i="37"/>
  <c r="F38" i="36"/>
  <c r="E38" i="36"/>
  <c r="F34" i="36"/>
  <c r="E34" i="36"/>
  <c r="F30" i="36"/>
  <c r="E30" i="36"/>
  <c r="F25" i="36"/>
  <c r="E25" i="36"/>
  <c r="F25" i="35"/>
  <c r="F23" i="35"/>
  <c r="E23" i="35"/>
  <c r="F19" i="35"/>
  <c r="E19" i="35"/>
  <c r="F10" i="35"/>
  <c r="E10" i="35"/>
  <c r="E27" i="35" s="1"/>
  <c r="F44" i="34"/>
  <c r="E44" i="34"/>
  <c r="F40" i="34"/>
  <c r="E40" i="34"/>
  <c r="F34" i="34"/>
  <c r="E34" i="34"/>
  <c r="E48" i="34" s="1"/>
  <c r="F23" i="34"/>
  <c r="E23" i="34"/>
  <c r="F10" i="33"/>
  <c r="F12" i="33" s="1"/>
  <c r="E10" i="33"/>
  <c r="E12" i="33" s="1"/>
  <c r="F58" i="32"/>
  <c r="E58" i="32"/>
  <c r="F54" i="32"/>
  <c r="E54" i="32"/>
  <c r="F44" i="32"/>
  <c r="E44" i="32"/>
  <c r="F28" i="32"/>
  <c r="F60" i="32" s="1"/>
  <c r="E28" i="32"/>
  <c r="F9" i="32"/>
  <c r="E9" i="32"/>
  <c r="E46" i="34" l="1"/>
  <c r="E42" i="36"/>
  <c r="E45" i="37"/>
  <c r="E85" i="40"/>
  <c r="E17" i="38"/>
  <c r="F46" i="34"/>
  <c r="F27" i="35"/>
  <c r="F42" i="36"/>
  <c r="F45" i="37"/>
  <c r="F17" i="38"/>
  <c r="F85" i="40"/>
  <c r="F48" i="34"/>
  <c r="F81" i="39"/>
  <c r="E62" i="32"/>
  <c r="E15" i="38"/>
  <c r="E87" i="40"/>
  <c r="F15" i="38"/>
  <c r="F62" i="32"/>
  <c r="E60" i="32"/>
  <c r="E25" i="35"/>
  <c r="E79" i="39"/>
  <c r="E14" i="33"/>
  <c r="E40" i="36"/>
  <c r="F40" i="36"/>
  <c r="E43" i="37"/>
  <c r="F43" i="37"/>
  <c r="F14" i="33"/>
  <c r="D100" i="21" l="1"/>
  <c r="D94" i="19" l="1"/>
  <c r="D95" i="19"/>
  <c r="D93" i="19"/>
  <c r="D61" i="20"/>
  <c r="E12" i="31" l="1"/>
  <c r="E16" i="31" s="1"/>
  <c r="D12" i="31"/>
  <c r="D14" i="31" s="1"/>
  <c r="E13" i="30"/>
  <c r="E17" i="30" s="1"/>
  <c r="D13" i="30"/>
  <c r="D15" i="30" s="1"/>
  <c r="E7" i="29"/>
  <c r="E11" i="29" s="1"/>
  <c r="D7" i="29"/>
  <c r="D11" i="29" s="1"/>
  <c r="E11" i="28"/>
  <c r="D11" i="28"/>
  <c r="E7" i="28"/>
  <c r="E9" i="28" s="1"/>
  <c r="D7" i="28"/>
  <c r="D9" i="28" s="1"/>
  <c r="D111" i="18"/>
  <c r="E14" i="31" l="1"/>
  <c r="D16" i="31"/>
  <c r="E15" i="30"/>
  <c r="D17" i="30"/>
  <c r="D9" i="29"/>
  <c r="E9" i="29"/>
  <c r="F61" i="27" l="1"/>
  <c r="E61" i="27"/>
  <c r="F56" i="27"/>
  <c r="F65" i="27" s="1"/>
  <c r="E56" i="27"/>
  <c r="E61" i="26"/>
  <c r="F57" i="26"/>
  <c r="F59" i="26" s="1"/>
  <c r="E57" i="26"/>
  <c r="E59" i="26"/>
  <c r="F55" i="25"/>
  <c r="F59" i="25" s="1"/>
  <c r="E55" i="25"/>
  <c r="F17" i="25"/>
  <c r="E17" i="25"/>
  <c r="F45" i="24"/>
  <c r="F47" i="24" s="1"/>
  <c r="F49" i="24"/>
  <c r="E45" i="24"/>
  <c r="E49" i="24" s="1"/>
  <c r="F46" i="23"/>
  <c r="E46" i="23"/>
  <c r="F41" i="23"/>
  <c r="F50" i="23" s="1"/>
  <c r="E41" i="23"/>
  <c r="F52" i="22"/>
  <c r="E52" i="22"/>
  <c r="F47" i="22"/>
  <c r="E47" i="22"/>
  <c r="F67" i="21"/>
  <c r="E67" i="21"/>
  <c r="F62" i="21"/>
  <c r="E62" i="21"/>
  <c r="F57" i="21"/>
  <c r="E57" i="21"/>
  <c r="F34" i="20"/>
  <c r="F38" i="20" s="1"/>
  <c r="E34" i="20"/>
  <c r="E36" i="20" s="1"/>
  <c r="F60" i="19"/>
  <c r="E60" i="19"/>
  <c r="F56" i="19"/>
  <c r="E56" i="19"/>
  <c r="F51" i="19"/>
  <c r="E51" i="19"/>
  <c r="F81" i="18"/>
  <c r="E81" i="18"/>
  <c r="F77" i="18"/>
  <c r="E77" i="18"/>
  <c r="F99" i="17"/>
  <c r="F101" i="17" s="1"/>
  <c r="E99" i="17"/>
  <c r="F94" i="17"/>
  <c r="E94" i="17"/>
  <c r="E103" i="17" s="1"/>
  <c r="F53" i="16"/>
  <c r="E53" i="16"/>
  <c r="F49" i="16"/>
  <c r="E49" i="16"/>
  <c r="F36" i="16"/>
  <c r="E36" i="16"/>
  <c r="F60" i="15"/>
  <c r="E60" i="15"/>
  <c r="F56" i="15"/>
  <c r="E56" i="15"/>
  <c r="F40" i="15"/>
  <c r="E40" i="15"/>
  <c r="F35" i="15"/>
  <c r="F62" i="15" s="1"/>
  <c r="E35" i="15"/>
  <c r="F58" i="14"/>
  <c r="E58" i="14"/>
  <c r="F54" i="14"/>
  <c r="F60" i="14" s="1"/>
  <c r="E54" i="14"/>
  <c r="E60" i="14" s="1"/>
  <c r="F50" i="14"/>
  <c r="E50" i="14"/>
  <c r="F82" i="13"/>
  <c r="F78" i="13"/>
  <c r="E78" i="13"/>
  <c r="F73" i="13"/>
  <c r="E73" i="13"/>
  <c r="F68" i="13"/>
  <c r="E68" i="13"/>
  <c r="F63" i="13"/>
  <c r="E63" i="13"/>
  <c r="H56" i="13"/>
  <c r="G56" i="13"/>
  <c r="H52" i="13"/>
  <c r="D105" i="13"/>
  <c r="G52" i="13"/>
  <c r="F52" i="13"/>
  <c r="E52" i="13"/>
  <c r="F86" i="12"/>
  <c r="E86" i="12"/>
  <c r="F79" i="12"/>
  <c r="E79" i="12"/>
  <c r="F74" i="12"/>
  <c r="E74" i="12"/>
  <c r="F68" i="12"/>
  <c r="E68" i="12"/>
  <c r="F58" i="12"/>
  <c r="E58" i="12"/>
  <c r="F53" i="12"/>
  <c r="E53" i="12"/>
  <c r="F82" i="11"/>
  <c r="F78" i="11"/>
  <c r="E78" i="11"/>
  <c r="F72" i="11"/>
  <c r="E72" i="11"/>
  <c r="H66" i="11"/>
  <c r="D111" i="11" s="1"/>
  <c r="G66" i="11"/>
  <c r="F66" i="11"/>
  <c r="E66" i="11"/>
  <c r="E84" i="11" s="1"/>
  <c r="E50" i="23" l="1"/>
  <c r="E83" i="18"/>
  <c r="F61" i="26"/>
  <c r="E62" i="14"/>
  <c r="E80" i="11"/>
  <c r="F90" i="12"/>
  <c r="F80" i="13"/>
  <c r="E80" i="13"/>
  <c r="F85" i="18"/>
  <c r="F48" i="23"/>
  <c r="E59" i="25"/>
  <c r="E65" i="27"/>
  <c r="F64" i="15"/>
  <c r="E90" i="12"/>
  <c r="E38" i="20"/>
  <c r="F80" i="11"/>
  <c r="F103" i="17"/>
  <c r="E54" i="22"/>
  <c r="E63" i="27"/>
  <c r="F55" i="16"/>
  <c r="E64" i="15"/>
  <c r="E55" i="16"/>
  <c r="F69" i="21"/>
  <c r="F63" i="27"/>
  <c r="F57" i="25"/>
  <c r="E57" i="25"/>
  <c r="E69" i="21"/>
  <c r="E56" i="22"/>
  <c r="F56" i="22"/>
  <c r="F54" i="22"/>
  <c r="F36" i="20"/>
  <c r="E64" i="19"/>
  <c r="F62" i="19"/>
  <c r="E62" i="19"/>
  <c r="F64" i="19"/>
  <c r="E85" i="18"/>
  <c r="F84" i="13"/>
  <c r="E47" i="24"/>
  <c r="E48" i="23"/>
  <c r="E71" i="21"/>
  <c r="F71" i="21"/>
  <c r="F83" i="18"/>
  <c r="E101" i="17"/>
  <c r="F57" i="16"/>
  <c r="E57" i="16"/>
  <c r="E62" i="15"/>
  <c r="F62" i="14"/>
  <c r="E84" i="13"/>
  <c r="F88" i="12"/>
  <c r="E88" i="12"/>
  <c r="F84" i="11"/>
</calcChain>
</file>

<file path=xl/sharedStrings.xml><?xml version="1.0" encoding="utf-8"?>
<sst xmlns="http://schemas.openxmlformats.org/spreadsheetml/2006/main" count="5059" uniqueCount="1222">
  <si>
    <t>Name of the Instrument</t>
  </si>
  <si>
    <t>Quantity</t>
  </si>
  <si>
    <t>ISIN Number</t>
  </si>
  <si>
    <t>% to Net Assets</t>
  </si>
  <si>
    <t>Industry Classification / Rating</t>
  </si>
  <si>
    <t>YTM</t>
  </si>
  <si>
    <t>Market Value (including accrued interest, if any) (Rs. in Lakhs)</t>
  </si>
  <si>
    <t>Portfolio Statement as on February 29, 2024</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</si>
  <si>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</si>
  <si>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</si>
  <si>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</si>
  <si>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</si>
  <si>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</si>
  <si>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</si>
  <si>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</si>
  <si>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</si>
  <si>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</si>
  <si>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</si>
  <si>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</si>
  <si>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</si>
  <si>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</si>
  <si>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</si>
  <si>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Feeder - Franklin U.S. Opportunities Fund</t>
  </si>
  <si>
    <t>Money Market Instruments</t>
  </si>
  <si>
    <t>Certificate of Deposit</t>
  </si>
  <si>
    <t>IND A1+</t>
  </si>
  <si>
    <t>State Bank Of India (15-Mar-2024) **</t>
  </si>
  <si>
    <t>INE062A16481</t>
  </si>
  <si>
    <t>CRISIL A1+</t>
  </si>
  <si>
    <t>Sub Total</t>
  </si>
  <si>
    <t>Commercial Paper</t>
  </si>
  <si>
    <t>ICICI Securities Ltd (18-Mar-2024) **@</t>
  </si>
  <si>
    <t>INE763G14RA9</t>
  </si>
  <si>
    <t>Treasury Bill</t>
  </si>
  <si>
    <t>Mutual Fund Units</t>
  </si>
  <si>
    <t>Total</t>
  </si>
  <si>
    <t>Net Assets</t>
  </si>
  <si>
    <t>Call, Cash &amp; Other Assets</t>
  </si>
  <si>
    <t>@ Listed</t>
  </si>
  <si>
    <t>** Non- Traded Scrips</t>
  </si>
  <si>
    <t>Notes</t>
  </si>
  <si>
    <t>a) NAV at the beginning and at the end of the Half-year ended 29-Feb-2024</t>
  </si>
  <si>
    <t xml:space="preserve">      Plan/Option</t>
  </si>
  <si>
    <t>As on 29-Feb-2024</t>
  </si>
  <si>
    <t>As on 31-Aug-2023</t>
  </si>
  <si>
    <t>b) Aggregate Distributions declared during the Half - year ended 29-Feb-2024</t>
  </si>
  <si>
    <t>Plan Name</t>
  </si>
  <si>
    <t>Distributions per unit (Rs.)+++</t>
  </si>
  <si>
    <t>+++ Distribution payouts/ re-investments are subject to deduction of TDS at the applicable rates.</t>
  </si>
  <si>
    <t>IDCW - Income Distribution cum capital withdrawal</t>
  </si>
  <si>
    <t>(In Years)</t>
  </si>
  <si>
    <t>Nil</t>
  </si>
  <si>
    <t>364 DTB (23-Jan-2025)</t>
  </si>
  <si>
    <t>IN002023Z455</t>
  </si>
  <si>
    <t>Government Securities</t>
  </si>
  <si>
    <t>7.37% GOI 2028 (23-Oct-2028)</t>
  </si>
  <si>
    <t>IN0020230101</t>
  </si>
  <si>
    <t>SOVEREIGN</t>
  </si>
  <si>
    <t>7.18% GOI 2033 (14-Aug-2033)</t>
  </si>
  <si>
    <t>IN0020230085</t>
  </si>
  <si>
    <t>Debt Instruments</t>
  </si>
  <si>
    <t>(a) Listed / awaiting listing on Stock Exchanges</t>
  </si>
  <si>
    <t>CRISIL AAA</t>
  </si>
  <si>
    <t>ICRA AAA</t>
  </si>
  <si>
    <t xml:space="preserve">      Growth Plan</t>
  </si>
  <si>
    <t xml:space="preserve">      Direct Growth Plan</t>
  </si>
  <si>
    <t xml:space="preserve">      Monthly IDCW Plan</t>
  </si>
  <si>
    <t xml:space="preserve">      Quarterly IDCW Plan</t>
  </si>
  <si>
    <t xml:space="preserve">      Direct Monthly IDCW Plan</t>
  </si>
  <si>
    <t xml:space="preserve">      Direct Quarterly IDCW Plan</t>
  </si>
  <si>
    <t xml:space="preserve">      IDCW Plan</t>
  </si>
  <si>
    <t xml:space="preserve">      Direct IDCW Plan</t>
  </si>
  <si>
    <t>91 DTB (25-Apr-2024)</t>
  </si>
  <si>
    <t>IN002023X443</t>
  </si>
  <si>
    <t>Equity &amp; Equity related</t>
  </si>
  <si>
    <t>ICICI Bank Ltd</t>
  </si>
  <si>
    <t>INE090A01021</t>
  </si>
  <si>
    <t>Banks</t>
  </si>
  <si>
    <t>HDFC Bank Ltd</t>
  </si>
  <si>
    <t>INE040A01034</t>
  </si>
  <si>
    <t>Infosys Ltd</t>
  </si>
  <si>
    <t>INE009A01021</t>
  </si>
  <si>
    <t>IT - Software</t>
  </si>
  <si>
    <t>Larsen &amp; Toubro Ltd</t>
  </si>
  <si>
    <t>INE018A01030</t>
  </si>
  <si>
    <t>Construction</t>
  </si>
  <si>
    <t>Sun Pharmaceutical Industries Ltd</t>
  </si>
  <si>
    <t>INE044A01036</t>
  </si>
  <si>
    <t>Pharmaceuticals &amp; Biotechnology</t>
  </si>
  <si>
    <t>Reliance Industries Ltd</t>
  </si>
  <si>
    <t>INE002A01018</t>
  </si>
  <si>
    <t>Petroleum Products</t>
  </si>
  <si>
    <t>Tata Motors Ltd</t>
  </si>
  <si>
    <t>INE155A01022</t>
  </si>
  <si>
    <t>Automobiles</t>
  </si>
  <si>
    <t>Axis Bank Ltd</t>
  </si>
  <si>
    <t>INE238A01034</t>
  </si>
  <si>
    <t>HCL Technologies Ltd</t>
  </si>
  <si>
    <t>INE860A01027</t>
  </si>
  <si>
    <t>State Bank of India</t>
  </si>
  <si>
    <t>INE062A01020</t>
  </si>
  <si>
    <t>Kirloskar Oil Engines Ltd</t>
  </si>
  <si>
    <t>INE146L01010</t>
  </si>
  <si>
    <t>Industrial Products</t>
  </si>
  <si>
    <t>Bharti Airtel Ltd</t>
  </si>
  <si>
    <t>INE397D01024</t>
  </si>
  <si>
    <t>Telecom - Services</t>
  </si>
  <si>
    <t>Zomato Ltd</t>
  </si>
  <si>
    <t>INE758T01015</t>
  </si>
  <si>
    <t>Retailing</t>
  </si>
  <si>
    <t>NTPC Ltd</t>
  </si>
  <si>
    <t>INE733E01010</t>
  </si>
  <si>
    <t>Power</t>
  </si>
  <si>
    <t>Bharat Electronics Ltd</t>
  </si>
  <si>
    <t>INE263A01024</t>
  </si>
  <si>
    <t>Aerospace &amp; Defense</t>
  </si>
  <si>
    <t>IndusInd Bank Ltd</t>
  </si>
  <si>
    <t>INE095A01012</t>
  </si>
  <si>
    <t>GAIL (India) Ltd</t>
  </si>
  <si>
    <t>INE129A01019</t>
  </si>
  <si>
    <t>Gas</t>
  </si>
  <si>
    <t>United Spirits Ltd</t>
  </si>
  <si>
    <t>INE854D01024</t>
  </si>
  <si>
    <t>Beverages</t>
  </si>
  <si>
    <t>Sapphire Foods India Ltd</t>
  </si>
  <si>
    <t>INE806T01012</t>
  </si>
  <si>
    <t>Leisure Services</t>
  </si>
  <si>
    <t>Tata Steel Ltd</t>
  </si>
  <si>
    <t>INE081A01020</t>
  </si>
  <si>
    <t>Ferrous Metals</t>
  </si>
  <si>
    <t>Oil &amp; Natural Gas Corporation Ltd</t>
  </si>
  <si>
    <t>INE213A01029</t>
  </si>
  <si>
    <t>Oil</t>
  </si>
  <si>
    <t>Marico Ltd</t>
  </si>
  <si>
    <t>INE196A01026</t>
  </si>
  <si>
    <t>Agricultural Food &amp; Other Products</t>
  </si>
  <si>
    <t>Container Corporation Of India Ltd</t>
  </si>
  <si>
    <t>INE111A01025</t>
  </si>
  <si>
    <t>Transport Services</t>
  </si>
  <si>
    <t>PB Fintech Ltd</t>
  </si>
  <si>
    <t>INE417T01026</t>
  </si>
  <si>
    <t>Financial Technology (Fintech)</t>
  </si>
  <si>
    <t>Maruti Suzuki India Ltd</t>
  </si>
  <si>
    <t>INE585B01010</t>
  </si>
  <si>
    <t>Tech Mahindra Ltd</t>
  </si>
  <si>
    <t>INE669C01036</t>
  </si>
  <si>
    <t>Crompton Greaves Consumer Electricals Ltd</t>
  </si>
  <si>
    <t>INE299U01018</t>
  </si>
  <si>
    <t>Consumer Durables</t>
  </si>
  <si>
    <t>ICICI Prudential Life Insurance Co Ltd</t>
  </si>
  <si>
    <t>INE726G01019</t>
  </si>
  <si>
    <t>Insurance</t>
  </si>
  <si>
    <t>Affle India Ltd</t>
  </si>
  <si>
    <t>INE00WC01027</t>
  </si>
  <si>
    <t>IT - Services</t>
  </si>
  <si>
    <t>Hindustan Aeronautics Ltd</t>
  </si>
  <si>
    <t>INE066F01020</t>
  </si>
  <si>
    <t>Jubilant Foodworks Ltd</t>
  </si>
  <si>
    <t>INE797F01020</t>
  </si>
  <si>
    <t>Alkem Laboratories Ltd</t>
  </si>
  <si>
    <t>INE540L01014</t>
  </si>
  <si>
    <t>SBI Cards and Payment Services Ltd</t>
  </si>
  <si>
    <t>INE018E01016</t>
  </si>
  <si>
    <t>Finance</t>
  </si>
  <si>
    <t>Nuvoco Vistas Corporation Ltd</t>
  </si>
  <si>
    <t>INE118D01016</t>
  </si>
  <si>
    <t>Cement &amp; Cement Products</t>
  </si>
  <si>
    <t>Eris Lifesciences Ltd</t>
  </si>
  <si>
    <t>INE406M01024</t>
  </si>
  <si>
    <t>Voltas Ltd</t>
  </si>
  <si>
    <t>INE226A01021</t>
  </si>
  <si>
    <t>Ultratech Cement Ltd</t>
  </si>
  <si>
    <t>INE481G01011</t>
  </si>
  <si>
    <t>Teamlease Services Ltd</t>
  </si>
  <si>
    <t>INE985S01024</t>
  </si>
  <si>
    <t>Commercial Services &amp; Supplies</t>
  </si>
  <si>
    <t>Apeejay Surrendra Park Hotels Ltd</t>
  </si>
  <si>
    <t>INE988S01028</t>
  </si>
  <si>
    <t>Metropolis Healthcare Ltd</t>
  </si>
  <si>
    <t>INE112L01020</t>
  </si>
  <si>
    <t>Healthcare Services</t>
  </si>
  <si>
    <t>Westlife Foodworld Ltd</t>
  </si>
  <si>
    <t>INE274F01020</t>
  </si>
  <si>
    <t>Jyothy Labs Ltd</t>
  </si>
  <si>
    <t>INE668F01031</t>
  </si>
  <si>
    <t>Household Products</t>
  </si>
  <si>
    <t>Amber Enterprises India Ltd</t>
  </si>
  <si>
    <t>INE371P01015</t>
  </si>
  <si>
    <t>Shankara Building Products Ltd</t>
  </si>
  <si>
    <t>INE274V01019</t>
  </si>
  <si>
    <t>7.90% Bajaj Housing Finance Ltd (28-Apr-2028) **</t>
  </si>
  <si>
    <t>INE377Y07417</t>
  </si>
  <si>
    <t>8.10% Mahindra &amp; Mahindra Financial Services Ltd (21-May-2026) **</t>
  </si>
  <si>
    <t>INE774D07UX3</t>
  </si>
  <si>
    <t>7.50% National Bank For Agriculture &amp; Rural Development (31-Aug-2026)</t>
  </si>
  <si>
    <t>INE261F08EA6</t>
  </si>
  <si>
    <t>Axis Bank Ltd (14-Mar-2024) **</t>
  </si>
  <si>
    <t>INE238AD6389</t>
  </si>
  <si>
    <t>HDFC Bank Ltd (22-Mar-2024) **@</t>
  </si>
  <si>
    <t>INE040A14268</t>
  </si>
  <si>
    <t>5.63% GOI 2026 (12-Apr-2026)</t>
  </si>
  <si>
    <t>IN0020210012</t>
  </si>
  <si>
    <t>5.74% GOI 2026 (15-Nov-2026)</t>
  </si>
  <si>
    <t>IN0020210186</t>
  </si>
  <si>
    <t>5.15% GOI 2025 (09-Nov-2025)</t>
  </si>
  <si>
    <t>IN0020200278</t>
  </si>
  <si>
    <t>7.06% GOI 2028 (10-Apr-2028)</t>
  </si>
  <si>
    <t>IN0020230010</t>
  </si>
  <si>
    <t>% to Net Assets(Hedged &amp; Unhedged)</t>
  </si>
  <si>
    <t>Outstanding position in Derivative Instruments (Rs. in Lakhs) Long / (Short)</t>
  </si>
  <si>
    <t>Outstanding derivative exposure as % to net assets Long / (Short)</t>
  </si>
  <si>
    <t>Mahindra &amp; Mahindra Ltd</t>
  </si>
  <si>
    <t>INE101A01026</t>
  </si>
  <si>
    <t>Dr. Reddy's Laboratories Ltd</t>
  </si>
  <si>
    <t>INE089A01023</t>
  </si>
  <si>
    <t>Hindustan Unilever Ltd</t>
  </si>
  <si>
    <t>INE030A01027</t>
  </si>
  <si>
    <t>Diversified Fmcg</t>
  </si>
  <si>
    <t>Bank of Baroda</t>
  </si>
  <si>
    <t>INE028A01039</t>
  </si>
  <si>
    <t>Hindustan Petroleum Corporation Ltd</t>
  </si>
  <si>
    <t>INE094A01015</t>
  </si>
  <si>
    <t>Asian Paints Ltd</t>
  </si>
  <si>
    <t>INE021A01026</t>
  </si>
  <si>
    <t>Trent Ltd</t>
  </si>
  <si>
    <t>INE849A01020</t>
  </si>
  <si>
    <t>Ambuja Cements Ltd</t>
  </si>
  <si>
    <t>INE079A01024</t>
  </si>
  <si>
    <t>Lupin Ltd</t>
  </si>
  <si>
    <t>INE326A01037</t>
  </si>
  <si>
    <t>Havells India Ltd</t>
  </si>
  <si>
    <t>INE176B01034</t>
  </si>
  <si>
    <t>Kotak Mahindra Bank Ltd</t>
  </si>
  <si>
    <t>INE237A01028</t>
  </si>
  <si>
    <t>The India Cements Ltd</t>
  </si>
  <si>
    <t>INE383A01012</t>
  </si>
  <si>
    <t>Bharat Petroleum Corporation Ltd</t>
  </si>
  <si>
    <t>INE029A01011</t>
  </si>
  <si>
    <t>Titan Co Ltd</t>
  </si>
  <si>
    <t>INE280A01028</t>
  </si>
  <si>
    <t>HDFC Life Insurance Co Ltd</t>
  </si>
  <si>
    <t>INE795G01014</t>
  </si>
  <si>
    <t>Indian Oil Corporation Ltd</t>
  </si>
  <si>
    <t>INE242A01010</t>
  </si>
  <si>
    <t>Tata Power Co Ltd</t>
  </si>
  <si>
    <t>INE245A01021</t>
  </si>
  <si>
    <t>ACC Ltd</t>
  </si>
  <si>
    <t>INE012A01025</t>
  </si>
  <si>
    <t>JK Lakshmi Cement Ltd</t>
  </si>
  <si>
    <t>INE786A01032</t>
  </si>
  <si>
    <t>Bajaj Auto Ltd</t>
  </si>
  <si>
    <t>INE917I01010</t>
  </si>
  <si>
    <t>182 DTB (04-Apr-2024)</t>
  </si>
  <si>
    <t>IN002023Y284</t>
  </si>
  <si>
    <t>Margin on Derivatives</t>
  </si>
  <si>
    <t xml:space="preserve">c) Total outstanding position (as at February 29, 2024) in Derivative Instruments (Gross Notional) </t>
  </si>
  <si>
    <t>Rs. 20,306.32 Lacs</t>
  </si>
  <si>
    <t xml:space="preserve">d) Outstanding derivative exposure as % to net assets </t>
  </si>
  <si>
    <t>e) Portfolio Turnover Ratio during the Half - year 29-Feb-2024</t>
  </si>
  <si>
    <t>f) Residual maturity / Average Maturity as on 29-Feb-2024</t>
  </si>
  <si>
    <t xml:space="preserve">g) During the month additional instances of fair valuation/deviation from valuation price provided by the valuation agencies </t>
  </si>
  <si>
    <t>Mahindra &amp; Mahindra Financial Services Ltd</t>
  </si>
  <si>
    <t>INE774D01024</t>
  </si>
  <si>
    <t xml:space="preserve">(b) Unlisted </t>
  </si>
  <si>
    <t>Numero Uno International Ltd ** ^^</t>
  </si>
  <si>
    <t>Globsyn Technologies Ltd ** ^^</t>
  </si>
  <si>
    <t>INE671B01034</t>
  </si>
  <si>
    <t>7.41% Indian Railway Finance Corporation Ltd (15-Oct-2026) **</t>
  </si>
  <si>
    <t>INE053F08312</t>
  </si>
  <si>
    <t>7.61% LIC Housing Finance Ltd (30-Jul-2025) **</t>
  </si>
  <si>
    <t>INE115A07PW7</t>
  </si>
  <si>
    <t>7.40% HDFC Bank Ltd (02-Jun-2025)</t>
  </si>
  <si>
    <t>INE040A08AH8</t>
  </si>
  <si>
    <t>7.38% GOI 2027 (20-Jun-2027)</t>
  </si>
  <si>
    <t>IN0020220037</t>
  </si>
  <si>
    <t>^^ Securities are fair valued</t>
  </si>
  <si>
    <t>c) Portfolio Turnover Ratio during the Half - year 29-Feb-2024</t>
  </si>
  <si>
    <t>d) Residual maturity / Average Maturity as on 29-Feb-2024</t>
  </si>
  <si>
    <t xml:space="preserve">e) During the month additional instances of fair valuation/deviation from valuation price provided by the valuation agencies </t>
  </si>
  <si>
    <t>b) Index Futures</t>
  </si>
  <si>
    <t>Rs. 33,041.31 Lacs</t>
  </si>
  <si>
    <t>Tata Motors Ltd DVR</t>
  </si>
  <si>
    <t>IN9155A01020</t>
  </si>
  <si>
    <t>Coal India Ltd</t>
  </si>
  <si>
    <t>INE522F01014</t>
  </si>
  <si>
    <t>Consumable Fuels</t>
  </si>
  <si>
    <t>ITC Ltd</t>
  </si>
  <si>
    <t>INE154A01025</t>
  </si>
  <si>
    <t>Grasim Industries Ltd</t>
  </si>
  <si>
    <t>INE047A01021</t>
  </si>
  <si>
    <t>Power Grid Corporation of India Ltd</t>
  </si>
  <si>
    <t>INE752E01010</t>
  </si>
  <si>
    <t>Emami Ltd</t>
  </si>
  <si>
    <t>INE548C01032</t>
  </si>
  <si>
    <t>Personal Products</t>
  </si>
  <si>
    <t>City Union Bank Ltd</t>
  </si>
  <si>
    <t>INE491A01021</t>
  </si>
  <si>
    <t>Gujarat State Petronet Ltd</t>
  </si>
  <si>
    <t>INE246F01010</t>
  </si>
  <si>
    <t>DCB Bank Ltd</t>
  </si>
  <si>
    <t>INE503A01015</t>
  </si>
  <si>
    <t>Castrol India Ltd</t>
  </si>
  <si>
    <t>INE172A01027</t>
  </si>
  <si>
    <t>Coromandel International Ltd</t>
  </si>
  <si>
    <t>INE169A01031</t>
  </si>
  <si>
    <t>Fertilizers &amp; Agrochemicals</t>
  </si>
  <si>
    <t>Restaurant Brands Asia Ltd</t>
  </si>
  <si>
    <t>INE07T201019</t>
  </si>
  <si>
    <t>Hindalco Industries Ltd</t>
  </si>
  <si>
    <t>INE038A01020</t>
  </si>
  <si>
    <t>Non - Ferrous Metals</t>
  </si>
  <si>
    <t>Akzo Nobel India Ltd</t>
  </si>
  <si>
    <t>INE133A01011</t>
  </si>
  <si>
    <t>TVS Holdings Ltd</t>
  </si>
  <si>
    <t>INE105A01035</t>
  </si>
  <si>
    <t>Auto Components</t>
  </si>
  <si>
    <t>Cipla Ltd</t>
  </si>
  <si>
    <t>INE059A01026</t>
  </si>
  <si>
    <t>Petronet LNG Ltd</t>
  </si>
  <si>
    <t>INE347G01014</t>
  </si>
  <si>
    <t>IN9047A01011</t>
  </si>
  <si>
    <t>(b) Units of Real Estate Investment Trusts (REITs)</t>
  </si>
  <si>
    <t>Brookfield India Real Estate Trust</t>
  </si>
  <si>
    <t>INE0FDU25010</t>
  </si>
  <si>
    <t>Foreign Equity Securities</t>
  </si>
  <si>
    <t>Cognizant Technology Solutions Corp., A</t>
  </si>
  <si>
    <t>US1924461023</t>
  </si>
  <si>
    <t>Industry Classification</t>
  </si>
  <si>
    <t>NHPC Ltd</t>
  </si>
  <si>
    <t>INE848E01016</t>
  </si>
  <si>
    <t>Tata Consultancy Services Ltd</t>
  </si>
  <si>
    <t>INE467B01029</t>
  </si>
  <si>
    <t>CESC Ltd</t>
  </si>
  <si>
    <t>INE486A01021</t>
  </si>
  <si>
    <t>Colgate Palmolive (India) Ltd</t>
  </si>
  <si>
    <t>INE259A01022</t>
  </si>
  <si>
    <t>360 One Wam Ltd</t>
  </si>
  <si>
    <t>INE466L01038</t>
  </si>
  <si>
    <t>Chambal Fertilizers &amp; Chemicals Ltd</t>
  </si>
  <si>
    <t>INE085A01013</t>
  </si>
  <si>
    <t>Rallis India Ltd</t>
  </si>
  <si>
    <t>INE613A01020</t>
  </si>
  <si>
    <t>Finolex Industries Ltd</t>
  </si>
  <si>
    <t>INE183A01024</t>
  </si>
  <si>
    <t>Embassy Office Parks REIT</t>
  </si>
  <si>
    <t>INE041025011</t>
  </si>
  <si>
    <t>Mediatek Inc</t>
  </si>
  <si>
    <t>TW0002454006</t>
  </si>
  <si>
    <t>IT - Hardware</t>
  </si>
  <si>
    <t>Unilever PLC, (ADR)</t>
  </si>
  <si>
    <t>US9047677045</t>
  </si>
  <si>
    <t>Food Products</t>
  </si>
  <si>
    <t>Novatek Microelectronics Corp. Ltd</t>
  </si>
  <si>
    <t>TW0003034005</t>
  </si>
  <si>
    <t>Hyundai Motor Co Ltd</t>
  </si>
  <si>
    <t>KR7005380001</t>
  </si>
  <si>
    <t>Primax Electronics Ltd</t>
  </si>
  <si>
    <t>TW0004915004</t>
  </si>
  <si>
    <t>Health &amp; Happiness H&amp;H International Holdings Ltd</t>
  </si>
  <si>
    <t>KYG4387E1070</t>
  </si>
  <si>
    <t>Fila Holdings Corp</t>
  </si>
  <si>
    <t>KR7081660003</t>
  </si>
  <si>
    <t>SK Telecom Co Ltd</t>
  </si>
  <si>
    <t>KR7017670001</t>
  </si>
  <si>
    <t>Thai Beverage Pcl</t>
  </si>
  <si>
    <t>TH0902010014</t>
  </si>
  <si>
    <t>Xtep International Holdings Ltd</t>
  </si>
  <si>
    <t>KYG982771092</t>
  </si>
  <si>
    <t>Xinyi Solar Holdings Ltd</t>
  </si>
  <si>
    <t>KYG9829N1025</t>
  </si>
  <si>
    <t>Industrial Manufacturing</t>
  </si>
  <si>
    <t>Hon Hai Precision Industry Co Ltd</t>
  </si>
  <si>
    <t>TW0002317005</t>
  </si>
  <si>
    <t>Foreign Mutual Fund Units</t>
  </si>
  <si>
    <t>YUANTA/P-SHRS TW DVD PLUS ETF</t>
  </si>
  <si>
    <t>TW0000056001</t>
  </si>
  <si>
    <t>Foreign Mutual Fund</t>
  </si>
  <si>
    <t>Indiamart Intermesh Ltd</t>
  </si>
  <si>
    <t>INE933S01016</t>
  </si>
  <si>
    <t>Zensar Technologies Ltd</t>
  </si>
  <si>
    <t>INE520A01027</t>
  </si>
  <si>
    <t>Mphasis Ltd</t>
  </si>
  <si>
    <t>INE356A01018</t>
  </si>
  <si>
    <t>Rategain Travel Technologies Ltd</t>
  </si>
  <si>
    <t>INE0CLI01024</t>
  </si>
  <si>
    <t>Birlasoft Ltd</t>
  </si>
  <si>
    <t>INE836A01035</t>
  </si>
  <si>
    <t>Coforge Ltd</t>
  </si>
  <si>
    <t>INE591G01017</t>
  </si>
  <si>
    <t>Intellect Design Arena Ltd</t>
  </si>
  <si>
    <t>INE306R01017</t>
  </si>
  <si>
    <t>CE Info Systems Ltd</t>
  </si>
  <si>
    <t>INE0BV301023</t>
  </si>
  <si>
    <t>Info Edge (India) Ltd</t>
  </si>
  <si>
    <t>INE663F01024</t>
  </si>
  <si>
    <t>Tata Technologies Ltd</t>
  </si>
  <si>
    <t>INE142M01025</t>
  </si>
  <si>
    <t>Tanla Platforms Ltd</t>
  </si>
  <si>
    <t>INE483C01032</t>
  </si>
  <si>
    <t>Firstsource Solutions Ltd</t>
  </si>
  <si>
    <t>INE684F01012</t>
  </si>
  <si>
    <t>FSN E-Commerce Ventures Ltd</t>
  </si>
  <si>
    <t>INE388Y01029</t>
  </si>
  <si>
    <t>Netweb Technologies India Ltd</t>
  </si>
  <si>
    <t>INE0NT901020</t>
  </si>
  <si>
    <t>Persistent Systems Ltd</t>
  </si>
  <si>
    <t>INE262H01013</t>
  </si>
  <si>
    <t>Cyient Ltd</t>
  </si>
  <si>
    <t>INE136B01020</t>
  </si>
  <si>
    <t>One 97 Communications Ltd</t>
  </si>
  <si>
    <t>INE982J01020</t>
  </si>
  <si>
    <t>eMudhra Ltd</t>
  </si>
  <si>
    <t>INE01QM01018</t>
  </si>
  <si>
    <t>Tracxn Technologies Ltd</t>
  </si>
  <si>
    <t>INE0HMF01019</t>
  </si>
  <si>
    <t>Xelpmoc Design and Tech Ltd</t>
  </si>
  <si>
    <t>INE01P501012</t>
  </si>
  <si>
    <t>Amazon.com INC</t>
  </si>
  <si>
    <t>US0231351067</t>
  </si>
  <si>
    <t>Meta Platforms Inc</t>
  </si>
  <si>
    <t>US30303M1027</t>
  </si>
  <si>
    <t>Freshworks Inc</t>
  </si>
  <si>
    <t>US3580541049</t>
  </si>
  <si>
    <t>Microsoft Corp</t>
  </si>
  <si>
    <t>US5949181045</t>
  </si>
  <si>
    <t>Alphabet Inc</t>
  </si>
  <si>
    <t>US02079K3059</t>
  </si>
  <si>
    <t>Apple Inc</t>
  </si>
  <si>
    <t>US0378331005</t>
  </si>
  <si>
    <t>Alibaba Group Holding Ltd</t>
  </si>
  <si>
    <t>KYG017191142</t>
  </si>
  <si>
    <t>Tencent Holdings Ltd</t>
  </si>
  <si>
    <t>KYG875721634</t>
  </si>
  <si>
    <t>Zoom Video Communications Inc</t>
  </si>
  <si>
    <t>US98980L1017</t>
  </si>
  <si>
    <t>Franklin Technology Fund, Class I (Acc)</t>
  </si>
  <si>
    <t>LU0626261944</t>
  </si>
  <si>
    <t>Equitas Small Finance Bank Ltd</t>
  </si>
  <si>
    <t>INE063P01018</t>
  </si>
  <si>
    <t>Brigade Enterprises Ltd</t>
  </si>
  <si>
    <t>INE791I01019</t>
  </si>
  <si>
    <t>Realty</t>
  </si>
  <si>
    <t>Kalyan Jewellers India Ltd</t>
  </si>
  <si>
    <t>INE303R01014</t>
  </si>
  <si>
    <t>Multi Commodity Exchange Of India Ltd</t>
  </si>
  <si>
    <t>INE745G01035</t>
  </si>
  <si>
    <t>Capital Markets</t>
  </si>
  <si>
    <t>Deepak Nitrite Ltd</t>
  </si>
  <si>
    <t>INE288B01029</t>
  </si>
  <si>
    <t>Chemicals &amp; Petrochemicals</t>
  </si>
  <si>
    <t>KPIT Technologies Ltd</t>
  </si>
  <si>
    <t>INE04I401011</t>
  </si>
  <si>
    <t>Karur Vysya Bank Ltd</t>
  </si>
  <si>
    <t>INE036D01028</t>
  </si>
  <si>
    <t>J.B. Chemicals &amp; Pharmaceuticals Ltd</t>
  </si>
  <si>
    <t>INE572A01036</t>
  </si>
  <si>
    <t>Ahluwalia Contracts (India) Ltd</t>
  </si>
  <si>
    <t>INE758C01029</t>
  </si>
  <si>
    <t>Sobha Ltd</t>
  </si>
  <si>
    <t>INE671H01015</t>
  </si>
  <si>
    <t>Aster DM Healthcare Ltd</t>
  </si>
  <si>
    <t>INE914M01019</t>
  </si>
  <si>
    <t>Blue Star Ltd</t>
  </si>
  <si>
    <t>INE472A01039</t>
  </si>
  <si>
    <t>Carborundum Universal Ltd</t>
  </si>
  <si>
    <t>INE120A01034</t>
  </si>
  <si>
    <t>CCL Products (India) Ltd</t>
  </si>
  <si>
    <t>INE421D01022</t>
  </si>
  <si>
    <t>Tube Investments of India Ltd</t>
  </si>
  <si>
    <t>INE974X01010</t>
  </si>
  <si>
    <t>K.P.R. Mill Ltd</t>
  </si>
  <si>
    <t>INE930H01031</t>
  </si>
  <si>
    <t>Textiles &amp; Apparels</t>
  </si>
  <si>
    <t>Gateway Distriparks Ltd</t>
  </si>
  <si>
    <t>INE079J01017</t>
  </si>
  <si>
    <t>Chemplast Sanmar Ltd</t>
  </si>
  <si>
    <t>INE488A01050</t>
  </si>
  <si>
    <t>Syrma SGS Technology Ltd</t>
  </si>
  <si>
    <t>INE0DYJ01015</t>
  </si>
  <si>
    <t>KNR Constructions Ltd</t>
  </si>
  <si>
    <t>INE634I01029</t>
  </si>
  <si>
    <t>Techno Electric &amp; Engineering Co Ltd</t>
  </si>
  <si>
    <t>INE285K01026</t>
  </si>
  <si>
    <t>Exide Industries Ltd</t>
  </si>
  <si>
    <t>INE302A01020</t>
  </si>
  <si>
    <t>Lemon Tree Hotels Ltd</t>
  </si>
  <si>
    <t>INE970X01018</t>
  </si>
  <si>
    <t>Finolex Cables Ltd</t>
  </si>
  <si>
    <t>INE235A01022</t>
  </si>
  <si>
    <t>Data Patterns India Ltd</t>
  </si>
  <si>
    <t>INE0IX101010</t>
  </si>
  <si>
    <t>Ion Exchange (India) Ltd</t>
  </si>
  <si>
    <t>INE570A01022</t>
  </si>
  <si>
    <t>Mrs Bectors Food Specialities Ltd</t>
  </si>
  <si>
    <t>INE495P01012</t>
  </si>
  <si>
    <t>Nesco Ltd</t>
  </si>
  <si>
    <t>INE317F01035</t>
  </si>
  <si>
    <t>Cholamandalam Financial Holdings Ltd</t>
  </si>
  <si>
    <t>INE149A01033</t>
  </si>
  <si>
    <t>Praj Industries Ltd</t>
  </si>
  <si>
    <t>INE074A01025</t>
  </si>
  <si>
    <t>Titagarh Rail Systems Ltd</t>
  </si>
  <si>
    <t>INE615H01020</t>
  </si>
  <si>
    <t>Apollo Pipes Ltd</t>
  </si>
  <si>
    <t>INE126J01016</t>
  </si>
  <si>
    <t>Anand Rathi Wealth Ltd</t>
  </si>
  <si>
    <t>INE463V01026</t>
  </si>
  <si>
    <t>Pricol Ltd</t>
  </si>
  <si>
    <t>INE726V01018</t>
  </si>
  <si>
    <t>Tega Industries Ltd</t>
  </si>
  <si>
    <t>INE011K01018</t>
  </si>
  <si>
    <t>GHCL Ltd</t>
  </si>
  <si>
    <t>INE539A01019</t>
  </si>
  <si>
    <t>V.I.P. Industries Ltd</t>
  </si>
  <si>
    <t>INE054A01027</t>
  </si>
  <si>
    <t>S J S Enterprises Ltd</t>
  </si>
  <si>
    <t>INE284S01014</t>
  </si>
  <si>
    <t>Kirloskar Pneumatic Co Ltd</t>
  </si>
  <si>
    <t>INE811A01020</t>
  </si>
  <si>
    <t>Elecon Engineering Co Ltd</t>
  </si>
  <si>
    <t>INE205B01023</t>
  </si>
  <si>
    <t>Amara Raja Energy And Mobility Ltd</t>
  </si>
  <si>
    <t>INE885A01032</t>
  </si>
  <si>
    <t>TTK Prestige Ltd</t>
  </si>
  <si>
    <t>INE690A01028</t>
  </si>
  <si>
    <t>MTAR Technologies Ltd</t>
  </si>
  <si>
    <t>INE864I01014</t>
  </si>
  <si>
    <t>TV Today Network Ltd</t>
  </si>
  <si>
    <t>INE038F01029</t>
  </si>
  <si>
    <t>Entertainment</t>
  </si>
  <si>
    <t>NCC Ltd</t>
  </si>
  <si>
    <t>INE868B01028</t>
  </si>
  <si>
    <t>Hitachi Energy India Ltd</t>
  </si>
  <si>
    <t>INE07Y701011</t>
  </si>
  <si>
    <t>Electrical Equipment</t>
  </si>
  <si>
    <t>Ujjivan Small Finance Bank Ltd</t>
  </si>
  <si>
    <t>INE551W01018</t>
  </si>
  <si>
    <t>Fusion Micro Finance Ltd</t>
  </si>
  <si>
    <t>INE139R01012</t>
  </si>
  <si>
    <t>Indoco Remedies Ltd</t>
  </si>
  <si>
    <t>INE873D01024</t>
  </si>
  <si>
    <t>Devyani International Ltd</t>
  </si>
  <si>
    <t>INE872J01023</t>
  </si>
  <si>
    <t>Vishnu Chemicals Ltd</t>
  </si>
  <si>
    <t>INE270I01022</t>
  </si>
  <si>
    <t>Concord Biotech Ltd</t>
  </si>
  <si>
    <t>INE338H01029</t>
  </si>
  <si>
    <t>Kirloskar Brothers Ltd</t>
  </si>
  <si>
    <t>INE732A01036</t>
  </si>
  <si>
    <t>Symphony Ltd</t>
  </si>
  <si>
    <t>INE225D01027</t>
  </si>
  <si>
    <t>S P Apparels Ltd</t>
  </si>
  <si>
    <t>INE212I01016</t>
  </si>
  <si>
    <t>Music Broadcast Ltd (Non- Convertible Preference Shares)</t>
  </si>
  <si>
    <t>INE919I04010</t>
  </si>
  <si>
    <t>SBFC Finance Ltd</t>
  </si>
  <si>
    <t>INE423Y01016</t>
  </si>
  <si>
    <t>Campus Activewear Ltd</t>
  </si>
  <si>
    <t>INE278Y01022</t>
  </si>
  <si>
    <t>Quess Corp Ltd</t>
  </si>
  <si>
    <t>INE615P01015</t>
  </si>
  <si>
    <t>TVS Supply Chain Solutions Ltd</t>
  </si>
  <si>
    <t>INE395N01027</t>
  </si>
  <si>
    <t>Federal Bank Ltd</t>
  </si>
  <si>
    <t>INE171A01029</t>
  </si>
  <si>
    <t>REC Ltd</t>
  </si>
  <si>
    <t>INE020B01018</t>
  </si>
  <si>
    <t>Cummins India Ltd</t>
  </si>
  <si>
    <t>INE298A01020</t>
  </si>
  <si>
    <t>J.K. Cement Ltd</t>
  </si>
  <si>
    <t>INE823G01014</t>
  </si>
  <si>
    <t>Indian Hotels Co Ltd</t>
  </si>
  <si>
    <t>INE053A01029</t>
  </si>
  <si>
    <t>Prestige Estates Projects Ltd</t>
  </si>
  <si>
    <t>INE811K01011</t>
  </si>
  <si>
    <t>IPCA Laboratories Ltd</t>
  </si>
  <si>
    <t>INE571A01038</t>
  </si>
  <si>
    <t>Max Financial Services Ltd</t>
  </si>
  <si>
    <t>INE180A01020</t>
  </si>
  <si>
    <t>Sundram Fasteners Ltd</t>
  </si>
  <si>
    <t>INE387A01021</t>
  </si>
  <si>
    <t>Max Healthcare Institute Ltd</t>
  </si>
  <si>
    <t>INE027H01010</t>
  </si>
  <si>
    <t>CG Power and Industrial Solutions Ltd</t>
  </si>
  <si>
    <t>INE067A01029</t>
  </si>
  <si>
    <t>Apollo Tyres Ltd</t>
  </si>
  <si>
    <t>INE438A01022</t>
  </si>
  <si>
    <t>Phoenix Mills Ltd</t>
  </si>
  <si>
    <t>INE211B01039</t>
  </si>
  <si>
    <t>Abbott India Ltd</t>
  </si>
  <si>
    <t>INE358A01014</t>
  </si>
  <si>
    <t>Oberoi Realty Ltd</t>
  </si>
  <si>
    <t>INE093I01010</t>
  </si>
  <si>
    <t>The Ramco Cements Ltd</t>
  </si>
  <si>
    <t>INE331A01037</t>
  </si>
  <si>
    <t>Page Industries Ltd</t>
  </si>
  <si>
    <t>INE761H01022</t>
  </si>
  <si>
    <t>Dixon Technologies (India) Ltd</t>
  </si>
  <si>
    <t>INE935N01020</t>
  </si>
  <si>
    <t>Motherson Sumi Wiring India Ltd</t>
  </si>
  <si>
    <t>INE0FS801015</t>
  </si>
  <si>
    <t>PI Industries Ltd</t>
  </si>
  <si>
    <t>INE603J01030</t>
  </si>
  <si>
    <t>Ajanta Pharma Ltd</t>
  </si>
  <si>
    <t>INE031B01049</t>
  </si>
  <si>
    <t>United Breweries Ltd</t>
  </si>
  <si>
    <t>INE686F01025</t>
  </si>
  <si>
    <t>Escorts Kubota Ltd</t>
  </si>
  <si>
    <t>INE042A01014</t>
  </si>
  <si>
    <t>Agricultural, Commercial &amp; Construction Vehicles</t>
  </si>
  <si>
    <t>SKF India Ltd</t>
  </si>
  <si>
    <t>INE640A01023</t>
  </si>
  <si>
    <t>Endurance Technologies Ltd</t>
  </si>
  <si>
    <t>INE913H01037</t>
  </si>
  <si>
    <t>Laurus Labs Ltd</t>
  </si>
  <si>
    <t>INE947Q01028</t>
  </si>
  <si>
    <t>L&amp;T Finance Holdings Ltd</t>
  </si>
  <si>
    <t>INE498L01015</t>
  </si>
  <si>
    <t>APL Apollo Tubes Ltd</t>
  </si>
  <si>
    <t>INE702C01027</t>
  </si>
  <si>
    <t>Kajaria Ceramics Ltd</t>
  </si>
  <si>
    <t>INE217B01036</t>
  </si>
  <si>
    <t>Bharat Forge Ltd</t>
  </si>
  <si>
    <t>INE465A01025</t>
  </si>
  <si>
    <t>Indraprastha Gas Ltd</t>
  </si>
  <si>
    <t>INE203G01027</t>
  </si>
  <si>
    <t>Whirlpool Of India Ltd</t>
  </si>
  <si>
    <t>INE716A01013</t>
  </si>
  <si>
    <t>Bosch Ltd</t>
  </si>
  <si>
    <t>INE323A01026</t>
  </si>
  <si>
    <t>EPL Ltd</t>
  </si>
  <si>
    <t>INE255A01020</t>
  </si>
  <si>
    <t>* Less than 0.01%</t>
  </si>
  <si>
    <t>Piramal Pharma Ltd</t>
  </si>
  <si>
    <t>INE0DK501011</t>
  </si>
  <si>
    <t>TVS Motor Co Ltd</t>
  </si>
  <si>
    <t>INE494B01023</t>
  </si>
  <si>
    <t>Unichem Laboratories Ltd</t>
  </si>
  <si>
    <t>INE351A01035</t>
  </si>
  <si>
    <t>Somany Ceramics Ltd</t>
  </si>
  <si>
    <t>INE355A01028</t>
  </si>
  <si>
    <t>Chennai Interactive Business Services Pvt Ltd ** ^^</t>
  </si>
  <si>
    <t>Analog Devices Inc</t>
  </si>
  <si>
    <t>US0326541051</t>
  </si>
  <si>
    <t>KEI Industries Ltd</t>
  </si>
  <si>
    <t>INE878B01027</t>
  </si>
  <si>
    <t>Samvardhana Motherson International Ltd</t>
  </si>
  <si>
    <t>INE775A01035</t>
  </si>
  <si>
    <t>Interglobe Aviation Ltd</t>
  </si>
  <si>
    <t>INE646L01027</t>
  </si>
  <si>
    <t>Dalmia Bharat Ltd</t>
  </si>
  <si>
    <t>INE00R701025</t>
  </si>
  <si>
    <t>Kansai Nerolac Paints Ltd</t>
  </si>
  <si>
    <t>INE531A01024</t>
  </si>
  <si>
    <t>Aditya Birla Fashion and Retail Ltd</t>
  </si>
  <si>
    <t>INE647O01011</t>
  </si>
  <si>
    <t>Quantum Information Systems ** ^^</t>
  </si>
  <si>
    <t>LIC Housing Finance Ltd</t>
  </si>
  <si>
    <t>INE115A01026</t>
  </si>
  <si>
    <t>Godrej Consumer Products Ltd</t>
  </si>
  <si>
    <t>INE102D01028</t>
  </si>
  <si>
    <t>Delhivery Ltd</t>
  </si>
  <si>
    <t>INE148O01028</t>
  </si>
  <si>
    <t>SBI Life Insurance Co Ltd</t>
  </si>
  <si>
    <t>INE123W01016</t>
  </si>
  <si>
    <t>Ashok Leyland Ltd</t>
  </si>
  <si>
    <t>INE208A01029</t>
  </si>
  <si>
    <t>Apollo Hospitals Enterprise Ltd</t>
  </si>
  <si>
    <t>INE437A01024</t>
  </si>
  <si>
    <t>JSW Infrastructure Ltd</t>
  </si>
  <si>
    <t>INE880J01026</t>
  </si>
  <si>
    <t>Transport Infrastructure</t>
  </si>
  <si>
    <t>India Shelter Finance Corporation Ltd</t>
  </si>
  <si>
    <t>INE922K01024</t>
  </si>
  <si>
    <t>Eicher Motors Ltd</t>
  </si>
  <si>
    <t>INE066A01021</t>
  </si>
  <si>
    <t>Dabur India Ltd</t>
  </si>
  <si>
    <t>INE016A01026</t>
  </si>
  <si>
    <t>Bajaj Finance Ltd</t>
  </si>
  <si>
    <t>INE296A01024</t>
  </si>
  <si>
    <t>Torrent Pharmaceuticals Ltd</t>
  </si>
  <si>
    <t>INE685A01028</t>
  </si>
  <si>
    <t>Mankind Pharma Ltd</t>
  </si>
  <si>
    <t>INE634S01028</t>
  </si>
  <si>
    <t>NRB Bearings Ltd</t>
  </si>
  <si>
    <t>INE349A01021</t>
  </si>
  <si>
    <t>M M Forgings Ltd</t>
  </si>
  <si>
    <t>INE227C01017</t>
  </si>
  <si>
    <t>ITD Cementation India Ltd</t>
  </si>
  <si>
    <t>INE686A01026</t>
  </si>
  <si>
    <t>Tata Consumer Products Ltd</t>
  </si>
  <si>
    <t>INE192A01025</t>
  </si>
  <si>
    <t>Taiwan Semiconductor Manufacturing Co. Ltd</t>
  </si>
  <si>
    <t>TW0002330008</t>
  </si>
  <si>
    <t>Samsung Electronics Co. Ltd</t>
  </si>
  <si>
    <t>KR7005930003</t>
  </si>
  <si>
    <t>AIA Group Ltd</t>
  </si>
  <si>
    <t>HK0000069689</t>
  </si>
  <si>
    <t>SK Hynix Inc</t>
  </si>
  <si>
    <t>KR7000660001</t>
  </si>
  <si>
    <t>Bank Central Asia Tbk Pt</t>
  </si>
  <si>
    <t>ID1000109507</t>
  </si>
  <si>
    <t>ICICI Bank Ltd (ADR)</t>
  </si>
  <si>
    <t>US45104G1040</t>
  </si>
  <si>
    <t>Budweiser Brewing Co APAC Ltd</t>
  </si>
  <si>
    <t>KYG1674K1013</t>
  </si>
  <si>
    <t>Techtronic Industries Co. Ltd</t>
  </si>
  <si>
    <t>HK0669013440</t>
  </si>
  <si>
    <t>SM Investments Corp</t>
  </si>
  <si>
    <t>PHY806761029</t>
  </si>
  <si>
    <t>Sumber Alfaria Trijaya Tbk PT</t>
  </si>
  <si>
    <t>ID1000128705</t>
  </si>
  <si>
    <t>HDFC Bank Ltd (ADR)</t>
  </si>
  <si>
    <t>US40415F1012</t>
  </si>
  <si>
    <t>Minor International Pcl, Fgn.</t>
  </si>
  <si>
    <t>TH0128B10Z17</t>
  </si>
  <si>
    <t>DBS Group Holdings Ltd</t>
  </si>
  <si>
    <t>SG1L01001701</t>
  </si>
  <si>
    <t>Yum China Holdings INC</t>
  </si>
  <si>
    <t>US98850P1093</t>
  </si>
  <si>
    <t>Midea Group Co Ltd</t>
  </si>
  <si>
    <t>CNE100001QQ5</t>
  </si>
  <si>
    <t>China Merchants Bank Co Ltd</t>
  </si>
  <si>
    <t>CNE1000002M1</t>
  </si>
  <si>
    <t>LG Chem Ltd</t>
  </si>
  <si>
    <t>KR7051910008</t>
  </si>
  <si>
    <t>China Mengniu Dairy Co. Ltd</t>
  </si>
  <si>
    <t>KYG210961051</t>
  </si>
  <si>
    <t>Agricultural Food &amp; other Products</t>
  </si>
  <si>
    <t>Samsung Sdi Co Ltd</t>
  </si>
  <si>
    <t>KR7006400006</t>
  </si>
  <si>
    <t>Hong Kong Exchanges And Clearing Ltd</t>
  </si>
  <si>
    <t>HK0388045442</t>
  </si>
  <si>
    <t>Semen Indonesia (Persero) Tbk PT</t>
  </si>
  <si>
    <t>ID1000106800</t>
  </si>
  <si>
    <t>Ping An Insurance (Group) Co. Of China Ltd, H</t>
  </si>
  <si>
    <t>CNE1000003X6</t>
  </si>
  <si>
    <t>Shenzhen Inovance Technology Co Ltd</t>
  </si>
  <si>
    <t>CNE100000V46</t>
  </si>
  <si>
    <t>Meituan</t>
  </si>
  <si>
    <t>KYG596691041</t>
  </si>
  <si>
    <t>Bank Rakyat Indonesia Persero Tbk Pt</t>
  </si>
  <si>
    <t>ID1000118201</t>
  </si>
  <si>
    <t>Bangkok Dusit Medical Services Pcl</t>
  </si>
  <si>
    <t>TH0264A10Z12</t>
  </si>
  <si>
    <t>SF Holding Co Ltd</t>
  </si>
  <si>
    <t>CNE100000L63</t>
  </si>
  <si>
    <t>Infosys Ltd (ADR)</t>
  </si>
  <si>
    <t>US4567881085</t>
  </si>
  <si>
    <t>Makemytrip Ltd</t>
  </si>
  <si>
    <t>MU0295S00016</t>
  </si>
  <si>
    <t>Adani Enterprises Ltd</t>
  </si>
  <si>
    <t>INE423A01024</t>
  </si>
  <si>
    <t>Metals &amp; Minerals Trading</t>
  </si>
  <si>
    <t>Adani Ports and Special Economic Zone Ltd</t>
  </si>
  <si>
    <t>INE742F01042</t>
  </si>
  <si>
    <t>Nestle India Ltd</t>
  </si>
  <si>
    <t>INE239A01024</t>
  </si>
  <si>
    <t>Bajaj Finserv Ltd</t>
  </si>
  <si>
    <t>INE918I01026</t>
  </si>
  <si>
    <t>JSW Steel Ltd</t>
  </si>
  <si>
    <t>INE019A01038</t>
  </si>
  <si>
    <t>Wipro Ltd</t>
  </si>
  <si>
    <t>INE075A01022</t>
  </si>
  <si>
    <t>Britannia Industries Ltd</t>
  </si>
  <si>
    <t>INE216A01030</t>
  </si>
  <si>
    <t>Hero MotoCorp Ltd</t>
  </si>
  <si>
    <t>INE158A01026</t>
  </si>
  <si>
    <t>Ltimindtree Ltd</t>
  </si>
  <si>
    <t>INE214T01019</t>
  </si>
  <si>
    <t>Divi's Laboratories Ltd</t>
  </si>
  <si>
    <t>INE361B01024</t>
  </si>
  <si>
    <t>UPL Ltd</t>
  </si>
  <si>
    <t>INE628A01036</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</si>
  <si>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</si>
  <si>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</si>
  <si>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</si>
  <si>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</si>
  <si>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</si>
  <si>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</si>
  <si>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</si>
  <si>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</si>
  <si>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INF109K013N3</t>
  </si>
  <si>
    <t>INF200K01VE4</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</si>
  <si>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</si>
  <si>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</si>
  <si>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</si>
  <si>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</si>
  <si>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</si>
  <si>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</si>
  <si>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</si>
  <si>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</si>
  <si>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</si>
  <si>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</si>
  <si>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 xml:space="preserve">i) Risk-o-meter </t>
  </si>
  <si>
    <t>Primary Benchmark: Nifty Equity Savings Index</t>
  </si>
  <si>
    <t>Risk level based on portfolio as on February 29, 2024</t>
  </si>
  <si>
    <t>Risk level of primary benchmark as on February 29, 2024</t>
  </si>
  <si>
    <t xml:space="preserve">f) Risk-o-meter </t>
  </si>
  <si>
    <t>Primary Benchmark: CRISIL Hybrid 35+65 - Aggressive Index</t>
  </si>
  <si>
    <t>Primary Benchmark: Nifty 50 Hybrid Composite Debt 50:50 Index</t>
  </si>
  <si>
    <t xml:space="preserve">e) Risk-o-meter </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</si>
  <si>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</si>
  <si>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</si>
  <si>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</si>
  <si>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</si>
  <si>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</si>
  <si>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</si>
  <si>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</si>
  <si>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</si>
  <si>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</si>
  <si>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</si>
  <si>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</si>
  <si>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</si>
  <si>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</si>
  <si>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</si>
  <si>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</si>
  <si>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</si>
  <si>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</si>
  <si>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</si>
  <si>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</si>
  <si>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</si>
  <si>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 All Plans under Franklin India Life Stage Fund of Funds (FILSF) were merged with Franklin India Dynamic Asset Allocation Fund of Funds (FIDAAF) as on December 19, 2022.</t>
  </si>
  <si>
    <t xml:space="preserve">d) During the month additional instances of fair valuation/deviation from valuation price provided by the valuation agencies </t>
  </si>
  <si>
    <t>Risk level of tier-1 benchmark  as on February 29, 2024</t>
  </si>
  <si>
    <t>Risk level of tier-2 benchmark  as on February 29, 2024</t>
  </si>
  <si>
    <t>Foreign ETF</t>
  </si>
  <si>
    <t>ISIN</t>
  </si>
  <si>
    <t>Qunatity Lent</t>
  </si>
  <si>
    <t>Market Value (Rs in Lakhs)</t>
  </si>
  <si>
    <t>e) Details of securities lent under Securities Lending and Borrowing as on February 29, 2024</t>
  </si>
  <si>
    <t>Franklin India Flexi Cap Fund ( Formerly known as Franklin India Equity Fund) ^</t>
  </si>
  <si>
    <t>Franklin India NSE Nifty 50 Index Fund (Formerly known as Franklin India Index Fund – NSE Nifty Plan) ^</t>
  </si>
  <si>
    <t>Franklin India ELSS Tax Saver Fund (Formerly known as Franklin India TAXSHIELD) ^</t>
  </si>
  <si>
    <t>Franklin India Feeder - Templeton European Opportunities Fund</t>
  </si>
  <si>
    <t>ICICI Prudential Short Term Fund Direct - Growth Plan</t>
  </si>
  <si>
    <t>SBI Short Term Debt Fund Direct - Growth Plan</t>
  </si>
  <si>
    <t>$$$ This scheme is under winding-up and SBI Funds Management Private Limited has been appointed as the liquidator as per the order of Hon'ble Supreme Court dated February 12, 2021.</t>
  </si>
  <si>
    <t>Franklin India Dynamic Asset Allocation Fund Of Funds **</t>
  </si>
  <si>
    <t>Grasim Industries Ltd - Partly Paid</t>
  </si>
  <si>
    <t>Franklin India Liquid Fund</t>
  </si>
  <si>
    <t>Rating</t>
  </si>
  <si>
    <t>INE115A07NY8</t>
  </si>
  <si>
    <t>8.79% LIC Housing Finance Ltd (05-Mar-2024) **</t>
  </si>
  <si>
    <t>INE038A08124</t>
  </si>
  <si>
    <t>7.60% Hindalco Industries Ltd (18-Mar-2024) **</t>
  </si>
  <si>
    <t>CARE AA+</t>
  </si>
  <si>
    <t>INE514E16CE0</t>
  </si>
  <si>
    <t>Export-Import Bank Of India (14-Mar-2024) **</t>
  </si>
  <si>
    <t>INE040A16DV6</t>
  </si>
  <si>
    <t>HDFC Bank Ltd (11-Mar-2024) **</t>
  </si>
  <si>
    <t>INE556F16AH5</t>
  </si>
  <si>
    <t>Small Industries Development Bank of India (27-Mar-2024) **</t>
  </si>
  <si>
    <t>CARE A1+</t>
  </si>
  <si>
    <t>INE040A16EI1</t>
  </si>
  <si>
    <t>HDFC Bank Ltd (07-Mar-2024) **</t>
  </si>
  <si>
    <t>INE692A16GP9</t>
  </si>
  <si>
    <t>Union Bank of India (15-Mar-2024) **</t>
  </si>
  <si>
    <t>ICRA A1+</t>
  </si>
  <si>
    <t>INE028A16EO4</t>
  </si>
  <si>
    <t>Bank of Baroda (02-May-2024)</t>
  </si>
  <si>
    <t>INE238AD6660</t>
  </si>
  <si>
    <t>Axis Bank Ltd (13-May-2024) **</t>
  </si>
  <si>
    <t>INE028A16EV9</t>
  </si>
  <si>
    <t>Bank of Baroda (21-May-2024) **</t>
  </si>
  <si>
    <t>INE476A16WT6</t>
  </si>
  <si>
    <t>Canara Bank (05-Mar-2024) **</t>
  </si>
  <si>
    <t>INE476A16XM9</t>
  </si>
  <si>
    <t>Canara Bank (08-May-2024) **</t>
  </si>
  <si>
    <t>INE171A16LM1</t>
  </si>
  <si>
    <t>Federal Bank Ltd (07-May-2024) **</t>
  </si>
  <si>
    <t>INE692A16GW5</t>
  </si>
  <si>
    <t>Union Bank of India (22-May-2024) **</t>
  </si>
  <si>
    <t>INE692A16GB9</t>
  </si>
  <si>
    <t>Union Bank of India (05-Mar-2024) **</t>
  </si>
  <si>
    <t>INE562A16LN9</t>
  </si>
  <si>
    <t>Indian Bank (05-Mar-2024)</t>
  </si>
  <si>
    <t>INE514E16CF7</t>
  </si>
  <si>
    <t>Export-Import Bank Of India (15-Mar-2024)</t>
  </si>
  <si>
    <t>INE929O14BH9</t>
  </si>
  <si>
    <t>Reliance Retail Ventures Ltd (22-Mar-2024) **@</t>
  </si>
  <si>
    <t>INE121A14VK4</t>
  </si>
  <si>
    <t>Cholamandalam Investment and Finance Co Ltd (22-Mar-2024) **@</t>
  </si>
  <si>
    <t>INE261F14KO2</t>
  </si>
  <si>
    <t>National Bank For Agriculture &amp; Rural Development (14-Mar-2024) **@</t>
  </si>
  <si>
    <t>INE763G14QB9</t>
  </si>
  <si>
    <t>ICICI Securities Ltd (22-Mar-2024) **@</t>
  </si>
  <si>
    <t>INE824H14NS8</t>
  </si>
  <si>
    <t>Julius Baer Capital (India) Pvt Ltd (12-Apr-2024) **@</t>
  </si>
  <si>
    <t>INE110O14BU9</t>
  </si>
  <si>
    <t>Axis Securities Ltd (19-Apr-2024) **@</t>
  </si>
  <si>
    <t>INE261F14KS3</t>
  </si>
  <si>
    <t>National Bank For Agriculture &amp; Rural Development (25-Apr-2024) **@</t>
  </si>
  <si>
    <t>INE860H142B2</t>
  </si>
  <si>
    <t>Aditya Birla Finance Ltd (25-Apr-2024) **@</t>
  </si>
  <si>
    <t>INE929O14BJ5</t>
  </si>
  <si>
    <t>Reliance Retail Ventures Ltd (15-May-2024) **@</t>
  </si>
  <si>
    <t>INE824H14OG1</t>
  </si>
  <si>
    <t>Julius Baer Capital (India) Pvt Ltd (23-May-2024) **@</t>
  </si>
  <si>
    <t>INE110O14BK0</t>
  </si>
  <si>
    <t>Axis Securities Ltd (07-Mar-2024) **@</t>
  </si>
  <si>
    <t>INE027214514</t>
  </si>
  <si>
    <t>BOB Financial Solutions Ltd (07-Mar-2024) **@</t>
  </si>
  <si>
    <t>INE514E14QW7</t>
  </si>
  <si>
    <t>Export-Import Bank Of India (15-Mar-2024)@</t>
  </si>
  <si>
    <t>IN002023X435</t>
  </si>
  <si>
    <t>91 DTB (18-Apr-2024)</t>
  </si>
  <si>
    <t>IN002023X476</t>
  </si>
  <si>
    <t>91 DTB (16-May-2024)</t>
  </si>
  <si>
    <t>IN002023Y243</t>
  </si>
  <si>
    <t>182 DTB (07-Mar-2024)</t>
  </si>
  <si>
    <t>IN002023Y334</t>
  </si>
  <si>
    <t>182 DTB (09-May-2024)</t>
  </si>
  <si>
    <t>IN002022Z499</t>
  </si>
  <si>
    <t>364 DTB (07-Mar-2024)</t>
  </si>
  <si>
    <t>IN002022Z515</t>
  </si>
  <si>
    <t>364 DTB (22-Mar-2024)</t>
  </si>
  <si>
    <t>Alternative Investment Fund #</t>
  </si>
  <si>
    <t>INF0RQ622028</t>
  </si>
  <si>
    <t>Corporate Debt Market Development Fund Class A2</t>
  </si>
  <si>
    <t>Alternative Investment Fund Units</t>
  </si>
  <si>
    <t># In accordance with SEBI/HO/IMD/PoD2/P/CIR/2023/129 circular dated July 27, 2023, Investment in Corporate Debt Market Development Fund.</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</si>
  <si>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</si>
  <si>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</si>
  <si>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</si>
  <si>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</si>
  <si>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</si>
  <si>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</si>
  <si>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</si>
  <si>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</si>
  <si>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</si>
  <si>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</si>
  <si>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</si>
  <si>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</si>
  <si>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</si>
  <si>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</si>
  <si>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</si>
  <si>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29-Feb-2024</t>
  </si>
  <si>
    <t>e) Risk-o-meter</t>
  </si>
  <si>
    <t>PriMary BenchMark: Tier-1 Index:  CRISIL Liquid Debt B-I Index (The benchMark is renamed from CRISIL Liquid Fund BI Index w.e.f Apr 3, 2023)</t>
  </si>
  <si>
    <t>Tier-2 Index: CRISIL Liquid Debt A-I Index (The benchMark is renamed from CRISIL Liquid Fund AI Index w.e.f Apr 3, 2023)</t>
  </si>
  <si>
    <t>Franklin India Overnight Fund</t>
  </si>
  <si>
    <t>IN002023Y276</t>
  </si>
  <si>
    <t>182 DTB (29-Mar-2024)</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</si>
  <si>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</si>
  <si>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</si>
  <si>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</si>
  <si>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</si>
  <si>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</si>
  <si>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</si>
  <si>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</si>
  <si>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</si>
  <si>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Liquid Overnight Index (The benchMark is renamed from CRISIL Overnight Fund AI Index w.e.f Apr 3, 2023)</t>
  </si>
  <si>
    <t>Franklin India Money Market Fund (formerly known as Franklin India Savings Fund) ^</t>
  </si>
  <si>
    <t>INE160A16OH8</t>
  </si>
  <si>
    <t>Punjab National Bank (31-Jan-2025)</t>
  </si>
  <si>
    <t>INE028A16EX5</t>
  </si>
  <si>
    <t>Bank of Baroda (20-Feb-2025) **</t>
  </si>
  <si>
    <t>INE261F16769</t>
  </si>
  <si>
    <t>National Bank For Agriculture &amp; Rural Development (17-Jan-2025) **</t>
  </si>
  <si>
    <t>INE692A16GZ8</t>
  </si>
  <si>
    <t>Union Bank of India (27-Feb-2025) **</t>
  </si>
  <si>
    <t>INE090A167Z7</t>
  </si>
  <si>
    <t>ICICI Bank Ltd (26-Mar-2024) **</t>
  </si>
  <si>
    <t>INE238AD6579</t>
  </si>
  <si>
    <t>Axis Bank Ltd (29-Nov-2024)</t>
  </si>
  <si>
    <t>INE556F16AN3</t>
  </si>
  <si>
    <t>Small Industries Development Bank of India (18-Dec-2024) **</t>
  </si>
  <si>
    <t>INE476A16XK3</t>
  </si>
  <si>
    <t>Canara Bank (22-Jan-2025) **</t>
  </si>
  <si>
    <t>INE040A16EM3</t>
  </si>
  <si>
    <t>HDFC Bank Ltd (03-Feb-2025) **</t>
  </si>
  <si>
    <t>INE261F16785</t>
  </si>
  <si>
    <t>National Bank For Agriculture &amp; Rural Development (07-Feb-2025)</t>
  </si>
  <si>
    <t>INE040A16EN1</t>
  </si>
  <si>
    <t>HDFC Bank Ltd (20-Feb-2025) **</t>
  </si>
  <si>
    <t>INE092T16WB9</t>
  </si>
  <si>
    <t>IDFC First Bank Ltd (21-Feb-2025) **</t>
  </si>
  <si>
    <t>INE556F16AR4</t>
  </si>
  <si>
    <t>Small Industries Development Bank of India (27-Feb-2025) **</t>
  </si>
  <si>
    <t>INE238AD6421</t>
  </si>
  <si>
    <t>Axis Bank Ltd (15-May-2024) **</t>
  </si>
  <si>
    <t>INE040A16EH3</t>
  </si>
  <si>
    <t>HDFC Bank Ltd (06-Dec-2024) **</t>
  </si>
  <si>
    <t>INE692Q14AY5</t>
  </si>
  <si>
    <t>Toyota Financial Services India Ltd (07-Mar-2024) **@</t>
  </si>
  <si>
    <t>INE975F14YC3</t>
  </si>
  <si>
    <t>Kotak Mahindra Investments Ltd (15-Mar-2024) **@</t>
  </si>
  <si>
    <t>INE115A14EQ9</t>
  </si>
  <si>
    <t>LIC Housing Finance Ltd (17-Dec-2024) **@</t>
  </si>
  <si>
    <t>INE763G14SK6</t>
  </si>
  <si>
    <t>ICICI Securities Ltd (23-Jan-2025) **@</t>
  </si>
  <si>
    <t>INE09OL14EL0</t>
  </si>
  <si>
    <t>Birla Group Holdings Pvt Ltd (07-Feb-2025) **@</t>
  </si>
  <si>
    <t>INE700G14HO3</t>
  </si>
  <si>
    <t>HDFC Securities Ltd (04-Mar-2024) **@</t>
  </si>
  <si>
    <t>IN002023Z380</t>
  </si>
  <si>
    <t>364 DTB (05-Dec-2024)</t>
  </si>
  <si>
    <t>IN002023Z505</t>
  </si>
  <si>
    <t>364 DTB (20-Feb-2025)</t>
  </si>
  <si>
    <t>IN002023Z448</t>
  </si>
  <si>
    <t>364 DTB (16-Jan-2025)</t>
  </si>
  <si>
    <t xml:space="preserve">      Retail Plan Growth Option</t>
  </si>
  <si>
    <t xml:space="preserve">      Retail Plan Daily IDCW Option</t>
  </si>
  <si>
    <t xml:space="preserve">      Retail Plan Weekly IDCW Option *</t>
  </si>
  <si>
    <t>NA</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</si>
  <si>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</si>
  <si>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</si>
  <si>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</si>
  <si>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</si>
  <si>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 *</t>
  </si>
  <si>
    <t xml:space="preserve">      Direct Retail Plan Monthly IDCW Option</t>
  </si>
  <si>
    <t xml:space="preserve">      Direct Retail Plan Quarterly IDCW Option</t>
  </si>
  <si>
    <t>* Allotment date is 07th Nov 2023</t>
  </si>
  <si>
    <t xml:space="preserve">      Retail Plan Weekly IDCW Option</t>
  </si>
  <si>
    <t xml:space="preserve">      Direct Retail Plan Weekly IDCW Option</t>
  </si>
  <si>
    <t xml:space="preserve">PriMary BenchMark: Tier-1 Index: NIFTY Money Market Index B-I </t>
  </si>
  <si>
    <t>Tier-2 Index: NIFTY Money Market Index A-I</t>
  </si>
  <si>
    <t>^ Franklin India Savings Fund is renames as Franklin India Money Market effective May 15, 2023.</t>
  </si>
  <si>
    <t>Franklin India Floating Rate Fund</t>
  </si>
  <si>
    <t>INE020B08CK8</t>
  </si>
  <si>
    <t>6.88% REC Ltd (20-Mar-2025)</t>
  </si>
  <si>
    <t>INE261F08DM3</t>
  </si>
  <si>
    <t>5.96% National Bank For Agriculture &amp; Rural Development (06-Feb-2025) **</t>
  </si>
  <si>
    <t>INE651J07739</t>
  </si>
  <si>
    <t>JM Financial Credit Solutions Ltd (1Y SBI MCLR + 460 Bps) (23-Jul-2024) **</t>
  </si>
  <si>
    <t>ICRA AA</t>
  </si>
  <si>
    <t>IN0020200120</t>
  </si>
  <si>
    <t>GOI FRB 2033 (22-Sep-2033)</t>
  </si>
  <si>
    <t>IN0020210160</t>
  </si>
  <si>
    <t>GOI FRB 2028 (04-Oct-2028)</t>
  </si>
  <si>
    <t>IN0020180041</t>
  </si>
  <si>
    <t>GOI FRB 2031 (07-Dec-2031)</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</si>
  <si>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</si>
  <si>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</si>
  <si>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</si>
  <si>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</si>
  <si>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</si>
  <si>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INE514E08FT8</t>
  </si>
  <si>
    <t>6.35% Export-Import Bank of India (18-Feb-2025) **</t>
  </si>
  <si>
    <t>INE206D08501</t>
  </si>
  <si>
    <t>7.70% Nuclear Power Corporation of India Ltd (20-Mar-2038) **</t>
  </si>
  <si>
    <t>INE556F08KB4</t>
  </si>
  <si>
    <t>7.11% Small Industries Development Bank Of India (27-Feb-2026) **</t>
  </si>
  <si>
    <t>INE040A08906</t>
  </si>
  <si>
    <t>7.50% HDFC Bank Ltd (08-Jan-2025)</t>
  </si>
  <si>
    <t>INE557F08FH9</t>
  </si>
  <si>
    <t>6.88% National Housing Bank (21-Jan-2025) **</t>
  </si>
  <si>
    <t>INE261F08DI1</t>
  </si>
  <si>
    <t>5.23% National Bank For Agriculture &amp; Rural Development (31-Jan-2025)</t>
  </si>
  <si>
    <t>INE020B08906</t>
  </si>
  <si>
    <t>8.27% REC Ltd (06-Feb-2025) **</t>
  </si>
  <si>
    <t>INE752E07MQ8</t>
  </si>
  <si>
    <t>8.40% Power Grid Corporation of India Ltd (27-May-2024) **</t>
  </si>
  <si>
    <t>INE774D07VA9</t>
  </si>
  <si>
    <t>8.00% Mahindra &amp; Mahindra Financial Services Ltd (26-Jun-2025)</t>
  </si>
  <si>
    <t>IND AAA</t>
  </si>
  <si>
    <t>INE242A08510</t>
  </si>
  <si>
    <t>5.84% Indian Oil Corporation Ltd (19-Apr-2024) **</t>
  </si>
  <si>
    <t>INE115A07QD5</t>
  </si>
  <si>
    <t>7.82% LIC Housing Finance Ltd (28-Nov-2025) **</t>
  </si>
  <si>
    <t>INE916DA7RY8</t>
  </si>
  <si>
    <t>7.8955% Kotak Mahindra Prime Ltd (23-Dec-2024) **</t>
  </si>
  <si>
    <t>INE020B08CM4</t>
  </si>
  <si>
    <t>6.99% REC Ltd (30-Sep-2024) **</t>
  </si>
  <si>
    <t>INE733E08163</t>
  </si>
  <si>
    <t>5.45% NTPC Ltd (15-Oct-2025) **</t>
  </si>
  <si>
    <t>INE094A08036</t>
  </si>
  <si>
    <t>7.00% Hindustan Petroleum Corporation Ltd (14-Aug-2024) **</t>
  </si>
  <si>
    <t>INE020B08930</t>
  </si>
  <si>
    <t>8.30% REC Ltd (10-Apr-2025) **</t>
  </si>
  <si>
    <t>INE134E08KH0</t>
  </si>
  <si>
    <t>7.42% Power Finance Corporation Ltd (19-Nov-2024) **</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</si>
  <si>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</si>
  <si>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</si>
  <si>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</si>
  <si>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</si>
  <si>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</si>
  <si>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</si>
  <si>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</si>
  <si>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</si>
  <si>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</si>
  <si>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</si>
  <si>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</si>
  <si>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INE261F08CI3</t>
  </si>
  <si>
    <t>5.47% National Bank For Agriculture &amp; Rural Development (11-Apr-2025) **</t>
  </si>
  <si>
    <t>INE053F07CB1</t>
  </si>
  <si>
    <t>6.99% Indian Railway Finance Corporation Ltd (19-Mar-2025) **</t>
  </si>
  <si>
    <t>INE861G08076</t>
  </si>
  <si>
    <t>6.65% Food Corporation Of India (23-Oct-2030) **</t>
  </si>
  <si>
    <t>ICRA AAA(CE)</t>
  </si>
  <si>
    <t>INE514E08FU6</t>
  </si>
  <si>
    <t>5.62% Export-Import Bank Of India (20-Jun-2025) **</t>
  </si>
  <si>
    <t>INE163N08289</t>
  </si>
  <si>
    <t>8.29% ONGC Petro Additions Ltd (25-Jan-2027) **</t>
  </si>
  <si>
    <t>CRISIL AA</t>
  </si>
  <si>
    <t>INE848E08136</t>
  </si>
  <si>
    <t>8.12% NHPC Ltd (22-Mar-2029) **</t>
  </si>
  <si>
    <t>CARE AAA</t>
  </si>
  <si>
    <t>INE242A08452</t>
  </si>
  <si>
    <t>6.39% Indian Oil Corporation Ltd (06-Mar-2025) **</t>
  </si>
  <si>
    <t>INE556F08KA6</t>
  </si>
  <si>
    <t>7.25% Small Industries Development Bank Of India (31-Jul-2025) **</t>
  </si>
  <si>
    <t>INE094A08077</t>
  </si>
  <si>
    <t>5.36% Hindustan Petroleum Corporation Ltd (11-Apr-2025) **</t>
  </si>
  <si>
    <t>INE020B08DH2</t>
  </si>
  <si>
    <t>5.81% REC Ltd (31-Dec-2025) **</t>
  </si>
  <si>
    <t>INE206D08261</t>
  </si>
  <si>
    <t>8.14% Nuclear Power Corporation of India Ltd (25-Mar-2026) **</t>
  </si>
  <si>
    <t>INE514E08EP9</t>
  </si>
  <si>
    <t>8.25% Export-Import Bank of India (28-Sep-2025) **</t>
  </si>
  <si>
    <t>INE733E07JX0</t>
  </si>
  <si>
    <t>8.19% NTPC Ltd (15-Dec-2025) **</t>
  </si>
  <si>
    <t>INE476A16XL1</t>
  </si>
  <si>
    <t>Canara Bank (06-May-2024) **</t>
  </si>
  <si>
    <t>INE237A160V5</t>
  </si>
  <si>
    <t>Kotak Mahindra Bank Ltd (25-Oct-2024) **</t>
  </si>
  <si>
    <t>INE090AD6071</t>
  </si>
  <si>
    <t>ICICI Bank Ltd (29-Oct-2024) **</t>
  </si>
  <si>
    <t>IN000624C071</t>
  </si>
  <si>
    <t>GOI STRIP (16-Jun-2024)</t>
  </si>
  <si>
    <t>PriMary BenchMark: NIFTY Banking &amp; PSU Debt Index</t>
  </si>
  <si>
    <t>Franklin India Government Securities Fund</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</si>
  <si>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</si>
  <si>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</si>
  <si>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</si>
  <si>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</si>
  <si>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</si>
  <si>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</si>
  <si>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</si>
  <si>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</si>
  <si>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PriMary BenchMark: 40% Nifty 500+60% Crisil Composite Bond Index (The benchMark is renamed from 40% Nifty 500+60% Crisil Composite Bond Fund Index  w.e.f Apr 3, 2023)</t>
  </si>
  <si>
    <t>Franklin India Debt Hybrid Fund</t>
  </si>
  <si>
    <t>INE403D08116</t>
  </si>
  <si>
    <t>8.70% Bharti Telecom Ltd (21-Nov-2024) **</t>
  </si>
  <si>
    <t>CRISIL AA+</t>
  </si>
  <si>
    <t>INE950O07420</t>
  </si>
  <si>
    <t>8.20% Mahindra Rural Housing Finance Ltd (30-Jan-2026) **</t>
  </si>
  <si>
    <t>INE121A07QV5</t>
  </si>
  <si>
    <t>8.50% Cholamandalam Investment and Finance Co Ltd (27-Mar-2026) **</t>
  </si>
  <si>
    <t>ICRA AA+</t>
  </si>
  <si>
    <t>INE556F16AG7</t>
  </si>
  <si>
    <t>Small Industries Development Bank of India (14-Mar-2024)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</si>
  <si>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</si>
  <si>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</si>
  <si>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</si>
  <si>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As on 07-Aug-2022*</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</si>
  <si>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</si>
  <si>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</si>
  <si>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</si>
  <si>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January 31, 2023, February 28, 2023, March 31, 2023, April 28, 2023, May 31, 2023, June 30, 2023, July 31, 2023, August 31, 2023, September 30, 2023, October 31,2023,December 29, 2023, December 31, 2023 and by Future Ideas Co. Ltd. on July 31, 2020, September 30, 2020, September 30, 2023 and by Rivaaz Trade Ventures Pvt Ltd on July 31, 2020, August 31, 2020, September 30, 2020, October 31, 2020, November 7, 2020, June 30, 2023,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</si>
  <si>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</si>
  <si>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</si>
  <si>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</si>
  <si>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</si>
  <si>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j)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</si>
  <si>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</si>
  <si>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</si>
  <si>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3 - 9.50% Yes Bank Ltd CO 23 Dec 2021</t>
  </si>
  <si>
    <t>INE528G08352</t>
  </si>
  <si>
    <t>9.50% Yes Bank Ltd (23-Dec-2116) ~~~ $$ **</t>
  </si>
  <si>
    <t>CARE (withdrawn)/ ICRA D (hyb)</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</si>
  <si>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</si>
  <si>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</si>
  <si>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</si>
  <si>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</si>
  <si>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</si>
  <si>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</si>
  <si>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</si>
  <si>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</si>
  <si>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i)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</si>
  <si>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</si>
  <si>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Short-Term Income Plan (No. of segregated Portfolios in the scheme - 3) - (under winding up) $$$</t>
  </si>
  <si>
    <t xml:space="preserve">      Institutional Plan Growth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</si>
  <si>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</si>
  <si>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</si>
  <si>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</si>
  <si>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</si>
  <si>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</si>
  <si>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</si>
  <si>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</si>
  <si>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PriMary BenchMark: CRISIL Short Term Bond Index (The benchMark is renamed from CRISIL Short Term Bond Fund Index w.e.f Apr 3, 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</si>
  <si>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</si>
  <si>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</si>
  <si>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</si>
  <si>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</si>
  <si>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</si>
  <si>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</si>
  <si>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</si>
  <si>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</si>
  <si>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</si>
  <si>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</si>
  <si>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As on 12-Dec-2021*</t>
  </si>
  <si>
    <t>* All units in the scheme have been extinguished post distribution based on NAV dated Dec 12, 2021 which is the last declared NAV.</t>
  </si>
  <si>
    <t>e) @@@ Coupons/ part payments/ maturity payments were due to be paid by Nufuture Digital (India) Ltd. on July 31, 2020, January 31, 2023, February 28, 2023, March 31, 2023, April 28, 2023, May 31, 2023, June 30, 2023, July 31, 2023, August 31, 2023, September 30, 2023, October 31,2023, November 30,2023, December 31, 2023 and by Future Ideas Co. Ltd. on July 31, 2020, April 28, 2023, July 31, 2023, December 31,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</si>
  <si>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</si>
  <si>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</si>
  <si>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</si>
  <si>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Credit Risk Fund (No. of segregated Portfolios in the scheme -3) - (under winding up) $$$</t>
  </si>
  <si>
    <t>As on 11-Jun-2023*</t>
  </si>
  <si>
    <t>* All units in the scheme have been extinguished post distribution based on NAV dated Jun 11, 2023 which is the last declared NAV.</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</si>
  <si>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</si>
  <si>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</si>
  <si>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</si>
  <si>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j) Risk-o-meter </t>
  </si>
  <si>
    <t>As of Jun 11, 2023, all units of Franklin India Credit Risk Fund (FICRF) stand extinguished. 100% of the AUM of the scheme stands distributed to investors (except cases with incomplete KYC documentation or requiring remediation). There is no portfolio left to evaluate riskometer for the fund. On account of this, the riskometer for FICRF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</si>
  <si>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June 11, 2023 which is the last declared NAV.</t>
  </si>
  <si>
    <t>Franklin India Credit Risk Fund - Segregated Portfolio 3 - 9.50% Yes Bank Ltd CO 23 Dec 2021</t>
  </si>
  <si>
    <t>As on 14-Aug-2023</t>
  </si>
  <si>
    <t xml:space="preserve">b) During the month additional instances of fair valuation/deviation from valuation price provided by the valuation agencies </t>
  </si>
  <si>
    <t>Franklin India Multi-Asset Solution Fund of Funds (Formerly known as Franklin India Multi-Asset Solution Fund) ^</t>
  </si>
  <si>
    <t>Nifty Index Future  - 28-March-24</t>
  </si>
  <si>
    <t>USY5217N1183</t>
  </si>
  <si>
    <t>Larsen &amp; Toubro Ltd (GDR)</t>
  </si>
  <si>
    <t>US7594701077</t>
  </si>
  <si>
    <t>Reliance Industries Ltd (GDR)</t>
  </si>
  <si>
    <t>Quantity Lent</t>
  </si>
  <si>
    <t>Risk level of tier-1 benchmark as on February 29, 2024</t>
  </si>
  <si>
    <t>Risk level of tier-2 benchmark as on February 29, 2024</t>
  </si>
  <si>
    <t>Risk level of tier-1 benchMark as on February 29, 2024</t>
  </si>
  <si>
    <t>Risk level of tier-2 benchMark as on  February 29, 2024</t>
  </si>
  <si>
    <t>Primary Benchmark: MSCI Asia (ex-Japan) Standard Index (Effective March 9, 2024, the benchmark of the scheme has changed to 75% MSCI Asia (Ex-Japan) Standard Index + 25% Nifty 500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</si>
</sst>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_ * #,##0_ ;_ * \-#,##0_ ;_ * &quot;-&quot;??_ ;_ @_ "/>
    <numFmt numFmtId="168"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sz val="11"/>
      <color theme="1"/>
      <name val="Calibri"/>
      <family val="2"/>
      <scheme val="min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5" fillId="0" borderId="0" applyNumberFormat="0" applyFill="0" applyBorder="0" applyAlignment="0" applyProtection="0"/>
    <xf numFmtId="164" fontId="11" fillId="0" borderId="0" applyFont="0" applyFill="0" applyBorder="0" applyAlignment="0" applyProtection="0"/>
    <xf numFmtId="9" fontId="11" fillId="0" borderId="0" applyFont="0" applyFill="0" applyBorder="0" applyAlignment="0" applyProtection="0"/>
  </cellStyleXfs>
  <cellXfs count="104">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0" fontId="7" fillId="2" borderId="1" xfId="0" applyFont="1" applyFill="1" applyBorder="1" applyAlignment="1">
      <alignment horizontal="center"/>
    </xf>
    <xf numFmtId="165" fontId="8" fillId="2" borderId="1" xfId="0" applyNumberFormat="1" applyFont="1" applyFill="1" applyBorder="1"/>
    <xf numFmtId="4" fontId="8" fillId="2" borderId="0" xfId="0" applyNumberFormat="1" applyFont="1" applyFill="1"/>
    <xf numFmtId="0" fontId="9" fillId="2" borderId="0" xfId="0" applyFont="1" applyFill="1"/>
    <xf numFmtId="0" fontId="7" fillId="0" borderId="5" xfId="0" applyFont="1" applyBorder="1" applyAlignment="1">
      <alignment vertical="center"/>
    </xf>
    <xf numFmtId="0" fontId="7" fillId="0" borderId="5" xfId="0"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0" fontId="7" fillId="2" borderId="0" xfId="0" applyFont="1" applyFill="1" applyAlignment="1">
      <alignment horizontal="left" wrapText="1"/>
    </xf>
    <xf numFmtId="39" fontId="7" fillId="0" borderId="6" xfId="0" applyNumberFormat="1" applyFont="1" applyBorder="1"/>
    <xf numFmtId="0" fontId="7" fillId="2" borderId="0" xfId="0" applyFont="1" applyFill="1" applyAlignment="1">
      <alignment horizontal="left"/>
    </xf>
    <xf numFmtId="0" fontId="7" fillId="2" borderId="1" xfId="0" applyFont="1" applyFill="1" applyBorder="1" applyAlignment="1">
      <alignment horizontal="left" wrapText="1"/>
    </xf>
    <xf numFmtId="0" fontId="7" fillId="2" borderId="1" xfId="0" applyFont="1" applyFill="1" applyBorder="1" applyAlignment="1">
      <alignment horizontal="right"/>
    </xf>
    <xf numFmtId="0" fontId="8" fillId="2" borderId="3" xfId="0" applyFont="1" applyFill="1" applyBorder="1" applyAlignment="1">
      <alignment wrapText="1"/>
    </xf>
    <xf numFmtId="0" fontId="7" fillId="2" borderId="0" xfId="0" applyFont="1" applyFill="1" applyAlignment="1">
      <alignment wrapText="1"/>
    </xf>
    <xf numFmtId="0" fontId="0" fillId="0" borderId="0" xfId="0" applyAlignment="1">
      <alignment wrapText="1"/>
    </xf>
    <xf numFmtId="0" fontId="8" fillId="0" borderId="1" xfId="0" applyFont="1" applyBorder="1" applyAlignment="1">
      <alignment horizontal="left" wrapText="1"/>
    </xf>
    <xf numFmtId="167" fontId="8" fillId="0" borderId="1" xfId="2" applyNumberFormat="1" applyFont="1" applyFill="1" applyBorder="1" applyAlignment="1">
      <alignment horizontal="left" wrapText="1"/>
    </xf>
    <xf numFmtId="164" fontId="8" fillId="0" borderId="1" xfId="2" applyFont="1" applyFill="1" applyBorder="1" applyAlignment="1">
      <alignment horizontal="right" wrapText="1"/>
    </xf>
    <xf numFmtId="10" fontId="8" fillId="0" borderId="1" xfId="3" applyNumberFormat="1" applyFont="1" applyFill="1" applyBorder="1" applyAlignment="1">
      <alignment horizontal="right"/>
    </xf>
    <xf numFmtId="168" fontId="8" fillId="2" borderId="0" xfId="0" applyNumberFormat="1" applyFont="1" applyFill="1"/>
    <xf numFmtId="165" fontId="8" fillId="2" borderId="0" xfId="0" applyNumberFormat="1" applyFont="1" applyFill="1" applyAlignment="1">
      <alignment horizontal="right"/>
    </xf>
    <xf numFmtId="0" fontId="5" fillId="2" borderId="0" xfId="1" applyFill="1"/>
    <xf numFmtId="0" fontId="7" fillId="3" borderId="0" xfId="0" applyFont="1" applyFill="1" applyAlignment="1">
      <alignment vertical="top"/>
    </xf>
    <xf numFmtId="0" fontId="7" fillId="3" borderId="0" xfId="0" applyFont="1" applyFill="1" applyAlignment="1">
      <alignment vertical="top" wrapText="1"/>
    </xf>
    <xf numFmtId="39" fontId="7" fillId="2" borderId="2" xfId="0" applyNumberFormat="1" applyFont="1" applyFill="1" applyBorder="1"/>
    <xf numFmtId="4" fontId="8" fillId="2" borderId="0" xfId="0" applyNumberFormat="1" applyFont="1" applyFill="1" applyAlignment="1">
      <alignment horizontal="right"/>
    </xf>
    <xf numFmtId="4" fontId="7" fillId="2" borderId="0" xfId="0" applyNumberFormat="1" applyFont="1" applyFill="1" applyAlignment="1">
      <alignment horizontal="right"/>
    </xf>
    <xf numFmtId="164" fontId="7" fillId="2" borderId="3" xfId="0" applyNumberFormat="1" applyFont="1" applyFill="1" applyBorder="1"/>
    <xf numFmtId="165" fontId="8" fillId="0" borderId="0" xfId="0" applyNumberFormat="1" applyFont="1" applyAlignment="1">
      <alignment horizontal="right"/>
    </xf>
    <xf numFmtId="0" fontId="4" fillId="0" borderId="0" xfId="0" applyFont="1" applyAlignment="1">
      <alignment vertical="center" wrapText="1"/>
    </xf>
    <xf numFmtId="0" fontId="7" fillId="3" borderId="0" xfId="0" applyFont="1" applyFill="1" applyAlignment="1">
      <alignment horizontal="justify" wrapText="1"/>
    </xf>
    <xf numFmtId="0" fontId="0" fillId="3" borderId="0" xfId="0" applyFill="1" applyAlignment="1">
      <alignment horizontal="justify" wrapText="1"/>
    </xf>
    <xf numFmtId="39" fontId="7" fillId="2" borderId="0" xfId="0" applyNumberFormat="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39" fontId="8" fillId="3" borderId="10" xfId="0" applyNumberFormat="1" applyFont="1" applyFill="1" applyBorder="1"/>
    <xf numFmtId="2" fontId="8" fillId="2" borderId="3" xfId="0" applyNumberFormat="1" applyFont="1" applyFill="1" applyBorder="1"/>
    <xf numFmtId="0" fontId="8" fillId="2" borderId="8" xfId="0" applyFont="1" applyFill="1" applyBorder="1"/>
    <xf numFmtId="0" fontId="8" fillId="2" borderId="9" xfId="0" applyFont="1" applyFill="1" applyBorder="1"/>
    <xf numFmtId="0" fontId="4" fillId="4" borderId="10"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8" xfId="0" applyFont="1" applyFill="1" applyBorder="1"/>
    <xf numFmtId="0" fontId="7" fillId="2" borderId="9" xfId="0" applyFont="1" applyFill="1" applyBorder="1"/>
    <xf numFmtId="0" fontId="8" fillId="2" borderId="0" xfId="0" applyFont="1" applyFill="1" applyAlignment="1">
      <alignment wrapText="1"/>
    </xf>
    <xf numFmtId="0" fontId="7" fillId="2" borderId="0" xfId="0" applyFont="1" applyFill="1" applyAlignment="1">
      <alignment wrapText="1"/>
    </xf>
    <xf numFmtId="0" fontId="0" fillId="0" borderId="0" xfId="0" applyAlignment="1">
      <alignment wrapText="1"/>
    </xf>
    <xf numFmtId="0" fontId="7" fillId="2" borderId="0" xfId="0" applyFont="1" applyFill="1" applyAlignment="1">
      <alignment horizontal="left" wrapText="1"/>
    </xf>
    <xf numFmtId="0" fontId="7" fillId="3" borderId="0" xfId="0" applyFont="1" applyFill="1" applyAlignment="1">
      <alignment horizontal="left" wrapText="1"/>
    </xf>
    <xf numFmtId="0" fontId="8" fillId="2" borderId="0" xfId="0" applyFont="1" applyFill="1" applyAlignment="1">
      <alignment horizontal="left" wrapText="1"/>
    </xf>
    <xf numFmtId="0" fontId="7" fillId="2" borderId="0" xfId="0" applyFont="1" applyFill="1" applyAlignment="1">
      <alignment horizontal="justify" wrapText="1"/>
    </xf>
    <xf numFmtId="0" fontId="0" fillId="0" borderId="0" xfId="0" applyAlignment="1">
      <alignment horizontal="justify" wrapText="1"/>
    </xf>
    <xf numFmtId="0" fontId="8" fillId="3" borderId="0" xfId="0" applyFont="1" applyFill="1" applyAlignment="1">
      <alignment wrapText="1"/>
    </xf>
    <xf numFmtId="0" fontId="7" fillId="2" borderId="0" xfId="0" applyFont="1" applyFill="1" applyAlignment="1">
      <alignment horizontal="left" vertical="center" wrapText="1"/>
    </xf>
    <xf numFmtId="0" fontId="8" fillId="3" borderId="0" xfId="0" applyFont="1" applyFill="1" applyAlignment="1">
      <alignment vertical="top" wrapText="1"/>
    </xf>
    <xf numFmtId="0" fontId="7" fillId="2" borderId="0" xfId="0" applyFont="1" applyFill="1" applyAlignment="1">
      <alignment vertical="top" wrapText="1"/>
    </xf>
  </cellXfs>
  <cellStyles count="4">
    <cellStyle name="Comma" xfId="2" builtinId="3"/>
    <cellStyle name="Hyperlink" xfId="1" builtinId="8"/>
    <cellStyle name="Normal" xfId="0" builtinId="0"/>
    <cellStyle name="Percent" xfId="3" builtinId="5"/>
  </cellStyles>
  <dxfs count="80">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108</xdr:row>
      <xdr:rowOff>83820</xdr:rowOff>
    </xdr:from>
    <xdr:to>
      <xdr:col>0</xdr:col>
      <xdr:colOff>2264410</xdr:colOff>
      <xdr:row>120</xdr:row>
      <xdr:rowOff>2540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5866745"/>
          <a:ext cx="2219960" cy="1633220"/>
        </a:xfrm>
        <a:prstGeom prst="rect">
          <a:avLst/>
        </a:prstGeom>
        <a:noFill/>
        <a:ln>
          <a:noFill/>
        </a:ln>
      </xdr:spPr>
    </xdr:pic>
    <xdr:clientData/>
  </xdr:twoCellAnchor>
  <xdr:twoCellAnchor editAs="oneCell">
    <xdr:from>
      <xdr:col>0</xdr:col>
      <xdr:colOff>57150</xdr:colOff>
      <xdr:row>141</xdr:row>
      <xdr:rowOff>76200</xdr:rowOff>
    </xdr:from>
    <xdr:to>
      <xdr:col>0</xdr:col>
      <xdr:colOff>2263140</xdr:colOff>
      <xdr:row>152</xdr:row>
      <xdr:rowOff>114300</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0574000"/>
          <a:ext cx="220599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124</xdr:row>
      <xdr:rowOff>52070</xdr:rowOff>
    </xdr:from>
    <xdr:to>
      <xdr:col>0</xdr:col>
      <xdr:colOff>2307590</xdr:colOff>
      <xdr:row>135</xdr:row>
      <xdr:rowOff>93980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8120995"/>
          <a:ext cx="2212340" cy="161353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137</xdr:row>
      <xdr:rowOff>0</xdr:rowOff>
    </xdr:from>
    <xdr:to>
      <xdr:col>0</xdr:col>
      <xdr:colOff>2316166</xdr:colOff>
      <xdr:row>148</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20640675"/>
          <a:ext cx="2228850" cy="1637665"/>
        </a:xfrm>
        <a:prstGeom prst="rect">
          <a:avLst/>
        </a:prstGeom>
        <a:noFill/>
        <a:ln>
          <a:noFill/>
        </a:ln>
      </xdr:spPr>
    </xdr:pic>
    <xdr:clientData/>
  </xdr:twoCellAnchor>
  <xdr:twoCellAnchor editAs="oneCell">
    <xdr:from>
      <xdr:col>0</xdr:col>
      <xdr:colOff>38100</xdr:colOff>
      <xdr:row>121</xdr:row>
      <xdr:rowOff>25400</xdr:rowOff>
    </xdr:from>
    <xdr:to>
      <xdr:col>0</xdr:col>
      <xdr:colOff>2275205</xdr:colOff>
      <xdr:row>132</xdr:row>
      <xdr:rowOff>67310</xdr:rowOff>
    </xdr:to>
    <xdr:pic>
      <xdr:nvPicPr>
        <xdr:cNvPr id="3" name="Picture 2">
          <a:extLst>
            <a:ext uri="{FF2B5EF4-FFF2-40B4-BE49-F238E27FC236}">
              <a16:creationId xmlns:a16="http://schemas.microsoft.com/office/drawing/2014/main" id="{43A16491-A93F-4736-A496-D4410E7508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8380075"/>
          <a:ext cx="2237105" cy="161353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118</xdr:row>
      <xdr:rowOff>71434</xdr:rowOff>
    </xdr:from>
    <xdr:to>
      <xdr:col>0</xdr:col>
      <xdr:colOff>2314580</xdr:colOff>
      <xdr:row>129</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283109"/>
          <a:ext cx="2235200" cy="1565910"/>
        </a:xfrm>
        <a:prstGeom prst="rect">
          <a:avLst/>
        </a:prstGeom>
        <a:noFill/>
        <a:ln>
          <a:noFill/>
        </a:ln>
      </xdr:spPr>
    </xdr:pic>
    <xdr:clientData/>
  </xdr:twoCellAnchor>
  <xdr:twoCellAnchor editAs="oneCell">
    <xdr:from>
      <xdr:col>0</xdr:col>
      <xdr:colOff>93663</xdr:colOff>
      <xdr:row>133</xdr:row>
      <xdr:rowOff>55563</xdr:rowOff>
    </xdr:from>
    <xdr:to>
      <xdr:col>0</xdr:col>
      <xdr:colOff>2309813</xdr:colOff>
      <xdr:row>144</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63" y="19410363"/>
          <a:ext cx="2216150"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115</xdr:row>
      <xdr:rowOff>103909</xdr:rowOff>
    </xdr:from>
    <xdr:to>
      <xdr:col>0</xdr:col>
      <xdr:colOff>2312266</xdr:colOff>
      <xdr:row>126</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8315709"/>
          <a:ext cx="2225675" cy="1565910"/>
        </a:xfrm>
        <a:prstGeom prst="rect">
          <a:avLst/>
        </a:prstGeom>
        <a:noFill/>
        <a:ln>
          <a:noFill/>
        </a:ln>
      </xdr:spPr>
    </xdr:pic>
    <xdr:clientData/>
  </xdr:twoCellAnchor>
  <xdr:oneCellAnchor>
    <xdr:from>
      <xdr:col>0</xdr:col>
      <xdr:colOff>69273</xdr:colOff>
      <xdr:row>133</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090477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87</xdr:row>
      <xdr:rowOff>55558</xdr:rowOff>
    </xdr:from>
    <xdr:to>
      <xdr:col>0</xdr:col>
      <xdr:colOff>2318390</xdr:colOff>
      <xdr:row>98</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552358"/>
          <a:ext cx="2239010" cy="1637665"/>
        </a:xfrm>
        <a:prstGeom prst="rect">
          <a:avLst/>
        </a:prstGeom>
        <a:noFill/>
        <a:ln>
          <a:noFill/>
        </a:ln>
      </xdr:spPr>
    </xdr:pic>
    <xdr:clientData/>
  </xdr:twoCellAnchor>
  <xdr:twoCellAnchor editAs="oneCell">
    <xdr:from>
      <xdr:col>0</xdr:col>
      <xdr:colOff>95251</xdr:colOff>
      <xdr:row>104</xdr:row>
      <xdr:rowOff>0</xdr:rowOff>
    </xdr:from>
    <xdr:to>
      <xdr:col>0</xdr:col>
      <xdr:colOff>2315211</xdr:colOff>
      <xdr:row>115</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14925675"/>
          <a:ext cx="2219960" cy="1637665"/>
        </a:xfrm>
        <a:prstGeom prst="rect">
          <a:avLst/>
        </a:prstGeom>
        <a:noFill/>
        <a:ln>
          <a:noFill/>
        </a:ln>
      </xdr:spPr>
    </xdr:pic>
    <xdr:clientData/>
  </xdr:twoCellAnchor>
  <xdr:twoCellAnchor editAs="oneCell">
    <xdr:from>
      <xdr:col>0</xdr:col>
      <xdr:colOff>82550</xdr:colOff>
      <xdr:row>120</xdr:row>
      <xdr:rowOff>50800</xdr:rowOff>
    </xdr:from>
    <xdr:to>
      <xdr:col>0</xdr:col>
      <xdr:colOff>2302510</xdr:colOff>
      <xdr:row>131</xdr:row>
      <xdr:rowOff>116840</xdr:rowOff>
    </xdr:to>
    <xdr:pic>
      <xdr:nvPicPr>
        <xdr:cNvPr id="4" name="Picture 3">
          <a:extLst>
            <a:ext uri="{FF2B5EF4-FFF2-40B4-BE49-F238E27FC236}">
              <a16:creationId xmlns:a16="http://schemas.microsoft.com/office/drawing/2014/main" id="{AD1F9F61-5723-4D0D-A15F-09B543FD60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7262475"/>
          <a:ext cx="2219960"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89</xdr:row>
      <xdr:rowOff>55558</xdr:rowOff>
    </xdr:from>
    <xdr:to>
      <xdr:col>0</xdr:col>
      <xdr:colOff>2346965</xdr:colOff>
      <xdr:row>100</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123858"/>
          <a:ext cx="2267585" cy="1532890"/>
        </a:xfrm>
        <a:prstGeom prst="rect">
          <a:avLst/>
        </a:prstGeom>
        <a:noFill/>
        <a:ln>
          <a:noFill/>
        </a:ln>
      </xdr:spPr>
    </xdr:pic>
    <xdr:clientData/>
  </xdr:twoCellAnchor>
  <xdr:twoCellAnchor editAs="oneCell">
    <xdr:from>
      <xdr:col>0</xdr:col>
      <xdr:colOff>79375</xdr:colOff>
      <xdr:row>104</xdr:row>
      <xdr:rowOff>119062</xdr:rowOff>
    </xdr:from>
    <xdr:to>
      <xdr:col>0</xdr:col>
      <xdr:colOff>2346960</xdr:colOff>
      <xdr:row>116</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5330487"/>
          <a:ext cx="2267585" cy="1653540"/>
        </a:xfrm>
        <a:prstGeom prst="rect">
          <a:avLst/>
        </a:prstGeom>
        <a:noFill/>
        <a:ln>
          <a:noFill/>
        </a:ln>
      </xdr:spPr>
    </xdr:pic>
    <xdr:clientData/>
  </xdr:twoCellAnchor>
  <xdr:twoCellAnchor editAs="oneCell">
    <xdr:from>
      <xdr:col>0</xdr:col>
      <xdr:colOff>79375</xdr:colOff>
      <xdr:row>121</xdr:row>
      <xdr:rowOff>80962</xdr:rowOff>
    </xdr:from>
    <xdr:to>
      <xdr:col>0</xdr:col>
      <xdr:colOff>2346960</xdr:colOff>
      <xdr:row>133</xdr:row>
      <xdr:rowOff>20002</xdr:rowOff>
    </xdr:to>
    <xdr:pic>
      <xdr:nvPicPr>
        <xdr:cNvPr id="4" name="Picture 3">
          <a:extLst>
            <a:ext uri="{FF2B5EF4-FFF2-40B4-BE49-F238E27FC236}">
              <a16:creationId xmlns:a16="http://schemas.microsoft.com/office/drawing/2014/main" id="{870F3625-8195-9AD8-EB88-B9F20F14937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7721262"/>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83</xdr:row>
      <xdr:rowOff>0</xdr:rowOff>
    </xdr:from>
    <xdr:to>
      <xdr:col>0</xdr:col>
      <xdr:colOff>2303786</xdr:colOff>
      <xdr:row>94</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068175"/>
          <a:ext cx="2208530" cy="1574165"/>
        </a:xfrm>
        <a:prstGeom prst="rect">
          <a:avLst/>
        </a:prstGeom>
        <a:noFill/>
        <a:ln>
          <a:noFill/>
        </a:ln>
      </xdr:spPr>
    </xdr:pic>
    <xdr:clientData/>
  </xdr:twoCellAnchor>
  <xdr:twoCellAnchor editAs="oneCell">
    <xdr:from>
      <xdr:col>0</xdr:col>
      <xdr:colOff>95256</xdr:colOff>
      <xdr:row>99</xdr:row>
      <xdr:rowOff>0</xdr:rowOff>
    </xdr:from>
    <xdr:to>
      <xdr:col>0</xdr:col>
      <xdr:colOff>2303786</xdr:colOff>
      <xdr:row>110</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354175"/>
          <a:ext cx="2208530"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129</xdr:row>
      <xdr:rowOff>0</xdr:rowOff>
    </xdr:from>
    <xdr:to>
      <xdr:col>0</xdr:col>
      <xdr:colOff>2312039</xdr:colOff>
      <xdr:row>140</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354675"/>
          <a:ext cx="2248535" cy="1637665"/>
        </a:xfrm>
        <a:prstGeom prst="rect">
          <a:avLst/>
        </a:prstGeom>
        <a:noFill/>
        <a:ln>
          <a:noFill/>
        </a:ln>
      </xdr:spPr>
    </xdr:pic>
    <xdr:clientData/>
  </xdr:twoCellAnchor>
  <xdr:twoCellAnchor editAs="oneCell">
    <xdr:from>
      <xdr:col>0</xdr:col>
      <xdr:colOff>79376</xdr:colOff>
      <xdr:row>145</xdr:row>
      <xdr:rowOff>0</xdr:rowOff>
    </xdr:from>
    <xdr:to>
      <xdr:col>0</xdr:col>
      <xdr:colOff>2318386</xdr:colOff>
      <xdr:row>156</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640675"/>
          <a:ext cx="2239010" cy="1637665"/>
        </a:xfrm>
        <a:prstGeom prst="rect">
          <a:avLst/>
        </a:prstGeom>
        <a:noFill/>
        <a:ln>
          <a:noFill/>
        </a:ln>
      </xdr:spPr>
    </xdr:pic>
    <xdr:clientData/>
  </xdr:twoCellAnchor>
  <xdr:twoCellAnchor editAs="oneCell">
    <xdr:from>
      <xdr:col>0</xdr:col>
      <xdr:colOff>63504</xdr:colOff>
      <xdr:row>129</xdr:row>
      <xdr:rowOff>0</xdr:rowOff>
    </xdr:from>
    <xdr:to>
      <xdr:col>0</xdr:col>
      <xdr:colOff>2312039</xdr:colOff>
      <xdr:row>140</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354675"/>
          <a:ext cx="2248535" cy="1637665"/>
        </a:xfrm>
        <a:prstGeom prst="rect">
          <a:avLst/>
        </a:prstGeom>
        <a:noFill/>
        <a:ln>
          <a:noFill/>
        </a:ln>
      </xdr:spPr>
    </xdr:pic>
    <xdr:clientData/>
  </xdr:twoCellAnchor>
  <xdr:twoCellAnchor editAs="oneCell">
    <xdr:from>
      <xdr:col>0</xdr:col>
      <xdr:colOff>79376</xdr:colOff>
      <xdr:row>145</xdr:row>
      <xdr:rowOff>0</xdr:rowOff>
    </xdr:from>
    <xdr:to>
      <xdr:col>0</xdr:col>
      <xdr:colOff>2318386</xdr:colOff>
      <xdr:row>156</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640675"/>
          <a:ext cx="2239010"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116</xdr:row>
      <xdr:rowOff>0</xdr:rowOff>
    </xdr:from>
    <xdr:to>
      <xdr:col>0</xdr:col>
      <xdr:colOff>2307596</xdr:colOff>
      <xdr:row>127</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925925"/>
          <a:ext cx="2212340" cy="1574166"/>
        </a:xfrm>
        <a:prstGeom prst="rect">
          <a:avLst/>
        </a:prstGeom>
        <a:noFill/>
        <a:ln>
          <a:noFill/>
        </a:ln>
      </xdr:spPr>
    </xdr:pic>
    <xdr:clientData/>
  </xdr:twoCellAnchor>
  <xdr:twoCellAnchor editAs="oneCell">
    <xdr:from>
      <xdr:col>0</xdr:col>
      <xdr:colOff>71437</xdr:colOff>
      <xdr:row>132</xdr:row>
      <xdr:rowOff>0</xdr:rowOff>
    </xdr:from>
    <xdr:to>
      <xdr:col>0</xdr:col>
      <xdr:colOff>2306637</xdr:colOff>
      <xdr:row>143</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19211925"/>
          <a:ext cx="2235200"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100</xdr:row>
      <xdr:rowOff>0</xdr:rowOff>
    </xdr:from>
    <xdr:to>
      <xdr:col>0</xdr:col>
      <xdr:colOff>2307596</xdr:colOff>
      <xdr:row>111</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354175"/>
          <a:ext cx="2212340" cy="1574165"/>
        </a:xfrm>
        <a:prstGeom prst="rect">
          <a:avLst/>
        </a:prstGeom>
        <a:noFill/>
        <a:ln>
          <a:noFill/>
        </a:ln>
      </xdr:spPr>
    </xdr:pic>
    <xdr:clientData/>
  </xdr:twoCellAnchor>
  <xdr:twoCellAnchor editAs="oneCell">
    <xdr:from>
      <xdr:col>0</xdr:col>
      <xdr:colOff>87318</xdr:colOff>
      <xdr:row>116</xdr:row>
      <xdr:rowOff>0</xdr:rowOff>
    </xdr:from>
    <xdr:to>
      <xdr:col>0</xdr:col>
      <xdr:colOff>2307278</xdr:colOff>
      <xdr:row>127</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8" y="16640175"/>
          <a:ext cx="221996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66</xdr:row>
      <xdr:rowOff>0</xdr:rowOff>
    </xdr:from>
    <xdr:to>
      <xdr:col>0</xdr:col>
      <xdr:colOff>2311085</xdr:colOff>
      <xdr:row>77</xdr:row>
      <xdr:rowOff>56515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11210925"/>
          <a:ext cx="2223770" cy="1628140"/>
        </a:xfrm>
        <a:prstGeom prst="rect">
          <a:avLst/>
        </a:prstGeom>
        <a:noFill/>
        <a:ln>
          <a:noFill/>
        </a:ln>
      </xdr:spPr>
    </xdr:pic>
    <xdr:clientData/>
  </xdr:twoCellAnchor>
  <xdr:twoCellAnchor editAs="oneCell">
    <xdr:from>
      <xdr:col>0</xdr:col>
      <xdr:colOff>79378</xdr:colOff>
      <xdr:row>82</xdr:row>
      <xdr:rowOff>0</xdr:rowOff>
    </xdr:from>
    <xdr:to>
      <xdr:col>0</xdr:col>
      <xdr:colOff>2312673</xdr:colOff>
      <xdr:row>93</xdr:row>
      <xdr:rowOff>56515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8" y="13496925"/>
          <a:ext cx="2233295" cy="16281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63</xdr:row>
      <xdr:rowOff>76200</xdr:rowOff>
    </xdr:from>
    <xdr:to>
      <xdr:col>1</xdr:col>
      <xdr:colOff>53340</xdr:colOff>
      <xdr:row>74</xdr:row>
      <xdr:rowOff>100965</xdr:rowOff>
    </xdr:to>
    <xdr:pic>
      <xdr:nvPicPr>
        <xdr:cNvPr id="2" name="Picture 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429750"/>
          <a:ext cx="2348865" cy="1596390"/>
        </a:xfrm>
        <a:prstGeom prst="rect">
          <a:avLst/>
        </a:prstGeom>
        <a:noFill/>
        <a:ln>
          <a:noFill/>
        </a:ln>
      </xdr:spPr>
    </xdr:pic>
    <xdr:clientData/>
  </xdr:twoCellAnchor>
  <xdr:twoCellAnchor editAs="oneCell">
    <xdr:from>
      <xdr:col>0</xdr:col>
      <xdr:colOff>82550</xdr:colOff>
      <xdr:row>47</xdr:row>
      <xdr:rowOff>76200</xdr:rowOff>
    </xdr:from>
    <xdr:to>
      <xdr:col>1</xdr:col>
      <xdr:colOff>59690</xdr:colOff>
      <xdr:row>58</xdr:row>
      <xdr:rowOff>100965</xdr:rowOff>
    </xdr:to>
    <xdr:pic>
      <xdr:nvPicPr>
        <xdr:cNvPr id="3" name="Picture 2">
          <a:extLst>
            <a:ext uri="{FF2B5EF4-FFF2-40B4-BE49-F238E27FC236}">
              <a16:creationId xmlns:a16="http://schemas.microsoft.com/office/drawing/2014/main" id="{69729A70-574D-4B6F-8132-00FF568CA0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7143750"/>
          <a:ext cx="2348865" cy="159639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105</xdr:row>
      <xdr:rowOff>0</xdr:rowOff>
    </xdr:from>
    <xdr:to>
      <xdr:col>0</xdr:col>
      <xdr:colOff>2304104</xdr:colOff>
      <xdr:row>116</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068425"/>
          <a:ext cx="2200910" cy="1574165"/>
        </a:xfrm>
        <a:prstGeom prst="rect">
          <a:avLst/>
        </a:prstGeom>
        <a:noFill/>
        <a:ln>
          <a:noFill/>
        </a:ln>
      </xdr:spPr>
    </xdr:pic>
    <xdr:clientData/>
  </xdr:twoCellAnchor>
  <xdr:twoCellAnchor editAs="oneCell">
    <xdr:from>
      <xdr:col>0</xdr:col>
      <xdr:colOff>95256</xdr:colOff>
      <xdr:row>121</xdr:row>
      <xdr:rowOff>0</xdr:rowOff>
    </xdr:from>
    <xdr:to>
      <xdr:col>0</xdr:col>
      <xdr:colOff>2307596</xdr:colOff>
      <xdr:row>132</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6" y="16354425"/>
          <a:ext cx="2212340"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79</xdr:row>
      <xdr:rowOff>0</xdr:rowOff>
    </xdr:from>
    <xdr:to>
      <xdr:col>0</xdr:col>
      <xdr:colOff>2307596</xdr:colOff>
      <xdr:row>90</xdr:row>
      <xdr:rowOff>56515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211050"/>
          <a:ext cx="2212340" cy="1628140"/>
        </a:xfrm>
        <a:prstGeom prst="rect">
          <a:avLst/>
        </a:prstGeom>
        <a:noFill/>
        <a:ln>
          <a:noFill/>
        </a:ln>
      </xdr:spPr>
    </xdr:pic>
    <xdr:clientData/>
  </xdr:twoCellAnchor>
  <xdr:twoCellAnchor editAs="oneCell">
    <xdr:from>
      <xdr:col>0</xdr:col>
      <xdr:colOff>95256</xdr:colOff>
      <xdr:row>95</xdr:row>
      <xdr:rowOff>0</xdr:rowOff>
    </xdr:from>
    <xdr:to>
      <xdr:col>0</xdr:col>
      <xdr:colOff>2307596</xdr:colOff>
      <xdr:row>106</xdr:row>
      <xdr:rowOff>56515</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497050"/>
          <a:ext cx="2212340" cy="16281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76</xdr:row>
      <xdr:rowOff>0</xdr:rowOff>
    </xdr:from>
    <xdr:to>
      <xdr:col>0</xdr:col>
      <xdr:colOff>2339658</xdr:colOff>
      <xdr:row>87</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639550"/>
          <a:ext cx="2204720" cy="1637665"/>
        </a:xfrm>
        <a:prstGeom prst="rect">
          <a:avLst/>
        </a:prstGeom>
        <a:noFill/>
        <a:ln>
          <a:noFill/>
        </a:ln>
      </xdr:spPr>
    </xdr:pic>
    <xdr:clientData/>
  </xdr:twoCellAnchor>
  <xdr:twoCellAnchor editAs="oneCell">
    <xdr:from>
      <xdr:col>0</xdr:col>
      <xdr:colOff>119070</xdr:colOff>
      <xdr:row>91</xdr:row>
      <xdr:rowOff>111124</xdr:rowOff>
    </xdr:from>
    <xdr:to>
      <xdr:col>0</xdr:col>
      <xdr:colOff>2323790</xdr:colOff>
      <xdr:row>103</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0" y="13893799"/>
          <a:ext cx="2204720"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75</xdr:row>
      <xdr:rowOff>0</xdr:rowOff>
    </xdr:from>
    <xdr:to>
      <xdr:col>0</xdr:col>
      <xdr:colOff>2318390</xdr:colOff>
      <xdr:row>86</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925175"/>
          <a:ext cx="2239010" cy="1637665"/>
        </a:xfrm>
        <a:prstGeom prst="rect">
          <a:avLst/>
        </a:prstGeom>
        <a:noFill/>
        <a:ln>
          <a:noFill/>
        </a:ln>
      </xdr:spPr>
    </xdr:pic>
    <xdr:clientData/>
  </xdr:twoCellAnchor>
  <xdr:twoCellAnchor editAs="oneCell">
    <xdr:from>
      <xdr:col>0</xdr:col>
      <xdr:colOff>87318</xdr:colOff>
      <xdr:row>91</xdr:row>
      <xdr:rowOff>0</xdr:rowOff>
    </xdr:from>
    <xdr:to>
      <xdr:col>0</xdr:col>
      <xdr:colOff>2316803</xdr:colOff>
      <xdr:row>102</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211175"/>
          <a:ext cx="22294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85</xdr:row>
      <xdr:rowOff>0</xdr:rowOff>
    </xdr:from>
    <xdr:to>
      <xdr:col>0</xdr:col>
      <xdr:colOff>2246317</xdr:colOff>
      <xdr:row>96</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2925425"/>
          <a:ext cx="2174875" cy="1579880"/>
        </a:xfrm>
        <a:prstGeom prst="rect">
          <a:avLst/>
        </a:prstGeom>
        <a:noFill/>
        <a:ln>
          <a:noFill/>
        </a:ln>
      </xdr:spPr>
    </xdr:pic>
    <xdr:clientData/>
  </xdr:twoCellAnchor>
  <xdr:twoCellAnchor editAs="oneCell">
    <xdr:from>
      <xdr:col>0</xdr:col>
      <xdr:colOff>95251</xdr:colOff>
      <xdr:row>101</xdr:row>
      <xdr:rowOff>0</xdr:rowOff>
    </xdr:from>
    <xdr:to>
      <xdr:col>0</xdr:col>
      <xdr:colOff>2266316</xdr:colOff>
      <xdr:row>112</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211425"/>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2313623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496800"/>
          <a:ext cx="2210435" cy="1631315"/>
        </a:xfrm>
        <a:prstGeom prst="rect">
          <a:avLst/>
        </a:prstGeom>
        <a:noFill/>
        <a:ln>
          <a:noFill/>
        </a:ln>
      </xdr:spPr>
    </xdr:pic>
    <xdr:clientData/>
  </xdr:twoCellAnchor>
  <xdr:twoCellAnchor editAs="oneCell">
    <xdr:from>
      <xdr:col>0</xdr:col>
      <xdr:colOff>103191</xdr:colOff>
      <xdr:row>100</xdr:row>
      <xdr:rowOff>0</xdr:rowOff>
    </xdr:from>
    <xdr:to>
      <xdr:col>0</xdr:col>
      <xdr:colOff>2313626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782800"/>
          <a:ext cx="221043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94</xdr:row>
      <xdr:rowOff>0</xdr:rowOff>
    </xdr:from>
    <xdr:to>
      <xdr:col>0</xdr:col>
      <xdr:colOff>2314580</xdr:colOff>
      <xdr:row>105</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782675"/>
          <a:ext cx="2235200" cy="1635760"/>
        </a:xfrm>
        <a:prstGeom prst="rect">
          <a:avLst/>
        </a:prstGeom>
        <a:noFill/>
        <a:ln>
          <a:noFill/>
        </a:ln>
      </xdr:spPr>
    </xdr:pic>
    <xdr:clientData/>
  </xdr:twoCellAnchor>
  <xdr:twoCellAnchor editAs="oneCell">
    <xdr:from>
      <xdr:col>0</xdr:col>
      <xdr:colOff>71442</xdr:colOff>
      <xdr:row>110</xdr:row>
      <xdr:rowOff>0</xdr:rowOff>
    </xdr:from>
    <xdr:to>
      <xdr:col>0</xdr:col>
      <xdr:colOff>2314262</xdr:colOff>
      <xdr:row>121</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068675"/>
          <a:ext cx="2242820"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34</xdr:row>
      <xdr:rowOff>0</xdr:rowOff>
    </xdr:from>
    <xdr:to>
      <xdr:col>0</xdr:col>
      <xdr:colOff>2372680</xdr:colOff>
      <xdr:row>45</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495925"/>
          <a:ext cx="2269490" cy="1637665"/>
        </a:xfrm>
        <a:prstGeom prst="rect">
          <a:avLst/>
        </a:prstGeom>
        <a:noFill/>
        <a:ln>
          <a:noFill/>
        </a:ln>
      </xdr:spPr>
    </xdr:pic>
    <xdr:clientData/>
  </xdr:twoCellAnchor>
  <xdr:twoCellAnchor editAs="oneCell">
    <xdr:from>
      <xdr:col>0</xdr:col>
      <xdr:colOff>95256</xdr:colOff>
      <xdr:row>50</xdr:row>
      <xdr:rowOff>0</xdr:rowOff>
    </xdr:from>
    <xdr:to>
      <xdr:col>0</xdr:col>
      <xdr:colOff>2364746</xdr:colOff>
      <xdr:row>61</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781925"/>
          <a:ext cx="2269490"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50</xdr:row>
      <xdr:rowOff>0</xdr:rowOff>
    </xdr:from>
    <xdr:to>
      <xdr:col>0</xdr:col>
      <xdr:colOff>2364746</xdr:colOff>
      <xdr:row>61</xdr:row>
      <xdr:rowOff>66041</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781925"/>
          <a:ext cx="2269490" cy="1637666"/>
        </a:xfrm>
        <a:prstGeom prst="rect">
          <a:avLst/>
        </a:prstGeom>
        <a:noFill/>
        <a:ln>
          <a:noFill/>
        </a:ln>
      </xdr:spPr>
    </xdr:pic>
    <xdr:clientData/>
  </xdr:twoCellAnchor>
  <xdr:twoCellAnchor editAs="oneCell">
    <xdr:from>
      <xdr:col>0</xdr:col>
      <xdr:colOff>87316</xdr:colOff>
      <xdr:row>34</xdr:row>
      <xdr:rowOff>0</xdr:rowOff>
    </xdr:from>
    <xdr:to>
      <xdr:col>0</xdr:col>
      <xdr:colOff>2264096</xdr:colOff>
      <xdr:row>44</xdr:row>
      <xdr:rowOff>138641</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495925"/>
          <a:ext cx="2176780" cy="156739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42</xdr:row>
      <xdr:rowOff>50799</xdr:rowOff>
    </xdr:from>
    <xdr:to>
      <xdr:col>0</xdr:col>
      <xdr:colOff>2179955</xdr:colOff>
      <xdr:row>52</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023099"/>
          <a:ext cx="2091055" cy="1479245"/>
        </a:xfrm>
        <a:prstGeom prst="rect">
          <a:avLst/>
        </a:prstGeom>
        <a:noFill/>
        <a:ln>
          <a:noFill/>
        </a:ln>
      </xdr:spPr>
    </xdr:pic>
    <xdr:clientData/>
  </xdr:twoCellAnchor>
  <xdr:twoCellAnchor editAs="oneCell">
    <xdr:from>
      <xdr:col>0</xdr:col>
      <xdr:colOff>57150</xdr:colOff>
      <xdr:row>58</xdr:row>
      <xdr:rowOff>82550</xdr:rowOff>
    </xdr:from>
    <xdr:to>
      <xdr:col>0</xdr:col>
      <xdr:colOff>2324100</xdr:colOff>
      <xdr:row>69</xdr:row>
      <xdr:rowOff>48895</xdr:rowOff>
    </xdr:to>
    <xdr:pic>
      <xdr:nvPicPr>
        <xdr:cNvPr id="3" name="Picture 2">
          <a:extLst>
            <a:ext uri="{FF2B5EF4-FFF2-40B4-BE49-F238E27FC236}">
              <a16:creationId xmlns:a16="http://schemas.microsoft.com/office/drawing/2014/main" id="{85D6C6FA-4B2D-4944-84BD-111E75D03C5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9340850"/>
          <a:ext cx="2266950" cy="15379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91</xdr:row>
      <xdr:rowOff>83820</xdr:rowOff>
    </xdr:from>
    <xdr:to>
      <xdr:col>0</xdr:col>
      <xdr:colOff>2260600</xdr:colOff>
      <xdr:row>102</xdr:row>
      <xdr:rowOff>74295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437870"/>
          <a:ext cx="2216150" cy="1562100"/>
        </a:xfrm>
        <a:prstGeom prst="rect">
          <a:avLst/>
        </a:prstGeom>
        <a:noFill/>
        <a:ln>
          <a:noFill/>
        </a:ln>
      </xdr:spPr>
    </xdr:pic>
    <xdr:clientData/>
  </xdr:twoCellAnchor>
  <xdr:twoCellAnchor editAs="oneCell">
    <xdr:from>
      <xdr:col>0</xdr:col>
      <xdr:colOff>57150</xdr:colOff>
      <xdr:row>125</xdr:row>
      <xdr:rowOff>114300</xdr:rowOff>
    </xdr:from>
    <xdr:to>
      <xdr:col>0</xdr:col>
      <xdr:colOff>2200910</xdr:colOff>
      <xdr:row>137</xdr:row>
      <xdr:rowOff>19050</xdr:rowOff>
    </xdr:to>
    <xdr:pic>
      <xdr:nvPicPr>
        <xdr:cNvPr id="3" name="Picture 1">
          <a:extLst>
            <a:ext uri="{FF2B5EF4-FFF2-40B4-BE49-F238E27FC236}">
              <a16:creationId xmlns:a16="http://schemas.microsoft.com/office/drawing/2014/main" id="{4B259D2A-4E2F-461B-805E-DCA756C9FD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8326100"/>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50800</xdr:colOff>
      <xdr:row>109</xdr:row>
      <xdr:rowOff>101600</xdr:rowOff>
    </xdr:from>
    <xdr:to>
      <xdr:col>0</xdr:col>
      <xdr:colOff>2241550</xdr:colOff>
      <xdr:row>121</xdr:row>
      <xdr:rowOff>12700</xdr:rowOff>
    </xdr:to>
    <xdr:pic>
      <xdr:nvPicPr>
        <xdr:cNvPr id="4" name="Picture 3">
          <a:extLst>
            <a:ext uri="{FF2B5EF4-FFF2-40B4-BE49-F238E27FC236}">
              <a16:creationId xmlns:a16="http://schemas.microsoft.com/office/drawing/2014/main" id="{A8ED5497-7AD5-4D44-8645-5E8034969AB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 y="16027400"/>
          <a:ext cx="2190750" cy="16256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60</xdr:row>
      <xdr:rowOff>120650</xdr:rowOff>
    </xdr:from>
    <xdr:to>
      <xdr:col>0</xdr:col>
      <xdr:colOff>2167255</xdr:colOff>
      <xdr:row>71</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807575"/>
          <a:ext cx="2091055" cy="1495120"/>
        </a:xfrm>
        <a:prstGeom prst="rect">
          <a:avLst/>
        </a:prstGeom>
        <a:noFill/>
        <a:ln>
          <a:noFill/>
        </a:ln>
      </xdr:spPr>
    </xdr:pic>
    <xdr:clientData/>
  </xdr:twoCellAnchor>
  <xdr:twoCellAnchor editAs="oneCell">
    <xdr:from>
      <xdr:col>0</xdr:col>
      <xdr:colOff>76200</xdr:colOff>
      <xdr:row>45</xdr:row>
      <xdr:rowOff>38100</xdr:rowOff>
    </xdr:from>
    <xdr:to>
      <xdr:col>0</xdr:col>
      <xdr:colOff>2167255</xdr:colOff>
      <xdr:row>55</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581900"/>
          <a:ext cx="2091055"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62</xdr:row>
      <xdr:rowOff>55880</xdr:rowOff>
    </xdr:from>
    <xdr:ext cx="2286000" cy="1463040"/>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1400155"/>
          <a:ext cx="2286000" cy="1463040"/>
        </a:xfrm>
        <a:prstGeom prst="rect">
          <a:avLst/>
        </a:prstGeom>
        <a:noFill/>
        <a:ln>
          <a:noFill/>
        </a:ln>
      </xdr:spPr>
    </xdr:pic>
    <xdr:clientData/>
  </xdr:oneCellAnchor>
  <xdr:twoCellAnchor editAs="oneCell">
    <xdr:from>
      <xdr:col>0</xdr:col>
      <xdr:colOff>63500</xdr:colOff>
      <xdr:row>46</xdr:row>
      <xdr:rowOff>50800</xdr:rowOff>
    </xdr:from>
    <xdr:to>
      <xdr:col>0</xdr:col>
      <xdr:colOff>2400300</xdr:colOff>
      <xdr:row>58</xdr:row>
      <xdr:rowOff>19050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9109075"/>
          <a:ext cx="2336800" cy="16827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57</xdr:row>
      <xdr:rowOff>83820</xdr:rowOff>
    </xdr:from>
    <xdr:to>
      <xdr:col>0</xdr:col>
      <xdr:colOff>2260600</xdr:colOff>
      <xdr:row>68</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8942070"/>
          <a:ext cx="2216150" cy="1562100"/>
        </a:xfrm>
        <a:prstGeom prst="rect">
          <a:avLst/>
        </a:prstGeom>
        <a:noFill/>
        <a:ln>
          <a:noFill/>
        </a:ln>
      </xdr:spPr>
    </xdr:pic>
    <xdr:clientData/>
  </xdr:twoCellAnchor>
  <xdr:twoCellAnchor editAs="oneCell">
    <xdr:from>
      <xdr:col>0</xdr:col>
      <xdr:colOff>38100</xdr:colOff>
      <xdr:row>73</xdr:row>
      <xdr:rowOff>63500</xdr:rowOff>
    </xdr:from>
    <xdr:to>
      <xdr:col>0</xdr:col>
      <xdr:colOff>2292350</xdr:colOff>
      <xdr:row>84</xdr:row>
      <xdr:rowOff>101600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207750"/>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99</xdr:row>
      <xdr:rowOff>96520</xdr:rowOff>
    </xdr:from>
    <xdr:to>
      <xdr:col>0</xdr:col>
      <xdr:colOff>2314575</xdr:colOff>
      <xdr:row>111</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4593570"/>
          <a:ext cx="2238375" cy="1625600"/>
        </a:xfrm>
        <a:prstGeom prst="rect">
          <a:avLst/>
        </a:prstGeom>
        <a:noFill/>
        <a:ln>
          <a:noFill/>
        </a:ln>
      </xdr:spPr>
    </xdr:pic>
    <xdr:clientData/>
  </xdr:twoCellAnchor>
  <xdr:twoCellAnchor editAs="oneCell">
    <xdr:from>
      <xdr:col>0</xdr:col>
      <xdr:colOff>76200</xdr:colOff>
      <xdr:row>83</xdr:row>
      <xdr:rowOff>95250</xdr:rowOff>
    </xdr:from>
    <xdr:to>
      <xdr:col>0</xdr:col>
      <xdr:colOff>2292350</xdr:colOff>
      <xdr:row>94</xdr:row>
      <xdr:rowOff>85725</xdr:rowOff>
    </xdr:to>
    <xdr:pic>
      <xdr:nvPicPr>
        <xdr:cNvPr id="3" name="Picture 2">
          <a:extLst>
            <a:ext uri="{FF2B5EF4-FFF2-40B4-BE49-F238E27FC236}">
              <a16:creationId xmlns:a16="http://schemas.microsoft.com/office/drawing/2014/main" id="{BB226498-4854-4417-A538-E451C1D507E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2306300"/>
          <a:ext cx="2216150" cy="15621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89</xdr:row>
      <xdr:rowOff>88900</xdr:rowOff>
    </xdr:from>
    <xdr:to>
      <xdr:col>0</xdr:col>
      <xdr:colOff>2320925</xdr:colOff>
      <xdr:row>101</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204825"/>
          <a:ext cx="2219325" cy="1625600"/>
        </a:xfrm>
        <a:prstGeom prst="rect">
          <a:avLst/>
        </a:prstGeom>
        <a:noFill/>
        <a:ln>
          <a:noFill/>
        </a:ln>
      </xdr:spPr>
    </xdr:pic>
    <xdr:clientData/>
  </xdr:twoCellAnchor>
  <xdr:twoCellAnchor editAs="oneCell">
    <xdr:from>
      <xdr:col>0</xdr:col>
      <xdr:colOff>95250</xdr:colOff>
      <xdr:row>73</xdr:row>
      <xdr:rowOff>44450</xdr:rowOff>
    </xdr:from>
    <xdr:to>
      <xdr:col>0</xdr:col>
      <xdr:colOff>2311400</xdr:colOff>
      <xdr:row>84</xdr:row>
      <xdr:rowOff>34925</xdr:rowOff>
    </xdr:to>
    <xdr:pic>
      <xdr:nvPicPr>
        <xdr:cNvPr id="4" name="Picture 3">
          <a:extLst>
            <a:ext uri="{FF2B5EF4-FFF2-40B4-BE49-F238E27FC236}">
              <a16:creationId xmlns:a16="http://schemas.microsoft.com/office/drawing/2014/main" id="{958BC01D-79D3-4A57-9B64-3FFE262E627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9899650"/>
          <a:ext cx="2216150" cy="13874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82550</xdr:colOff>
      <xdr:row>58</xdr:row>
      <xdr:rowOff>95250</xdr:rowOff>
    </xdr:from>
    <xdr:to>
      <xdr:col>0</xdr:col>
      <xdr:colOff>2308225</xdr:colOff>
      <xdr:row>70</xdr:row>
      <xdr:rowOff>6351</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8734425"/>
          <a:ext cx="2225675" cy="1625601"/>
        </a:xfrm>
        <a:prstGeom prst="rect">
          <a:avLst/>
        </a:prstGeom>
        <a:noFill/>
        <a:ln>
          <a:noFill/>
        </a:ln>
      </xdr:spPr>
    </xdr:pic>
    <xdr:clientData/>
  </xdr:twoCellAnchor>
  <xdr:twoCellAnchor editAs="oneCell">
    <xdr:from>
      <xdr:col>0</xdr:col>
      <xdr:colOff>101600</xdr:colOff>
      <xdr:row>43</xdr:row>
      <xdr:rowOff>19050</xdr:rowOff>
    </xdr:from>
    <xdr:to>
      <xdr:col>0</xdr:col>
      <xdr:colOff>2317750</xdr:colOff>
      <xdr:row>54</xdr:row>
      <xdr:rowOff>9525</xdr:rowOff>
    </xdr:to>
    <xdr:pic>
      <xdr:nvPicPr>
        <xdr:cNvPr id="3" name="Picture 2">
          <a:extLst>
            <a:ext uri="{FF2B5EF4-FFF2-40B4-BE49-F238E27FC236}">
              <a16:creationId xmlns:a16="http://schemas.microsoft.com/office/drawing/2014/main" id="{31C89DA9-781E-4AF3-BD56-1C7680583A0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6515100"/>
          <a:ext cx="2216150" cy="15621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125</xdr:row>
      <xdr:rowOff>107950</xdr:rowOff>
    </xdr:from>
    <xdr:to>
      <xdr:col>0</xdr:col>
      <xdr:colOff>2376805</xdr:colOff>
      <xdr:row>136</xdr:row>
      <xdr:rowOff>72390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319750"/>
          <a:ext cx="2306955" cy="1536065"/>
        </a:xfrm>
        <a:prstGeom prst="rect">
          <a:avLst/>
        </a:prstGeom>
        <a:noFill/>
        <a:ln>
          <a:noFill/>
        </a:ln>
      </xdr:spPr>
    </xdr:pic>
    <xdr:clientData/>
  </xdr:twoCellAnchor>
  <xdr:twoCellAnchor editAs="oneCell">
    <xdr:from>
      <xdr:col>0</xdr:col>
      <xdr:colOff>76200</xdr:colOff>
      <xdr:row>109</xdr:row>
      <xdr:rowOff>107950</xdr:rowOff>
    </xdr:from>
    <xdr:to>
      <xdr:col>0</xdr:col>
      <xdr:colOff>2343150</xdr:colOff>
      <xdr:row>120</xdr:row>
      <xdr:rowOff>74295</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6033750"/>
          <a:ext cx="2266950" cy="153797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137</xdr:row>
      <xdr:rowOff>63500</xdr:rowOff>
    </xdr:from>
    <xdr:to>
      <xdr:col>0</xdr:col>
      <xdr:colOff>2310765</xdr:colOff>
      <xdr:row>148</xdr:row>
      <xdr:rowOff>16510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0208875"/>
          <a:ext cx="2167890" cy="1524635"/>
        </a:xfrm>
        <a:prstGeom prst="rect">
          <a:avLst/>
        </a:prstGeom>
        <a:noFill/>
        <a:ln>
          <a:noFill/>
        </a:ln>
      </xdr:spPr>
    </xdr:pic>
    <xdr:clientData/>
  </xdr:twoCellAnchor>
  <xdr:twoCellAnchor editAs="oneCell">
    <xdr:from>
      <xdr:col>0</xdr:col>
      <xdr:colOff>127000</xdr:colOff>
      <xdr:row>122</xdr:row>
      <xdr:rowOff>31750</xdr:rowOff>
    </xdr:from>
    <xdr:to>
      <xdr:col>0</xdr:col>
      <xdr:colOff>2307590</xdr:colOff>
      <xdr:row>132</xdr:row>
      <xdr:rowOff>125095</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803400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59"/>
  <sheetViews>
    <sheetView tabSelected="1" workbookViewId="0">
      <selection sqref="A1:G1"/>
    </sheetView>
  </sheetViews>
  <sheetFormatPr defaultColWidth="9.140625" defaultRowHeight="11.25" x14ac:dyDescent="0.2"/>
  <cols>
    <col min="1" max="1" width="38.5703125" style="7" bestFit="1" customWidth="1"/>
    <col min="2" max="2" width="50.5703125" style="7" bestFit="1" customWidth="1"/>
    <col min="3" max="3" width="24.5703125" style="7" bestFit="1" customWidth="1"/>
    <col min="4" max="4" width="15.42578125" style="7" bestFit="1" customWidth="1"/>
    <col min="5" max="5" width="23.140625" style="10" customWidth="1"/>
    <col min="6" max="6" width="13.5703125" style="11" bestFit="1" customWidth="1"/>
    <col min="7" max="7" width="6" style="10" customWidth="1"/>
    <col min="8" max="16384" width="9.140625" style="7"/>
  </cols>
  <sheetData>
    <row r="1" spans="1:9" s="1" customFormat="1" ht="15" x14ac:dyDescent="0.2">
      <c r="A1" s="88" t="s">
        <v>840</v>
      </c>
      <c r="B1" s="89"/>
      <c r="C1" s="89"/>
      <c r="D1" s="89"/>
      <c r="E1" s="89"/>
      <c r="F1" s="89"/>
      <c r="G1" s="89"/>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841</v>
      </c>
      <c r="D4" s="13" t="s">
        <v>1</v>
      </c>
      <c r="E4" s="50" t="s">
        <v>6</v>
      </c>
      <c r="F4" s="12" t="s">
        <v>3</v>
      </c>
      <c r="G4" s="12" t="s">
        <v>5</v>
      </c>
    </row>
    <row r="5" spans="1:9" x14ac:dyDescent="0.2">
      <c r="A5" s="16" t="s">
        <v>60</v>
      </c>
      <c r="B5" s="17"/>
      <c r="C5" s="17"/>
      <c r="D5" s="17"/>
      <c r="E5" s="18"/>
      <c r="F5" s="19"/>
      <c r="G5" s="18"/>
    </row>
    <row r="6" spans="1:9" x14ac:dyDescent="0.2">
      <c r="A6" s="20" t="s">
        <v>61</v>
      </c>
      <c r="B6" s="21"/>
      <c r="C6" s="21"/>
      <c r="D6" s="21"/>
      <c r="E6" s="22"/>
      <c r="F6" s="23"/>
      <c r="G6" s="22"/>
    </row>
    <row r="7" spans="1:9" x14ac:dyDescent="0.2">
      <c r="A7" s="21" t="s">
        <v>842</v>
      </c>
      <c r="B7" s="21" t="s">
        <v>843</v>
      </c>
      <c r="C7" s="21" t="s">
        <v>62</v>
      </c>
      <c r="D7" s="24">
        <v>1000</v>
      </c>
      <c r="E7" s="22">
        <v>10870.373442599999</v>
      </c>
      <c r="F7" s="23">
        <v>4.6515903973880599</v>
      </c>
      <c r="G7" s="22">
        <v>7.2613000000000003</v>
      </c>
    </row>
    <row r="8" spans="1:9" x14ac:dyDescent="0.2">
      <c r="A8" s="21" t="s">
        <v>844</v>
      </c>
      <c r="B8" s="21" t="s">
        <v>845</v>
      </c>
      <c r="C8" s="21" t="s">
        <v>846</v>
      </c>
      <c r="D8" s="24">
        <v>5000</v>
      </c>
      <c r="E8" s="22">
        <v>5360.8897268000001</v>
      </c>
      <c r="F8" s="23">
        <v>2.2940024375717099</v>
      </c>
      <c r="G8" s="22">
        <v>7.6746999999999996</v>
      </c>
    </row>
    <row r="9" spans="1:9" x14ac:dyDescent="0.2">
      <c r="A9" s="20" t="s">
        <v>29</v>
      </c>
      <c r="B9" s="20"/>
      <c r="C9" s="20"/>
      <c r="D9" s="20"/>
      <c r="E9" s="25">
        <f>SUM(E6:E8)</f>
        <v>16231.263169399999</v>
      </c>
      <c r="F9" s="26">
        <f>SUM(F6:F8)</f>
        <v>6.9455928349597702</v>
      </c>
      <c r="G9" s="25"/>
      <c r="H9" s="14"/>
      <c r="I9" s="14"/>
    </row>
    <row r="10" spans="1:9" x14ac:dyDescent="0.2">
      <c r="A10" s="21"/>
      <c r="B10" s="21"/>
      <c r="C10" s="21"/>
      <c r="D10" s="21"/>
      <c r="E10" s="22"/>
      <c r="F10" s="23"/>
      <c r="G10" s="22"/>
    </row>
    <row r="11" spans="1:9" x14ac:dyDescent="0.2">
      <c r="A11" s="20" t="s">
        <v>23</v>
      </c>
      <c r="B11" s="21"/>
      <c r="C11" s="21"/>
      <c r="D11" s="21"/>
      <c r="E11" s="22"/>
      <c r="F11" s="23"/>
      <c r="G11" s="22"/>
    </row>
    <row r="12" spans="1:9" x14ac:dyDescent="0.2">
      <c r="A12" s="20" t="s">
        <v>24</v>
      </c>
      <c r="B12" s="21"/>
      <c r="C12" s="21"/>
      <c r="D12" s="21"/>
      <c r="E12" s="22"/>
      <c r="F12" s="23"/>
      <c r="G12" s="22"/>
    </row>
    <row r="13" spans="1:9" x14ac:dyDescent="0.2">
      <c r="A13" s="21" t="s">
        <v>847</v>
      </c>
      <c r="B13" s="21" t="s">
        <v>848</v>
      </c>
      <c r="C13" s="21" t="s">
        <v>28</v>
      </c>
      <c r="D13" s="24">
        <v>2500</v>
      </c>
      <c r="E13" s="22">
        <v>12468.6875</v>
      </c>
      <c r="F13" s="23">
        <v>5.3355321552927402</v>
      </c>
      <c r="G13" s="22">
        <v>7.0509000000000004</v>
      </c>
    </row>
    <row r="14" spans="1:9" x14ac:dyDescent="0.2">
      <c r="A14" s="21" t="s">
        <v>849</v>
      </c>
      <c r="B14" s="21" t="s">
        <v>850</v>
      </c>
      <c r="C14" s="21" t="s">
        <v>25</v>
      </c>
      <c r="D14" s="24">
        <v>2000</v>
      </c>
      <c r="E14" s="22">
        <v>9980.67</v>
      </c>
      <c r="F14" s="23">
        <v>4.2708733951641404</v>
      </c>
      <c r="G14" s="22">
        <v>7.0709</v>
      </c>
    </row>
    <row r="15" spans="1:9" x14ac:dyDescent="0.2">
      <c r="A15" s="21" t="s">
        <v>851</v>
      </c>
      <c r="B15" s="21" t="s">
        <v>852</v>
      </c>
      <c r="C15" s="21" t="s">
        <v>853</v>
      </c>
      <c r="D15" s="24">
        <v>2000</v>
      </c>
      <c r="E15" s="22">
        <v>9949.58</v>
      </c>
      <c r="F15" s="23">
        <v>4.2575695334138102</v>
      </c>
      <c r="G15" s="22">
        <v>7.1147999999999998</v>
      </c>
    </row>
    <row r="16" spans="1:9" x14ac:dyDescent="0.2">
      <c r="A16" s="21" t="s">
        <v>854</v>
      </c>
      <c r="B16" s="21" t="s">
        <v>855</v>
      </c>
      <c r="C16" s="21" t="s">
        <v>853</v>
      </c>
      <c r="D16" s="24">
        <v>1500</v>
      </c>
      <c r="E16" s="22">
        <v>7491.3074999999999</v>
      </c>
      <c r="F16" s="23">
        <v>3.2056390900353899</v>
      </c>
      <c r="G16" s="22">
        <v>7.0617999999999999</v>
      </c>
    </row>
    <row r="17" spans="1:9" x14ac:dyDescent="0.2">
      <c r="A17" s="21" t="s">
        <v>856</v>
      </c>
      <c r="B17" s="21" t="s">
        <v>857</v>
      </c>
      <c r="C17" s="21" t="s">
        <v>858</v>
      </c>
      <c r="D17" s="24">
        <v>1500</v>
      </c>
      <c r="E17" s="22">
        <v>7479.63</v>
      </c>
      <c r="F17" s="23">
        <v>3.2006421184821798</v>
      </c>
      <c r="G17" s="22">
        <v>7.1002999999999998</v>
      </c>
    </row>
    <row r="18" spans="1:9" x14ac:dyDescent="0.2">
      <c r="A18" s="21" t="s">
        <v>859</v>
      </c>
      <c r="B18" s="21" t="s">
        <v>860</v>
      </c>
      <c r="C18" s="21" t="s">
        <v>25</v>
      </c>
      <c r="D18" s="24">
        <v>1500</v>
      </c>
      <c r="E18" s="22">
        <v>7402.5524999999998</v>
      </c>
      <c r="F18" s="23">
        <v>3.1676595387439699</v>
      </c>
      <c r="G18" s="22">
        <v>7.7497999999999996</v>
      </c>
    </row>
    <row r="19" spans="1:9" x14ac:dyDescent="0.2">
      <c r="A19" s="21" t="s">
        <v>861</v>
      </c>
      <c r="B19" s="21" t="s">
        <v>862</v>
      </c>
      <c r="C19" s="21" t="s">
        <v>28</v>
      </c>
      <c r="D19" s="24">
        <v>1500</v>
      </c>
      <c r="E19" s="22">
        <v>7385.8950000000004</v>
      </c>
      <c r="F19" s="23">
        <v>3.1605315529895099</v>
      </c>
      <c r="G19" s="22">
        <v>7.7248000000000001</v>
      </c>
    </row>
    <row r="20" spans="1:9" x14ac:dyDescent="0.2">
      <c r="A20" s="21" t="s">
        <v>863</v>
      </c>
      <c r="B20" s="21" t="s">
        <v>864</v>
      </c>
      <c r="C20" s="21" t="s">
        <v>25</v>
      </c>
      <c r="D20" s="24">
        <v>1500</v>
      </c>
      <c r="E20" s="22">
        <v>7373.76</v>
      </c>
      <c r="F20" s="23">
        <v>3.1553388105533502</v>
      </c>
      <c r="G20" s="22">
        <v>7.7149000000000001</v>
      </c>
    </row>
    <row r="21" spans="1:9" x14ac:dyDescent="0.2">
      <c r="A21" s="21" t="s">
        <v>865</v>
      </c>
      <c r="B21" s="21" t="s">
        <v>866</v>
      </c>
      <c r="C21" s="21" t="s">
        <v>28</v>
      </c>
      <c r="D21" s="24">
        <v>1000</v>
      </c>
      <c r="E21" s="22">
        <v>4996.1400000000003</v>
      </c>
      <c r="F21" s="23">
        <v>2.1379207412443599</v>
      </c>
      <c r="G21" s="22">
        <v>7.0499000000000001</v>
      </c>
    </row>
    <row r="22" spans="1:9" x14ac:dyDescent="0.2">
      <c r="A22" s="21" t="s">
        <v>867</v>
      </c>
      <c r="B22" s="21" t="s">
        <v>868</v>
      </c>
      <c r="C22" s="21" t="s">
        <v>28</v>
      </c>
      <c r="D22" s="24">
        <v>1000</v>
      </c>
      <c r="E22" s="22">
        <v>4929.29</v>
      </c>
      <c r="F22" s="23">
        <v>2.1093146570369101</v>
      </c>
      <c r="G22" s="22">
        <v>7.6997999999999998</v>
      </c>
    </row>
    <row r="23" spans="1:9" x14ac:dyDescent="0.2">
      <c r="A23" s="21" t="s">
        <v>869</v>
      </c>
      <c r="B23" s="21" t="s">
        <v>870</v>
      </c>
      <c r="C23" s="21" t="s">
        <v>28</v>
      </c>
      <c r="D23" s="24">
        <v>1000</v>
      </c>
      <c r="E23" s="22">
        <v>4929.29</v>
      </c>
      <c r="F23" s="23">
        <v>2.1093146570369101</v>
      </c>
      <c r="G23" s="22">
        <v>7.8150000000000004</v>
      </c>
    </row>
    <row r="24" spans="1:9" x14ac:dyDescent="0.2">
      <c r="A24" s="21" t="s">
        <v>871</v>
      </c>
      <c r="B24" s="21" t="s">
        <v>872</v>
      </c>
      <c r="C24" s="21" t="s">
        <v>25</v>
      </c>
      <c r="D24" s="24">
        <v>1000</v>
      </c>
      <c r="E24" s="22">
        <v>4914.76</v>
      </c>
      <c r="F24" s="23">
        <v>2.1030970593774598</v>
      </c>
      <c r="G24" s="22">
        <v>7.7201000000000004</v>
      </c>
    </row>
    <row r="25" spans="1:9" x14ac:dyDescent="0.2">
      <c r="A25" s="21" t="s">
        <v>873</v>
      </c>
      <c r="B25" s="21" t="s">
        <v>874</v>
      </c>
      <c r="C25" s="21" t="s">
        <v>25</v>
      </c>
      <c r="D25" s="24">
        <v>500</v>
      </c>
      <c r="E25" s="22">
        <v>2498.0574999999999</v>
      </c>
      <c r="F25" s="23">
        <v>1.06895502169095</v>
      </c>
      <c r="G25" s="22">
        <v>7.1002000000000001</v>
      </c>
    </row>
    <row r="26" spans="1:9" x14ac:dyDescent="0.2">
      <c r="A26" s="21" t="s">
        <v>875</v>
      </c>
      <c r="B26" s="21" t="s">
        <v>876</v>
      </c>
      <c r="C26" s="21" t="s">
        <v>28</v>
      </c>
      <c r="D26" s="24">
        <v>500</v>
      </c>
      <c r="E26" s="22">
        <v>2498.0549999999998</v>
      </c>
      <c r="F26" s="23">
        <v>1.06895395190471</v>
      </c>
      <c r="G26" s="22">
        <v>7.1048</v>
      </c>
    </row>
    <row r="27" spans="1:9" x14ac:dyDescent="0.2">
      <c r="A27" s="21" t="s">
        <v>877</v>
      </c>
      <c r="B27" s="21" t="s">
        <v>878</v>
      </c>
      <c r="C27" s="21" t="s">
        <v>28</v>
      </c>
      <c r="D27" s="24">
        <v>500</v>
      </c>
      <c r="E27" s="22">
        <v>2493.2575000000002</v>
      </c>
      <c r="F27" s="23">
        <v>1.0669010320993899</v>
      </c>
      <c r="G27" s="22">
        <v>7.0505000000000004</v>
      </c>
    </row>
    <row r="28" spans="1:9" x14ac:dyDescent="0.2">
      <c r="A28" s="20" t="s">
        <v>29</v>
      </c>
      <c r="B28" s="20"/>
      <c r="C28" s="20"/>
      <c r="D28" s="20"/>
      <c r="E28" s="25">
        <f>SUM(E12:E27)</f>
        <v>96790.932499999966</v>
      </c>
      <c r="F28" s="26">
        <f>SUM(F12:F27)</f>
        <v>41.41824331506578</v>
      </c>
      <c r="G28" s="25"/>
      <c r="H28" s="14"/>
      <c r="I28" s="14"/>
    </row>
    <row r="29" spans="1:9" x14ac:dyDescent="0.2">
      <c r="A29" s="21"/>
      <c r="B29" s="21"/>
      <c r="C29" s="21"/>
      <c r="D29" s="21"/>
      <c r="E29" s="22"/>
      <c r="F29" s="23"/>
      <c r="G29" s="22"/>
    </row>
    <row r="30" spans="1:9" x14ac:dyDescent="0.2">
      <c r="A30" s="20" t="s">
        <v>30</v>
      </c>
      <c r="B30" s="21"/>
      <c r="C30" s="21"/>
      <c r="D30" s="21"/>
      <c r="E30" s="22"/>
      <c r="F30" s="23"/>
      <c r="G30" s="22"/>
    </row>
    <row r="31" spans="1:9" x14ac:dyDescent="0.2">
      <c r="A31" s="21" t="s">
        <v>879</v>
      </c>
      <c r="B31" s="21" t="s">
        <v>880</v>
      </c>
      <c r="C31" s="21" t="s">
        <v>853</v>
      </c>
      <c r="D31" s="24">
        <v>2000</v>
      </c>
      <c r="E31" s="22">
        <v>9958.9500000000007</v>
      </c>
      <c r="F31" s="23">
        <v>4.2615790922623296</v>
      </c>
      <c r="G31" s="22">
        <v>7.1651999999999996</v>
      </c>
    </row>
    <row r="32" spans="1:9" x14ac:dyDescent="0.2">
      <c r="A32" s="21" t="s">
        <v>881</v>
      </c>
      <c r="B32" s="21" t="s">
        <v>882</v>
      </c>
      <c r="C32" s="21" t="s">
        <v>28</v>
      </c>
      <c r="D32" s="24">
        <v>2000</v>
      </c>
      <c r="E32" s="22">
        <v>9954.4699999999993</v>
      </c>
      <c r="F32" s="23">
        <v>4.2596620353102104</v>
      </c>
      <c r="G32" s="22">
        <v>7.9497</v>
      </c>
    </row>
    <row r="33" spans="1:9" x14ac:dyDescent="0.2">
      <c r="A33" s="21" t="s">
        <v>883</v>
      </c>
      <c r="B33" s="21" t="s">
        <v>884</v>
      </c>
      <c r="C33" s="21" t="s">
        <v>858</v>
      </c>
      <c r="D33" s="24">
        <v>1000</v>
      </c>
      <c r="E33" s="22">
        <v>4987.3900000000003</v>
      </c>
      <c r="F33" s="23">
        <v>2.1341764893847501</v>
      </c>
      <c r="G33" s="22">
        <v>7.1002999999999998</v>
      </c>
    </row>
    <row r="34" spans="1:9" x14ac:dyDescent="0.2">
      <c r="A34" s="21" t="s">
        <v>885</v>
      </c>
      <c r="B34" s="21" t="s">
        <v>886</v>
      </c>
      <c r="C34" s="21" t="s">
        <v>28</v>
      </c>
      <c r="D34" s="24">
        <v>1000</v>
      </c>
      <c r="E34" s="22">
        <v>4977.66</v>
      </c>
      <c r="F34" s="23">
        <v>2.1300128813168602</v>
      </c>
      <c r="G34" s="22">
        <v>7.8007</v>
      </c>
    </row>
    <row r="35" spans="1:9" x14ac:dyDescent="0.2">
      <c r="A35" s="21" t="s">
        <v>887</v>
      </c>
      <c r="B35" s="21" t="s">
        <v>888</v>
      </c>
      <c r="C35" s="21" t="s">
        <v>858</v>
      </c>
      <c r="D35" s="24">
        <v>1000</v>
      </c>
      <c r="E35" s="22">
        <v>4950.33</v>
      </c>
      <c r="F35" s="23">
        <v>2.1183179780799199</v>
      </c>
      <c r="G35" s="22">
        <v>8.7196999999999996</v>
      </c>
    </row>
    <row r="36" spans="1:9" x14ac:dyDescent="0.2">
      <c r="A36" s="21" t="s">
        <v>889</v>
      </c>
      <c r="B36" s="21" t="s">
        <v>890</v>
      </c>
      <c r="C36" s="21" t="s">
        <v>28</v>
      </c>
      <c r="D36" s="24">
        <v>1000</v>
      </c>
      <c r="E36" s="22">
        <v>4944.13</v>
      </c>
      <c r="F36" s="23">
        <v>2.1156649081908201</v>
      </c>
      <c r="G36" s="22">
        <v>8.4175000000000004</v>
      </c>
    </row>
    <row r="37" spans="1:9" x14ac:dyDescent="0.2">
      <c r="A37" s="21" t="s">
        <v>891</v>
      </c>
      <c r="B37" s="21" t="s">
        <v>892</v>
      </c>
      <c r="C37" s="21" t="s">
        <v>858</v>
      </c>
      <c r="D37" s="24">
        <v>1000</v>
      </c>
      <c r="E37" s="22">
        <v>4942.1750000000002</v>
      </c>
      <c r="F37" s="23">
        <v>2.1148283353467598</v>
      </c>
      <c r="G37" s="22">
        <v>7.7651000000000003</v>
      </c>
    </row>
    <row r="38" spans="1:9" x14ac:dyDescent="0.2">
      <c r="A38" s="21" t="s">
        <v>893</v>
      </c>
      <c r="B38" s="21" t="s">
        <v>894</v>
      </c>
      <c r="C38" s="21" t="s">
        <v>858</v>
      </c>
      <c r="D38" s="24">
        <v>1000</v>
      </c>
      <c r="E38" s="22">
        <v>4938.165</v>
      </c>
      <c r="F38" s="23">
        <v>2.11311239820881</v>
      </c>
      <c r="G38" s="22">
        <v>8.31</v>
      </c>
    </row>
    <row r="39" spans="1:9" x14ac:dyDescent="0.2">
      <c r="A39" s="21" t="s">
        <v>895</v>
      </c>
      <c r="B39" s="21" t="s">
        <v>896</v>
      </c>
      <c r="C39" s="21" t="s">
        <v>853</v>
      </c>
      <c r="D39" s="24">
        <v>1000</v>
      </c>
      <c r="E39" s="22">
        <v>4921.5749999999998</v>
      </c>
      <c r="F39" s="23">
        <v>2.1060132966829799</v>
      </c>
      <c r="G39" s="22">
        <v>7.7549999999999999</v>
      </c>
    </row>
    <row r="40" spans="1:9" x14ac:dyDescent="0.2">
      <c r="A40" s="21" t="s">
        <v>897</v>
      </c>
      <c r="B40" s="21" t="s">
        <v>898</v>
      </c>
      <c r="C40" s="21" t="s">
        <v>28</v>
      </c>
      <c r="D40" s="24">
        <v>1000</v>
      </c>
      <c r="E40" s="22">
        <v>4902.7849999999999</v>
      </c>
      <c r="F40" s="23">
        <v>2.09797278326102</v>
      </c>
      <c r="G40" s="22">
        <v>8.7197999999999993</v>
      </c>
    </row>
    <row r="41" spans="1:9" x14ac:dyDescent="0.2">
      <c r="A41" s="21" t="s">
        <v>899</v>
      </c>
      <c r="B41" s="21" t="s">
        <v>900</v>
      </c>
      <c r="C41" s="21" t="s">
        <v>858</v>
      </c>
      <c r="D41" s="24">
        <v>500</v>
      </c>
      <c r="E41" s="22">
        <v>2496.9499999999998</v>
      </c>
      <c r="F41" s="23">
        <v>1.0684811063841499</v>
      </c>
      <c r="G41" s="22">
        <v>7.4306999999999999</v>
      </c>
    </row>
    <row r="42" spans="1:9" x14ac:dyDescent="0.2">
      <c r="A42" s="21" t="s">
        <v>901</v>
      </c>
      <c r="B42" s="21" t="s">
        <v>902</v>
      </c>
      <c r="C42" s="21" t="s">
        <v>28</v>
      </c>
      <c r="D42" s="24">
        <v>500</v>
      </c>
      <c r="E42" s="22">
        <v>2496.89</v>
      </c>
      <c r="F42" s="23">
        <v>1.06845543151425</v>
      </c>
      <c r="G42" s="22">
        <v>7.5800999999999998</v>
      </c>
    </row>
    <row r="43" spans="1:9" x14ac:dyDescent="0.2">
      <c r="A43" s="21" t="s">
        <v>903</v>
      </c>
      <c r="B43" s="21" t="s">
        <v>904</v>
      </c>
      <c r="C43" s="21" t="s">
        <v>28</v>
      </c>
      <c r="D43" s="24">
        <v>500</v>
      </c>
      <c r="E43" s="22">
        <v>2493.21</v>
      </c>
      <c r="F43" s="23">
        <v>1.0668807061607299</v>
      </c>
      <c r="G43" s="22">
        <v>7.1002999999999998</v>
      </c>
    </row>
    <row r="44" spans="1:9" x14ac:dyDescent="0.2">
      <c r="A44" s="20" t="s">
        <v>29</v>
      </c>
      <c r="B44" s="20"/>
      <c r="C44" s="20"/>
      <c r="D44" s="20"/>
      <c r="E44" s="25">
        <f>SUM(E30:E43)</f>
        <v>66964.679999999993</v>
      </c>
      <c r="F44" s="26">
        <f>SUM(F30:F43)</f>
        <v>28.655157442103594</v>
      </c>
      <c r="G44" s="25"/>
      <c r="H44" s="14"/>
      <c r="I44" s="14"/>
    </row>
    <row r="45" spans="1:9" x14ac:dyDescent="0.2">
      <c r="A45" s="21"/>
      <c r="B45" s="21"/>
      <c r="C45" s="21"/>
      <c r="D45" s="21"/>
      <c r="E45" s="22"/>
      <c r="F45" s="23"/>
      <c r="G45" s="22"/>
    </row>
    <row r="46" spans="1:9" x14ac:dyDescent="0.2">
      <c r="A46" s="20" t="s">
        <v>33</v>
      </c>
      <c r="B46" s="21"/>
      <c r="C46" s="21"/>
      <c r="D46" s="21"/>
      <c r="E46" s="22"/>
      <c r="F46" s="23"/>
      <c r="G46" s="22"/>
    </row>
    <row r="47" spans="1:9" x14ac:dyDescent="0.2">
      <c r="A47" s="21" t="s">
        <v>905</v>
      </c>
      <c r="B47" s="21" t="s">
        <v>906</v>
      </c>
      <c r="C47" s="21" t="s">
        <v>57</v>
      </c>
      <c r="D47" s="24">
        <v>15000000</v>
      </c>
      <c r="E47" s="22">
        <v>14865.69</v>
      </c>
      <c r="F47" s="23">
        <v>6.3612442773639</v>
      </c>
      <c r="G47" s="22">
        <v>6.8703000000000003</v>
      </c>
    </row>
    <row r="48" spans="1:9" x14ac:dyDescent="0.2">
      <c r="A48" s="21" t="s">
        <v>907</v>
      </c>
      <c r="B48" s="21" t="s">
        <v>908</v>
      </c>
      <c r="C48" s="21" t="s">
        <v>57</v>
      </c>
      <c r="D48" s="24">
        <v>10000000</v>
      </c>
      <c r="E48" s="22">
        <v>9858.77</v>
      </c>
      <c r="F48" s="23">
        <v>4.2187106178284903</v>
      </c>
      <c r="G48" s="22">
        <v>6.8799000000000001</v>
      </c>
    </row>
    <row r="49" spans="1:9" x14ac:dyDescent="0.2">
      <c r="A49" s="21" t="s">
        <v>909</v>
      </c>
      <c r="B49" s="21" t="s">
        <v>910</v>
      </c>
      <c r="C49" s="21" t="s">
        <v>57</v>
      </c>
      <c r="D49" s="24">
        <v>9000000</v>
      </c>
      <c r="E49" s="22">
        <v>8990.3340000000007</v>
      </c>
      <c r="F49" s="23">
        <v>3.8470942626336302</v>
      </c>
      <c r="G49" s="22">
        <v>6.5404999999999998</v>
      </c>
    </row>
    <row r="50" spans="1:9" x14ac:dyDescent="0.2">
      <c r="A50" s="21" t="s">
        <v>73</v>
      </c>
      <c r="B50" s="21" t="s">
        <v>72</v>
      </c>
      <c r="C50" s="21" t="s">
        <v>57</v>
      </c>
      <c r="D50" s="24">
        <v>5000000</v>
      </c>
      <c r="E50" s="22">
        <v>4948.55</v>
      </c>
      <c r="F50" s="23">
        <v>2.11755629027305</v>
      </c>
      <c r="G50" s="22">
        <v>6.8997999999999999</v>
      </c>
    </row>
    <row r="51" spans="1:9" x14ac:dyDescent="0.2">
      <c r="A51" s="21" t="s">
        <v>911</v>
      </c>
      <c r="B51" s="21" t="s">
        <v>912</v>
      </c>
      <c r="C51" s="21" t="s">
        <v>57</v>
      </c>
      <c r="D51" s="24">
        <v>2500000</v>
      </c>
      <c r="E51" s="22">
        <v>2468.04</v>
      </c>
      <c r="F51" s="23">
        <v>1.05611009823999</v>
      </c>
      <c r="G51" s="22">
        <v>6.8501000000000003</v>
      </c>
    </row>
    <row r="52" spans="1:9" x14ac:dyDescent="0.2">
      <c r="A52" s="21" t="s">
        <v>913</v>
      </c>
      <c r="B52" s="21" t="s">
        <v>914</v>
      </c>
      <c r="C52" s="21" t="s">
        <v>57</v>
      </c>
      <c r="D52" s="24">
        <v>150000</v>
      </c>
      <c r="E52" s="22">
        <v>149.83949999999999</v>
      </c>
      <c r="F52" s="23">
        <v>6.4118494459259406E-2</v>
      </c>
      <c r="G52" s="22">
        <v>6.5191999999999997</v>
      </c>
    </row>
    <row r="53" spans="1:9" x14ac:dyDescent="0.2">
      <c r="A53" s="21" t="s">
        <v>915</v>
      </c>
      <c r="B53" s="21" t="s">
        <v>916</v>
      </c>
      <c r="C53" s="21" t="s">
        <v>57</v>
      </c>
      <c r="D53" s="24">
        <v>100000</v>
      </c>
      <c r="E53" s="22">
        <v>99.618899999999996</v>
      </c>
      <c r="F53" s="23">
        <v>4.2628371608871597E-2</v>
      </c>
      <c r="G53" s="22">
        <v>6.6492000000000004</v>
      </c>
    </row>
    <row r="54" spans="1:9" x14ac:dyDescent="0.2">
      <c r="A54" s="20" t="s">
        <v>29</v>
      </c>
      <c r="B54" s="20"/>
      <c r="C54" s="20"/>
      <c r="D54" s="20"/>
      <c r="E54" s="25">
        <f>SUM(E46:E53)</f>
        <v>41380.842400000009</v>
      </c>
      <c r="F54" s="26">
        <f>SUM(F46:F53)</f>
        <v>17.707462412407189</v>
      </c>
      <c r="G54" s="25"/>
      <c r="H54" s="14"/>
      <c r="I54" s="14"/>
    </row>
    <row r="55" spans="1:9" x14ac:dyDescent="0.2">
      <c r="A55" s="21"/>
      <c r="B55" s="21"/>
      <c r="C55" s="21"/>
      <c r="D55" s="21"/>
      <c r="E55" s="22"/>
      <c r="F55" s="23"/>
      <c r="G55" s="22"/>
    </row>
    <row r="56" spans="1:9" x14ac:dyDescent="0.2">
      <c r="A56" s="20" t="s">
        <v>917</v>
      </c>
      <c r="B56" s="21"/>
      <c r="C56" s="21"/>
      <c r="D56" s="21"/>
      <c r="E56" s="22"/>
      <c r="F56" s="23"/>
      <c r="G56" s="22"/>
    </row>
    <row r="57" spans="1:9" x14ac:dyDescent="0.2">
      <c r="A57" s="21" t="s">
        <v>918</v>
      </c>
      <c r="B57" s="21" t="s">
        <v>919</v>
      </c>
      <c r="C57" s="21" t="s">
        <v>920</v>
      </c>
      <c r="D57" s="24">
        <v>3835.6979999999999</v>
      </c>
      <c r="E57" s="22">
        <v>389.45376069999998</v>
      </c>
      <c r="F57" s="23">
        <v>0.166652910598211</v>
      </c>
      <c r="G57" s="22">
        <v>7.03</v>
      </c>
    </row>
    <row r="58" spans="1:9" x14ac:dyDescent="0.2">
      <c r="A58" s="20" t="s">
        <v>29</v>
      </c>
      <c r="B58" s="20"/>
      <c r="C58" s="20"/>
      <c r="D58" s="20"/>
      <c r="E58" s="25">
        <f>SUM(E57:E57)</f>
        <v>389.45376069999998</v>
      </c>
      <c r="F58" s="26">
        <f>SUM(F57:F57)</f>
        <v>0.166652910598211</v>
      </c>
      <c r="G58" s="25"/>
      <c r="H58" s="14"/>
      <c r="I58" s="14"/>
    </row>
    <row r="59" spans="1:9" x14ac:dyDescent="0.2">
      <c r="A59" s="21"/>
      <c r="B59" s="21"/>
      <c r="C59" s="21"/>
      <c r="D59" s="21"/>
      <c r="E59" s="22"/>
      <c r="F59" s="23"/>
      <c r="G59" s="22"/>
    </row>
    <row r="60" spans="1:9" x14ac:dyDescent="0.2">
      <c r="A60" s="20" t="s">
        <v>35</v>
      </c>
      <c r="B60" s="20"/>
      <c r="C60" s="20"/>
      <c r="D60" s="20"/>
      <c r="E60" s="25">
        <f>E9+E28+E44+E54+E58</f>
        <v>221757.17183010001</v>
      </c>
      <c r="F60" s="26">
        <f>F9+F28+F44+F54+F58</f>
        <v>94.893108915134533</v>
      </c>
      <c r="G60" s="25"/>
      <c r="H60" s="14"/>
      <c r="I60" s="14"/>
    </row>
    <row r="61" spans="1:9" x14ac:dyDescent="0.2">
      <c r="A61" s="20"/>
      <c r="B61" s="20"/>
      <c r="C61" s="20"/>
      <c r="D61" s="20"/>
      <c r="E61" s="25"/>
      <c r="F61" s="26"/>
      <c r="G61" s="25"/>
      <c r="H61" s="14"/>
      <c r="I61" s="14"/>
    </row>
    <row r="62" spans="1:9" x14ac:dyDescent="0.2">
      <c r="A62" s="20" t="s">
        <v>37</v>
      </c>
      <c r="B62" s="20"/>
      <c r="C62" s="20"/>
      <c r="D62" s="20"/>
      <c r="E62" s="25">
        <f>E64-(E9+E28+E44+E54+E58)</f>
        <v>11934.372651199985</v>
      </c>
      <c r="F62" s="26">
        <f>F64-(F9+F28+F44+F54+F58)</f>
        <v>5.1068910848654667</v>
      </c>
      <c r="G62" s="25"/>
      <c r="H62" s="14"/>
      <c r="I62" s="14"/>
    </row>
    <row r="63" spans="1:9" x14ac:dyDescent="0.2">
      <c r="A63" s="20"/>
      <c r="B63" s="20"/>
      <c r="C63" s="20"/>
      <c r="D63" s="20"/>
      <c r="E63" s="25"/>
      <c r="F63" s="26"/>
      <c r="G63" s="25"/>
      <c r="H63" s="14"/>
      <c r="I63" s="14"/>
    </row>
    <row r="64" spans="1:9" x14ac:dyDescent="0.2">
      <c r="A64" s="27" t="s">
        <v>36</v>
      </c>
      <c r="B64" s="27"/>
      <c r="C64" s="27"/>
      <c r="D64" s="27"/>
      <c r="E64" s="28">
        <v>233691.54448129999</v>
      </c>
      <c r="F64" s="29">
        <v>100</v>
      </c>
      <c r="G64" s="28"/>
      <c r="H64" s="14"/>
      <c r="I64" s="14"/>
    </row>
    <row r="66" spans="1:4" x14ac:dyDescent="0.2">
      <c r="A66" s="14" t="s">
        <v>38</v>
      </c>
    </row>
    <row r="67" spans="1:4" x14ac:dyDescent="0.2">
      <c r="A67" s="14" t="s">
        <v>39</v>
      </c>
    </row>
    <row r="68" spans="1:4" x14ac:dyDescent="0.2">
      <c r="A68" s="14" t="s">
        <v>921</v>
      </c>
    </row>
    <row r="70" spans="1:4" x14ac:dyDescent="0.2">
      <c r="A70" s="14" t="s">
        <v>40</v>
      </c>
    </row>
    <row r="71" spans="1:4" x14ac:dyDescent="0.2">
      <c r="A71" s="14" t="s">
        <v>41</v>
      </c>
    </row>
    <row r="72" spans="1:4" x14ac:dyDescent="0.2">
      <c r="A72" s="14" t="s">
        <v>42</v>
      </c>
      <c r="B72" s="14"/>
      <c r="C72" s="30" t="s">
        <v>44</v>
      </c>
      <c r="D72" s="14" t="s">
        <v>43</v>
      </c>
    </row>
    <row r="73" spans="1:4" x14ac:dyDescent="0.2">
      <c r="A73" s="7" t="s">
        <v>922</v>
      </c>
      <c r="C73" s="31">
        <v>5260.4949999999999</v>
      </c>
      <c r="D73" s="31">
        <v>5428.9299000000001</v>
      </c>
    </row>
    <row r="74" spans="1:4" x14ac:dyDescent="0.2">
      <c r="A74" s="7" t="s">
        <v>923</v>
      </c>
      <c r="C74" s="31">
        <v>1509.3204000000001</v>
      </c>
      <c r="D74" s="31">
        <v>1509.3204000000001</v>
      </c>
    </row>
    <row r="75" spans="1:4" x14ac:dyDescent="0.2">
      <c r="A75" s="7" t="s">
        <v>924</v>
      </c>
      <c r="C75" s="31">
        <v>1245.126</v>
      </c>
      <c r="D75" s="31">
        <v>1245.2192</v>
      </c>
    </row>
    <row r="76" spans="1:4" x14ac:dyDescent="0.2">
      <c r="A76" s="7" t="s">
        <v>925</v>
      </c>
      <c r="C76" s="31">
        <v>1000</v>
      </c>
      <c r="D76" s="31">
        <v>1000</v>
      </c>
    </row>
    <row r="77" spans="1:4" x14ac:dyDescent="0.2">
      <c r="A77" s="7" t="s">
        <v>926</v>
      </c>
      <c r="C77" s="31">
        <v>1055.4549</v>
      </c>
      <c r="D77" s="31">
        <v>1055.5314000000001</v>
      </c>
    </row>
    <row r="78" spans="1:4" x14ac:dyDescent="0.2">
      <c r="A78" s="7" t="s">
        <v>927</v>
      </c>
      <c r="C78" s="31">
        <v>3455.0111999999999</v>
      </c>
      <c r="D78" s="31">
        <v>3577.4704999999999</v>
      </c>
    </row>
    <row r="79" spans="1:4" x14ac:dyDescent="0.2">
      <c r="A79" s="7" t="s">
        <v>928</v>
      </c>
      <c r="C79" s="31">
        <v>1000</v>
      </c>
      <c r="D79" s="31">
        <v>1000</v>
      </c>
    </row>
    <row r="80" spans="1:4" x14ac:dyDescent="0.2">
      <c r="A80" s="7" t="s">
        <v>929</v>
      </c>
      <c r="C80" s="31">
        <v>1022.9861</v>
      </c>
      <c r="D80" s="31">
        <v>1024.3869999999999</v>
      </c>
    </row>
    <row r="81" spans="1:4" x14ac:dyDescent="0.2">
      <c r="A81" s="7" t="s">
        <v>930</v>
      </c>
      <c r="C81" s="31">
        <v>3479.1885000000002</v>
      </c>
      <c r="D81" s="31">
        <v>3603.7377999999999</v>
      </c>
    </row>
    <row r="82" spans="1:4" x14ac:dyDescent="0.2">
      <c r="A82" s="7" t="s">
        <v>931</v>
      </c>
      <c r="C82" s="31">
        <v>1001.6033</v>
      </c>
      <c r="D82" s="31">
        <v>1001.6033</v>
      </c>
    </row>
    <row r="83" spans="1:4" x14ac:dyDescent="0.2">
      <c r="A83" s="7" t="s">
        <v>932</v>
      </c>
      <c r="C83" s="31">
        <v>1022.1512</v>
      </c>
      <c r="D83" s="31">
        <v>1022.227</v>
      </c>
    </row>
    <row r="84" spans="1:4" x14ac:dyDescent="0.2">
      <c r="A84" s="7" t="s">
        <v>933</v>
      </c>
      <c r="C84" s="31">
        <v>14.6853</v>
      </c>
      <c r="D84" s="31">
        <v>15.210100000000001</v>
      </c>
    </row>
    <row r="85" spans="1:4" x14ac:dyDescent="0.2">
      <c r="A85" s="7" t="s">
        <v>934</v>
      </c>
      <c r="C85" s="31">
        <v>14.6853</v>
      </c>
      <c r="D85" s="31">
        <v>15.210100000000001</v>
      </c>
    </row>
    <row r="86" spans="1:4" x14ac:dyDescent="0.2">
      <c r="A86" s="7" t="s">
        <v>935</v>
      </c>
      <c r="C86" s="31">
        <v>10</v>
      </c>
      <c r="D86" s="31">
        <v>10</v>
      </c>
    </row>
    <row r="87" spans="1:4" x14ac:dyDescent="0.2">
      <c r="A87" s="7" t="s">
        <v>936</v>
      </c>
      <c r="C87" s="31">
        <v>10</v>
      </c>
      <c r="D87" s="31">
        <v>10</v>
      </c>
    </row>
    <row r="89" spans="1:4" x14ac:dyDescent="0.2">
      <c r="A89" s="14" t="s">
        <v>45</v>
      </c>
    </row>
    <row r="90" spans="1:4" x14ac:dyDescent="0.2">
      <c r="A90" s="90" t="s">
        <v>46</v>
      </c>
      <c r="B90" s="91"/>
      <c r="C90" s="32" t="s">
        <v>47</v>
      </c>
    </row>
    <row r="91" spans="1:4" x14ac:dyDescent="0.2">
      <c r="A91" s="86" t="s">
        <v>923</v>
      </c>
      <c r="B91" s="87"/>
      <c r="C91" s="33">
        <v>47.575145470000002</v>
      </c>
    </row>
    <row r="92" spans="1:4" x14ac:dyDescent="0.2">
      <c r="A92" s="86" t="s">
        <v>924</v>
      </c>
      <c r="B92" s="87"/>
      <c r="C92" s="33">
        <v>39.14736491</v>
      </c>
    </row>
    <row r="93" spans="1:4" x14ac:dyDescent="0.2">
      <c r="A93" s="86" t="s">
        <v>925</v>
      </c>
      <c r="B93" s="87"/>
      <c r="C93" s="33">
        <v>32.764270019999998</v>
      </c>
    </row>
    <row r="94" spans="1:4" x14ac:dyDescent="0.2">
      <c r="A94" s="86" t="s">
        <v>926</v>
      </c>
      <c r="B94" s="87"/>
      <c r="C94" s="33">
        <v>34.68792311</v>
      </c>
    </row>
    <row r="95" spans="1:4" x14ac:dyDescent="0.2">
      <c r="A95" s="86" t="s">
        <v>928</v>
      </c>
      <c r="B95" s="87"/>
      <c r="C95" s="33">
        <v>34.819042279999998</v>
      </c>
    </row>
    <row r="96" spans="1:4" x14ac:dyDescent="0.2">
      <c r="A96" s="86" t="s">
        <v>929</v>
      </c>
      <c r="B96" s="87"/>
      <c r="C96" s="33">
        <v>34.24181523</v>
      </c>
    </row>
    <row r="97" spans="1:5" x14ac:dyDescent="0.2">
      <c r="A97" s="86" t="s">
        <v>931</v>
      </c>
      <c r="B97" s="87"/>
      <c r="C97" s="33">
        <v>35.175275990000003</v>
      </c>
    </row>
    <row r="98" spans="1:5" x14ac:dyDescent="0.2">
      <c r="A98" s="86" t="s">
        <v>932</v>
      </c>
      <c r="B98" s="87"/>
      <c r="C98" s="33">
        <v>35.824515060000003</v>
      </c>
    </row>
    <row r="99" spans="1:5" x14ac:dyDescent="0.2">
      <c r="A99" s="7" t="s">
        <v>48</v>
      </c>
    </row>
    <row r="100" spans="1:5" x14ac:dyDescent="0.2">
      <c r="A100" s="7" t="s">
        <v>49</v>
      </c>
    </row>
    <row r="102" spans="1:5" x14ac:dyDescent="0.2">
      <c r="A102" s="14" t="s">
        <v>937</v>
      </c>
      <c r="D102" s="34">
        <v>9.5437328911090594E-2</v>
      </c>
      <c r="E102" s="10" t="s">
        <v>50</v>
      </c>
    </row>
    <row r="104" spans="1:5" x14ac:dyDescent="0.2">
      <c r="A104" s="14" t="s">
        <v>823</v>
      </c>
      <c r="D104" s="30" t="s">
        <v>51</v>
      </c>
    </row>
    <row r="106" spans="1:5" x14ac:dyDescent="0.2">
      <c r="A106" s="14" t="s">
        <v>938</v>
      </c>
    </row>
    <row r="108" spans="1:5" x14ac:dyDescent="0.2">
      <c r="A108" s="53" t="s">
        <v>796</v>
      </c>
    </row>
    <row r="109" spans="1:5" x14ac:dyDescent="0.2">
      <c r="A109" s="55"/>
    </row>
    <row r="110" spans="1:5" x14ac:dyDescent="0.2">
      <c r="A110" s="55"/>
    </row>
    <row r="111" spans="1:5" x14ac:dyDescent="0.2">
      <c r="A111" s="55"/>
    </row>
    <row r="112" spans="1:5"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3" t="s">
        <v>939</v>
      </c>
    </row>
    <row r="123" spans="1:1" x14ac:dyDescent="0.2">
      <c r="A123" s="55"/>
    </row>
    <row r="124" spans="1:1" x14ac:dyDescent="0.2">
      <c r="A124" s="53" t="s">
        <v>1217</v>
      </c>
    </row>
    <row r="125" spans="1:1" x14ac:dyDescent="0.2">
      <c r="A125" s="55"/>
    </row>
    <row r="126" spans="1:1" x14ac:dyDescent="0.2">
      <c r="A126" s="55"/>
    </row>
    <row r="127" spans="1:1" x14ac:dyDescent="0.2">
      <c r="A127" s="55"/>
    </row>
    <row r="128" spans="1:1" x14ac:dyDescent="0.2">
      <c r="A128" s="55"/>
    </row>
    <row r="129" spans="1:1" x14ac:dyDescent="0.2">
      <c r="A129" s="55"/>
    </row>
    <row r="130" spans="1:1" x14ac:dyDescent="0.2">
      <c r="A130" s="55"/>
    </row>
    <row r="131" spans="1:1" x14ac:dyDescent="0.2">
      <c r="A131" s="55"/>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9" spans="1:1" x14ac:dyDescent="0.2">
      <c r="A139" s="53" t="s">
        <v>940</v>
      </c>
    </row>
    <row r="140" spans="1:1" x14ac:dyDescent="0.2">
      <c r="A140" s="55"/>
    </row>
    <row r="141" spans="1:1" x14ac:dyDescent="0.2">
      <c r="A141" s="53" t="s">
        <v>1218</v>
      </c>
    </row>
    <row r="142" spans="1:1" x14ac:dyDescent="0.2">
      <c r="A142" s="55"/>
    </row>
    <row r="143" spans="1:1" x14ac:dyDescent="0.2">
      <c r="A143" s="55"/>
    </row>
    <row r="144" spans="1:1" x14ac:dyDescent="0.2">
      <c r="A144" s="55"/>
    </row>
    <row r="145" spans="1:1" x14ac:dyDescent="0.2">
      <c r="A145" s="55"/>
    </row>
    <row r="146" spans="1:1" x14ac:dyDescent="0.2">
      <c r="A146" s="55"/>
    </row>
    <row r="147" spans="1:1" x14ac:dyDescent="0.2">
      <c r="A147" s="55"/>
    </row>
    <row r="148" spans="1:1" x14ac:dyDescent="0.2">
      <c r="A148" s="55"/>
    </row>
    <row r="149" spans="1:1" x14ac:dyDescent="0.2">
      <c r="A149" s="55"/>
    </row>
    <row r="150" spans="1:1" x14ac:dyDescent="0.2">
      <c r="A150" s="55"/>
    </row>
    <row r="151" spans="1:1" x14ac:dyDescent="0.2">
      <c r="A151" s="55"/>
    </row>
    <row r="152" spans="1:1" x14ac:dyDescent="0.2">
      <c r="A152" s="55"/>
    </row>
    <row r="153" spans="1:1" x14ac:dyDescent="0.2">
      <c r="A153" s="55"/>
    </row>
    <row r="154" spans="1:1" x14ac:dyDescent="0.2">
      <c r="A154" s="55"/>
    </row>
    <row r="155" spans="1:1" x14ac:dyDescent="0.2">
      <c r="A155" s="55"/>
    </row>
    <row r="156" spans="1:1" x14ac:dyDescent="0.2">
      <c r="A156" s="55"/>
    </row>
    <row r="157" spans="1:1" x14ac:dyDescent="0.2">
      <c r="A157" s="54"/>
    </row>
    <row r="158" spans="1:1" x14ac:dyDescent="0.2">
      <c r="A158" s="55"/>
    </row>
    <row r="159" spans="1:1" x14ac:dyDescent="0.2">
      <c r="A159" s="54"/>
    </row>
  </sheetData>
  <mergeCells count="10">
    <mergeCell ref="A95:B95"/>
    <mergeCell ref="A96:B96"/>
    <mergeCell ref="A97:B97"/>
    <mergeCell ref="A98:B98"/>
    <mergeCell ref="A1:G1"/>
    <mergeCell ref="A90:B90"/>
    <mergeCell ref="A91:B91"/>
    <mergeCell ref="A92:B92"/>
    <mergeCell ref="A93:B93"/>
    <mergeCell ref="A94:B94"/>
  </mergeCells>
  <conditionalFormatting sqref="F2:F3">
    <cfRule type="cellIs" dxfId="79" priority="2" stopIfTrue="1" operator="between">
      <formula>0.009</formula>
      <formula>-0.009</formula>
    </cfRule>
  </conditionalFormatting>
  <conditionalFormatting sqref="F5:F65537">
    <cfRule type="cellIs" dxfId="7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1"/>
  <sheetViews>
    <sheetView workbookViewId="0">
      <selection sqref="A1:I1"/>
    </sheetView>
  </sheetViews>
  <sheetFormatPr defaultColWidth="9.140625" defaultRowHeight="11.25" x14ac:dyDescent="0.2"/>
  <cols>
    <col min="1" max="1" width="38.7109375" style="7" bestFit="1" customWidth="1"/>
    <col min="2" max="2" width="32.140625" style="7" bestFit="1" customWidth="1"/>
    <col min="3" max="3" width="25.5703125" style="7" bestFit="1" customWidth="1"/>
    <col min="4" max="4" width="15.28515625" style="7" bestFit="1" customWidth="1"/>
    <col min="5" max="5" width="23" style="10" customWidth="1"/>
    <col min="6" max="6" width="17" style="11" customWidth="1"/>
    <col min="7" max="7" width="23.7109375" style="10" customWidth="1"/>
    <col min="8" max="8" width="17.28515625" style="7" customWidth="1"/>
    <col min="9" max="16384" width="9.140625" style="7"/>
  </cols>
  <sheetData>
    <row r="1" spans="1:11" s="1" customFormat="1" ht="15" x14ac:dyDescent="0.2">
      <c r="A1" s="88" t="s">
        <v>8</v>
      </c>
      <c r="B1" s="89"/>
      <c r="C1" s="89"/>
      <c r="D1" s="89"/>
      <c r="E1" s="89"/>
      <c r="F1" s="89"/>
      <c r="G1" s="89"/>
      <c r="H1" s="89"/>
      <c r="I1" s="89"/>
    </row>
    <row r="2" spans="1:11" s="1" customFormat="1" ht="12" x14ac:dyDescent="0.2">
      <c r="E2" s="5"/>
      <c r="F2" s="9"/>
      <c r="G2" s="10"/>
    </row>
    <row r="3" spans="1:11" s="1" customFormat="1" ht="12" x14ac:dyDescent="0.2">
      <c r="A3" s="8" t="s">
        <v>7</v>
      </c>
      <c r="B3" s="2"/>
      <c r="C3" s="3"/>
      <c r="D3" s="3"/>
      <c r="E3" s="4"/>
      <c r="F3" s="9"/>
      <c r="G3" s="10"/>
    </row>
    <row r="4" spans="1:11" s="1" customFormat="1" ht="45" x14ac:dyDescent="0.2">
      <c r="A4" s="36" t="s">
        <v>2</v>
      </c>
      <c r="B4" s="36" t="s">
        <v>0</v>
      </c>
      <c r="C4" s="37" t="s">
        <v>4</v>
      </c>
      <c r="D4" s="37" t="s">
        <v>1</v>
      </c>
      <c r="E4" s="51" t="s">
        <v>6</v>
      </c>
      <c r="F4" s="51" t="s">
        <v>208</v>
      </c>
      <c r="G4" s="51" t="s">
        <v>209</v>
      </c>
      <c r="H4" s="51" t="s">
        <v>210</v>
      </c>
      <c r="I4" s="51" t="s">
        <v>5</v>
      </c>
      <c r="J4" s="35"/>
      <c r="K4" s="35"/>
    </row>
    <row r="5" spans="1:11" x14ac:dyDescent="0.2">
      <c r="A5" s="38" t="s">
        <v>74</v>
      </c>
      <c r="B5" s="39"/>
      <c r="C5" s="39"/>
      <c r="D5" s="39"/>
      <c r="E5" s="40"/>
      <c r="F5" s="41"/>
      <c r="G5" s="40"/>
      <c r="H5" s="39"/>
      <c r="I5" s="39"/>
    </row>
    <row r="6" spans="1:11" x14ac:dyDescent="0.2">
      <c r="A6" s="38" t="s">
        <v>61</v>
      </c>
      <c r="B6" s="39"/>
      <c r="C6" s="39"/>
      <c r="D6" s="39"/>
      <c r="E6" s="40"/>
      <c r="F6" s="41"/>
      <c r="G6" s="40"/>
      <c r="H6" s="39"/>
      <c r="I6" s="39"/>
    </row>
    <row r="7" spans="1:11" x14ac:dyDescent="0.2">
      <c r="A7" s="39" t="s">
        <v>79</v>
      </c>
      <c r="B7" s="39" t="s">
        <v>78</v>
      </c>
      <c r="C7" s="39" t="s">
        <v>77</v>
      </c>
      <c r="D7" s="42">
        <v>206850</v>
      </c>
      <c r="E7" s="40">
        <v>2902.9328999999998</v>
      </c>
      <c r="F7" s="41">
        <v>7.07879295958758</v>
      </c>
      <c r="G7" s="40">
        <v>-2262.5468249999999</v>
      </c>
      <c r="H7" s="40">
        <v>-5.5172134828012203</v>
      </c>
      <c r="I7" s="43"/>
    </row>
    <row r="8" spans="1:11" x14ac:dyDescent="0.2">
      <c r="A8" s="39" t="s">
        <v>76</v>
      </c>
      <c r="B8" s="39" t="s">
        <v>75</v>
      </c>
      <c r="C8" s="39" t="s">
        <v>77</v>
      </c>
      <c r="D8" s="42">
        <v>217200</v>
      </c>
      <c r="E8" s="40">
        <v>2285.3784000000001</v>
      </c>
      <c r="F8" s="41">
        <v>5.5728882083059998</v>
      </c>
      <c r="G8" s="40">
        <v>-1796.1482000000001</v>
      </c>
      <c r="H8" s="40">
        <v>-4.3799018683952102</v>
      </c>
      <c r="I8" s="43"/>
    </row>
    <row r="9" spans="1:11" x14ac:dyDescent="0.2">
      <c r="A9" s="39" t="s">
        <v>143</v>
      </c>
      <c r="B9" s="39" t="s">
        <v>142</v>
      </c>
      <c r="C9" s="39" t="s">
        <v>94</v>
      </c>
      <c r="D9" s="42">
        <v>16600</v>
      </c>
      <c r="E9" s="40">
        <v>1873.8661</v>
      </c>
      <c r="F9" s="41">
        <v>4.5694167288158303</v>
      </c>
      <c r="G9" s="40">
        <v>-1777.527</v>
      </c>
      <c r="H9" s="40">
        <v>-4.3344941293947397</v>
      </c>
      <c r="I9" s="43"/>
    </row>
    <row r="10" spans="1:11" x14ac:dyDescent="0.2">
      <c r="A10" s="39" t="s">
        <v>212</v>
      </c>
      <c r="B10" s="39" t="s">
        <v>211</v>
      </c>
      <c r="C10" s="39" t="s">
        <v>94</v>
      </c>
      <c r="D10" s="42">
        <v>81900</v>
      </c>
      <c r="E10" s="40">
        <v>1582.6356000000001</v>
      </c>
      <c r="F10" s="41">
        <v>3.8592520491509399</v>
      </c>
      <c r="G10" s="40">
        <v>-1592.2179000000001</v>
      </c>
      <c r="H10" s="40">
        <v>-3.8826184582665801</v>
      </c>
      <c r="I10" s="43"/>
    </row>
    <row r="11" spans="1:11" x14ac:dyDescent="0.2">
      <c r="A11" s="39" t="s">
        <v>100</v>
      </c>
      <c r="B11" s="39" t="s">
        <v>99</v>
      </c>
      <c r="C11" s="39" t="s">
        <v>77</v>
      </c>
      <c r="D11" s="42">
        <v>184000</v>
      </c>
      <c r="E11" s="40">
        <v>1376.5039999999999</v>
      </c>
      <c r="F11" s="41">
        <v>3.3566007757341398</v>
      </c>
      <c r="G11" s="40">
        <v>-995.61</v>
      </c>
      <c r="H11" s="40">
        <v>-2.4277919267424299</v>
      </c>
      <c r="I11" s="43"/>
    </row>
    <row r="12" spans="1:11" x14ac:dyDescent="0.2">
      <c r="A12" s="39" t="s">
        <v>90</v>
      </c>
      <c r="B12" s="39" t="s">
        <v>89</v>
      </c>
      <c r="C12" s="39" t="s">
        <v>91</v>
      </c>
      <c r="D12" s="42">
        <v>45750</v>
      </c>
      <c r="E12" s="40">
        <v>1336.6320000000001</v>
      </c>
      <c r="F12" s="41">
        <v>3.2593730262106502</v>
      </c>
      <c r="G12" s="40">
        <v>-1346.994375</v>
      </c>
      <c r="H12" s="40">
        <v>-3.2846416458176102</v>
      </c>
      <c r="I12" s="43"/>
    </row>
    <row r="13" spans="1:11" x14ac:dyDescent="0.2">
      <c r="A13" s="39" t="s">
        <v>87</v>
      </c>
      <c r="B13" s="39" t="s">
        <v>86</v>
      </c>
      <c r="C13" s="39" t="s">
        <v>88</v>
      </c>
      <c r="D13" s="42">
        <v>80000</v>
      </c>
      <c r="E13" s="40">
        <v>1262.3599999999999</v>
      </c>
      <c r="F13" s="41">
        <v>3.0782609823551099</v>
      </c>
      <c r="G13" s="40">
        <v>-1166.8125</v>
      </c>
      <c r="H13" s="40">
        <v>-2.8452686971024299</v>
      </c>
      <c r="I13" s="43"/>
    </row>
    <row r="14" spans="1:11" x14ac:dyDescent="0.2">
      <c r="A14" s="39" t="s">
        <v>214</v>
      </c>
      <c r="B14" s="39" t="s">
        <v>213</v>
      </c>
      <c r="C14" s="39" t="s">
        <v>88</v>
      </c>
      <c r="D14" s="42">
        <v>14250</v>
      </c>
      <c r="E14" s="40">
        <v>915.45562500000005</v>
      </c>
      <c r="F14" s="41">
        <v>2.23233572951853</v>
      </c>
      <c r="G14" s="40">
        <v>-919.32449999999994</v>
      </c>
      <c r="H14" s="40">
        <v>-2.24176996932185</v>
      </c>
      <c r="I14" s="43"/>
    </row>
    <row r="15" spans="1:11" x14ac:dyDescent="0.2">
      <c r="A15" s="39" t="s">
        <v>96</v>
      </c>
      <c r="B15" s="39" t="s">
        <v>95</v>
      </c>
      <c r="C15" s="39" t="s">
        <v>77</v>
      </c>
      <c r="D15" s="42">
        <v>84375</v>
      </c>
      <c r="E15" s="40">
        <v>907.11562500000002</v>
      </c>
      <c r="F15" s="41">
        <v>2.2119986651368699</v>
      </c>
      <c r="G15" s="40">
        <v>-912.9375</v>
      </c>
      <c r="H15" s="40">
        <v>-2.2261952894410699</v>
      </c>
      <c r="I15" s="43"/>
    </row>
    <row r="16" spans="1:11" x14ac:dyDescent="0.2">
      <c r="A16" s="39" t="s">
        <v>145</v>
      </c>
      <c r="B16" s="39" t="s">
        <v>144</v>
      </c>
      <c r="C16" s="39" t="s">
        <v>82</v>
      </c>
      <c r="D16" s="42">
        <v>61000</v>
      </c>
      <c r="E16" s="40">
        <v>777.04849999999999</v>
      </c>
      <c r="F16" s="41">
        <v>1.8948303803570801</v>
      </c>
      <c r="G16" s="40">
        <v>-638.70989999999995</v>
      </c>
      <c r="H16" s="40">
        <v>-1.55749212919764</v>
      </c>
      <c r="I16" s="43"/>
    </row>
    <row r="17" spans="1:9" x14ac:dyDescent="0.2">
      <c r="A17" s="39" t="s">
        <v>216</v>
      </c>
      <c r="B17" s="39" t="s">
        <v>215</v>
      </c>
      <c r="C17" s="39" t="s">
        <v>217</v>
      </c>
      <c r="D17" s="42">
        <v>31000</v>
      </c>
      <c r="E17" s="40">
        <v>747.81299999999999</v>
      </c>
      <c r="F17" s="41">
        <v>1.8235397034110099</v>
      </c>
      <c r="G17" s="40">
        <v>-727.74</v>
      </c>
      <c r="H17" s="40">
        <v>-1.7745917545701</v>
      </c>
      <c r="I17" s="43"/>
    </row>
    <row r="18" spans="1:9" x14ac:dyDescent="0.2">
      <c r="A18" s="39" t="s">
        <v>219</v>
      </c>
      <c r="B18" s="39" t="s">
        <v>218</v>
      </c>
      <c r="C18" s="39" t="s">
        <v>77</v>
      </c>
      <c r="D18" s="42">
        <v>263250</v>
      </c>
      <c r="E18" s="40">
        <v>698.79712500000005</v>
      </c>
      <c r="F18" s="41">
        <v>1.7040146427876599</v>
      </c>
      <c r="G18" s="40">
        <v>-703.27237500000001</v>
      </c>
      <c r="H18" s="40">
        <v>-1.7149275261658401</v>
      </c>
      <c r="I18" s="43"/>
    </row>
    <row r="19" spans="1:9" x14ac:dyDescent="0.2">
      <c r="A19" s="39" t="s">
        <v>221</v>
      </c>
      <c r="B19" s="39" t="s">
        <v>220</v>
      </c>
      <c r="C19" s="39" t="s">
        <v>91</v>
      </c>
      <c r="D19" s="42">
        <v>132300</v>
      </c>
      <c r="E19" s="40">
        <v>673.93619999999999</v>
      </c>
      <c r="F19" s="41">
        <v>1.6433913535415201</v>
      </c>
      <c r="G19" s="40">
        <v>-679.3605</v>
      </c>
      <c r="H19" s="40">
        <v>-1.65661849242947</v>
      </c>
      <c r="I19" s="43"/>
    </row>
    <row r="20" spans="1:9" x14ac:dyDescent="0.2">
      <c r="A20" s="39" t="s">
        <v>81</v>
      </c>
      <c r="B20" s="39" t="s">
        <v>80</v>
      </c>
      <c r="C20" s="39" t="s">
        <v>82</v>
      </c>
      <c r="D20" s="42">
        <v>38000</v>
      </c>
      <c r="E20" s="40">
        <v>636.08199999999999</v>
      </c>
      <c r="F20" s="41">
        <v>1.55108400311988</v>
      </c>
      <c r="G20" s="40"/>
      <c r="H20" s="40"/>
      <c r="I20" s="43"/>
    </row>
    <row r="21" spans="1:9" x14ac:dyDescent="0.2">
      <c r="A21" s="39" t="s">
        <v>223</v>
      </c>
      <c r="B21" s="39" t="s">
        <v>222</v>
      </c>
      <c r="C21" s="39" t="s">
        <v>148</v>
      </c>
      <c r="D21" s="42">
        <v>22200</v>
      </c>
      <c r="E21" s="40">
        <v>626.46180000000004</v>
      </c>
      <c r="F21" s="41">
        <v>1.52762517497065</v>
      </c>
      <c r="G21" s="40">
        <v>-630.94619999999998</v>
      </c>
      <c r="H21" s="40">
        <v>-1.53856037059573</v>
      </c>
      <c r="I21" s="43"/>
    </row>
    <row r="22" spans="1:9" x14ac:dyDescent="0.2">
      <c r="A22" s="39" t="s">
        <v>84</v>
      </c>
      <c r="B22" s="39" t="s">
        <v>83</v>
      </c>
      <c r="C22" s="39" t="s">
        <v>85</v>
      </c>
      <c r="D22" s="42">
        <v>16500</v>
      </c>
      <c r="E22" s="40">
        <v>573.79575</v>
      </c>
      <c r="F22" s="41">
        <v>1.3991991738222</v>
      </c>
      <c r="G22" s="40"/>
      <c r="H22" s="40"/>
      <c r="I22" s="43"/>
    </row>
    <row r="23" spans="1:9" x14ac:dyDescent="0.2">
      <c r="A23" s="39" t="s">
        <v>225</v>
      </c>
      <c r="B23" s="39" t="s">
        <v>224</v>
      </c>
      <c r="C23" s="39" t="s">
        <v>109</v>
      </c>
      <c r="D23" s="42">
        <v>13600</v>
      </c>
      <c r="E23" s="40">
        <v>527.9248</v>
      </c>
      <c r="F23" s="41">
        <v>1.2873430031509501</v>
      </c>
      <c r="G23" s="40">
        <v>-530.54280000000006</v>
      </c>
      <c r="H23" s="40">
        <v>-1.29372698810912</v>
      </c>
      <c r="I23" s="43"/>
    </row>
    <row r="24" spans="1:9" x14ac:dyDescent="0.2">
      <c r="A24" s="39" t="s">
        <v>114</v>
      </c>
      <c r="B24" s="39" t="s">
        <v>113</v>
      </c>
      <c r="C24" s="39" t="s">
        <v>115</v>
      </c>
      <c r="D24" s="42">
        <v>241000</v>
      </c>
      <c r="E24" s="40">
        <v>494.291</v>
      </c>
      <c r="F24" s="41">
        <v>1.2053270851653199</v>
      </c>
      <c r="G24" s="40"/>
      <c r="H24" s="40"/>
      <c r="I24" s="43"/>
    </row>
    <row r="25" spans="1:9" x14ac:dyDescent="0.2">
      <c r="A25" s="39" t="s">
        <v>117</v>
      </c>
      <c r="B25" s="39" t="s">
        <v>116</v>
      </c>
      <c r="C25" s="39" t="s">
        <v>77</v>
      </c>
      <c r="D25" s="42">
        <v>33400</v>
      </c>
      <c r="E25" s="40">
        <v>492.61660000000001</v>
      </c>
      <c r="F25" s="41">
        <v>1.2012440659086401</v>
      </c>
      <c r="G25" s="40"/>
      <c r="H25" s="40"/>
      <c r="I25" s="43"/>
    </row>
    <row r="26" spans="1:9" x14ac:dyDescent="0.2">
      <c r="A26" s="39" t="s">
        <v>111</v>
      </c>
      <c r="B26" s="39" t="s">
        <v>110</v>
      </c>
      <c r="C26" s="39" t="s">
        <v>112</v>
      </c>
      <c r="D26" s="42">
        <v>143000</v>
      </c>
      <c r="E26" s="40">
        <v>479.90800000000002</v>
      </c>
      <c r="F26" s="41">
        <v>1.17025418384619</v>
      </c>
      <c r="G26" s="40"/>
      <c r="H26" s="40"/>
      <c r="I26" s="43"/>
    </row>
    <row r="27" spans="1:9" x14ac:dyDescent="0.2">
      <c r="A27" s="39" t="s">
        <v>227</v>
      </c>
      <c r="B27" s="39" t="s">
        <v>226</v>
      </c>
      <c r="C27" s="39" t="s">
        <v>166</v>
      </c>
      <c r="D27" s="42">
        <v>72000</v>
      </c>
      <c r="E27" s="40">
        <v>436.24799999999999</v>
      </c>
      <c r="F27" s="41">
        <v>1.06378940795847</v>
      </c>
      <c r="G27" s="40">
        <v>-438.62400000000002</v>
      </c>
      <c r="H27" s="40">
        <v>-1.06958327666001</v>
      </c>
      <c r="I27" s="43"/>
    </row>
    <row r="28" spans="1:9" x14ac:dyDescent="0.2">
      <c r="A28" s="39" t="s">
        <v>229</v>
      </c>
      <c r="B28" s="39" t="s">
        <v>228</v>
      </c>
      <c r="C28" s="39" t="s">
        <v>88</v>
      </c>
      <c r="D28" s="42">
        <v>26350</v>
      </c>
      <c r="E28" s="40">
        <v>427.14667500000002</v>
      </c>
      <c r="F28" s="41">
        <v>1.0415958549029001</v>
      </c>
      <c r="G28" s="40">
        <v>-429.03070000000002</v>
      </c>
      <c r="H28" s="40">
        <v>-1.04619004407816</v>
      </c>
      <c r="I28" s="43"/>
    </row>
    <row r="29" spans="1:9" x14ac:dyDescent="0.2">
      <c r="A29" s="39" t="s">
        <v>231</v>
      </c>
      <c r="B29" s="39" t="s">
        <v>230</v>
      </c>
      <c r="C29" s="39" t="s">
        <v>148</v>
      </c>
      <c r="D29" s="42">
        <v>25000</v>
      </c>
      <c r="E29" s="40">
        <v>382.83749999999998</v>
      </c>
      <c r="F29" s="41">
        <v>0.93354806777177402</v>
      </c>
      <c r="G29" s="40">
        <v>-376.61399999999998</v>
      </c>
      <c r="H29" s="40">
        <v>-0.91837208213876298</v>
      </c>
      <c r="I29" s="43"/>
    </row>
    <row r="30" spans="1:9" x14ac:dyDescent="0.2">
      <c r="A30" s="39" t="s">
        <v>233</v>
      </c>
      <c r="B30" s="39" t="s">
        <v>232</v>
      </c>
      <c r="C30" s="39" t="s">
        <v>77</v>
      </c>
      <c r="D30" s="42">
        <v>21700</v>
      </c>
      <c r="E30" s="40">
        <v>366.61065000000002</v>
      </c>
      <c r="F30" s="41">
        <v>0.89397894389147903</v>
      </c>
      <c r="G30" s="40">
        <v>-360.4212</v>
      </c>
      <c r="H30" s="40">
        <v>-0.87888598907887605</v>
      </c>
      <c r="I30" s="43"/>
    </row>
    <row r="31" spans="1:9" x14ac:dyDescent="0.2">
      <c r="A31" s="39" t="s">
        <v>235</v>
      </c>
      <c r="B31" s="39" t="s">
        <v>234</v>
      </c>
      <c r="C31" s="39" t="s">
        <v>166</v>
      </c>
      <c r="D31" s="42">
        <v>150800</v>
      </c>
      <c r="E31" s="40">
        <v>345.10579999999999</v>
      </c>
      <c r="F31" s="41">
        <v>0.84153943322384095</v>
      </c>
      <c r="G31" s="40">
        <v>-347.6694</v>
      </c>
      <c r="H31" s="40">
        <v>-0.84779076394912201</v>
      </c>
      <c r="I31" s="43"/>
    </row>
    <row r="32" spans="1:9" x14ac:dyDescent="0.2">
      <c r="A32" s="39" t="s">
        <v>98</v>
      </c>
      <c r="B32" s="39" t="s">
        <v>97</v>
      </c>
      <c r="C32" s="39" t="s">
        <v>82</v>
      </c>
      <c r="D32" s="42">
        <v>20700</v>
      </c>
      <c r="E32" s="40">
        <v>344.41694999999999</v>
      </c>
      <c r="F32" s="41">
        <v>0.83985967461481104</v>
      </c>
      <c r="G32" s="40"/>
      <c r="H32" s="40"/>
      <c r="I32" s="43"/>
    </row>
    <row r="33" spans="1:9" x14ac:dyDescent="0.2">
      <c r="A33" s="39" t="s">
        <v>237</v>
      </c>
      <c r="B33" s="39" t="s">
        <v>236</v>
      </c>
      <c r="C33" s="39" t="s">
        <v>91</v>
      </c>
      <c r="D33" s="42">
        <v>54000</v>
      </c>
      <c r="E33" s="40">
        <v>326.07900000000001</v>
      </c>
      <c r="F33" s="41">
        <v>0.79514263986927203</v>
      </c>
      <c r="G33" s="40">
        <v>-328.32</v>
      </c>
      <c r="H33" s="40">
        <v>-0.80060731148549602</v>
      </c>
      <c r="I33" s="43"/>
    </row>
    <row r="34" spans="1:9" x14ac:dyDescent="0.2">
      <c r="A34" s="39" t="s">
        <v>239</v>
      </c>
      <c r="B34" s="39" t="s">
        <v>238</v>
      </c>
      <c r="C34" s="39" t="s">
        <v>148</v>
      </c>
      <c r="D34" s="42">
        <v>8225</v>
      </c>
      <c r="E34" s="40">
        <v>298.1069</v>
      </c>
      <c r="F34" s="41">
        <v>0.72693275994235995</v>
      </c>
      <c r="G34" s="40">
        <v>-300.2783</v>
      </c>
      <c r="H34" s="40">
        <v>-0.73222771217237903</v>
      </c>
      <c r="I34" s="43"/>
    </row>
    <row r="35" spans="1:9" x14ac:dyDescent="0.2">
      <c r="A35" s="39" t="s">
        <v>241</v>
      </c>
      <c r="B35" s="39" t="s">
        <v>240</v>
      </c>
      <c r="C35" s="39" t="s">
        <v>151</v>
      </c>
      <c r="D35" s="42">
        <v>47300</v>
      </c>
      <c r="E35" s="40">
        <v>275.286</v>
      </c>
      <c r="F35" s="41">
        <v>0.67128406539228902</v>
      </c>
      <c r="G35" s="40">
        <v>-277.20164999999997</v>
      </c>
      <c r="H35" s="40">
        <v>-0.67595537203290601</v>
      </c>
      <c r="I35" s="43"/>
    </row>
    <row r="36" spans="1:9" x14ac:dyDescent="0.2">
      <c r="A36" s="39" t="s">
        <v>243</v>
      </c>
      <c r="B36" s="39" t="s">
        <v>242</v>
      </c>
      <c r="C36" s="39" t="s">
        <v>91</v>
      </c>
      <c r="D36" s="42">
        <v>165750</v>
      </c>
      <c r="E36" s="40">
        <v>274.39912500000003</v>
      </c>
      <c r="F36" s="41">
        <v>0.66912142342904102</v>
      </c>
      <c r="G36" s="40">
        <v>-276.63675000000001</v>
      </c>
      <c r="H36" s="40">
        <v>-0.674577865118133</v>
      </c>
      <c r="I36" s="43"/>
    </row>
    <row r="37" spans="1:9" x14ac:dyDescent="0.2">
      <c r="A37" s="39" t="s">
        <v>93</v>
      </c>
      <c r="B37" s="39" t="s">
        <v>92</v>
      </c>
      <c r="C37" s="39" t="s">
        <v>94</v>
      </c>
      <c r="D37" s="42">
        <v>26000</v>
      </c>
      <c r="E37" s="40">
        <v>247.05199999999999</v>
      </c>
      <c r="F37" s="41">
        <v>0.60243554311986702</v>
      </c>
      <c r="G37" s="40">
        <v>-54.574649999999998</v>
      </c>
      <c r="H37" s="40">
        <v>-0.133080116385727</v>
      </c>
      <c r="I37" s="43"/>
    </row>
    <row r="38" spans="1:9" x14ac:dyDescent="0.2">
      <c r="A38" s="39" t="s">
        <v>102</v>
      </c>
      <c r="B38" s="39" t="s">
        <v>101</v>
      </c>
      <c r="C38" s="39" t="s">
        <v>103</v>
      </c>
      <c r="D38" s="42">
        <v>23000</v>
      </c>
      <c r="E38" s="40">
        <v>210.059</v>
      </c>
      <c r="F38" s="41">
        <v>0.51222822625283804</v>
      </c>
      <c r="G38" s="40"/>
      <c r="H38" s="40"/>
      <c r="I38" s="43"/>
    </row>
    <row r="39" spans="1:9" x14ac:dyDescent="0.2">
      <c r="A39" s="39" t="s">
        <v>108</v>
      </c>
      <c r="B39" s="39" t="s">
        <v>107</v>
      </c>
      <c r="C39" s="39" t="s">
        <v>109</v>
      </c>
      <c r="D39" s="42">
        <v>115000</v>
      </c>
      <c r="E39" s="40">
        <v>190.26750000000001</v>
      </c>
      <c r="F39" s="41">
        <v>0.46396671429723102</v>
      </c>
      <c r="G39" s="40"/>
      <c r="H39" s="40"/>
      <c r="I39" s="43"/>
    </row>
    <row r="40" spans="1:9" x14ac:dyDescent="0.2">
      <c r="A40" s="39" t="s">
        <v>134</v>
      </c>
      <c r="B40" s="39" t="s">
        <v>133</v>
      </c>
      <c r="C40" s="39" t="s">
        <v>135</v>
      </c>
      <c r="D40" s="42">
        <v>35250</v>
      </c>
      <c r="E40" s="40">
        <v>184.2165</v>
      </c>
      <c r="F40" s="41">
        <v>0.44921136938434397</v>
      </c>
      <c r="G40" s="40">
        <v>-81.003</v>
      </c>
      <c r="H40" s="40">
        <v>-0.197525566679641</v>
      </c>
      <c r="I40" s="43"/>
    </row>
    <row r="41" spans="1:9" x14ac:dyDescent="0.2">
      <c r="A41" s="39" t="s">
        <v>245</v>
      </c>
      <c r="B41" s="39" t="s">
        <v>244</v>
      </c>
      <c r="C41" s="39" t="s">
        <v>112</v>
      </c>
      <c r="D41" s="42">
        <v>47250</v>
      </c>
      <c r="E41" s="40">
        <v>175.65187499999999</v>
      </c>
      <c r="F41" s="41">
        <v>0.42832655763016703</v>
      </c>
      <c r="G41" s="40">
        <v>-176.69137499999999</v>
      </c>
      <c r="H41" s="40">
        <v>-0.430861375187091</v>
      </c>
      <c r="I41" s="43"/>
    </row>
    <row r="42" spans="1:9" x14ac:dyDescent="0.2">
      <c r="A42" s="39" t="s">
        <v>137</v>
      </c>
      <c r="B42" s="39" t="s">
        <v>136</v>
      </c>
      <c r="C42" s="39" t="s">
        <v>138</v>
      </c>
      <c r="D42" s="42">
        <v>17000</v>
      </c>
      <c r="E42" s="40">
        <v>166.15799999999999</v>
      </c>
      <c r="F42" s="41">
        <v>0.40517577260540699</v>
      </c>
      <c r="G42" s="40">
        <v>-59.180999999999997</v>
      </c>
      <c r="H42" s="40">
        <v>-0.14431268671120601</v>
      </c>
      <c r="I42" s="43"/>
    </row>
    <row r="43" spans="1:9" x14ac:dyDescent="0.2">
      <c r="A43" s="39" t="s">
        <v>105</v>
      </c>
      <c r="B43" s="39" t="s">
        <v>104</v>
      </c>
      <c r="C43" s="39" t="s">
        <v>106</v>
      </c>
      <c r="D43" s="42">
        <v>14000</v>
      </c>
      <c r="E43" s="40">
        <v>157.26900000000001</v>
      </c>
      <c r="F43" s="41">
        <v>0.38349997341012598</v>
      </c>
      <c r="G43" s="40"/>
      <c r="H43" s="40"/>
      <c r="I43" s="43"/>
    </row>
    <row r="44" spans="1:9" x14ac:dyDescent="0.2">
      <c r="A44" s="39" t="s">
        <v>122</v>
      </c>
      <c r="B44" s="39" t="s">
        <v>121</v>
      </c>
      <c r="C44" s="39" t="s">
        <v>123</v>
      </c>
      <c r="D44" s="42">
        <v>12000</v>
      </c>
      <c r="E44" s="40">
        <v>139.90199999999999</v>
      </c>
      <c r="F44" s="41">
        <v>0.34115059725707803</v>
      </c>
      <c r="G44" s="40"/>
      <c r="H44" s="40"/>
      <c r="I44" s="43"/>
    </row>
    <row r="45" spans="1:9" x14ac:dyDescent="0.2">
      <c r="A45" s="39" t="s">
        <v>140</v>
      </c>
      <c r="B45" s="39" t="s">
        <v>139</v>
      </c>
      <c r="C45" s="39" t="s">
        <v>141</v>
      </c>
      <c r="D45" s="42">
        <v>11000</v>
      </c>
      <c r="E45" s="40">
        <v>128.41399999999999</v>
      </c>
      <c r="F45" s="41">
        <v>0.31313714454525599</v>
      </c>
      <c r="G45" s="40"/>
      <c r="H45" s="40"/>
      <c r="I45" s="43"/>
    </row>
    <row r="46" spans="1:9" x14ac:dyDescent="0.2">
      <c r="A46" s="39" t="s">
        <v>125</v>
      </c>
      <c r="B46" s="39" t="s">
        <v>124</v>
      </c>
      <c r="C46" s="39" t="s">
        <v>126</v>
      </c>
      <c r="D46" s="42">
        <v>8500</v>
      </c>
      <c r="E46" s="40">
        <v>127.68275</v>
      </c>
      <c r="F46" s="41">
        <v>0.31135399366646799</v>
      </c>
      <c r="G46" s="40"/>
      <c r="H46" s="40"/>
      <c r="I46" s="43"/>
    </row>
    <row r="47" spans="1:9" x14ac:dyDescent="0.2">
      <c r="A47" s="39" t="s">
        <v>247</v>
      </c>
      <c r="B47" s="39" t="s">
        <v>246</v>
      </c>
      <c r="C47" s="39" t="s">
        <v>166</v>
      </c>
      <c r="D47" s="42">
        <v>4500</v>
      </c>
      <c r="E47" s="40">
        <v>118.3185</v>
      </c>
      <c r="F47" s="41">
        <v>0.288519298806033</v>
      </c>
      <c r="G47" s="40">
        <v>-119.38275</v>
      </c>
      <c r="H47" s="40">
        <v>-0.29111446916193101</v>
      </c>
      <c r="I47" s="43"/>
    </row>
    <row r="48" spans="1:9" x14ac:dyDescent="0.2">
      <c r="A48" s="39" t="s">
        <v>174</v>
      </c>
      <c r="B48" s="39" t="s">
        <v>173</v>
      </c>
      <c r="C48" s="39" t="s">
        <v>175</v>
      </c>
      <c r="D48" s="42">
        <v>3200</v>
      </c>
      <c r="E48" s="40">
        <v>96.403199999999998</v>
      </c>
      <c r="F48" s="41">
        <v>0.23507890707419199</v>
      </c>
      <c r="G48" s="40"/>
      <c r="H48" s="40"/>
      <c r="I48" s="43"/>
    </row>
    <row r="49" spans="1:9" x14ac:dyDescent="0.2">
      <c r="A49" s="39" t="s">
        <v>187</v>
      </c>
      <c r="B49" s="39" t="s">
        <v>186</v>
      </c>
      <c r="C49" s="39" t="s">
        <v>148</v>
      </c>
      <c r="D49" s="42">
        <v>2602</v>
      </c>
      <c r="E49" s="40">
        <v>95.821252000000001</v>
      </c>
      <c r="F49" s="41">
        <v>0.23365982866378601</v>
      </c>
      <c r="G49" s="40"/>
      <c r="H49" s="40"/>
      <c r="I49" s="43"/>
    </row>
    <row r="50" spans="1:9" x14ac:dyDescent="0.2">
      <c r="A50" s="39" t="s">
        <v>172</v>
      </c>
      <c r="B50" s="39" t="s">
        <v>171</v>
      </c>
      <c r="C50" s="39" t="s">
        <v>166</v>
      </c>
      <c r="D50" s="42">
        <v>950</v>
      </c>
      <c r="E50" s="40">
        <v>93.977800000000002</v>
      </c>
      <c r="F50" s="41">
        <v>0.22916457662439599</v>
      </c>
      <c r="G50" s="40"/>
      <c r="H50" s="40"/>
      <c r="I50" s="43"/>
    </row>
    <row r="51" spans="1:9" x14ac:dyDescent="0.2">
      <c r="A51" s="39" t="s">
        <v>160</v>
      </c>
      <c r="B51" s="39" t="s">
        <v>159</v>
      </c>
      <c r="C51" s="39" t="s">
        <v>88</v>
      </c>
      <c r="D51" s="42">
        <v>1800</v>
      </c>
      <c r="E51" s="40">
        <v>92.292299999999997</v>
      </c>
      <c r="F51" s="41">
        <v>0.22505449005181799</v>
      </c>
      <c r="G51" s="40"/>
      <c r="H51" s="40"/>
      <c r="I51" s="43"/>
    </row>
    <row r="52" spans="1:9" x14ac:dyDescent="0.2">
      <c r="A52" s="39" t="s">
        <v>150</v>
      </c>
      <c r="B52" s="39" t="s">
        <v>149</v>
      </c>
      <c r="C52" s="39" t="s">
        <v>151</v>
      </c>
      <c r="D52" s="42">
        <v>17100</v>
      </c>
      <c r="E52" s="40">
        <v>91.083150000000003</v>
      </c>
      <c r="F52" s="41">
        <v>0.22210598149101601</v>
      </c>
      <c r="G52" s="40"/>
      <c r="H52" s="40"/>
      <c r="I52" s="43"/>
    </row>
    <row r="53" spans="1:9" x14ac:dyDescent="0.2">
      <c r="A53" s="39" t="s">
        <v>153</v>
      </c>
      <c r="B53" s="39" t="s">
        <v>152</v>
      </c>
      <c r="C53" s="39" t="s">
        <v>154</v>
      </c>
      <c r="D53" s="42">
        <v>8000</v>
      </c>
      <c r="E53" s="40">
        <v>89.451999999999998</v>
      </c>
      <c r="F53" s="41">
        <v>0.21812842722648801</v>
      </c>
      <c r="G53" s="40"/>
      <c r="H53" s="40"/>
      <c r="I53" s="43"/>
    </row>
    <row r="54" spans="1:9" x14ac:dyDescent="0.2">
      <c r="A54" s="39" t="s">
        <v>162</v>
      </c>
      <c r="B54" s="39" t="s">
        <v>161</v>
      </c>
      <c r="C54" s="39" t="s">
        <v>163</v>
      </c>
      <c r="D54" s="42">
        <v>12000</v>
      </c>
      <c r="E54" s="40">
        <v>86.358000000000004</v>
      </c>
      <c r="F54" s="41">
        <v>0.21058371773046</v>
      </c>
      <c r="G54" s="40"/>
      <c r="H54" s="40"/>
      <c r="I54" s="43"/>
    </row>
    <row r="55" spans="1:9" x14ac:dyDescent="0.2">
      <c r="A55" s="39" t="s">
        <v>131</v>
      </c>
      <c r="B55" s="39" t="s">
        <v>130</v>
      </c>
      <c r="C55" s="39" t="s">
        <v>132</v>
      </c>
      <c r="D55" s="42">
        <v>32000</v>
      </c>
      <c r="E55" s="40">
        <v>84.671999999999997</v>
      </c>
      <c r="F55" s="41">
        <v>0.20647241190941801</v>
      </c>
      <c r="G55" s="40"/>
      <c r="H55" s="40"/>
      <c r="I55" s="43"/>
    </row>
    <row r="56" spans="1:9" x14ac:dyDescent="0.2">
      <c r="A56" s="39" t="s">
        <v>179</v>
      </c>
      <c r="B56" s="39" t="s">
        <v>178</v>
      </c>
      <c r="C56" s="39" t="s">
        <v>180</v>
      </c>
      <c r="D56" s="42">
        <v>4360</v>
      </c>
      <c r="E56" s="40">
        <v>69.842839999999995</v>
      </c>
      <c r="F56" s="41">
        <v>0.170311550800779</v>
      </c>
      <c r="G56" s="40"/>
      <c r="H56" s="40"/>
      <c r="I56" s="43"/>
    </row>
    <row r="57" spans="1:9" x14ac:dyDescent="0.2">
      <c r="A57" s="39" t="s">
        <v>170</v>
      </c>
      <c r="B57" s="39" t="s">
        <v>169</v>
      </c>
      <c r="C57" s="39" t="s">
        <v>148</v>
      </c>
      <c r="D57" s="42">
        <v>6000</v>
      </c>
      <c r="E57" s="40">
        <v>66.546000000000006</v>
      </c>
      <c r="F57" s="41">
        <v>0.16227221658782201</v>
      </c>
      <c r="G57" s="40"/>
      <c r="H57" s="40"/>
      <c r="I57" s="43"/>
    </row>
    <row r="58" spans="1:9" x14ac:dyDescent="0.2">
      <c r="A58" s="39" t="s">
        <v>158</v>
      </c>
      <c r="B58" s="39" t="s">
        <v>157</v>
      </c>
      <c r="C58" s="39" t="s">
        <v>126</v>
      </c>
      <c r="D58" s="42">
        <v>14000</v>
      </c>
      <c r="E58" s="40">
        <v>64.945999999999998</v>
      </c>
      <c r="F58" s="41">
        <v>0.15837062150261</v>
      </c>
      <c r="G58" s="40"/>
      <c r="H58" s="40"/>
      <c r="I58" s="43"/>
    </row>
    <row r="59" spans="1:9" x14ac:dyDescent="0.2">
      <c r="A59" s="39" t="s">
        <v>147</v>
      </c>
      <c r="B59" s="39" t="s">
        <v>146</v>
      </c>
      <c r="C59" s="39" t="s">
        <v>148</v>
      </c>
      <c r="D59" s="42">
        <v>22000</v>
      </c>
      <c r="E59" s="40">
        <v>64.02</v>
      </c>
      <c r="F59" s="41">
        <v>0.15611257334704401</v>
      </c>
      <c r="G59" s="40"/>
      <c r="H59" s="40"/>
      <c r="I59" s="43"/>
    </row>
    <row r="60" spans="1:9" x14ac:dyDescent="0.2">
      <c r="A60" s="39" t="s">
        <v>249</v>
      </c>
      <c r="B60" s="39" t="s">
        <v>248</v>
      </c>
      <c r="C60" s="39" t="s">
        <v>166</v>
      </c>
      <c r="D60" s="42">
        <v>6500</v>
      </c>
      <c r="E60" s="40">
        <v>59.728499999999997</v>
      </c>
      <c r="F60" s="41">
        <v>0.14564776377942701</v>
      </c>
      <c r="G60" s="40"/>
      <c r="H60" s="40"/>
      <c r="I60" s="43"/>
    </row>
    <row r="61" spans="1:9" x14ac:dyDescent="0.2">
      <c r="A61" s="39" t="s">
        <v>168</v>
      </c>
      <c r="B61" s="39" t="s">
        <v>167</v>
      </c>
      <c r="C61" s="39" t="s">
        <v>88</v>
      </c>
      <c r="D61" s="42">
        <v>6000</v>
      </c>
      <c r="E61" s="40">
        <v>52.982999999999997</v>
      </c>
      <c r="F61" s="41">
        <v>0.12919888274986599</v>
      </c>
      <c r="G61" s="40"/>
      <c r="H61" s="40"/>
      <c r="I61" s="43"/>
    </row>
    <row r="62" spans="1:9" x14ac:dyDescent="0.2">
      <c r="A62" s="39" t="s">
        <v>165</v>
      </c>
      <c r="B62" s="39" t="s">
        <v>164</v>
      </c>
      <c r="C62" s="39" t="s">
        <v>166</v>
      </c>
      <c r="D62" s="42">
        <v>15500</v>
      </c>
      <c r="E62" s="40">
        <v>51.374749999999999</v>
      </c>
      <c r="F62" s="41">
        <v>0.125277170064996</v>
      </c>
      <c r="G62" s="40"/>
      <c r="H62" s="40"/>
      <c r="I62" s="43"/>
    </row>
    <row r="63" spans="1:9" x14ac:dyDescent="0.2">
      <c r="A63" s="39" t="s">
        <v>182</v>
      </c>
      <c r="B63" s="39" t="s">
        <v>181</v>
      </c>
      <c r="C63" s="39" t="s">
        <v>126</v>
      </c>
      <c r="D63" s="42">
        <v>5992</v>
      </c>
      <c r="E63" s="40">
        <v>44.868096000000001</v>
      </c>
      <c r="F63" s="41">
        <v>0.109410714272762</v>
      </c>
      <c r="G63" s="40"/>
      <c r="H63" s="40"/>
      <c r="I63" s="43"/>
    </row>
    <row r="64" spans="1:9" x14ac:dyDescent="0.2">
      <c r="A64" s="39" t="s">
        <v>251</v>
      </c>
      <c r="B64" s="39" t="s">
        <v>250</v>
      </c>
      <c r="C64" s="39" t="s">
        <v>94</v>
      </c>
      <c r="D64" s="42">
        <v>250</v>
      </c>
      <c r="E64" s="40">
        <v>19.773375000000001</v>
      </c>
      <c r="F64" s="41">
        <v>4.82173141987833E-2</v>
      </c>
      <c r="G64" s="40"/>
      <c r="H64" s="40"/>
      <c r="I64" s="43"/>
    </row>
    <row r="65" spans="1:9" x14ac:dyDescent="0.2">
      <c r="A65" s="39" t="s">
        <v>189</v>
      </c>
      <c r="B65" s="39" t="s">
        <v>188</v>
      </c>
      <c r="C65" s="39" t="s">
        <v>109</v>
      </c>
      <c r="D65" s="42">
        <v>2000</v>
      </c>
      <c r="E65" s="40">
        <v>14.481</v>
      </c>
      <c r="F65" s="41">
        <v>3.5311874018096601E-2</v>
      </c>
      <c r="G65" s="40"/>
      <c r="H65" s="40"/>
      <c r="I65" s="43"/>
    </row>
    <row r="66" spans="1:9" x14ac:dyDescent="0.2">
      <c r="A66" s="38" t="s">
        <v>29</v>
      </c>
      <c r="B66" s="38"/>
      <c r="C66" s="38"/>
      <c r="D66" s="38"/>
      <c r="E66" s="44">
        <f>SUM(E7:E65)</f>
        <v>27731.406013000007</v>
      </c>
      <c r="F66" s="45">
        <f>SUM(F7:F65)</f>
        <v>67.622948378961524</v>
      </c>
      <c r="G66" s="44">
        <f>SUM(G7:G65)</f>
        <v>-20306.319350000005</v>
      </c>
      <c r="H66" s="44">
        <f>SUM(H7:H65)</f>
        <v>-49.516897359190487</v>
      </c>
      <c r="I66" s="38"/>
    </row>
    <row r="67" spans="1:9" x14ac:dyDescent="0.2">
      <c r="A67" s="39"/>
      <c r="B67" s="39"/>
      <c r="C67" s="39"/>
      <c r="D67" s="39"/>
      <c r="E67" s="40"/>
      <c r="F67" s="41"/>
      <c r="G67" s="40"/>
      <c r="H67" s="39"/>
      <c r="I67" s="39"/>
    </row>
    <row r="68" spans="1:9" x14ac:dyDescent="0.2">
      <c r="A68" s="38" t="s">
        <v>23</v>
      </c>
      <c r="B68" s="39"/>
      <c r="C68" s="39"/>
      <c r="D68" s="39"/>
      <c r="E68" s="40"/>
      <c r="F68" s="41"/>
      <c r="G68" s="40"/>
      <c r="H68" s="39"/>
      <c r="I68" s="39"/>
    </row>
    <row r="69" spans="1:9" x14ac:dyDescent="0.2">
      <c r="A69" s="38" t="s">
        <v>33</v>
      </c>
      <c r="B69" s="39"/>
      <c r="C69" s="39"/>
      <c r="D69" s="39"/>
      <c r="E69" s="40"/>
      <c r="F69" s="41"/>
      <c r="G69" s="40"/>
      <c r="H69" s="39"/>
      <c r="I69" s="39"/>
    </row>
    <row r="70" spans="1:9" x14ac:dyDescent="0.2">
      <c r="A70" s="39" t="s">
        <v>253</v>
      </c>
      <c r="B70" s="39" t="s">
        <v>252</v>
      </c>
      <c r="C70" s="39" t="s">
        <v>57</v>
      </c>
      <c r="D70" s="42">
        <v>2000000</v>
      </c>
      <c r="E70" s="40">
        <v>1987.32</v>
      </c>
      <c r="F70" s="41">
        <v>4.8460737154646596</v>
      </c>
      <c r="G70" s="43"/>
      <c r="H70" s="43"/>
      <c r="I70" s="43">
        <v>6.8495999999999997</v>
      </c>
    </row>
    <row r="71" spans="1:9" x14ac:dyDescent="0.2">
      <c r="A71" s="39" t="s">
        <v>53</v>
      </c>
      <c r="B71" s="39" t="s">
        <v>52</v>
      </c>
      <c r="C71" s="39" t="s">
        <v>57</v>
      </c>
      <c r="D71" s="42">
        <v>1000000</v>
      </c>
      <c r="E71" s="40">
        <v>940.01900000000001</v>
      </c>
      <c r="F71" s="41">
        <v>2.2922334440036698</v>
      </c>
      <c r="G71" s="43"/>
      <c r="H71" s="43"/>
      <c r="I71" s="43">
        <v>7.1006</v>
      </c>
    </row>
    <row r="72" spans="1:9" x14ac:dyDescent="0.2">
      <c r="A72" s="38" t="s">
        <v>29</v>
      </c>
      <c r="B72" s="38"/>
      <c r="C72" s="38"/>
      <c r="D72" s="38"/>
      <c r="E72" s="44">
        <f>SUM(E69:E71)</f>
        <v>2927.3389999999999</v>
      </c>
      <c r="F72" s="45">
        <f>SUM(F69:F71)</f>
        <v>7.1383071594683294</v>
      </c>
      <c r="G72" s="44"/>
      <c r="H72" s="38"/>
      <c r="I72" s="38"/>
    </row>
    <row r="73" spans="1:9" x14ac:dyDescent="0.2">
      <c r="A73" s="39"/>
      <c r="B73" s="39"/>
      <c r="C73" s="39"/>
      <c r="D73" s="39"/>
      <c r="E73" s="40"/>
      <c r="F73" s="41"/>
      <c r="G73" s="40"/>
      <c r="H73" s="39"/>
      <c r="I73" s="39"/>
    </row>
    <row r="74" spans="1:9" x14ac:dyDescent="0.2">
      <c r="A74" s="38" t="s">
        <v>54</v>
      </c>
      <c r="B74" s="39"/>
      <c r="C74" s="39"/>
      <c r="D74" s="39"/>
      <c r="E74" s="40"/>
      <c r="F74" s="41"/>
      <c r="G74" s="40"/>
      <c r="H74" s="39"/>
      <c r="I74" s="39"/>
    </row>
    <row r="75" spans="1:9" x14ac:dyDescent="0.2">
      <c r="A75" s="39" t="s">
        <v>56</v>
      </c>
      <c r="B75" s="39" t="s">
        <v>55</v>
      </c>
      <c r="C75" s="39" t="s">
        <v>57</v>
      </c>
      <c r="D75" s="42">
        <v>2500000</v>
      </c>
      <c r="E75" s="40">
        <v>2595.4811110999999</v>
      </c>
      <c r="F75" s="41">
        <v>6.3290727167676701</v>
      </c>
      <c r="G75" s="43"/>
      <c r="H75" s="43"/>
      <c r="I75" s="43">
        <v>7.1839939104499901</v>
      </c>
    </row>
    <row r="76" spans="1:9" x14ac:dyDescent="0.2">
      <c r="A76" s="39" t="s">
        <v>207</v>
      </c>
      <c r="B76" s="39" t="s">
        <v>206</v>
      </c>
      <c r="C76" s="39" t="s">
        <v>57</v>
      </c>
      <c r="D76" s="42">
        <v>1000000</v>
      </c>
      <c r="E76" s="40">
        <v>1027.6356667</v>
      </c>
      <c r="F76" s="41">
        <v>2.5058864166157799</v>
      </c>
      <c r="G76" s="43"/>
      <c r="H76" s="43"/>
      <c r="I76" s="43">
        <v>7.1820103828124902</v>
      </c>
    </row>
    <row r="77" spans="1:9" x14ac:dyDescent="0.2">
      <c r="A77" s="39" t="s">
        <v>59</v>
      </c>
      <c r="B77" s="39" t="s">
        <v>58</v>
      </c>
      <c r="C77" s="39" t="s">
        <v>57</v>
      </c>
      <c r="D77" s="42">
        <v>500000</v>
      </c>
      <c r="E77" s="40">
        <v>505.1442778</v>
      </c>
      <c r="F77" s="41">
        <v>1.23179276974214</v>
      </c>
      <c r="G77" s="43"/>
      <c r="H77" s="43"/>
      <c r="I77" s="43">
        <v>7.2031208355124896</v>
      </c>
    </row>
    <row r="78" spans="1:9" x14ac:dyDescent="0.2">
      <c r="A78" s="38" t="s">
        <v>29</v>
      </c>
      <c r="B78" s="38"/>
      <c r="C78" s="38"/>
      <c r="D78" s="38"/>
      <c r="E78" s="44">
        <f>SUM(E75:E77)</f>
        <v>4128.2610556</v>
      </c>
      <c r="F78" s="45">
        <f>SUM(F75:F77)</f>
        <v>10.06675190312559</v>
      </c>
      <c r="G78" s="44"/>
      <c r="H78" s="38"/>
      <c r="I78" s="38"/>
    </row>
    <row r="79" spans="1:9" x14ac:dyDescent="0.2">
      <c r="A79" s="39"/>
      <c r="B79" s="39"/>
      <c r="C79" s="39"/>
      <c r="D79" s="39"/>
      <c r="E79" s="40"/>
      <c r="F79" s="41"/>
      <c r="G79" s="40"/>
      <c r="H79" s="39"/>
      <c r="I79" s="39"/>
    </row>
    <row r="80" spans="1:9" x14ac:dyDescent="0.2">
      <c r="A80" s="38" t="s">
        <v>35</v>
      </c>
      <c r="B80" s="38"/>
      <c r="C80" s="38"/>
      <c r="D80" s="38"/>
      <c r="E80" s="44">
        <f>E66+E72+E78</f>
        <v>34787.006068600007</v>
      </c>
      <c r="F80" s="45">
        <f>F66+F72+F78</f>
        <v>84.828007441555442</v>
      </c>
      <c r="G80" s="44"/>
      <c r="H80" s="38"/>
      <c r="I80" s="38"/>
    </row>
    <row r="81" spans="1:9" x14ac:dyDescent="0.2">
      <c r="A81" s="38"/>
      <c r="B81" s="38"/>
      <c r="C81" s="38"/>
      <c r="D81" s="38"/>
      <c r="E81" s="44"/>
      <c r="F81" s="45"/>
      <c r="G81" s="44"/>
      <c r="H81" s="38"/>
      <c r="I81" s="38"/>
    </row>
    <row r="82" spans="1:9" x14ac:dyDescent="0.2">
      <c r="A82" s="38" t="s">
        <v>254</v>
      </c>
      <c r="B82" s="38"/>
      <c r="C82" s="38"/>
      <c r="D82" s="38"/>
      <c r="E82" s="57">
        <v>5094.5781625</v>
      </c>
      <c r="F82" s="57">
        <f>E82/E86*100</f>
        <v>12.423113200023897</v>
      </c>
      <c r="G82" s="44"/>
      <c r="H82" s="38"/>
      <c r="I82" s="38"/>
    </row>
    <row r="83" spans="1:9" x14ac:dyDescent="0.2">
      <c r="A83" s="38"/>
      <c r="B83" s="38"/>
      <c r="C83" s="38"/>
      <c r="D83" s="38"/>
      <c r="E83" s="44"/>
      <c r="F83" s="45"/>
      <c r="G83" s="44"/>
      <c r="H83" s="38"/>
      <c r="I83" s="38"/>
    </row>
    <row r="84" spans="1:9" x14ac:dyDescent="0.2">
      <c r="A84" s="38" t="s">
        <v>37</v>
      </c>
      <c r="B84" s="38"/>
      <c r="C84" s="38"/>
      <c r="D84" s="38"/>
      <c r="E84" s="44">
        <f>E86-(E66+E72+E78+E82)</f>
        <v>1127.2843227999911</v>
      </c>
      <c r="F84" s="45">
        <f>F86-(F66+F72+F78+F82)</f>
        <v>2.7488793584206661</v>
      </c>
      <c r="G84" s="44"/>
      <c r="H84" s="38"/>
      <c r="I84" s="38"/>
    </row>
    <row r="85" spans="1:9" x14ac:dyDescent="0.2">
      <c r="A85" s="39"/>
      <c r="B85" s="39"/>
      <c r="C85" s="39"/>
      <c r="D85" s="39"/>
      <c r="E85" s="40"/>
      <c r="F85" s="41"/>
      <c r="G85" s="40"/>
      <c r="H85" s="39"/>
      <c r="I85" s="39"/>
    </row>
    <row r="86" spans="1:9" x14ac:dyDescent="0.2">
      <c r="A86" s="46" t="s">
        <v>36</v>
      </c>
      <c r="B86" s="46"/>
      <c r="C86" s="46"/>
      <c r="D86" s="46"/>
      <c r="E86" s="47">
        <v>41008.8685539</v>
      </c>
      <c r="F86" s="48">
        <v>100</v>
      </c>
      <c r="G86" s="47"/>
      <c r="H86" s="46"/>
      <c r="I86" s="46"/>
    </row>
    <row r="88" spans="1:9" x14ac:dyDescent="0.2">
      <c r="A88" s="14" t="s">
        <v>40</v>
      </c>
    </row>
    <row r="89" spans="1:9" x14ac:dyDescent="0.2">
      <c r="A89" s="14" t="s">
        <v>41</v>
      </c>
    </row>
    <row r="90" spans="1:9" x14ac:dyDescent="0.2">
      <c r="A90" s="14" t="s">
        <v>42</v>
      </c>
      <c r="B90" s="14"/>
      <c r="C90" s="30" t="s">
        <v>44</v>
      </c>
      <c r="D90" s="14" t="s">
        <v>43</v>
      </c>
    </row>
    <row r="91" spans="1:9" x14ac:dyDescent="0.2">
      <c r="A91" s="7" t="s">
        <v>64</v>
      </c>
      <c r="C91" s="31">
        <v>13.977</v>
      </c>
      <c r="D91" s="31">
        <v>14.783899999999999</v>
      </c>
    </row>
    <row r="92" spans="1:9" x14ac:dyDescent="0.2">
      <c r="A92" s="7" t="s">
        <v>70</v>
      </c>
      <c r="C92" s="31">
        <v>12.092700000000001</v>
      </c>
      <c r="D92" s="31">
        <v>12.790800000000001</v>
      </c>
    </row>
    <row r="93" spans="1:9" x14ac:dyDescent="0.2">
      <c r="A93" s="7" t="s">
        <v>66</v>
      </c>
      <c r="C93" s="31">
        <v>12.012499999999999</v>
      </c>
      <c r="D93" s="31">
        <v>12.596299999999999</v>
      </c>
    </row>
    <row r="94" spans="1:9" x14ac:dyDescent="0.2">
      <c r="A94" s="7" t="s">
        <v>67</v>
      </c>
      <c r="C94" s="31">
        <v>11.407400000000001</v>
      </c>
      <c r="D94" s="31">
        <v>11.7737</v>
      </c>
    </row>
    <row r="95" spans="1:9" x14ac:dyDescent="0.2">
      <c r="A95" s="7" t="s">
        <v>65</v>
      </c>
      <c r="C95" s="31">
        <v>15.055899999999999</v>
      </c>
      <c r="D95" s="31">
        <v>15.979100000000001</v>
      </c>
    </row>
    <row r="96" spans="1:9" x14ac:dyDescent="0.2">
      <c r="A96" s="7" t="s">
        <v>71</v>
      </c>
      <c r="C96" s="31">
        <v>13.0869</v>
      </c>
      <c r="D96" s="31">
        <v>13.888500000000001</v>
      </c>
    </row>
    <row r="97" spans="1:4" x14ac:dyDescent="0.2">
      <c r="A97" s="7" t="s">
        <v>68</v>
      </c>
      <c r="C97" s="31">
        <v>12.645300000000001</v>
      </c>
      <c r="D97" s="31">
        <v>13.154199999999999</v>
      </c>
    </row>
    <row r="98" spans="1:4" x14ac:dyDescent="0.2">
      <c r="A98" s="7" t="s">
        <v>69</v>
      </c>
      <c r="C98" s="31">
        <v>12.395099999999999</v>
      </c>
      <c r="D98" s="31">
        <v>12.876799999999999</v>
      </c>
    </row>
    <row r="100" spans="1:4" x14ac:dyDescent="0.2">
      <c r="A100" s="14" t="s">
        <v>45</v>
      </c>
    </row>
    <row r="101" spans="1:4" x14ac:dyDescent="0.2">
      <c r="A101" s="90" t="s">
        <v>46</v>
      </c>
      <c r="B101" s="91"/>
      <c r="C101" s="32" t="s">
        <v>47</v>
      </c>
    </row>
    <row r="102" spans="1:4" x14ac:dyDescent="0.2">
      <c r="A102" s="86" t="s">
        <v>66</v>
      </c>
      <c r="B102" s="87"/>
      <c r="C102" s="33">
        <v>0.13</v>
      </c>
    </row>
    <row r="103" spans="1:4" x14ac:dyDescent="0.2">
      <c r="A103" s="86" t="s">
        <v>67</v>
      </c>
      <c r="B103" s="87"/>
      <c r="C103" s="33">
        <v>0.28499999999999998</v>
      </c>
    </row>
    <row r="104" spans="1:4" x14ac:dyDescent="0.2">
      <c r="A104" s="86" t="s">
        <v>68</v>
      </c>
      <c r="B104" s="87"/>
      <c r="C104" s="33">
        <v>0.255</v>
      </c>
    </row>
    <row r="105" spans="1:4" x14ac:dyDescent="0.2">
      <c r="A105" s="86" t="s">
        <v>69</v>
      </c>
      <c r="B105" s="87"/>
      <c r="C105" s="33">
        <v>0.27</v>
      </c>
    </row>
    <row r="106" spans="1:4" x14ac:dyDescent="0.2">
      <c r="A106" s="7" t="s">
        <v>48</v>
      </c>
    </row>
    <row r="107" spans="1:4" x14ac:dyDescent="0.2">
      <c r="A107" s="7" t="s">
        <v>49</v>
      </c>
    </row>
    <row r="109" spans="1:4" x14ac:dyDescent="0.2">
      <c r="A109" s="14" t="s">
        <v>255</v>
      </c>
      <c r="D109" s="34" t="s">
        <v>256</v>
      </c>
    </row>
    <row r="111" spans="1:4" x14ac:dyDescent="0.2">
      <c r="A111" s="14" t="s">
        <v>257</v>
      </c>
      <c r="D111" s="34">
        <f>ABS(+H66)</f>
        <v>49.516897359190487</v>
      </c>
    </row>
    <row r="113" spans="1:9" x14ac:dyDescent="0.2">
      <c r="A113" s="14" t="s">
        <v>258</v>
      </c>
      <c r="D113" s="49">
        <v>3.5358999999999998</v>
      </c>
    </row>
    <row r="115" spans="1:9" x14ac:dyDescent="0.2">
      <c r="A115" s="14" t="s">
        <v>259</v>
      </c>
      <c r="D115" s="34">
        <v>2.1814770451852001</v>
      </c>
      <c r="E115" s="10" t="s">
        <v>50</v>
      </c>
    </row>
    <row r="117" spans="1:9" x14ac:dyDescent="0.2">
      <c r="A117" s="14" t="s">
        <v>260</v>
      </c>
      <c r="D117" s="30" t="s">
        <v>51</v>
      </c>
    </row>
    <row r="119" spans="1:9" x14ac:dyDescent="0.2">
      <c r="A119" s="14" t="s">
        <v>794</v>
      </c>
      <c r="F119" s="10"/>
      <c r="H119" s="10"/>
      <c r="I119" s="10"/>
    </row>
    <row r="120" spans="1:9" x14ac:dyDescent="0.2">
      <c r="A120" s="52"/>
      <c r="F120" s="10"/>
      <c r="H120" s="10"/>
      <c r="I120" s="10"/>
    </row>
    <row r="121" spans="1:9" x14ac:dyDescent="0.2">
      <c r="A121" s="53" t="s">
        <v>796</v>
      </c>
      <c r="F121" s="10"/>
      <c r="H121" s="10"/>
      <c r="I121" s="10"/>
    </row>
    <row r="122" spans="1:9" x14ac:dyDescent="0.2">
      <c r="A122" s="54"/>
      <c r="F122" s="10"/>
      <c r="H122" s="10"/>
      <c r="I122" s="10"/>
    </row>
    <row r="123" spans="1:9" x14ac:dyDescent="0.2">
      <c r="A123" s="55"/>
      <c r="F123" s="10"/>
      <c r="H123" s="10"/>
      <c r="I123" s="10"/>
    </row>
    <row r="124" spans="1:9" x14ac:dyDescent="0.2">
      <c r="A124" s="55"/>
      <c r="F124" s="10"/>
      <c r="H124" s="10"/>
      <c r="I124" s="10"/>
    </row>
    <row r="125" spans="1:9" x14ac:dyDescent="0.2">
      <c r="A125" s="55"/>
      <c r="F125" s="10"/>
      <c r="H125" s="10"/>
      <c r="I125" s="10"/>
    </row>
    <row r="126" spans="1:9" x14ac:dyDescent="0.2">
      <c r="A126" s="55"/>
      <c r="F126" s="10"/>
      <c r="H126" s="10"/>
      <c r="I126" s="10"/>
    </row>
    <row r="127" spans="1:9" x14ac:dyDescent="0.2">
      <c r="A127" s="55"/>
      <c r="F127" s="10"/>
      <c r="H127" s="10"/>
      <c r="I127" s="10"/>
    </row>
    <row r="128" spans="1:9" x14ac:dyDescent="0.2">
      <c r="A128" s="55"/>
      <c r="F128" s="10"/>
      <c r="H128" s="10"/>
      <c r="I128" s="10"/>
    </row>
    <row r="129" spans="1:9" x14ac:dyDescent="0.2">
      <c r="A129" s="55"/>
      <c r="F129" s="10"/>
      <c r="H129" s="10"/>
      <c r="I129" s="10"/>
    </row>
    <row r="130" spans="1:9" x14ac:dyDescent="0.2">
      <c r="A130" s="55"/>
      <c r="F130" s="10"/>
      <c r="H130" s="10"/>
      <c r="I130" s="10"/>
    </row>
    <row r="131" spans="1:9" x14ac:dyDescent="0.2">
      <c r="A131" s="55"/>
      <c r="F131" s="10"/>
      <c r="H131" s="10"/>
      <c r="I131" s="10"/>
    </row>
    <row r="132" spans="1:9" x14ac:dyDescent="0.2">
      <c r="A132" s="55"/>
      <c r="F132" s="10"/>
      <c r="H132" s="10"/>
      <c r="I132" s="10"/>
    </row>
    <row r="133" spans="1:9" x14ac:dyDescent="0.2">
      <c r="A133" s="55"/>
      <c r="F133" s="10"/>
      <c r="H133" s="10"/>
      <c r="I133" s="10"/>
    </row>
    <row r="134" spans="1:9" x14ac:dyDescent="0.2">
      <c r="A134" s="53" t="s">
        <v>795</v>
      </c>
      <c r="F134" s="10"/>
      <c r="H134" s="10"/>
      <c r="I134" s="10"/>
    </row>
    <row r="135" spans="1:9" x14ac:dyDescent="0.2">
      <c r="A135" s="55"/>
      <c r="F135" s="10"/>
      <c r="H135" s="10"/>
      <c r="I135" s="10"/>
    </row>
    <row r="136" spans="1:9" x14ac:dyDescent="0.2">
      <c r="A136" s="53" t="s">
        <v>797</v>
      </c>
      <c r="F136" s="10"/>
      <c r="H136" s="10"/>
      <c r="I136" s="10"/>
    </row>
    <row r="137" spans="1:9" x14ac:dyDescent="0.2">
      <c r="A137" s="55"/>
      <c r="F137" s="10"/>
      <c r="H137" s="10"/>
      <c r="I137" s="10"/>
    </row>
    <row r="138" spans="1:9" x14ac:dyDescent="0.2">
      <c r="A138" s="55"/>
      <c r="F138" s="10"/>
      <c r="H138" s="10"/>
      <c r="I138" s="10"/>
    </row>
    <row r="139" spans="1:9" x14ac:dyDescent="0.2">
      <c r="A139" s="55"/>
      <c r="F139" s="10"/>
      <c r="H139" s="10"/>
      <c r="I139" s="10"/>
    </row>
    <row r="140" spans="1:9" x14ac:dyDescent="0.2">
      <c r="A140" s="55"/>
      <c r="F140" s="10"/>
      <c r="H140" s="10"/>
      <c r="I140" s="10"/>
    </row>
    <row r="141" spans="1:9" x14ac:dyDescent="0.2">
      <c r="A141" s="55"/>
      <c r="F141" s="10"/>
      <c r="H141" s="10"/>
      <c r="I141" s="10"/>
    </row>
    <row r="142" spans="1:9" x14ac:dyDescent="0.2">
      <c r="A142" s="55"/>
      <c r="F142" s="10"/>
      <c r="H142" s="10"/>
      <c r="I142" s="10"/>
    </row>
    <row r="143" spans="1:9" x14ac:dyDescent="0.2">
      <c r="A143" s="55"/>
      <c r="F143" s="10"/>
      <c r="H143" s="10"/>
      <c r="I143" s="10"/>
    </row>
    <row r="144" spans="1:9" x14ac:dyDescent="0.2">
      <c r="A144" s="55"/>
      <c r="F144" s="10"/>
      <c r="H144" s="10"/>
      <c r="I144" s="10"/>
    </row>
    <row r="145" spans="1:9" x14ac:dyDescent="0.2">
      <c r="A145" s="55"/>
      <c r="F145" s="10"/>
      <c r="H145" s="10"/>
      <c r="I145" s="10"/>
    </row>
    <row r="146" spans="1:9" x14ac:dyDescent="0.2">
      <c r="A146" s="55"/>
      <c r="F146" s="10"/>
      <c r="H146" s="10"/>
      <c r="I146" s="10"/>
    </row>
    <row r="147" spans="1:9" x14ac:dyDescent="0.2">
      <c r="A147" s="55"/>
      <c r="F147" s="10"/>
      <c r="H147" s="10"/>
      <c r="I147" s="10"/>
    </row>
    <row r="148" spans="1:9" x14ac:dyDescent="0.2">
      <c r="A148" s="55"/>
      <c r="F148" s="10"/>
      <c r="H148" s="10"/>
      <c r="I148" s="10"/>
    </row>
    <row r="149" spans="1:9" x14ac:dyDescent="0.2">
      <c r="A149" s="55"/>
      <c r="F149" s="10"/>
      <c r="H149" s="10"/>
      <c r="I149" s="10"/>
    </row>
    <row r="150" spans="1:9" x14ac:dyDescent="0.2">
      <c r="F150" s="10"/>
      <c r="H150" s="10"/>
      <c r="I150" s="10"/>
    </row>
    <row r="151" spans="1:9" x14ac:dyDescent="0.2">
      <c r="F151" s="10"/>
      <c r="H151" s="10"/>
      <c r="I151" s="10"/>
    </row>
  </sheetData>
  <mergeCells count="6">
    <mergeCell ref="A105:B105"/>
    <mergeCell ref="A1:I1"/>
    <mergeCell ref="A101:B101"/>
    <mergeCell ref="A102:B102"/>
    <mergeCell ref="A103:B103"/>
    <mergeCell ref="A104:B104"/>
  </mergeCells>
  <conditionalFormatting sqref="F2:F3 F5:F118 F254:F65536">
    <cfRule type="cellIs" dxfId="6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5"/>
  <sheetViews>
    <sheetView workbookViewId="0">
      <selection sqref="A1:G1"/>
    </sheetView>
  </sheetViews>
  <sheetFormatPr defaultColWidth="9.140625" defaultRowHeight="11.25" x14ac:dyDescent="0.2"/>
  <cols>
    <col min="1" max="1" width="38.7109375" style="7" bestFit="1" customWidth="1"/>
    <col min="2" max="2" width="52.7109375" style="7" bestFit="1" customWidth="1"/>
    <col min="3" max="3" width="25.5703125" style="7" bestFit="1" customWidth="1"/>
    <col min="4" max="4" width="15.28515625" style="7" bestFit="1" customWidth="1"/>
    <col min="5" max="5" width="23" style="10" customWidth="1"/>
    <col min="6" max="6" width="13.5703125" style="11" bestFit="1" customWidth="1"/>
    <col min="7" max="7" width="8.5703125" style="10" customWidth="1"/>
    <col min="8" max="16384" width="9.140625" style="7"/>
  </cols>
  <sheetData>
    <row r="1" spans="1:7" s="1" customFormat="1" ht="15" x14ac:dyDescent="0.2">
      <c r="A1" s="88" t="s">
        <v>9</v>
      </c>
      <c r="B1" s="89"/>
      <c r="C1" s="89"/>
      <c r="D1" s="89"/>
      <c r="E1" s="89"/>
      <c r="F1" s="89"/>
      <c r="G1" s="89"/>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74</v>
      </c>
      <c r="B5" s="17"/>
      <c r="C5" s="17"/>
      <c r="D5" s="17"/>
      <c r="E5" s="18"/>
      <c r="F5" s="19"/>
      <c r="G5" s="18"/>
    </row>
    <row r="6" spans="1:7" x14ac:dyDescent="0.2">
      <c r="A6" s="20" t="s">
        <v>61</v>
      </c>
      <c r="B6" s="21"/>
      <c r="C6" s="21"/>
      <c r="D6" s="21"/>
      <c r="E6" s="22"/>
      <c r="F6" s="23"/>
      <c r="G6" s="22"/>
    </row>
    <row r="7" spans="1:7" x14ac:dyDescent="0.2">
      <c r="A7" s="21" t="s">
        <v>76</v>
      </c>
      <c r="B7" s="21" t="s">
        <v>75</v>
      </c>
      <c r="C7" s="21" t="s">
        <v>77</v>
      </c>
      <c r="D7" s="24">
        <v>839000</v>
      </c>
      <c r="E7" s="22">
        <v>8827.9580000000005</v>
      </c>
      <c r="F7" s="23">
        <v>5.1888908567162497</v>
      </c>
      <c r="G7" s="22"/>
    </row>
    <row r="8" spans="1:7" x14ac:dyDescent="0.2">
      <c r="A8" s="21" t="s">
        <v>79</v>
      </c>
      <c r="B8" s="21" t="s">
        <v>78</v>
      </c>
      <c r="C8" s="21" t="s">
        <v>77</v>
      </c>
      <c r="D8" s="24">
        <v>506400</v>
      </c>
      <c r="E8" s="22">
        <v>7106.8176000000003</v>
      </c>
      <c r="F8" s="23">
        <v>4.1772401800042704</v>
      </c>
      <c r="G8" s="22"/>
    </row>
    <row r="9" spans="1:7" x14ac:dyDescent="0.2">
      <c r="A9" s="21" t="s">
        <v>84</v>
      </c>
      <c r="B9" s="21" t="s">
        <v>83</v>
      </c>
      <c r="C9" s="21" t="s">
        <v>85</v>
      </c>
      <c r="D9" s="24">
        <v>191263</v>
      </c>
      <c r="E9" s="22">
        <v>6651.2664569999997</v>
      </c>
      <c r="F9" s="23">
        <v>3.90947665409269</v>
      </c>
      <c r="G9" s="22"/>
    </row>
    <row r="10" spans="1:7" x14ac:dyDescent="0.2">
      <c r="A10" s="21" t="s">
        <v>81</v>
      </c>
      <c r="B10" s="21" t="s">
        <v>80</v>
      </c>
      <c r="C10" s="21" t="s">
        <v>82</v>
      </c>
      <c r="D10" s="24">
        <v>356567</v>
      </c>
      <c r="E10" s="22">
        <v>5968.5750129999997</v>
      </c>
      <c r="F10" s="23">
        <v>3.5082047640666998</v>
      </c>
      <c r="G10" s="22"/>
    </row>
    <row r="11" spans="1:7" x14ac:dyDescent="0.2">
      <c r="A11" s="21" t="s">
        <v>93</v>
      </c>
      <c r="B11" s="21" t="s">
        <v>92</v>
      </c>
      <c r="C11" s="21" t="s">
        <v>94</v>
      </c>
      <c r="D11" s="24">
        <v>492000</v>
      </c>
      <c r="E11" s="22">
        <v>4674.9840000000004</v>
      </c>
      <c r="F11" s="23">
        <v>2.7478587610968201</v>
      </c>
      <c r="G11" s="22"/>
    </row>
    <row r="12" spans="1:7" x14ac:dyDescent="0.2">
      <c r="A12" s="21" t="s">
        <v>98</v>
      </c>
      <c r="B12" s="21" t="s">
        <v>97</v>
      </c>
      <c r="C12" s="21" t="s">
        <v>82</v>
      </c>
      <c r="D12" s="24">
        <v>269300</v>
      </c>
      <c r="E12" s="22">
        <v>4480.7480500000001</v>
      </c>
      <c r="F12" s="23">
        <v>2.6336908929442302</v>
      </c>
      <c r="G12" s="22"/>
    </row>
    <row r="13" spans="1:7" x14ac:dyDescent="0.2">
      <c r="A13" s="21" t="s">
        <v>96</v>
      </c>
      <c r="B13" s="21" t="s">
        <v>95</v>
      </c>
      <c r="C13" s="21" t="s">
        <v>77</v>
      </c>
      <c r="D13" s="24">
        <v>403000</v>
      </c>
      <c r="E13" s="22">
        <v>4332.6530000000002</v>
      </c>
      <c r="F13" s="23">
        <v>2.5466436900837301</v>
      </c>
      <c r="G13" s="22"/>
    </row>
    <row r="14" spans="1:7" x14ac:dyDescent="0.2">
      <c r="A14" s="21" t="s">
        <v>87</v>
      </c>
      <c r="B14" s="21" t="s">
        <v>86</v>
      </c>
      <c r="C14" s="21" t="s">
        <v>88</v>
      </c>
      <c r="D14" s="24">
        <v>265500</v>
      </c>
      <c r="E14" s="22">
        <v>4189.4572500000004</v>
      </c>
      <c r="F14" s="23">
        <v>2.4624761942828202</v>
      </c>
      <c r="G14" s="22"/>
    </row>
    <row r="15" spans="1:7" x14ac:dyDescent="0.2">
      <c r="A15" s="21" t="s">
        <v>90</v>
      </c>
      <c r="B15" s="21" t="s">
        <v>89</v>
      </c>
      <c r="C15" s="21" t="s">
        <v>91</v>
      </c>
      <c r="D15" s="24">
        <v>129000</v>
      </c>
      <c r="E15" s="22">
        <v>3768.864</v>
      </c>
      <c r="F15" s="23">
        <v>2.2152601937851299</v>
      </c>
      <c r="G15" s="22"/>
    </row>
    <row r="16" spans="1:7" x14ac:dyDescent="0.2">
      <c r="A16" s="21" t="s">
        <v>111</v>
      </c>
      <c r="B16" s="21" t="s">
        <v>110</v>
      </c>
      <c r="C16" s="21" t="s">
        <v>112</v>
      </c>
      <c r="D16" s="24">
        <v>1100119</v>
      </c>
      <c r="E16" s="22">
        <v>3691.9993639999998</v>
      </c>
      <c r="F16" s="23">
        <v>2.1700807528606001</v>
      </c>
      <c r="G16" s="22"/>
    </row>
    <row r="17" spans="1:7" x14ac:dyDescent="0.2">
      <c r="A17" s="21" t="s">
        <v>119</v>
      </c>
      <c r="B17" s="21" t="s">
        <v>118</v>
      </c>
      <c r="C17" s="21" t="s">
        <v>120</v>
      </c>
      <c r="D17" s="24">
        <v>1998498</v>
      </c>
      <c r="E17" s="22">
        <v>3642.2626049999999</v>
      </c>
      <c r="F17" s="23">
        <v>2.1408465161302299</v>
      </c>
      <c r="G17" s="22"/>
    </row>
    <row r="18" spans="1:7" x14ac:dyDescent="0.2">
      <c r="A18" s="21" t="s">
        <v>100</v>
      </c>
      <c r="B18" s="21" t="s">
        <v>99</v>
      </c>
      <c r="C18" s="21" t="s">
        <v>77</v>
      </c>
      <c r="D18" s="24">
        <v>486000</v>
      </c>
      <c r="E18" s="22">
        <v>3635.7660000000001</v>
      </c>
      <c r="F18" s="23">
        <v>2.1370279462770201</v>
      </c>
      <c r="G18" s="22"/>
    </row>
    <row r="19" spans="1:7" x14ac:dyDescent="0.2">
      <c r="A19" s="21" t="s">
        <v>102</v>
      </c>
      <c r="B19" s="21" t="s">
        <v>101</v>
      </c>
      <c r="C19" s="21" t="s">
        <v>103</v>
      </c>
      <c r="D19" s="24">
        <v>379000</v>
      </c>
      <c r="E19" s="22">
        <v>3461.4070000000002</v>
      </c>
      <c r="F19" s="23">
        <v>2.0345433376182398</v>
      </c>
      <c r="G19" s="22"/>
    </row>
    <row r="20" spans="1:7" x14ac:dyDescent="0.2">
      <c r="A20" s="21" t="s">
        <v>108</v>
      </c>
      <c r="B20" s="21" t="s">
        <v>107</v>
      </c>
      <c r="C20" s="21" t="s">
        <v>109</v>
      </c>
      <c r="D20" s="24">
        <v>2000000</v>
      </c>
      <c r="E20" s="22">
        <v>3309</v>
      </c>
      <c r="F20" s="23">
        <v>1.9449616598622299</v>
      </c>
      <c r="G20" s="22"/>
    </row>
    <row r="21" spans="1:7" x14ac:dyDescent="0.2">
      <c r="A21" s="21" t="s">
        <v>105</v>
      </c>
      <c r="B21" s="21" t="s">
        <v>104</v>
      </c>
      <c r="C21" s="21" t="s">
        <v>106</v>
      </c>
      <c r="D21" s="24">
        <v>276600</v>
      </c>
      <c r="E21" s="22">
        <v>3107.1860999999999</v>
      </c>
      <c r="F21" s="23">
        <v>1.8263396296636001</v>
      </c>
      <c r="G21" s="22"/>
    </row>
    <row r="22" spans="1:7" x14ac:dyDescent="0.2">
      <c r="A22" s="21" t="s">
        <v>114</v>
      </c>
      <c r="B22" s="21" t="s">
        <v>113</v>
      </c>
      <c r="C22" s="21" t="s">
        <v>115</v>
      </c>
      <c r="D22" s="24">
        <v>1357942</v>
      </c>
      <c r="E22" s="22">
        <v>2785.1390419999998</v>
      </c>
      <c r="F22" s="23">
        <v>1.63704703961179</v>
      </c>
      <c r="G22" s="22"/>
    </row>
    <row r="23" spans="1:7" x14ac:dyDescent="0.2">
      <c r="A23" s="21" t="s">
        <v>122</v>
      </c>
      <c r="B23" s="21" t="s">
        <v>121</v>
      </c>
      <c r="C23" s="21" t="s">
        <v>123</v>
      </c>
      <c r="D23" s="24">
        <v>230000</v>
      </c>
      <c r="E23" s="22">
        <v>2681.4549999999999</v>
      </c>
      <c r="F23" s="23">
        <v>1.57610370735747</v>
      </c>
      <c r="G23" s="22"/>
    </row>
    <row r="24" spans="1:7" x14ac:dyDescent="0.2">
      <c r="A24" s="21" t="s">
        <v>117</v>
      </c>
      <c r="B24" s="21" t="s">
        <v>116</v>
      </c>
      <c r="C24" s="21" t="s">
        <v>77</v>
      </c>
      <c r="D24" s="24">
        <v>177700</v>
      </c>
      <c r="E24" s="22">
        <v>2620.8973000000001</v>
      </c>
      <c r="F24" s="23">
        <v>1.54050914564413</v>
      </c>
      <c r="G24" s="22"/>
    </row>
    <row r="25" spans="1:7" x14ac:dyDescent="0.2">
      <c r="A25" s="21" t="s">
        <v>128</v>
      </c>
      <c r="B25" s="21" t="s">
        <v>127</v>
      </c>
      <c r="C25" s="21" t="s">
        <v>129</v>
      </c>
      <c r="D25" s="24">
        <v>1643000</v>
      </c>
      <c r="E25" s="22">
        <v>2314.1655000000001</v>
      </c>
      <c r="F25" s="23">
        <v>1.36021854701599</v>
      </c>
      <c r="G25" s="22"/>
    </row>
    <row r="26" spans="1:7" x14ac:dyDescent="0.2">
      <c r="A26" s="21" t="s">
        <v>131</v>
      </c>
      <c r="B26" s="21" t="s">
        <v>130</v>
      </c>
      <c r="C26" s="21" t="s">
        <v>132</v>
      </c>
      <c r="D26" s="24">
        <v>820000</v>
      </c>
      <c r="E26" s="22">
        <v>2169.7199999999998</v>
      </c>
      <c r="F26" s="23">
        <v>1.27531647405146</v>
      </c>
      <c r="G26" s="22"/>
    </row>
    <row r="27" spans="1:7" x14ac:dyDescent="0.2">
      <c r="A27" s="21" t="s">
        <v>156</v>
      </c>
      <c r="B27" s="21" t="s">
        <v>155</v>
      </c>
      <c r="C27" s="21" t="s">
        <v>115</v>
      </c>
      <c r="D27" s="24">
        <v>70000</v>
      </c>
      <c r="E27" s="22">
        <v>2158.835</v>
      </c>
      <c r="F27" s="23">
        <v>1.2689184965151601</v>
      </c>
      <c r="G27" s="22"/>
    </row>
    <row r="28" spans="1:7" x14ac:dyDescent="0.2">
      <c r="A28" s="21" t="s">
        <v>125</v>
      </c>
      <c r="B28" s="21" t="s">
        <v>124</v>
      </c>
      <c r="C28" s="21" t="s">
        <v>126</v>
      </c>
      <c r="D28" s="24">
        <v>137300</v>
      </c>
      <c r="E28" s="22">
        <v>2062.4519500000001</v>
      </c>
      <c r="F28" s="23">
        <v>1.21226653613119</v>
      </c>
      <c r="G28" s="22"/>
    </row>
    <row r="29" spans="1:7" x14ac:dyDescent="0.2">
      <c r="A29" s="21" t="s">
        <v>137</v>
      </c>
      <c r="B29" s="21" t="s">
        <v>136</v>
      </c>
      <c r="C29" s="21" t="s">
        <v>138</v>
      </c>
      <c r="D29" s="24">
        <v>210000</v>
      </c>
      <c r="E29" s="22">
        <v>2052.54</v>
      </c>
      <c r="F29" s="23">
        <v>1.2064404972298699</v>
      </c>
      <c r="G29" s="22"/>
    </row>
    <row r="30" spans="1:7" x14ac:dyDescent="0.2">
      <c r="A30" s="21" t="s">
        <v>160</v>
      </c>
      <c r="B30" s="21" t="s">
        <v>159</v>
      </c>
      <c r="C30" s="21" t="s">
        <v>88</v>
      </c>
      <c r="D30" s="24">
        <v>38000</v>
      </c>
      <c r="E30" s="22">
        <v>1948.393</v>
      </c>
      <c r="F30" s="23">
        <v>1.1452250478525099</v>
      </c>
      <c r="G30" s="22"/>
    </row>
    <row r="31" spans="1:7" x14ac:dyDescent="0.2">
      <c r="A31" s="21" t="s">
        <v>134</v>
      </c>
      <c r="B31" s="21" t="s">
        <v>133</v>
      </c>
      <c r="C31" s="21" t="s">
        <v>135</v>
      </c>
      <c r="D31" s="24">
        <v>366000</v>
      </c>
      <c r="E31" s="22">
        <v>1912.7159999999999</v>
      </c>
      <c r="F31" s="23">
        <v>1.12425484623906</v>
      </c>
      <c r="G31" s="22"/>
    </row>
    <row r="32" spans="1:7" x14ac:dyDescent="0.2">
      <c r="A32" s="21" t="s">
        <v>143</v>
      </c>
      <c r="B32" s="21" t="s">
        <v>142</v>
      </c>
      <c r="C32" s="21" t="s">
        <v>94</v>
      </c>
      <c r="D32" s="24">
        <v>16400</v>
      </c>
      <c r="E32" s="22">
        <v>1851.2893999999999</v>
      </c>
      <c r="F32" s="23">
        <v>1.0881495631034599</v>
      </c>
      <c r="G32" s="22"/>
    </row>
    <row r="33" spans="1:7" x14ac:dyDescent="0.2">
      <c r="A33" s="21" t="s">
        <v>140</v>
      </c>
      <c r="B33" s="21" t="s">
        <v>139</v>
      </c>
      <c r="C33" s="21" t="s">
        <v>141</v>
      </c>
      <c r="D33" s="24">
        <v>138700</v>
      </c>
      <c r="E33" s="22">
        <v>1619.1838</v>
      </c>
      <c r="F33" s="23">
        <v>0.95172269908432605</v>
      </c>
      <c r="G33" s="22"/>
    </row>
    <row r="34" spans="1:7" x14ac:dyDescent="0.2">
      <c r="A34" s="21" t="s">
        <v>145</v>
      </c>
      <c r="B34" s="21" t="s">
        <v>144</v>
      </c>
      <c r="C34" s="21" t="s">
        <v>82</v>
      </c>
      <c r="D34" s="24">
        <v>126800</v>
      </c>
      <c r="E34" s="22">
        <v>1615.2418</v>
      </c>
      <c r="F34" s="23">
        <v>0.94940567313595003</v>
      </c>
      <c r="G34" s="22"/>
    </row>
    <row r="35" spans="1:7" x14ac:dyDescent="0.2">
      <c r="A35" s="21" t="s">
        <v>147</v>
      </c>
      <c r="B35" s="21" t="s">
        <v>146</v>
      </c>
      <c r="C35" s="21" t="s">
        <v>148</v>
      </c>
      <c r="D35" s="24">
        <v>546100</v>
      </c>
      <c r="E35" s="22">
        <v>1589.1510000000001</v>
      </c>
      <c r="F35" s="23">
        <v>0.934070041321162</v>
      </c>
      <c r="G35" s="22"/>
    </row>
    <row r="36" spans="1:7" x14ac:dyDescent="0.2">
      <c r="A36" s="21" t="s">
        <v>153</v>
      </c>
      <c r="B36" s="21" t="s">
        <v>152</v>
      </c>
      <c r="C36" s="21" t="s">
        <v>154</v>
      </c>
      <c r="D36" s="24">
        <v>139000</v>
      </c>
      <c r="E36" s="22">
        <v>1554.2284999999999</v>
      </c>
      <c r="F36" s="23">
        <v>0.91354331917956599</v>
      </c>
      <c r="G36" s="22"/>
    </row>
    <row r="37" spans="1:7" x14ac:dyDescent="0.2">
      <c r="A37" s="21" t="s">
        <v>158</v>
      </c>
      <c r="B37" s="21" t="s">
        <v>157</v>
      </c>
      <c r="C37" s="21" t="s">
        <v>126</v>
      </c>
      <c r="D37" s="24">
        <v>310000</v>
      </c>
      <c r="E37" s="22">
        <v>1438.09</v>
      </c>
      <c r="F37" s="23">
        <v>0.84527951448512395</v>
      </c>
      <c r="G37" s="22"/>
    </row>
    <row r="38" spans="1:7" x14ac:dyDescent="0.2">
      <c r="A38" s="21" t="s">
        <v>150</v>
      </c>
      <c r="B38" s="21" t="s">
        <v>149</v>
      </c>
      <c r="C38" s="21" t="s">
        <v>151</v>
      </c>
      <c r="D38" s="24">
        <v>259730</v>
      </c>
      <c r="E38" s="22">
        <v>1383.451845</v>
      </c>
      <c r="F38" s="23">
        <v>0.813164338709781</v>
      </c>
      <c r="G38" s="22"/>
    </row>
    <row r="39" spans="1:7" x14ac:dyDescent="0.2">
      <c r="A39" s="21" t="s">
        <v>162</v>
      </c>
      <c r="B39" s="21" t="s">
        <v>161</v>
      </c>
      <c r="C39" s="21" t="s">
        <v>163</v>
      </c>
      <c r="D39" s="24">
        <v>176000</v>
      </c>
      <c r="E39" s="22">
        <v>1266.5840000000001</v>
      </c>
      <c r="F39" s="23">
        <v>0.74447184013144296</v>
      </c>
      <c r="G39" s="22"/>
    </row>
    <row r="40" spans="1:7" x14ac:dyDescent="0.2">
      <c r="A40" s="21" t="s">
        <v>168</v>
      </c>
      <c r="B40" s="21" t="s">
        <v>167</v>
      </c>
      <c r="C40" s="21" t="s">
        <v>88</v>
      </c>
      <c r="D40" s="24">
        <v>135000</v>
      </c>
      <c r="E40" s="22">
        <v>1192.1175000000001</v>
      </c>
      <c r="F40" s="23">
        <v>0.70070197387452804</v>
      </c>
      <c r="G40" s="22"/>
    </row>
    <row r="41" spans="1:7" x14ac:dyDescent="0.2">
      <c r="A41" s="21" t="s">
        <v>170</v>
      </c>
      <c r="B41" s="21" t="s">
        <v>169</v>
      </c>
      <c r="C41" s="21" t="s">
        <v>148</v>
      </c>
      <c r="D41" s="24">
        <v>106300</v>
      </c>
      <c r="E41" s="22">
        <v>1178.9733000000001</v>
      </c>
      <c r="F41" s="23">
        <v>0.692976085373603</v>
      </c>
      <c r="G41" s="22"/>
    </row>
    <row r="42" spans="1:7" x14ac:dyDescent="0.2">
      <c r="A42" s="21" t="s">
        <v>174</v>
      </c>
      <c r="B42" s="21" t="s">
        <v>173</v>
      </c>
      <c r="C42" s="21" t="s">
        <v>175</v>
      </c>
      <c r="D42" s="24">
        <v>38944</v>
      </c>
      <c r="E42" s="22">
        <v>1173.226944</v>
      </c>
      <c r="F42" s="23">
        <v>0.68959849634250003</v>
      </c>
      <c r="G42" s="22"/>
    </row>
    <row r="43" spans="1:7" x14ac:dyDescent="0.2">
      <c r="A43" s="21" t="s">
        <v>179</v>
      </c>
      <c r="B43" s="21" t="s">
        <v>178</v>
      </c>
      <c r="C43" s="21" t="s">
        <v>180</v>
      </c>
      <c r="D43" s="24">
        <v>71800</v>
      </c>
      <c r="E43" s="22">
        <v>1150.1641999999999</v>
      </c>
      <c r="F43" s="23">
        <v>0.67604269312363696</v>
      </c>
      <c r="G43" s="22"/>
    </row>
    <row r="44" spans="1:7" x14ac:dyDescent="0.2">
      <c r="A44" s="21" t="s">
        <v>165</v>
      </c>
      <c r="B44" s="21" t="s">
        <v>164</v>
      </c>
      <c r="C44" s="21" t="s">
        <v>166</v>
      </c>
      <c r="D44" s="24">
        <v>343500</v>
      </c>
      <c r="E44" s="22">
        <v>1138.5307499999999</v>
      </c>
      <c r="F44" s="23">
        <v>0.66920479218017204</v>
      </c>
      <c r="G44" s="22"/>
    </row>
    <row r="45" spans="1:7" x14ac:dyDescent="0.2">
      <c r="A45" s="21" t="s">
        <v>172</v>
      </c>
      <c r="B45" s="21" t="s">
        <v>171</v>
      </c>
      <c r="C45" s="21" t="s">
        <v>166</v>
      </c>
      <c r="D45" s="24">
        <v>11500</v>
      </c>
      <c r="E45" s="22">
        <v>1137.626</v>
      </c>
      <c r="F45" s="23">
        <v>0.66867299887048404</v>
      </c>
      <c r="G45" s="22"/>
    </row>
    <row r="46" spans="1:7" x14ac:dyDescent="0.2">
      <c r="A46" s="21" t="s">
        <v>187</v>
      </c>
      <c r="B46" s="21" t="s">
        <v>186</v>
      </c>
      <c r="C46" s="21" t="s">
        <v>148</v>
      </c>
      <c r="D46" s="24">
        <v>28686</v>
      </c>
      <c r="E46" s="22">
        <v>1056.3906360000001</v>
      </c>
      <c r="F46" s="23">
        <v>0.62092453455952801</v>
      </c>
      <c r="G46" s="22"/>
    </row>
    <row r="47" spans="1:7" x14ac:dyDescent="0.2">
      <c r="A47" s="21" t="s">
        <v>177</v>
      </c>
      <c r="B47" s="21" t="s">
        <v>176</v>
      </c>
      <c r="C47" s="21" t="s">
        <v>126</v>
      </c>
      <c r="D47" s="24">
        <v>501000</v>
      </c>
      <c r="E47" s="22">
        <v>1055.8575000000001</v>
      </c>
      <c r="F47" s="23">
        <v>0.62061116826170604</v>
      </c>
      <c r="G47" s="22"/>
    </row>
    <row r="48" spans="1:7" x14ac:dyDescent="0.2">
      <c r="A48" s="21" t="s">
        <v>249</v>
      </c>
      <c r="B48" s="21" t="s">
        <v>248</v>
      </c>
      <c r="C48" s="21" t="s">
        <v>166</v>
      </c>
      <c r="D48" s="24">
        <v>90000</v>
      </c>
      <c r="E48" s="22">
        <v>827.01</v>
      </c>
      <c r="F48" s="23">
        <v>0.48609934793673698</v>
      </c>
      <c r="G48" s="22"/>
    </row>
    <row r="49" spans="1:9" x14ac:dyDescent="0.2">
      <c r="A49" s="21" t="s">
        <v>184</v>
      </c>
      <c r="B49" s="21" t="s">
        <v>183</v>
      </c>
      <c r="C49" s="21" t="s">
        <v>185</v>
      </c>
      <c r="D49" s="24">
        <v>156778</v>
      </c>
      <c r="E49" s="22">
        <v>724.39274899999998</v>
      </c>
      <c r="F49" s="23">
        <v>0.42578305333551097</v>
      </c>
      <c r="G49" s="22"/>
    </row>
    <row r="50" spans="1:9" x14ac:dyDescent="0.2">
      <c r="A50" s="21" t="s">
        <v>182</v>
      </c>
      <c r="B50" s="21" t="s">
        <v>181</v>
      </c>
      <c r="C50" s="21" t="s">
        <v>126</v>
      </c>
      <c r="D50" s="24">
        <v>95939</v>
      </c>
      <c r="E50" s="22">
        <v>718.39123199999995</v>
      </c>
      <c r="F50" s="23">
        <v>0.42225548595382101</v>
      </c>
      <c r="G50" s="22"/>
    </row>
    <row r="51" spans="1:9" x14ac:dyDescent="0.2">
      <c r="A51" s="21" t="s">
        <v>262</v>
      </c>
      <c r="B51" s="21" t="s">
        <v>261</v>
      </c>
      <c r="C51" s="21" t="s">
        <v>163</v>
      </c>
      <c r="D51" s="24">
        <v>207178</v>
      </c>
      <c r="E51" s="22">
        <v>587.14245200000005</v>
      </c>
      <c r="F51" s="23">
        <v>0.345110171658356</v>
      </c>
      <c r="G51" s="22"/>
    </row>
    <row r="52" spans="1:9" x14ac:dyDescent="0.2">
      <c r="A52" s="21" t="s">
        <v>189</v>
      </c>
      <c r="B52" s="21" t="s">
        <v>188</v>
      </c>
      <c r="C52" s="21" t="s">
        <v>109</v>
      </c>
      <c r="D52" s="24">
        <v>55000</v>
      </c>
      <c r="E52" s="22">
        <v>398.22750000000002</v>
      </c>
      <c r="F52" s="23">
        <v>0.23406987591501599</v>
      </c>
      <c r="G52" s="22"/>
    </row>
    <row r="53" spans="1:9" x14ac:dyDescent="0.2">
      <c r="A53" s="20" t="s">
        <v>29</v>
      </c>
      <c r="B53" s="20"/>
      <c r="C53" s="20"/>
      <c r="D53" s="20"/>
      <c r="E53" s="25">
        <f>SUM(E7:E52)</f>
        <v>118210.528339</v>
      </c>
      <c r="F53" s="26">
        <f>SUM(F7:F52)</f>
        <v>69.481700033669611</v>
      </c>
      <c r="G53" s="25"/>
      <c r="H53" s="14"/>
      <c r="I53" s="14"/>
    </row>
    <row r="54" spans="1:9" x14ac:dyDescent="0.2">
      <c r="A54" s="21"/>
      <c r="B54" s="21"/>
      <c r="C54" s="21"/>
      <c r="D54" s="21"/>
      <c r="E54" s="22"/>
      <c r="F54" s="23"/>
      <c r="G54" s="22"/>
    </row>
    <row r="55" spans="1:9" x14ac:dyDescent="0.2">
      <c r="A55" s="20" t="s">
        <v>263</v>
      </c>
      <c r="B55" s="21"/>
      <c r="C55" s="21"/>
      <c r="D55" s="21"/>
      <c r="E55" s="22"/>
      <c r="F55" s="23"/>
      <c r="G55" s="22"/>
    </row>
    <row r="56" spans="1:9" x14ac:dyDescent="0.2">
      <c r="A56" s="21"/>
      <c r="B56" s="21" t="s">
        <v>264</v>
      </c>
      <c r="C56" s="21" t="s">
        <v>163</v>
      </c>
      <c r="D56" s="24">
        <v>27500</v>
      </c>
      <c r="E56" s="22">
        <v>2.7499999999999998E-3</v>
      </c>
      <c r="F56" s="23">
        <v>1.6163930385678899E-6</v>
      </c>
      <c r="G56" s="22"/>
    </row>
    <row r="57" spans="1:9" x14ac:dyDescent="0.2">
      <c r="A57" s="21" t="s">
        <v>266</v>
      </c>
      <c r="B57" s="21" t="s">
        <v>265</v>
      </c>
      <c r="C57" s="21" t="s">
        <v>154</v>
      </c>
      <c r="D57" s="24">
        <v>27000</v>
      </c>
      <c r="E57" s="22">
        <v>2.7000000000000001E-3</v>
      </c>
      <c r="F57" s="23">
        <v>1.58700407423029E-6</v>
      </c>
      <c r="G57" s="22"/>
    </row>
    <row r="58" spans="1:9" x14ac:dyDescent="0.2">
      <c r="A58" s="20" t="s">
        <v>29</v>
      </c>
      <c r="B58" s="20"/>
      <c r="C58" s="20"/>
      <c r="D58" s="20"/>
      <c r="E58" s="25">
        <f>SUM(E55:E57)</f>
        <v>5.45E-3</v>
      </c>
      <c r="F58" s="26">
        <f>SUM(F55:F57)</f>
        <v>3.2033971127981797E-6</v>
      </c>
      <c r="G58" s="25"/>
      <c r="H58" s="14"/>
      <c r="I58" s="14"/>
    </row>
    <row r="59" spans="1:9" x14ac:dyDescent="0.2">
      <c r="A59" s="21"/>
      <c r="B59" s="21"/>
      <c r="C59" s="21"/>
      <c r="D59" s="21"/>
      <c r="E59" s="22"/>
      <c r="F59" s="23"/>
      <c r="G59" s="22"/>
    </row>
    <row r="60" spans="1:9" x14ac:dyDescent="0.2">
      <c r="A60" s="20" t="s">
        <v>60</v>
      </c>
      <c r="B60" s="21"/>
      <c r="C60" s="21"/>
      <c r="D60" s="21"/>
      <c r="E60" s="22"/>
      <c r="F60" s="23"/>
      <c r="G60" s="22"/>
    </row>
    <row r="61" spans="1:9" x14ac:dyDescent="0.2">
      <c r="A61" s="20" t="s">
        <v>61</v>
      </c>
      <c r="B61" s="21"/>
      <c r="C61" s="21"/>
      <c r="D61" s="21"/>
      <c r="E61" s="22"/>
      <c r="F61" s="23"/>
      <c r="G61" s="22"/>
    </row>
    <row r="62" spans="1:9" x14ac:dyDescent="0.2">
      <c r="A62" s="21" t="s">
        <v>268</v>
      </c>
      <c r="B62" s="21" t="s">
        <v>267</v>
      </c>
      <c r="C62" s="21" t="s">
        <v>63</v>
      </c>
      <c r="D62" s="24">
        <v>4000</v>
      </c>
      <c r="E62" s="22">
        <v>4182.1953443000002</v>
      </c>
      <c r="F62" s="23">
        <v>2.45820779653002</v>
      </c>
      <c r="G62" s="22">
        <v>7.63</v>
      </c>
    </row>
    <row r="63" spans="1:9" x14ac:dyDescent="0.2">
      <c r="A63" s="21" t="s">
        <v>195</v>
      </c>
      <c r="B63" s="21" t="s">
        <v>194</v>
      </c>
      <c r="C63" s="21" t="s">
        <v>62</v>
      </c>
      <c r="D63" s="24">
        <v>3500</v>
      </c>
      <c r="E63" s="22">
        <v>3608.0450000000001</v>
      </c>
      <c r="F63" s="23">
        <v>2.1207341166689702</v>
      </c>
      <c r="G63" s="22">
        <v>7.77</v>
      </c>
    </row>
    <row r="64" spans="1:9" x14ac:dyDescent="0.2">
      <c r="A64" s="21" t="s">
        <v>191</v>
      </c>
      <c r="B64" s="21" t="s">
        <v>190</v>
      </c>
      <c r="C64" s="21" t="s">
        <v>62</v>
      </c>
      <c r="D64" s="24">
        <v>300</v>
      </c>
      <c r="E64" s="22">
        <v>3196.1726229999999</v>
      </c>
      <c r="F64" s="23">
        <v>1.87864406468308</v>
      </c>
      <c r="G64" s="22">
        <v>7.92</v>
      </c>
    </row>
    <row r="65" spans="1:9" x14ac:dyDescent="0.2">
      <c r="A65" s="21" t="s">
        <v>193</v>
      </c>
      <c r="B65" s="21" t="s">
        <v>192</v>
      </c>
      <c r="C65" s="21" t="s">
        <v>62</v>
      </c>
      <c r="D65" s="24">
        <v>2000</v>
      </c>
      <c r="E65" s="22">
        <v>2119.945541</v>
      </c>
      <c r="F65" s="23">
        <v>1.2460600780419799</v>
      </c>
      <c r="G65" s="22">
        <v>8.23</v>
      </c>
    </row>
    <row r="66" spans="1:9" x14ac:dyDescent="0.2">
      <c r="A66" s="21" t="s">
        <v>270</v>
      </c>
      <c r="B66" s="21" t="s">
        <v>269</v>
      </c>
      <c r="C66" s="21" t="s">
        <v>62</v>
      </c>
      <c r="D66" s="24">
        <v>200</v>
      </c>
      <c r="E66" s="22">
        <v>2078.1991038000001</v>
      </c>
      <c r="F66" s="23">
        <v>1.2215223869601199</v>
      </c>
      <c r="G66" s="22">
        <v>7.99</v>
      </c>
    </row>
    <row r="67" spans="1:9" x14ac:dyDescent="0.2">
      <c r="A67" s="21" t="s">
        <v>272</v>
      </c>
      <c r="B67" s="21" t="s">
        <v>271</v>
      </c>
      <c r="C67" s="21" t="s">
        <v>62</v>
      </c>
      <c r="D67" s="24">
        <v>150</v>
      </c>
      <c r="E67" s="22">
        <v>1569.9070819999999</v>
      </c>
      <c r="F67" s="23">
        <v>0.92275886492480896</v>
      </c>
      <c r="G67" s="22">
        <v>8.1</v>
      </c>
    </row>
    <row r="68" spans="1:9" x14ac:dyDescent="0.2">
      <c r="A68" s="20" t="s">
        <v>29</v>
      </c>
      <c r="B68" s="20"/>
      <c r="C68" s="20"/>
      <c r="D68" s="20"/>
      <c r="E68" s="25">
        <f>SUM(E61:E67)</f>
        <v>16754.464694099999</v>
      </c>
      <c r="F68" s="26">
        <f>SUM(F61:F67)</f>
        <v>9.8479273078089786</v>
      </c>
      <c r="G68" s="25"/>
      <c r="H68" s="14"/>
      <c r="I68" s="14"/>
    </row>
    <row r="69" spans="1:9" x14ac:dyDescent="0.2">
      <c r="A69" s="21"/>
      <c r="B69" s="21"/>
      <c r="C69" s="21"/>
      <c r="D69" s="21"/>
      <c r="E69" s="22"/>
      <c r="F69" s="23"/>
      <c r="G69" s="22"/>
    </row>
    <row r="70" spans="1:9" x14ac:dyDescent="0.2">
      <c r="A70" s="20" t="s">
        <v>23</v>
      </c>
      <c r="B70" s="21"/>
      <c r="C70" s="21"/>
      <c r="D70" s="21"/>
      <c r="E70" s="22"/>
      <c r="F70" s="23"/>
      <c r="G70" s="22"/>
    </row>
    <row r="71" spans="1:9" x14ac:dyDescent="0.2">
      <c r="A71" s="20" t="s">
        <v>24</v>
      </c>
      <c r="B71" s="21"/>
      <c r="C71" s="21"/>
      <c r="D71" s="21"/>
      <c r="E71" s="22"/>
      <c r="F71" s="23"/>
      <c r="G71" s="22"/>
    </row>
    <row r="72" spans="1:9" x14ac:dyDescent="0.2">
      <c r="A72" s="21" t="s">
        <v>27</v>
      </c>
      <c r="B72" s="21" t="s">
        <v>26</v>
      </c>
      <c r="C72" s="21" t="s">
        <v>25</v>
      </c>
      <c r="D72" s="24">
        <v>700</v>
      </c>
      <c r="E72" s="22">
        <v>3490.62</v>
      </c>
      <c r="F72" s="23">
        <v>2.0517141339221201</v>
      </c>
      <c r="G72" s="22">
        <v>7.0058999999999996</v>
      </c>
    </row>
    <row r="73" spans="1:9" x14ac:dyDescent="0.2">
      <c r="A73" s="21" t="s">
        <v>197</v>
      </c>
      <c r="B73" s="21" t="s">
        <v>196</v>
      </c>
      <c r="C73" s="21" t="s">
        <v>28</v>
      </c>
      <c r="D73" s="24">
        <v>400</v>
      </c>
      <c r="E73" s="22">
        <v>1994.99</v>
      </c>
      <c r="F73" s="23">
        <v>1.17261379927729</v>
      </c>
      <c r="G73" s="22">
        <v>7.0509000000000004</v>
      </c>
    </row>
    <row r="74" spans="1:9" x14ac:dyDescent="0.2">
      <c r="A74" s="20" t="s">
        <v>29</v>
      </c>
      <c r="B74" s="20"/>
      <c r="C74" s="20"/>
      <c r="D74" s="20"/>
      <c r="E74" s="25">
        <f>SUM(E71:E73)</f>
        <v>5485.61</v>
      </c>
      <c r="F74" s="26">
        <f>SUM(F71:F73)</f>
        <v>3.2243279331994099</v>
      </c>
      <c r="G74" s="25"/>
      <c r="H74" s="14"/>
      <c r="I74" s="14"/>
    </row>
    <row r="75" spans="1:9" x14ac:dyDescent="0.2">
      <c r="A75" s="21"/>
      <c r="B75" s="21"/>
      <c r="C75" s="21"/>
      <c r="D75" s="21"/>
      <c r="E75" s="22"/>
      <c r="F75" s="23"/>
      <c r="G75" s="22"/>
    </row>
    <row r="76" spans="1:9" x14ac:dyDescent="0.2">
      <c r="A76" s="20" t="s">
        <v>30</v>
      </c>
      <c r="B76" s="21"/>
      <c r="C76" s="21"/>
      <c r="D76" s="21"/>
      <c r="E76" s="22"/>
      <c r="F76" s="23"/>
      <c r="G76" s="22"/>
    </row>
    <row r="77" spans="1:9" x14ac:dyDescent="0.2">
      <c r="A77" s="21" t="s">
        <v>32</v>
      </c>
      <c r="B77" s="21" t="s">
        <v>31</v>
      </c>
      <c r="C77" s="21" t="s">
        <v>28</v>
      </c>
      <c r="D77" s="24">
        <v>700</v>
      </c>
      <c r="E77" s="22">
        <v>3487.33</v>
      </c>
      <c r="F77" s="23">
        <v>2.0497803400687098</v>
      </c>
      <c r="G77" s="22">
        <v>7.8006000000000002</v>
      </c>
    </row>
    <row r="78" spans="1:9" x14ac:dyDescent="0.2">
      <c r="A78" s="21" t="s">
        <v>199</v>
      </c>
      <c r="B78" s="21" t="s">
        <v>198</v>
      </c>
      <c r="C78" s="21" t="s">
        <v>28</v>
      </c>
      <c r="D78" s="24">
        <v>400</v>
      </c>
      <c r="E78" s="22">
        <v>1991.164</v>
      </c>
      <c r="F78" s="23">
        <v>1.1703649557261799</v>
      </c>
      <c r="G78" s="22">
        <v>7.7130000000000001</v>
      </c>
    </row>
    <row r="79" spans="1:9" x14ac:dyDescent="0.2">
      <c r="A79" s="20" t="s">
        <v>29</v>
      </c>
      <c r="B79" s="20"/>
      <c r="C79" s="20"/>
      <c r="D79" s="20"/>
      <c r="E79" s="25">
        <f>SUM(E76:E78)</f>
        <v>5478.4939999999997</v>
      </c>
      <c r="F79" s="26">
        <f>SUM(F76:F78)</f>
        <v>3.2201452957948895</v>
      </c>
      <c r="G79" s="25"/>
      <c r="H79" s="14"/>
      <c r="I79" s="14"/>
    </row>
    <row r="80" spans="1:9" x14ac:dyDescent="0.2">
      <c r="A80" s="21"/>
      <c r="B80" s="21"/>
      <c r="C80" s="21"/>
      <c r="D80" s="21"/>
      <c r="E80" s="22"/>
      <c r="F80" s="23"/>
      <c r="G80" s="22"/>
    </row>
    <row r="81" spans="1:9" x14ac:dyDescent="0.2">
      <c r="A81" s="20" t="s">
        <v>54</v>
      </c>
      <c r="B81" s="21"/>
      <c r="C81" s="21"/>
      <c r="D81" s="21"/>
      <c r="E81" s="22"/>
      <c r="F81" s="23"/>
      <c r="G81" s="22"/>
    </row>
    <row r="82" spans="1:9" x14ac:dyDescent="0.2">
      <c r="A82" s="21" t="s">
        <v>201</v>
      </c>
      <c r="B82" s="21" t="s">
        <v>200</v>
      </c>
      <c r="C82" s="21" t="s">
        <v>57</v>
      </c>
      <c r="D82" s="24">
        <v>6500000</v>
      </c>
      <c r="E82" s="22">
        <v>6466.8113610999999</v>
      </c>
      <c r="F82" s="23">
        <v>3.8010577693868202</v>
      </c>
      <c r="G82" s="22">
        <v>7.1370504999999902</v>
      </c>
    </row>
    <row r="83" spans="1:9" x14ac:dyDescent="0.2">
      <c r="A83" s="21" t="s">
        <v>203</v>
      </c>
      <c r="B83" s="21" t="s">
        <v>202</v>
      </c>
      <c r="C83" s="21" t="s">
        <v>57</v>
      </c>
      <c r="D83" s="24">
        <v>5000000</v>
      </c>
      <c r="E83" s="22">
        <v>4925.7555555999998</v>
      </c>
      <c r="F83" s="23">
        <v>2.8952570871850698</v>
      </c>
      <c r="G83" s="22">
        <v>7.1684794642000096</v>
      </c>
    </row>
    <row r="84" spans="1:9" x14ac:dyDescent="0.2">
      <c r="A84" s="21" t="s">
        <v>205</v>
      </c>
      <c r="B84" s="21" t="s">
        <v>204</v>
      </c>
      <c r="C84" s="21" t="s">
        <v>57</v>
      </c>
      <c r="D84" s="24">
        <v>4000000</v>
      </c>
      <c r="E84" s="22">
        <v>3944.5008889000001</v>
      </c>
      <c r="F84" s="23">
        <v>2.3184959190701102</v>
      </c>
      <c r="G84" s="22">
        <v>7.1763692050000003</v>
      </c>
    </row>
    <row r="85" spans="1:9" x14ac:dyDescent="0.2">
      <c r="A85" s="21" t="s">
        <v>274</v>
      </c>
      <c r="B85" s="21" t="s">
        <v>273</v>
      </c>
      <c r="C85" s="21" t="s">
        <v>57</v>
      </c>
      <c r="D85" s="24">
        <v>20000</v>
      </c>
      <c r="E85" s="22">
        <v>20.471879999999999</v>
      </c>
      <c r="F85" s="23">
        <v>1.2032947024871701E-2</v>
      </c>
      <c r="G85" s="22">
        <v>7.1878092270125</v>
      </c>
    </row>
    <row r="86" spans="1:9" x14ac:dyDescent="0.2">
      <c r="A86" s="20" t="s">
        <v>29</v>
      </c>
      <c r="B86" s="20"/>
      <c r="C86" s="20"/>
      <c r="D86" s="20"/>
      <c r="E86" s="25">
        <f>SUM(E82:E85)</f>
        <v>15357.539685599999</v>
      </c>
      <c r="F86" s="26">
        <f>SUM(F82:F85)</f>
        <v>9.0268437226668734</v>
      </c>
      <c r="G86" s="25"/>
      <c r="H86" s="14"/>
      <c r="I86" s="14"/>
    </row>
    <row r="87" spans="1:9" x14ac:dyDescent="0.2">
      <c r="A87" s="21"/>
      <c r="B87" s="21"/>
      <c r="C87" s="21"/>
      <c r="D87" s="21"/>
      <c r="E87" s="22"/>
      <c r="F87" s="23"/>
      <c r="G87" s="22"/>
    </row>
    <row r="88" spans="1:9" x14ac:dyDescent="0.2">
      <c r="A88" s="20" t="s">
        <v>35</v>
      </c>
      <c r="B88" s="20"/>
      <c r="C88" s="20"/>
      <c r="D88" s="20"/>
      <c r="E88" s="25">
        <f>E53+E58+E68+E74+E79+E86</f>
        <v>161286.6421687</v>
      </c>
      <c r="F88" s="26">
        <f>F53+F58+F68+F74+F79+F86</f>
        <v>94.800947496536864</v>
      </c>
      <c r="G88" s="25"/>
      <c r="H88" s="14"/>
      <c r="I88" s="14"/>
    </row>
    <row r="89" spans="1:9" x14ac:dyDescent="0.2">
      <c r="A89" s="20"/>
      <c r="B89" s="20"/>
      <c r="C89" s="20"/>
      <c r="D89" s="20"/>
      <c r="E89" s="25"/>
      <c r="F89" s="26"/>
      <c r="G89" s="25"/>
      <c r="H89" s="14"/>
      <c r="I89" s="14"/>
    </row>
    <row r="90" spans="1:9" x14ac:dyDescent="0.2">
      <c r="A90" s="20" t="s">
        <v>37</v>
      </c>
      <c r="B90" s="20"/>
      <c r="C90" s="20"/>
      <c r="D90" s="20"/>
      <c r="E90" s="25">
        <f>E92-(E53+E58+E68+E74+E79+E86)</f>
        <v>8845.2462015000056</v>
      </c>
      <c r="F90" s="26">
        <f>F92-(F53+F58+F68+F74+F79+F86)</f>
        <v>5.1990525034631361</v>
      </c>
      <c r="G90" s="25"/>
      <c r="H90" s="14"/>
      <c r="I90" s="14"/>
    </row>
    <row r="91" spans="1:9" x14ac:dyDescent="0.2">
      <c r="A91" s="20"/>
      <c r="B91" s="20"/>
      <c r="C91" s="20"/>
      <c r="D91" s="20"/>
      <c r="E91" s="25"/>
      <c r="F91" s="26"/>
      <c r="G91" s="25"/>
      <c r="H91" s="14"/>
      <c r="I91" s="14"/>
    </row>
    <row r="92" spans="1:9" x14ac:dyDescent="0.2">
      <c r="A92" s="27" t="s">
        <v>36</v>
      </c>
      <c r="B92" s="27"/>
      <c r="C92" s="27"/>
      <c r="D92" s="27"/>
      <c r="E92" s="28">
        <v>170131.8883702</v>
      </c>
      <c r="F92" s="29">
        <v>100</v>
      </c>
      <c r="G92" s="28"/>
      <c r="H92" s="14"/>
      <c r="I92" s="14"/>
    </row>
    <row r="94" spans="1:9" x14ac:dyDescent="0.2">
      <c r="A94" s="14" t="s">
        <v>38</v>
      </c>
    </row>
    <row r="95" spans="1:9" x14ac:dyDescent="0.2">
      <c r="A95" s="14" t="s">
        <v>39</v>
      </c>
    </row>
    <row r="96" spans="1:9" x14ac:dyDescent="0.2">
      <c r="A96" s="14" t="s">
        <v>275</v>
      </c>
    </row>
    <row r="98" spans="1:5" x14ac:dyDescent="0.2">
      <c r="A98" s="14" t="s">
        <v>40</v>
      </c>
    </row>
    <row r="99" spans="1:5" x14ac:dyDescent="0.2">
      <c r="A99" s="14" t="s">
        <v>41</v>
      </c>
    </row>
    <row r="100" spans="1:5" x14ac:dyDescent="0.2">
      <c r="A100" s="14" t="s">
        <v>42</v>
      </c>
      <c r="B100" s="14"/>
      <c r="C100" s="30" t="s">
        <v>44</v>
      </c>
      <c r="D100" s="14" t="s">
        <v>43</v>
      </c>
    </row>
    <row r="101" spans="1:5" x14ac:dyDescent="0.2">
      <c r="A101" s="7" t="s">
        <v>64</v>
      </c>
      <c r="C101" s="31">
        <v>202.10040000000001</v>
      </c>
      <c r="D101" s="31">
        <v>234.30459999999999</v>
      </c>
    </row>
    <row r="102" spans="1:5" x14ac:dyDescent="0.2">
      <c r="A102" s="7" t="s">
        <v>70</v>
      </c>
      <c r="C102" s="31">
        <v>25.418700000000001</v>
      </c>
      <c r="D102" s="31">
        <v>29.469100000000001</v>
      </c>
    </row>
    <row r="103" spans="1:5" x14ac:dyDescent="0.2">
      <c r="A103" s="7" t="s">
        <v>65</v>
      </c>
      <c r="C103" s="31">
        <v>226.4667</v>
      </c>
      <c r="D103" s="31">
        <v>263.88350000000003</v>
      </c>
    </row>
    <row r="104" spans="1:5" x14ac:dyDescent="0.2">
      <c r="A104" s="7" t="s">
        <v>71</v>
      </c>
      <c r="C104" s="31">
        <v>29.697099999999999</v>
      </c>
      <c r="D104" s="31">
        <v>34.600099999999998</v>
      </c>
    </row>
    <row r="106" spans="1:5" x14ac:dyDescent="0.2">
      <c r="A106" s="7" t="s">
        <v>49</v>
      </c>
    </row>
    <row r="108" spans="1:5" x14ac:dyDescent="0.2">
      <c r="A108" s="14" t="s">
        <v>45</v>
      </c>
      <c r="D108" s="30" t="s">
        <v>51</v>
      </c>
    </row>
    <row r="110" spans="1:5" x14ac:dyDescent="0.2">
      <c r="A110" s="14" t="s">
        <v>276</v>
      </c>
      <c r="D110" s="49">
        <v>0.1144</v>
      </c>
    </row>
    <row r="112" spans="1:5" x14ac:dyDescent="0.2">
      <c r="A112" s="14" t="s">
        <v>277</v>
      </c>
      <c r="D112" s="34">
        <v>1.4902093476196101</v>
      </c>
      <c r="E112" s="10" t="s">
        <v>50</v>
      </c>
    </row>
    <row r="114" spans="1:4" x14ac:dyDescent="0.2">
      <c r="A114" s="14" t="s">
        <v>278</v>
      </c>
      <c r="D114" s="30" t="s">
        <v>51</v>
      </c>
    </row>
    <row r="116" spans="1:4" x14ac:dyDescent="0.2">
      <c r="A116" s="14" t="s">
        <v>798</v>
      </c>
    </row>
    <row r="117" spans="1:4" x14ac:dyDescent="0.2">
      <c r="A117" s="14"/>
    </row>
    <row r="118" spans="1:4" x14ac:dyDescent="0.2">
      <c r="A118" s="53" t="s">
        <v>796</v>
      </c>
    </row>
    <row r="119" spans="1:4" x14ac:dyDescent="0.2">
      <c r="A119" s="54"/>
    </row>
    <row r="120" spans="1:4" x14ac:dyDescent="0.2">
      <c r="A120" s="55"/>
    </row>
    <row r="121" spans="1:4" x14ac:dyDescent="0.2">
      <c r="A121" s="55"/>
    </row>
    <row r="122" spans="1:4" x14ac:dyDescent="0.2">
      <c r="A122" s="55"/>
    </row>
    <row r="123" spans="1:4" x14ac:dyDescent="0.2">
      <c r="A123" s="55"/>
    </row>
    <row r="124" spans="1:4" x14ac:dyDescent="0.2">
      <c r="A124" s="55"/>
    </row>
    <row r="125" spans="1:4" x14ac:dyDescent="0.2">
      <c r="A125" s="55"/>
    </row>
    <row r="126" spans="1:4" x14ac:dyDescent="0.2">
      <c r="A126" s="55"/>
    </row>
    <row r="127" spans="1:4" x14ac:dyDescent="0.2">
      <c r="A127" s="55"/>
    </row>
    <row r="128" spans="1:4" x14ac:dyDescent="0.2">
      <c r="A128" s="55"/>
    </row>
    <row r="129" spans="1:1" x14ac:dyDescent="0.2">
      <c r="A129" s="55"/>
    </row>
    <row r="130" spans="1:1" x14ac:dyDescent="0.2">
      <c r="A130" s="55"/>
    </row>
    <row r="131" spans="1:1" x14ac:dyDescent="0.2">
      <c r="A131" s="53" t="s">
        <v>799</v>
      </c>
    </row>
    <row r="132" spans="1:1" x14ac:dyDescent="0.2">
      <c r="A132" s="55"/>
    </row>
    <row r="133" spans="1:1" x14ac:dyDescent="0.2">
      <c r="A133" s="53" t="s">
        <v>797</v>
      </c>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5"/>
    </row>
    <row r="144" spans="1:1" x14ac:dyDescent="0.2">
      <c r="A144" s="55"/>
    </row>
    <row r="145" spans="1:1" x14ac:dyDescent="0.2">
      <c r="A145" s="55"/>
    </row>
  </sheetData>
  <mergeCells count="1">
    <mergeCell ref="A1:G1"/>
  </mergeCells>
  <conditionalFormatting sqref="F2:F3 F248:F65536">
    <cfRule type="cellIs" dxfId="60" priority="2" stopIfTrue="1" operator="between">
      <formula>0.009</formula>
      <formula>-0.009</formula>
    </cfRule>
  </conditionalFormatting>
  <conditionalFormatting sqref="F5:F148">
    <cfRule type="cellIs" dxfId="5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46"/>
  <sheetViews>
    <sheetView workbookViewId="0">
      <selection sqref="A1:I1"/>
    </sheetView>
  </sheetViews>
  <sheetFormatPr defaultColWidth="9.140625" defaultRowHeight="11.25" x14ac:dyDescent="0.2"/>
  <cols>
    <col min="1" max="1" width="38.7109375" style="7" bestFit="1" customWidth="1"/>
    <col min="2" max="2" width="36.42578125" style="7" bestFit="1" customWidth="1"/>
    <col min="3" max="3" width="25.5703125" style="7" bestFit="1" customWidth="1"/>
    <col min="4" max="4" width="15.28515625" style="7" bestFit="1" customWidth="1"/>
    <col min="5" max="5" width="23" style="10" customWidth="1"/>
    <col min="6" max="6" width="19.5703125" style="11" customWidth="1"/>
    <col min="7" max="7" width="16.7109375" style="10" customWidth="1"/>
    <col min="8" max="8" width="14.7109375" style="7" customWidth="1"/>
    <col min="9" max="16384" width="9.140625" style="7"/>
  </cols>
  <sheetData>
    <row r="1" spans="1:11" s="1" customFormat="1" ht="15" customHeight="1" x14ac:dyDescent="0.2">
      <c r="A1" s="88" t="s">
        <v>10</v>
      </c>
      <c r="B1" s="89"/>
      <c r="C1" s="89"/>
      <c r="D1" s="89"/>
      <c r="E1" s="89"/>
      <c r="F1" s="89"/>
      <c r="G1" s="89"/>
      <c r="H1" s="89"/>
      <c r="I1" s="89"/>
    </row>
    <row r="2" spans="1:11" s="1" customFormat="1" ht="12" x14ac:dyDescent="0.2">
      <c r="E2" s="5"/>
      <c r="F2" s="9"/>
      <c r="G2" s="10"/>
    </row>
    <row r="3" spans="1:11" s="1" customFormat="1" ht="12" x14ac:dyDescent="0.2">
      <c r="A3" s="8" t="s">
        <v>7</v>
      </c>
      <c r="B3" s="2"/>
      <c r="C3" s="3"/>
      <c r="D3" s="3"/>
      <c r="E3" s="4"/>
      <c r="F3" s="9"/>
      <c r="G3" s="10"/>
    </row>
    <row r="4" spans="1:11" s="1" customFormat="1" ht="67.5" x14ac:dyDescent="0.2">
      <c r="A4" s="36" t="s">
        <v>2</v>
      </c>
      <c r="B4" s="36" t="s">
        <v>0</v>
      </c>
      <c r="C4" s="37" t="s">
        <v>4</v>
      </c>
      <c r="D4" s="37" t="s">
        <v>1</v>
      </c>
      <c r="E4" s="51" t="s">
        <v>6</v>
      </c>
      <c r="F4" s="51" t="s">
        <v>208</v>
      </c>
      <c r="G4" s="51" t="s">
        <v>209</v>
      </c>
      <c r="H4" s="51" t="s">
        <v>210</v>
      </c>
      <c r="I4" s="51" t="s">
        <v>5</v>
      </c>
      <c r="J4" s="35"/>
      <c r="K4" s="35"/>
    </row>
    <row r="5" spans="1:11" x14ac:dyDescent="0.2">
      <c r="A5" s="38" t="s">
        <v>74</v>
      </c>
      <c r="B5" s="39"/>
      <c r="C5" s="39"/>
      <c r="D5" s="39"/>
      <c r="E5" s="40"/>
      <c r="F5" s="41"/>
      <c r="G5" s="40"/>
      <c r="H5" s="39"/>
      <c r="I5" s="39"/>
    </row>
    <row r="6" spans="1:11" x14ac:dyDescent="0.2">
      <c r="A6" s="38" t="s">
        <v>61</v>
      </c>
      <c r="B6" s="39"/>
      <c r="C6" s="39"/>
      <c r="D6" s="39"/>
      <c r="E6" s="40"/>
      <c r="F6" s="41"/>
      <c r="G6" s="40"/>
      <c r="H6" s="39"/>
      <c r="I6" s="39"/>
    </row>
    <row r="7" spans="1:11" x14ac:dyDescent="0.2">
      <c r="A7" s="39" t="s">
        <v>76</v>
      </c>
      <c r="B7" s="39" t="s">
        <v>75</v>
      </c>
      <c r="C7" s="39" t="s">
        <v>77</v>
      </c>
      <c r="D7" s="42">
        <v>798872</v>
      </c>
      <c r="E7" s="40">
        <v>8405.7311840000002</v>
      </c>
      <c r="F7" s="41">
        <v>4.9620347393815596</v>
      </c>
      <c r="G7" s="40"/>
      <c r="H7" s="40"/>
      <c r="I7" s="43"/>
    </row>
    <row r="8" spans="1:11" x14ac:dyDescent="0.2">
      <c r="A8" s="39" t="s">
        <v>79</v>
      </c>
      <c r="B8" s="39" t="s">
        <v>78</v>
      </c>
      <c r="C8" s="39" t="s">
        <v>77</v>
      </c>
      <c r="D8" s="42">
        <v>578000</v>
      </c>
      <c r="E8" s="40">
        <v>8111.652</v>
      </c>
      <c r="F8" s="41">
        <v>4.7884351922160997</v>
      </c>
      <c r="G8" s="40"/>
      <c r="H8" s="40"/>
      <c r="I8" s="43"/>
    </row>
    <row r="9" spans="1:11" x14ac:dyDescent="0.2">
      <c r="A9" s="39" t="s">
        <v>84</v>
      </c>
      <c r="B9" s="39" t="s">
        <v>83</v>
      </c>
      <c r="C9" s="39" t="s">
        <v>85</v>
      </c>
      <c r="D9" s="42">
        <v>165900</v>
      </c>
      <c r="E9" s="40">
        <v>5769.2554499999997</v>
      </c>
      <c r="F9" s="41">
        <v>3.40568183024426</v>
      </c>
      <c r="G9" s="40"/>
      <c r="H9" s="40"/>
      <c r="I9" s="43"/>
    </row>
    <row r="10" spans="1:11" x14ac:dyDescent="0.2">
      <c r="A10" s="39" t="s">
        <v>81</v>
      </c>
      <c r="B10" s="39" t="s">
        <v>80</v>
      </c>
      <c r="C10" s="39" t="s">
        <v>82</v>
      </c>
      <c r="D10" s="42">
        <v>329000</v>
      </c>
      <c r="E10" s="40">
        <v>5507.1310000000003</v>
      </c>
      <c r="F10" s="41">
        <v>3.2509456629234399</v>
      </c>
      <c r="G10" s="40"/>
      <c r="H10" s="40"/>
      <c r="I10" s="43"/>
    </row>
    <row r="11" spans="1:11" x14ac:dyDescent="0.2">
      <c r="A11" s="39" t="s">
        <v>93</v>
      </c>
      <c r="B11" s="39" t="s">
        <v>92</v>
      </c>
      <c r="C11" s="39" t="s">
        <v>94</v>
      </c>
      <c r="D11" s="42">
        <v>427000</v>
      </c>
      <c r="E11" s="40">
        <v>4057.3539999999998</v>
      </c>
      <c r="F11" s="41">
        <v>2.3951195984343001</v>
      </c>
      <c r="G11" s="40"/>
      <c r="H11" s="40"/>
      <c r="I11" s="43"/>
    </row>
    <row r="12" spans="1:11" x14ac:dyDescent="0.2">
      <c r="A12" s="39" t="s">
        <v>96</v>
      </c>
      <c r="B12" s="39" t="s">
        <v>95</v>
      </c>
      <c r="C12" s="39" t="s">
        <v>77</v>
      </c>
      <c r="D12" s="42">
        <v>376000</v>
      </c>
      <c r="E12" s="40">
        <v>4042.3760000000002</v>
      </c>
      <c r="F12" s="41">
        <v>2.3862778505007101</v>
      </c>
      <c r="G12" s="40"/>
      <c r="H12" s="40"/>
      <c r="I12" s="43"/>
    </row>
    <row r="13" spans="1:11" x14ac:dyDescent="0.2">
      <c r="A13" s="39" t="s">
        <v>90</v>
      </c>
      <c r="B13" s="39" t="s">
        <v>89</v>
      </c>
      <c r="C13" s="39" t="s">
        <v>91</v>
      </c>
      <c r="D13" s="42">
        <v>136718</v>
      </c>
      <c r="E13" s="40">
        <v>3994.3530879999998</v>
      </c>
      <c r="F13" s="41">
        <v>2.35792917357848</v>
      </c>
      <c r="G13" s="40"/>
      <c r="H13" s="40"/>
      <c r="I13" s="43"/>
    </row>
    <row r="14" spans="1:11" x14ac:dyDescent="0.2">
      <c r="A14" s="39" t="s">
        <v>102</v>
      </c>
      <c r="B14" s="39" t="s">
        <v>101</v>
      </c>
      <c r="C14" s="39" t="s">
        <v>103</v>
      </c>
      <c r="D14" s="42">
        <v>425000</v>
      </c>
      <c r="E14" s="40">
        <v>3881.5250000000001</v>
      </c>
      <c r="F14" s="41">
        <v>2.2913249865091099</v>
      </c>
      <c r="G14" s="40"/>
      <c r="H14" s="40"/>
      <c r="I14" s="43"/>
    </row>
    <row r="15" spans="1:11" x14ac:dyDescent="0.2">
      <c r="A15" s="39" t="s">
        <v>87</v>
      </c>
      <c r="B15" s="39" t="s">
        <v>86</v>
      </c>
      <c r="C15" s="39" t="s">
        <v>88</v>
      </c>
      <c r="D15" s="42">
        <v>245600</v>
      </c>
      <c r="E15" s="40">
        <v>3875.4452000000001</v>
      </c>
      <c r="F15" s="41">
        <v>2.2877359853683301</v>
      </c>
      <c r="G15" s="40"/>
      <c r="H15" s="40"/>
      <c r="I15" s="43"/>
    </row>
    <row r="16" spans="1:11" x14ac:dyDescent="0.2">
      <c r="A16" s="39" t="s">
        <v>98</v>
      </c>
      <c r="B16" s="39" t="s">
        <v>97</v>
      </c>
      <c r="C16" s="39" t="s">
        <v>82</v>
      </c>
      <c r="D16" s="42">
        <v>230714</v>
      </c>
      <c r="E16" s="40">
        <v>3838.7348889999998</v>
      </c>
      <c r="F16" s="41">
        <v>2.26606531395521</v>
      </c>
      <c r="G16" s="40"/>
      <c r="H16" s="40"/>
      <c r="I16" s="43"/>
    </row>
    <row r="17" spans="1:9" x14ac:dyDescent="0.2">
      <c r="A17" s="39" t="s">
        <v>100</v>
      </c>
      <c r="B17" s="39" t="s">
        <v>99</v>
      </c>
      <c r="C17" s="39" t="s">
        <v>77</v>
      </c>
      <c r="D17" s="42">
        <v>486000</v>
      </c>
      <c r="E17" s="40">
        <v>3635.7660000000001</v>
      </c>
      <c r="F17" s="41">
        <v>2.1462496005823199</v>
      </c>
      <c r="G17" s="40"/>
      <c r="H17" s="40"/>
      <c r="I17" s="43"/>
    </row>
    <row r="18" spans="1:9" x14ac:dyDescent="0.2">
      <c r="A18" s="39" t="s">
        <v>105</v>
      </c>
      <c r="B18" s="39" t="s">
        <v>104</v>
      </c>
      <c r="C18" s="39" t="s">
        <v>106</v>
      </c>
      <c r="D18" s="42">
        <v>296117</v>
      </c>
      <c r="E18" s="40">
        <v>3326.4303199999999</v>
      </c>
      <c r="F18" s="41">
        <v>1.9636439049336301</v>
      </c>
      <c r="G18" s="40"/>
      <c r="H18" s="40"/>
      <c r="I18" s="43"/>
    </row>
    <row r="19" spans="1:9" x14ac:dyDescent="0.2">
      <c r="A19" s="39" t="s">
        <v>119</v>
      </c>
      <c r="B19" s="39" t="s">
        <v>118</v>
      </c>
      <c r="C19" s="39" t="s">
        <v>120</v>
      </c>
      <c r="D19" s="42">
        <v>1640658</v>
      </c>
      <c r="E19" s="40">
        <v>2990.099205</v>
      </c>
      <c r="F19" s="41">
        <v>1.7651023812953699</v>
      </c>
      <c r="G19" s="40"/>
      <c r="H19" s="40"/>
      <c r="I19" s="43"/>
    </row>
    <row r="20" spans="1:9" x14ac:dyDescent="0.2">
      <c r="A20" s="39" t="s">
        <v>117</v>
      </c>
      <c r="B20" s="39" t="s">
        <v>116</v>
      </c>
      <c r="C20" s="39" t="s">
        <v>77</v>
      </c>
      <c r="D20" s="42">
        <v>192100</v>
      </c>
      <c r="E20" s="40">
        <v>2833.2829000000002</v>
      </c>
      <c r="F20" s="41">
        <v>1.6725312609397101</v>
      </c>
      <c r="G20" s="40"/>
      <c r="H20" s="40"/>
      <c r="I20" s="43"/>
    </row>
    <row r="21" spans="1:9" x14ac:dyDescent="0.2">
      <c r="A21" s="39" t="s">
        <v>108</v>
      </c>
      <c r="B21" s="39" t="s">
        <v>107</v>
      </c>
      <c r="C21" s="39" t="s">
        <v>109</v>
      </c>
      <c r="D21" s="42">
        <v>1710000</v>
      </c>
      <c r="E21" s="40">
        <v>2829.1950000000002</v>
      </c>
      <c r="F21" s="41">
        <v>1.6701181095591699</v>
      </c>
      <c r="G21" s="40"/>
      <c r="H21" s="40"/>
      <c r="I21" s="43"/>
    </row>
    <row r="22" spans="1:9" x14ac:dyDescent="0.2">
      <c r="A22" s="39" t="s">
        <v>111</v>
      </c>
      <c r="B22" s="39" t="s">
        <v>110</v>
      </c>
      <c r="C22" s="39" t="s">
        <v>112</v>
      </c>
      <c r="D22" s="42">
        <v>809407</v>
      </c>
      <c r="E22" s="40">
        <v>2716.3698920000002</v>
      </c>
      <c r="F22" s="41">
        <v>1.6035156816304601</v>
      </c>
      <c r="G22" s="40"/>
      <c r="H22" s="40"/>
      <c r="I22" s="43"/>
    </row>
    <row r="23" spans="1:9" x14ac:dyDescent="0.2">
      <c r="A23" s="39" t="s">
        <v>114</v>
      </c>
      <c r="B23" s="39" t="s">
        <v>113</v>
      </c>
      <c r="C23" s="39" t="s">
        <v>115</v>
      </c>
      <c r="D23" s="42">
        <v>1282000</v>
      </c>
      <c r="E23" s="40">
        <v>2629.3820000000001</v>
      </c>
      <c r="F23" s="41">
        <v>1.5521653668795901</v>
      </c>
      <c r="G23" s="40"/>
      <c r="H23" s="40"/>
      <c r="I23" s="43"/>
    </row>
    <row r="24" spans="1:9" x14ac:dyDescent="0.2">
      <c r="A24" s="39" t="s">
        <v>134</v>
      </c>
      <c r="B24" s="39" t="s">
        <v>133</v>
      </c>
      <c r="C24" s="39" t="s">
        <v>135</v>
      </c>
      <c r="D24" s="42">
        <v>420000</v>
      </c>
      <c r="E24" s="40">
        <v>2194.92</v>
      </c>
      <c r="F24" s="41">
        <v>1.29569564523958</v>
      </c>
      <c r="G24" s="40"/>
      <c r="H24" s="40"/>
      <c r="I24" s="43"/>
    </row>
    <row r="25" spans="1:9" x14ac:dyDescent="0.2">
      <c r="A25" s="39" t="s">
        <v>128</v>
      </c>
      <c r="B25" s="39" t="s">
        <v>127</v>
      </c>
      <c r="C25" s="39" t="s">
        <v>129</v>
      </c>
      <c r="D25" s="42">
        <v>1517000</v>
      </c>
      <c r="E25" s="40">
        <v>2136.6945000000001</v>
      </c>
      <c r="F25" s="41">
        <v>1.26132422086334</v>
      </c>
      <c r="G25" s="40"/>
      <c r="H25" s="40"/>
      <c r="I25" s="43"/>
    </row>
    <row r="26" spans="1:9" x14ac:dyDescent="0.2">
      <c r="A26" s="39" t="s">
        <v>122</v>
      </c>
      <c r="B26" s="39" t="s">
        <v>121</v>
      </c>
      <c r="C26" s="39" t="s">
        <v>123</v>
      </c>
      <c r="D26" s="42">
        <v>178000</v>
      </c>
      <c r="E26" s="40">
        <v>2075.2130000000002</v>
      </c>
      <c r="F26" s="41">
        <v>1.2250307287029001</v>
      </c>
      <c r="G26" s="40"/>
      <c r="H26" s="40"/>
      <c r="I26" s="43"/>
    </row>
    <row r="27" spans="1:9" x14ac:dyDescent="0.2">
      <c r="A27" s="39" t="s">
        <v>156</v>
      </c>
      <c r="B27" s="39" t="s">
        <v>155</v>
      </c>
      <c r="C27" s="39" t="s">
        <v>115</v>
      </c>
      <c r="D27" s="42">
        <v>64800</v>
      </c>
      <c r="E27" s="40">
        <v>1998.4644000000001</v>
      </c>
      <c r="F27" s="41">
        <v>1.1797248283519901</v>
      </c>
      <c r="G27" s="40"/>
      <c r="H27" s="40"/>
      <c r="I27" s="43"/>
    </row>
    <row r="28" spans="1:9" x14ac:dyDescent="0.2">
      <c r="A28" s="39" t="s">
        <v>140</v>
      </c>
      <c r="B28" s="39" t="s">
        <v>139</v>
      </c>
      <c r="C28" s="39" t="s">
        <v>141</v>
      </c>
      <c r="D28" s="42">
        <v>168000</v>
      </c>
      <c r="E28" s="40">
        <v>1961.232</v>
      </c>
      <c r="F28" s="41">
        <v>1.1577459596270101</v>
      </c>
      <c r="G28" s="40"/>
      <c r="H28" s="40"/>
      <c r="I28" s="43"/>
    </row>
    <row r="29" spans="1:9" x14ac:dyDescent="0.2">
      <c r="A29" s="39" t="s">
        <v>131</v>
      </c>
      <c r="B29" s="39" t="s">
        <v>130</v>
      </c>
      <c r="C29" s="39" t="s">
        <v>132</v>
      </c>
      <c r="D29" s="42">
        <v>730000</v>
      </c>
      <c r="E29" s="40">
        <v>1931.58</v>
      </c>
      <c r="F29" s="41">
        <v>1.14024191972002</v>
      </c>
      <c r="G29" s="40"/>
      <c r="H29" s="40"/>
      <c r="I29" s="43"/>
    </row>
    <row r="30" spans="1:9" x14ac:dyDescent="0.2">
      <c r="A30" s="39" t="s">
        <v>137</v>
      </c>
      <c r="B30" s="39" t="s">
        <v>136</v>
      </c>
      <c r="C30" s="39" t="s">
        <v>138</v>
      </c>
      <c r="D30" s="42">
        <v>197000</v>
      </c>
      <c r="E30" s="40">
        <v>1925.4780000000001</v>
      </c>
      <c r="F30" s="41">
        <v>1.13663981357162</v>
      </c>
      <c r="G30" s="40"/>
      <c r="H30" s="40"/>
      <c r="I30" s="43"/>
    </row>
    <row r="31" spans="1:9" x14ac:dyDescent="0.2">
      <c r="A31" s="39" t="s">
        <v>160</v>
      </c>
      <c r="B31" s="39" t="s">
        <v>159</v>
      </c>
      <c r="C31" s="39" t="s">
        <v>88</v>
      </c>
      <c r="D31" s="42">
        <v>35000</v>
      </c>
      <c r="E31" s="40">
        <v>1794.5725</v>
      </c>
      <c r="F31" s="41">
        <v>1.05936424713279</v>
      </c>
      <c r="G31" s="40"/>
      <c r="H31" s="40"/>
      <c r="I31" s="43"/>
    </row>
    <row r="32" spans="1:9" x14ac:dyDescent="0.2">
      <c r="A32" s="39" t="s">
        <v>125</v>
      </c>
      <c r="B32" s="39" t="s">
        <v>124</v>
      </c>
      <c r="C32" s="39" t="s">
        <v>126</v>
      </c>
      <c r="D32" s="42">
        <v>117500</v>
      </c>
      <c r="E32" s="40">
        <v>1765.0262499999999</v>
      </c>
      <c r="F32" s="41">
        <v>1.0419226331067</v>
      </c>
      <c r="G32" s="40"/>
      <c r="H32" s="40"/>
      <c r="I32" s="43"/>
    </row>
    <row r="33" spans="1:9" x14ac:dyDescent="0.2">
      <c r="A33" s="39" t="s">
        <v>187</v>
      </c>
      <c r="B33" s="39" t="s">
        <v>186</v>
      </c>
      <c r="C33" s="39" t="s">
        <v>148</v>
      </c>
      <c r="D33" s="42">
        <v>47000</v>
      </c>
      <c r="E33" s="40">
        <v>1730.8219999999999</v>
      </c>
      <c r="F33" s="41">
        <v>1.02173132874313</v>
      </c>
      <c r="G33" s="40"/>
      <c r="H33" s="40"/>
      <c r="I33" s="43"/>
    </row>
    <row r="34" spans="1:9" x14ac:dyDescent="0.2">
      <c r="A34" s="39" t="s">
        <v>158</v>
      </c>
      <c r="B34" s="39" t="s">
        <v>157</v>
      </c>
      <c r="C34" s="39" t="s">
        <v>126</v>
      </c>
      <c r="D34" s="42">
        <v>335400</v>
      </c>
      <c r="E34" s="40">
        <v>1555.9205999999999</v>
      </c>
      <c r="F34" s="41">
        <v>0.91848429362280204</v>
      </c>
      <c r="G34" s="40"/>
      <c r="H34" s="40"/>
      <c r="I34" s="43"/>
    </row>
    <row r="35" spans="1:9" x14ac:dyDescent="0.2">
      <c r="A35" s="39" t="s">
        <v>145</v>
      </c>
      <c r="B35" s="39" t="s">
        <v>144</v>
      </c>
      <c r="C35" s="39" t="s">
        <v>82</v>
      </c>
      <c r="D35" s="42">
        <v>121400</v>
      </c>
      <c r="E35" s="40">
        <v>1546.4539</v>
      </c>
      <c r="F35" s="41">
        <v>0.91289595237811505</v>
      </c>
      <c r="G35" s="40"/>
      <c r="H35" s="40"/>
      <c r="I35" s="43"/>
    </row>
    <row r="36" spans="1:9" x14ac:dyDescent="0.2">
      <c r="A36" s="39" t="s">
        <v>143</v>
      </c>
      <c r="B36" s="39" t="s">
        <v>142</v>
      </c>
      <c r="C36" s="39" t="s">
        <v>94</v>
      </c>
      <c r="D36" s="42">
        <v>13000</v>
      </c>
      <c r="E36" s="40">
        <v>1467.4855</v>
      </c>
      <c r="F36" s="41">
        <v>0.86627966932837397</v>
      </c>
      <c r="G36" s="40"/>
      <c r="H36" s="40"/>
      <c r="I36" s="43"/>
    </row>
    <row r="37" spans="1:9" x14ac:dyDescent="0.2">
      <c r="A37" s="39" t="s">
        <v>153</v>
      </c>
      <c r="B37" s="39" t="s">
        <v>152</v>
      </c>
      <c r="C37" s="39" t="s">
        <v>154</v>
      </c>
      <c r="D37" s="42">
        <v>129500</v>
      </c>
      <c r="E37" s="40">
        <v>1448.00425</v>
      </c>
      <c r="F37" s="41">
        <v>0.85477958240546803</v>
      </c>
      <c r="G37" s="40"/>
      <c r="H37" s="40"/>
      <c r="I37" s="43"/>
    </row>
    <row r="38" spans="1:9" x14ac:dyDescent="0.2">
      <c r="A38" s="39" t="s">
        <v>150</v>
      </c>
      <c r="B38" s="39" t="s">
        <v>149</v>
      </c>
      <c r="C38" s="39" t="s">
        <v>151</v>
      </c>
      <c r="D38" s="42">
        <v>269561</v>
      </c>
      <c r="E38" s="40">
        <v>1435.8166670000001</v>
      </c>
      <c r="F38" s="41">
        <v>0.847585061320829</v>
      </c>
      <c r="G38" s="40"/>
      <c r="H38" s="40"/>
      <c r="I38" s="43"/>
    </row>
    <row r="39" spans="1:9" x14ac:dyDescent="0.2">
      <c r="A39" s="39" t="s">
        <v>174</v>
      </c>
      <c r="B39" s="39" t="s">
        <v>173</v>
      </c>
      <c r="C39" s="39" t="s">
        <v>175</v>
      </c>
      <c r="D39" s="42">
        <v>41912</v>
      </c>
      <c r="E39" s="40">
        <v>1262.6409120000001</v>
      </c>
      <c r="F39" s="41">
        <v>0.74535670146508204</v>
      </c>
      <c r="G39" s="40"/>
      <c r="H39" s="40"/>
      <c r="I39" s="43"/>
    </row>
    <row r="40" spans="1:9" x14ac:dyDescent="0.2">
      <c r="A40" s="39" t="s">
        <v>147</v>
      </c>
      <c r="B40" s="39" t="s">
        <v>146</v>
      </c>
      <c r="C40" s="39" t="s">
        <v>148</v>
      </c>
      <c r="D40" s="42">
        <v>389400</v>
      </c>
      <c r="E40" s="40">
        <v>1133.154</v>
      </c>
      <c r="F40" s="41">
        <v>0.66891854973567</v>
      </c>
      <c r="G40" s="40"/>
      <c r="H40" s="40"/>
      <c r="I40" s="43"/>
    </row>
    <row r="41" spans="1:9" x14ac:dyDescent="0.2">
      <c r="A41" s="39" t="s">
        <v>162</v>
      </c>
      <c r="B41" s="39" t="s">
        <v>161</v>
      </c>
      <c r="C41" s="39" t="s">
        <v>163</v>
      </c>
      <c r="D41" s="42">
        <v>151000</v>
      </c>
      <c r="E41" s="40">
        <v>1086.6714999999999</v>
      </c>
      <c r="F41" s="41">
        <v>0.64147920213764797</v>
      </c>
      <c r="G41" s="40"/>
      <c r="H41" s="40"/>
      <c r="I41" s="43"/>
    </row>
    <row r="42" spans="1:9" x14ac:dyDescent="0.2">
      <c r="A42" s="39" t="s">
        <v>177</v>
      </c>
      <c r="B42" s="39" t="s">
        <v>176</v>
      </c>
      <c r="C42" s="39" t="s">
        <v>126</v>
      </c>
      <c r="D42" s="42">
        <v>496000</v>
      </c>
      <c r="E42" s="40">
        <v>1045.32</v>
      </c>
      <c r="F42" s="41">
        <v>0.61706876418358902</v>
      </c>
      <c r="G42" s="40"/>
      <c r="H42" s="40"/>
      <c r="I42" s="43"/>
    </row>
    <row r="43" spans="1:9" x14ac:dyDescent="0.2">
      <c r="A43" s="39" t="s">
        <v>165</v>
      </c>
      <c r="B43" s="39" t="s">
        <v>164</v>
      </c>
      <c r="C43" s="39" t="s">
        <v>166</v>
      </c>
      <c r="D43" s="42">
        <v>314000</v>
      </c>
      <c r="E43" s="40">
        <v>1040.7529999999999</v>
      </c>
      <c r="F43" s="41">
        <v>0.61437279257104305</v>
      </c>
      <c r="G43" s="40"/>
      <c r="H43" s="40"/>
      <c r="I43" s="43"/>
    </row>
    <row r="44" spans="1:9" x14ac:dyDescent="0.2">
      <c r="A44" s="39" t="s">
        <v>172</v>
      </c>
      <c r="B44" s="39" t="s">
        <v>171</v>
      </c>
      <c r="C44" s="39" t="s">
        <v>166</v>
      </c>
      <c r="D44" s="42">
        <v>10500</v>
      </c>
      <c r="E44" s="40">
        <v>1038.702</v>
      </c>
      <c r="F44" s="41">
        <v>0.61316205515538003</v>
      </c>
      <c r="G44" s="40"/>
      <c r="H44" s="40"/>
      <c r="I44" s="43"/>
    </row>
    <row r="45" spans="1:9" x14ac:dyDescent="0.2">
      <c r="A45" s="39" t="s">
        <v>179</v>
      </c>
      <c r="B45" s="39" t="s">
        <v>178</v>
      </c>
      <c r="C45" s="39" t="s">
        <v>180</v>
      </c>
      <c r="D45" s="42">
        <v>64000</v>
      </c>
      <c r="E45" s="40">
        <v>1025.2159999999999</v>
      </c>
      <c r="F45" s="41">
        <v>0.60520105818432801</v>
      </c>
      <c r="G45" s="40"/>
      <c r="H45" s="40"/>
      <c r="I45" s="43"/>
    </row>
    <row r="46" spans="1:9" x14ac:dyDescent="0.2">
      <c r="A46" s="39" t="s">
        <v>168</v>
      </c>
      <c r="B46" s="39" t="s">
        <v>167</v>
      </c>
      <c r="C46" s="39" t="s">
        <v>88</v>
      </c>
      <c r="D46" s="42">
        <v>113000</v>
      </c>
      <c r="E46" s="40">
        <v>997.84649999999999</v>
      </c>
      <c r="F46" s="41">
        <v>0.58904441376795502</v>
      </c>
      <c r="G46" s="40"/>
      <c r="H46" s="40"/>
      <c r="I46" s="43"/>
    </row>
    <row r="47" spans="1:9" x14ac:dyDescent="0.2">
      <c r="A47" s="39" t="s">
        <v>249</v>
      </c>
      <c r="B47" s="39" t="s">
        <v>248</v>
      </c>
      <c r="C47" s="39" t="s">
        <v>166</v>
      </c>
      <c r="D47" s="42">
        <v>100000</v>
      </c>
      <c r="E47" s="40">
        <v>918.9</v>
      </c>
      <c r="F47" s="41">
        <v>0.54244105863113601</v>
      </c>
      <c r="G47" s="40"/>
      <c r="H47" s="40"/>
      <c r="I47" s="43"/>
    </row>
    <row r="48" spans="1:9" x14ac:dyDescent="0.2">
      <c r="A48" s="39" t="s">
        <v>184</v>
      </c>
      <c r="B48" s="39" t="s">
        <v>183</v>
      </c>
      <c r="C48" s="39" t="s">
        <v>185</v>
      </c>
      <c r="D48" s="42">
        <v>195972</v>
      </c>
      <c r="E48" s="40">
        <v>905.48862599999995</v>
      </c>
      <c r="F48" s="41">
        <v>0.53452411455641902</v>
      </c>
      <c r="G48" s="40"/>
      <c r="H48" s="40"/>
      <c r="I48" s="43"/>
    </row>
    <row r="49" spans="1:9" x14ac:dyDescent="0.2">
      <c r="A49" s="39" t="s">
        <v>170</v>
      </c>
      <c r="B49" s="39" t="s">
        <v>169</v>
      </c>
      <c r="C49" s="39" t="s">
        <v>148</v>
      </c>
      <c r="D49" s="42">
        <v>80000</v>
      </c>
      <c r="E49" s="40">
        <v>887.28</v>
      </c>
      <c r="F49" s="41">
        <v>0.52377527750814501</v>
      </c>
      <c r="G49" s="40"/>
      <c r="H49" s="40"/>
      <c r="I49" s="43"/>
    </row>
    <row r="50" spans="1:9" x14ac:dyDescent="0.2">
      <c r="A50" s="39" t="s">
        <v>182</v>
      </c>
      <c r="B50" s="39" t="s">
        <v>181</v>
      </c>
      <c r="C50" s="39" t="s">
        <v>126</v>
      </c>
      <c r="D50" s="42">
        <v>85584</v>
      </c>
      <c r="E50" s="40">
        <v>640.85299199999997</v>
      </c>
      <c r="F50" s="41">
        <v>0.37830555599892401</v>
      </c>
      <c r="G50" s="40"/>
      <c r="H50" s="40"/>
      <c r="I50" s="43"/>
    </row>
    <row r="51" spans="1:9" x14ac:dyDescent="0.2">
      <c r="A51" s="39" t="s">
        <v>189</v>
      </c>
      <c r="B51" s="39" t="s">
        <v>188</v>
      </c>
      <c r="C51" s="39" t="s">
        <v>109</v>
      </c>
      <c r="D51" s="42">
        <v>50000</v>
      </c>
      <c r="E51" s="40">
        <v>362.02499999999998</v>
      </c>
      <c r="F51" s="41">
        <v>0.21370902628244301</v>
      </c>
      <c r="G51" s="40"/>
      <c r="H51" s="40"/>
      <c r="I51" s="43"/>
    </row>
    <row r="52" spans="1:9" x14ac:dyDescent="0.2">
      <c r="A52" s="38" t="s">
        <v>29</v>
      </c>
      <c r="B52" s="38"/>
      <c r="C52" s="38"/>
      <c r="D52" s="38"/>
      <c r="E52" s="44">
        <f>SUM(E7:E51)</f>
        <v>111756.61722499998</v>
      </c>
      <c r="F52" s="45">
        <f>SUM(F7:F51)</f>
        <v>65.971681093224191</v>
      </c>
      <c r="G52" s="44">
        <f>SUM(G7:G51)</f>
        <v>0</v>
      </c>
      <c r="H52" s="44">
        <f>SUM(H7:H51)</f>
        <v>0</v>
      </c>
      <c r="I52" s="38"/>
    </row>
    <row r="53" spans="1:9" x14ac:dyDescent="0.2">
      <c r="A53" s="39"/>
      <c r="B53" s="39"/>
      <c r="C53" s="39"/>
      <c r="D53" s="39"/>
      <c r="E53" s="40"/>
      <c r="F53" s="41"/>
      <c r="G53" s="40"/>
      <c r="H53" s="39"/>
      <c r="I53" s="39"/>
    </row>
    <row r="54" spans="1:9" x14ac:dyDescent="0.2">
      <c r="A54" s="38" t="s">
        <v>279</v>
      </c>
      <c r="B54" s="39"/>
      <c r="C54" s="39"/>
      <c r="D54" s="39"/>
      <c r="E54" s="40"/>
      <c r="F54" s="41"/>
      <c r="G54" s="40"/>
      <c r="H54" s="39"/>
      <c r="I54" s="39"/>
    </row>
    <row r="55" spans="1:9" x14ac:dyDescent="0.2">
      <c r="A55" s="39"/>
      <c r="B55" s="39" t="s">
        <v>1211</v>
      </c>
      <c r="C55" s="39"/>
      <c r="D55" s="39"/>
      <c r="E55" s="40"/>
      <c r="F55" s="41"/>
      <c r="G55" s="40">
        <v>-33041.305500000002</v>
      </c>
      <c r="H55" s="40">
        <v>-19.5048000152082</v>
      </c>
      <c r="I55" s="43"/>
    </row>
    <row r="56" spans="1:9" x14ac:dyDescent="0.2">
      <c r="A56" s="38" t="s">
        <v>29</v>
      </c>
      <c r="B56" s="38"/>
      <c r="C56" s="38"/>
      <c r="D56" s="38"/>
      <c r="E56" s="44"/>
      <c r="F56" s="45"/>
      <c r="G56" s="44">
        <f>SUM(G54:G55)</f>
        <v>-33041.305500000002</v>
      </c>
      <c r="H56" s="44">
        <f>SUM(H54:H55)</f>
        <v>-19.5048000152082</v>
      </c>
      <c r="I56" s="38"/>
    </row>
    <row r="57" spans="1:9" x14ac:dyDescent="0.2">
      <c r="A57" s="39"/>
      <c r="B57" s="39"/>
      <c r="C57" s="39"/>
      <c r="D57" s="39"/>
      <c r="E57" s="40"/>
      <c r="F57" s="41"/>
      <c r="G57" s="40"/>
      <c r="H57" s="39"/>
      <c r="I57" s="39"/>
    </row>
    <row r="58" spans="1:9" x14ac:dyDescent="0.2">
      <c r="A58" s="38" t="s">
        <v>60</v>
      </c>
      <c r="B58" s="39"/>
      <c r="C58" s="39"/>
      <c r="D58" s="39"/>
      <c r="E58" s="40"/>
      <c r="F58" s="41"/>
      <c r="G58" s="40"/>
      <c r="H58" s="39"/>
      <c r="I58" s="39"/>
    </row>
    <row r="59" spans="1:9" x14ac:dyDescent="0.2">
      <c r="A59" s="38" t="s">
        <v>61</v>
      </c>
      <c r="B59" s="39"/>
      <c r="C59" s="39"/>
      <c r="D59" s="39"/>
      <c r="E59" s="40"/>
      <c r="F59" s="41"/>
      <c r="G59" s="40"/>
      <c r="H59" s="39"/>
      <c r="I59" s="39"/>
    </row>
    <row r="60" spans="1:9" x14ac:dyDescent="0.2">
      <c r="A60" s="39" t="s">
        <v>191</v>
      </c>
      <c r="B60" s="39" t="s">
        <v>190</v>
      </c>
      <c r="C60" s="39" t="s">
        <v>62</v>
      </c>
      <c r="D60" s="42">
        <v>200</v>
      </c>
      <c r="E60" s="40">
        <v>2130.7817485999999</v>
      </c>
      <c r="F60" s="41">
        <v>1.25783383112688</v>
      </c>
      <c r="G60" s="43"/>
      <c r="H60" s="43"/>
      <c r="I60" s="43">
        <v>7.92</v>
      </c>
    </row>
    <row r="61" spans="1:9" x14ac:dyDescent="0.2">
      <c r="A61" s="39" t="s">
        <v>272</v>
      </c>
      <c r="B61" s="39" t="s">
        <v>271</v>
      </c>
      <c r="C61" s="39" t="s">
        <v>62</v>
      </c>
      <c r="D61" s="42">
        <v>150</v>
      </c>
      <c r="E61" s="40">
        <v>1569.9070819999999</v>
      </c>
      <c r="F61" s="41">
        <v>0.92674073295527104</v>
      </c>
      <c r="G61" s="43"/>
      <c r="H61" s="43"/>
      <c r="I61" s="43">
        <v>8.1</v>
      </c>
    </row>
    <row r="62" spans="1:9" x14ac:dyDescent="0.2">
      <c r="A62" s="39" t="s">
        <v>270</v>
      </c>
      <c r="B62" s="39" t="s">
        <v>269</v>
      </c>
      <c r="C62" s="39" t="s">
        <v>62</v>
      </c>
      <c r="D62" s="42">
        <v>150</v>
      </c>
      <c r="E62" s="40">
        <v>1558.6493278999999</v>
      </c>
      <c r="F62" s="41">
        <v>0.92009510443006304</v>
      </c>
      <c r="G62" s="43"/>
      <c r="H62" s="43"/>
      <c r="I62" s="43">
        <v>7.99</v>
      </c>
    </row>
    <row r="63" spans="1:9" x14ac:dyDescent="0.2">
      <c r="A63" s="38" t="s">
        <v>29</v>
      </c>
      <c r="B63" s="38"/>
      <c r="C63" s="38"/>
      <c r="D63" s="38"/>
      <c r="E63" s="44">
        <f>SUM(E59:E62)</f>
        <v>5259.3381584999997</v>
      </c>
      <c r="F63" s="45">
        <f>SUM(F59:F62)</f>
        <v>3.1046696685122144</v>
      </c>
      <c r="G63" s="44"/>
      <c r="H63" s="38"/>
      <c r="I63" s="38"/>
    </row>
    <row r="64" spans="1:9" x14ac:dyDescent="0.2">
      <c r="A64" s="39"/>
      <c r="B64" s="39"/>
      <c r="C64" s="39"/>
      <c r="D64" s="39"/>
      <c r="E64" s="40"/>
      <c r="F64" s="41"/>
      <c r="G64" s="40"/>
      <c r="H64" s="39"/>
      <c r="I64" s="39"/>
    </row>
    <row r="65" spans="1:9" x14ac:dyDescent="0.2">
      <c r="A65" s="38" t="s">
        <v>23</v>
      </c>
      <c r="B65" s="39"/>
      <c r="C65" s="39"/>
      <c r="D65" s="39"/>
      <c r="E65" s="40"/>
      <c r="F65" s="41"/>
      <c r="G65" s="40"/>
      <c r="H65" s="39"/>
      <c r="I65" s="39"/>
    </row>
    <row r="66" spans="1:9" x14ac:dyDescent="0.2">
      <c r="A66" s="38" t="s">
        <v>24</v>
      </c>
      <c r="B66" s="39"/>
      <c r="C66" s="39"/>
      <c r="D66" s="39"/>
      <c r="E66" s="40"/>
      <c r="F66" s="41"/>
      <c r="G66" s="40"/>
      <c r="H66" s="39"/>
      <c r="I66" s="39"/>
    </row>
    <row r="67" spans="1:9" x14ac:dyDescent="0.2">
      <c r="A67" s="39" t="s">
        <v>197</v>
      </c>
      <c r="B67" s="39" t="s">
        <v>196</v>
      </c>
      <c r="C67" s="39" t="s">
        <v>28</v>
      </c>
      <c r="D67" s="42">
        <v>800</v>
      </c>
      <c r="E67" s="40">
        <v>3989.98</v>
      </c>
      <c r="F67" s="41">
        <v>2.3553476712559198</v>
      </c>
      <c r="G67" s="43"/>
      <c r="H67" s="43"/>
      <c r="I67" s="43">
        <v>7.0509000000000004</v>
      </c>
    </row>
    <row r="68" spans="1:9" x14ac:dyDescent="0.2">
      <c r="A68" s="38" t="s">
        <v>29</v>
      </c>
      <c r="B68" s="38"/>
      <c r="C68" s="38"/>
      <c r="D68" s="38"/>
      <c r="E68" s="44">
        <f>SUM(E66:E67)</f>
        <v>3989.98</v>
      </c>
      <c r="F68" s="45">
        <f>SUM(F66:F67)</f>
        <v>2.3553476712559198</v>
      </c>
      <c r="G68" s="44"/>
      <c r="H68" s="38"/>
      <c r="I68" s="38"/>
    </row>
    <row r="69" spans="1:9" x14ac:dyDescent="0.2">
      <c r="A69" s="39"/>
      <c r="B69" s="39"/>
      <c r="C69" s="39"/>
      <c r="D69" s="39"/>
      <c r="E69" s="40"/>
      <c r="F69" s="41"/>
      <c r="G69" s="40"/>
      <c r="H69" s="39"/>
      <c r="I69" s="39"/>
    </row>
    <row r="70" spans="1:9" x14ac:dyDescent="0.2">
      <c r="A70" s="38" t="s">
        <v>30</v>
      </c>
      <c r="B70" s="39"/>
      <c r="C70" s="39"/>
      <c r="D70" s="39"/>
      <c r="E70" s="40"/>
      <c r="F70" s="41"/>
      <c r="G70" s="40"/>
      <c r="H70" s="39"/>
      <c r="I70" s="39"/>
    </row>
    <row r="71" spans="1:9" x14ac:dyDescent="0.2">
      <c r="A71" s="39" t="s">
        <v>32</v>
      </c>
      <c r="B71" s="39" t="s">
        <v>31</v>
      </c>
      <c r="C71" s="39" t="s">
        <v>28</v>
      </c>
      <c r="D71" s="42">
        <v>500</v>
      </c>
      <c r="E71" s="40">
        <v>2490.9499999999998</v>
      </c>
      <c r="F71" s="41">
        <v>1.4704467896367699</v>
      </c>
      <c r="G71" s="43"/>
      <c r="H71" s="43"/>
      <c r="I71" s="43">
        <v>7.8006000000000002</v>
      </c>
    </row>
    <row r="72" spans="1:9" x14ac:dyDescent="0.2">
      <c r="A72" s="39" t="s">
        <v>199</v>
      </c>
      <c r="B72" s="39" t="s">
        <v>198</v>
      </c>
      <c r="C72" s="39" t="s">
        <v>28</v>
      </c>
      <c r="D72" s="42">
        <v>500</v>
      </c>
      <c r="E72" s="40">
        <v>2488.9549999999999</v>
      </c>
      <c r="F72" s="41">
        <v>1.46926910989799</v>
      </c>
      <c r="G72" s="43"/>
      <c r="H72" s="43"/>
      <c r="I72" s="43">
        <v>7.7130000000000001</v>
      </c>
    </row>
    <row r="73" spans="1:9" x14ac:dyDescent="0.2">
      <c r="A73" s="38" t="s">
        <v>29</v>
      </c>
      <c r="B73" s="38"/>
      <c r="C73" s="38"/>
      <c r="D73" s="38"/>
      <c r="E73" s="44">
        <f>SUM(E70:E72)</f>
        <v>4979.9049999999997</v>
      </c>
      <c r="F73" s="45">
        <f>SUM(F70:F72)</f>
        <v>2.9397158995347601</v>
      </c>
      <c r="G73" s="44"/>
      <c r="H73" s="38"/>
      <c r="I73" s="38"/>
    </row>
    <row r="74" spans="1:9" x14ac:dyDescent="0.2">
      <c r="A74" s="39"/>
      <c r="B74" s="39"/>
      <c r="C74" s="39"/>
      <c r="D74" s="39"/>
      <c r="E74" s="40"/>
      <c r="F74" s="41"/>
      <c r="G74" s="40"/>
      <c r="H74" s="39"/>
      <c r="I74" s="39"/>
    </row>
    <row r="75" spans="1:9" x14ac:dyDescent="0.2">
      <c r="A75" s="38" t="s">
        <v>54</v>
      </c>
      <c r="B75" s="39"/>
      <c r="C75" s="39"/>
      <c r="D75" s="39"/>
      <c r="E75" s="40"/>
      <c r="F75" s="41"/>
      <c r="G75" s="40"/>
      <c r="H75" s="39"/>
      <c r="I75" s="39"/>
    </row>
    <row r="76" spans="1:9" x14ac:dyDescent="0.2">
      <c r="A76" s="39" t="s">
        <v>207</v>
      </c>
      <c r="B76" s="39" t="s">
        <v>206</v>
      </c>
      <c r="C76" s="39" t="s">
        <v>57</v>
      </c>
      <c r="D76" s="42">
        <v>15000000</v>
      </c>
      <c r="E76" s="40">
        <v>15414.535</v>
      </c>
      <c r="F76" s="41">
        <v>9.0994413795915801</v>
      </c>
      <c r="G76" s="43"/>
      <c r="H76" s="43"/>
      <c r="I76" s="43">
        <v>7.1820103828124902</v>
      </c>
    </row>
    <row r="77" spans="1:9" x14ac:dyDescent="0.2">
      <c r="A77" s="39" t="s">
        <v>274</v>
      </c>
      <c r="B77" s="39" t="s">
        <v>273</v>
      </c>
      <c r="C77" s="39" t="s">
        <v>57</v>
      </c>
      <c r="D77" s="42">
        <v>480000</v>
      </c>
      <c r="E77" s="40">
        <v>491.32512000000003</v>
      </c>
      <c r="F77" s="41">
        <v>0.29003691176936602</v>
      </c>
      <c r="G77" s="43"/>
      <c r="H77" s="43"/>
      <c r="I77" s="43">
        <v>7.1878092270125</v>
      </c>
    </row>
    <row r="78" spans="1:9" x14ac:dyDescent="0.2">
      <c r="A78" s="38" t="s">
        <v>29</v>
      </c>
      <c r="B78" s="38"/>
      <c r="C78" s="38"/>
      <c r="D78" s="38"/>
      <c r="E78" s="44">
        <f>SUM(E76:E77)</f>
        <v>15905.860119999999</v>
      </c>
      <c r="F78" s="45">
        <f>SUM(F76:F77)</f>
        <v>9.3894782913609465</v>
      </c>
      <c r="G78" s="44"/>
      <c r="H78" s="38"/>
      <c r="I78" s="38"/>
    </row>
    <row r="79" spans="1:9" x14ac:dyDescent="0.2">
      <c r="A79" s="39"/>
      <c r="B79" s="39"/>
      <c r="C79" s="39"/>
      <c r="D79" s="39"/>
      <c r="E79" s="40"/>
      <c r="F79" s="41"/>
      <c r="G79" s="40"/>
      <c r="H79" s="39"/>
      <c r="I79" s="39"/>
    </row>
    <row r="80" spans="1:9" x14ac:dyDescent="0.2">
      <c r="A80" s="38" t="s">
        <v>35</v>
      </c>
      <c r="B80" s="38"/>
      <c r="C80" s="38"/>
      <c r="D80" s="38"/>
      <c r="E80" s="44">
        <f>E52+E56+E63+E68+E73+E78</f>
        <v>141891.70050349997</v>
      </c>
      <c r="F80" s="45">
        <f>F52+F56+F63+F68+F73+F78</f>
        <v>83.760892623888026</v>
      </c>
      <c r="G80" s="44"/>
      <c r="H80" s="38"/>
      <c r="I80" s="38"/>
    </row>
    <row r="81" spans="1:9" x14ac:dyDescent="0.2">
      <c r="A81" s="38"/>
      <c r="B81" s="38"/>
      <c r="C81" s="38"/>
      <c r="D81" s="38"/>
      <c r="E81" s="44"/>
      <c r="F81" s="45"/>
      <c r="G81" s="44"/>
      <c r="H81" s="38"/>
      <c r="I81" s="38"/>
    </row>
    <row r="82" spans="1:9" x14ac:dyDescent="0.2">
      <c r="A82" s="38" t="s">
        <v>254</v>
      </c>
      <c r="B82" s="38"/>
      <c r="C82" s="38"/>
      <c r="D82" s="38"/>
      <c r="E82" s="57">
        <v>4994.9014200000001</v>
      </c>
      <c r="F82" s="57">
        <f>E82/E86*100</f>
        <v>2.9485685210827803</v>
      </c>
      <c r="G82" s="44"/>
      <c r="H82" s="38"/>
      <c r="I82" s="38"/>
    </row>
    <row r="83" spans="1:9" x14ac:dyDescent="0.2">
      <c r="A83" s="38"/>
      <c r="B83" s="38"/>
      <c r="C83" s="38"/>
      <c r="D83" s="38"/>
      <c r="E83" s="44"/>
      <c r="F83" s="45"/>
      <c r="G83" s="44"/>
      <c r="H83" s="38"/>
      <c r="I83" s="38"/>
    </row>
    <row r="84" spans="1:9" x14ac:dyDescent="0.2">
      <c r="A84" s="38" t="s">
        <v>37</v>
      </c>
      <c r="B84" s="38"/>
      <c r="C84" s="38"/>
      <c r="D84" s="38"/>
      <c r="E84" s="44">
        <f>E86-(E52+E56+E63+E68+E73+E78+E82)</f>
        <v>22514.291570600006</v>
      </c>
      <c r="F84" s="45">
        <f>F86-(F52+F56+F63+F68+F73+F78+F82)</f>
        <v>13.290538855029197</v>
      </c>
      <c r="G84" s="44"/>
      <c r="H84" s="38"/>
      <c r="I84" s="38"/>
    </row>
    <row r="85" spans="1:9" x14ac:dyDescent="0.2">
      <c r="A85" s="39"/>
      <c r="B85" s="39"/>
      <c r="C85" s="39"/>
      <c r="D85" s="39"/>
      <c r="E85" s="40"/>
      <c r="F85" s="41"/>
      <c r="G85" s="40"/>
      <c r="H85" s="39"/>
      <c r="I85" s="39"/>
    </row>
    <row r="86" spans="1:9" x14ac:dyDescent="0.2">
      <c r="A86" s="46" t="s">
        <v>36</v>
      </c>
      <c r="B86" s="46"/>
      <c r="C86" s="46"/>
      <c r="D86" s="46"/>
      <c r="E86" s="47">
        <v>169400.89349409999</v>
      </c>
      <c r="F86" s="48">
        <v>100</v>
      </c>
      <c r="G86" s="47"/>
      <c r="H86" s="46"/>
      <c r="I86" s="46"/>
    </row>
    <row r="88" spans="1:9" x14ac:dyDescent="0.2">
      <c r="A88" s="14" t="s">
        <v>38</v>
      </c>
    </row>
    <row r="89" spans="1:9" x14ac:dyDescent="0.2">
      <c r="A89" s="14" t="s">
        <v>39</v>
      </c>
    </row>
    <row r="91" spans="1:9" x14ac:dyDescent="0.2">
      <c r="A91" s="14" t="s">
        <v>40</v>
      </c>
    </row>
    <row r="92" spans="1:9" x14ac:dyDescent="0.2">
      <c r="A92" s="14" t="s">
        <v>41</v>
      </c>
    </row>
    <row r="93" spans="1:9" x14ac:dyDescent="0.2">
      <c r="A93" s="14" t="s">
        <v>42</v>
      </c>
      <c r="B93" s="14"/>
      <c r="C93" s="30" t="s">
        <v>44</v>
      </c>
      <c r="D93" s="14" t="s">
        <v>43</v>
      </c>
    </row>
    <row r="94" spans="1:9" x14ac:dyDescent="0.2">
      <c r="A94" s="7" t="s">
        <v>64</v>
      </c>
      <c r="C94" s="31">
        <v>11.148</v>
      </c>
      <c r="D94" s="31">
        <v>12.5784</v>
      </c>
    </row>
    <row r="95" spans="1:9" x14ac:dyDescent="0.2">
      <c r="A95" s="7" t="s">
        <v>70</v>
      </c>
      <c r="C95" s="31">
        <v>11.148</v>
      </c>
      <c r="D95" s="31">
        <v>12.5784</v>
      </c>
    </row>
    <row r="96" spans="1:9" x14ac:dyDescent="0.2">
      <c r="A96" s="7" t="s">
        <v>65</v>
      </c>
      <c r="C96" s="31">
        <v>11.3574</v>
      </c>
      <c r="D96" s="31">
        <v>12.9214</v>
      </c>
    </row>
    <row r="97" spans="1:5" x14ac:dyDescent="0.2">
      <c r="A97" s="7" t="s">
        <v>71</v>
      </c>
      <c r="C97" s="31">
        <v>11.3574</v>
      </c>
      <c r="D97" s="31">
        <v>12.9214</v>
      </c>
    </row>
    <row r="99" spans="1:5" x14ac:dyDescent="0.2">
      <c r="A99" s="7" t="s">
        <v>49</v>
      </c>
    </row>
    <row r="101" spans="1:5" x14ac:dyDescent="0.2">
      <c r="A101" s="14" t="s">
        <v>45</v>
      </c>
      <c r="D101" s="30" t="s">
        <v>51</v>
      </c>
    </row>
    <row r="103" spans="1:5" x14ac:dyDescent="0.2">
      <c r="A103" s="14" t="s">
        <v>255</v>
      </c>
      <c r="D103" s="34" t="s">
        <v>280</v>
      </c>
    </row>
    <row r="105" spans="1:5" x14ac:dyDescent="0.2">
      <c r="A105" s="14" t="s">
        <v>257</v>
      </c>
      <c r="D105" s="34">
        <f>ABS(+H52+H56)</f>
        <v>19.5048000152082</v>
      </c>
    </row>
    <row r="107" spans="1:5" x14ac:dyDescent="0.2">
      <c r="A107" s="14" t="s">
        <v>258</v>
      </c>
      <c r="D107" s="49">
        <v>1.2847</v>
      </c>
    </row>
    <row r="109" spans="1:5" x14ac:dyDescent="0.2">
      <c r="A109" s="14" t="s">
        <v>259</v>
      </c>
      <c r="D109" s="34">
        <v>1.4388879133825401</v>
      </c>
      <c r="E109" s="10" t="s">
        <v>50</v>
      </c>
    </row>
    <row r="111" spans="1:5" x14ac:dyDescent="0.2">
      <c r="A111" s="14" t="s">
        <v>260</v>
      </c>
      <c r="D111" s="30" t="s">
        <v>51</v>
      </c>
    </row>
    <row r="113" spans="1:9" x14ac:dyDescent="0.2">
      <c r="A113" s="14" t="s">
        <v>794</v>
      </c>
      <c r="G113" s="11"/>
      <c r="H113" s="11"/>
      <c r="I113" s="11"/>
    </row>
    <row r="114" spans="1:9" x14ac:dyDescent="0.2">
      <c r="G114" s="11"/>
      <c r="H114" s="11"/>
      <c r="I114" s="11"/>
    </row>
    <row r="115" spans="1:9" x14ac:dyDescent="0.2">
      <c r="A115" s="53" t="s">
        <v>796</v>
      </c>
      <c r="G115" s="11"/>
      <c r="H115" s="11"/>
      <c r="I115" s="11"/>
    </row>
    <row r="116" spans="1:9" x14ac:dyDescent="0.2">
      <c r="G116" s="11"/>
      <c r="H116" s="11"/>
      <c r="I116" s="11"/>
    </row>
    <row r="117" spans="1:9" x14ac:dyDescent="0.2">
      <c r="G117" s="11"/>
      <c r="H117" s="11"/>
      <c r="I117" s="11"/>
    </row>
    <row r="118" spans="1:9" x14ac:dyDescent="0.2">
      <c r="G118" s="11"/>
      <c r="H118" s="11"/>
      <c r="I118" s="11"/>
    </row>
    <row r="119" spans="1:9" x14ac:dyDescent="0.2">
      <c r="G119" s="11"/>
      <c r="H119" s="11"/>
      <c r="I119" s="11"/>
    </row>
    <row r="120" spans="1:9" x14ac:dyDescent="0.2">
      <c r="G120" s="11"/>
      <c r="H120" s="11"/>
      <c r="I120" s="11"/>
    </row>
    <row r="121" spans="1:9" x14ac:dyDescent="0.2">
      <c r="G121" s="11"/>
      <c r="H121" s="11"/>
      <c r="I121" s="11"/>
    </row>
    <row r="122" spans="1:9" x14ac:dyDescent="0.2">
      <c r="G122" s="11"/>
      <c r="H122" s="11"/>
      <c r="I122" s="11"/>
    </row>
    <row r="123" spans="1:9" x14ac:dyDescent="0.2">
      <c r="G123" s="11"/>
      <c r="H123" s="11"/>
      <c r="I123" s="11"/>
    </row>
    <row r="124" spans="1:9" x14ac:dyDescent="0.2">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A131" s="53" t="s">
        <v>800</v>
      </c>
      <c r="G131" s="11"/>
      <c r="H131" s="11"/>
      <c r="I131" s="11"/>
    </row>
    <row r="132" spans="1:9" x14ac:dyDescent="0.2">
      <c r="G132" s="11"/>
      <c r="H132" s="11"/>
      <c r="I132" s="11"/>
    </row>
    <row r="133" spans="1:9" x14ac:dyDescent="0.2">
      <c r="A133" s="53" t="s">
        <v>797</v>
      </c>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G139" s="11"/>
      <c r="H139" s="11"/>
      <c r="I139" s="11"/>
    </row>
    <row r="140" spans="1:9" x14ac:dyDescent="0.2">
      <c r="G140" s="11"/>
      <c r="H140" s="11"/>
      <c r="I140" s="11"/>
    </row>
    <row r="141" spans="1:9" x14ac:dyDescent="0.2">
      <c r="G141" s="11"/>
      <c r="H141" s="11"/>
      <c r="I141" s="11"/>
    </row>
    <row r="142" spans="1:9" x14ac:dyDescent="0.2">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sheetData>
  <mergeCells count="1">
    <mergeCell ref="A1:I1"/>
  </mergeCells>
  <conditionalFormatting sqref="F2:F3 F5:F112 F249:F65536">
    <cfRule type="cellIs" dxfId="58" priority="2" stopIfTrue="1" operator="between">
      <formula>0.009</formula>
      <formula>-0.009</formula>
    </cfRule>
  </conditionalFormatting>
  <conditionalFormatting sqref="F113:I146">
    <cfRule type="cellIs" dxfId="5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20"/>
  <sheetViews>
    <sheetView workbookViewId="0">
      <selection sqref="A1:F1"/>
    </sheetView>
  </sheetViews>
  <sheetFormatPr defaultColWidth="9.140625" defaultRowHeight="11.25" x14ac:dyDescent="0.2"/>
  <cols>
    <col min="1" max="1" width="40.5703125" style="7" bestFit="1" customWidth="1"/>
    <col min="2" max="2" width="32.140625" style="7" bestFit="1" customWidth="1"/>
    <col min="3" max="3" width="24.710937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88" t="s">
        <v>11</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79</v>
      </c>
      <c r="B7" s="21" t="s">
        <v>78</v>
      </c>
      <c r="C7" s="21" t="s">
        <v>77</v>
      </c>
      <c r="D7" s="24">
        <v>850000</v>
      </c>
      <c r="E7" s="22">
        <v>11928.9</v>
      </c>
      <c r="F7" s="23">
        <v>6.6270624280959201</v>
      </c>
    </row>
    <row r="8" spans="1:6" x14ac:dyDescent="0.2">
      <c r="A8" s="21" t="s">
        <v>76</v>
      </c>
      <c r="B8" s="21" t="s">
        <v>75</v>
      </c>
      <c r="C8" s="21" t="s">
        <v>77</v>
      </c>
      <c r="D8" s="24">
        <v>800000</v>
      </c>
      <c r="E8" s="22">
        <v>8417.6</v>
      </c>
      <c r="F8" s="23">
        <v>4.6763708887441604</v>
      </c>
    </row>
    <row r="9" spans="1:6" x14ac:dyDescent="0.2">
      <c r="A9" s="21" t="s">
        <v>90</v>
      </c>
      <c r="B9" s="21" t="s">
        <v>89</v>
      </c>
      <c r="C9" s="21" t="s">
        <v>91</v>
      </c>
      <c r="D9" s="24">
        <v>275000</v>
      </c>
      <c r="E9" s="22">
        <v>8034.4</v>
      </c>
      <c r="F9" s="23">
        <v>4.4634853483803099</v>
      </c>
    </row>
    <row r="10" spans="1:6" x14ac:dyDescent="0.2">
      <c r="A10" s="21" t="s">
        <v>100</v>
      </c>
      <c r="B10" s="21" t="s">
        <v>99</v>
      </c>
      <c r="C10" s="21" t="s">
        <v>77</v>
      </c>
      <c r="D10" s="24">
        <v>950000</v>
      </c>
      <c r="E10" s="22">
        <v>7106.95</v>
      </c>
      <c r="F10" s="23">
        <v>3.9482434527371599</v>
      </c>
    </row>
    <row r="11" spans="1:6" x14ac:dyDescent="0.2">
      <c r="A11" s="21" t="s">
        <v>282</v>
      </c>
      <c r="B11" s="21" t="s">
        <v>281</v>
      </c>
      <c r="C11" s="21" t="s">
        <v>94</v>
      </c>
      <c r="D11" s="24">
        <v>1100000</v>
      </c>
      <c r="E11" s="22">
        <v>6954.75</v>
      </c>
      <c r="F11" s="23">
        <v>3.86368922715423</v>
      </c>
    </row>
    <row r="12" spans="1:6" x14ac:dyDescent="0.2">
      <c r="A12" s="21" t="s">
        <v>98</v>
      </c>
      <c r="B12" s="21" t="s">
        <v>97</v>
      </c>
      <c r="C12" s="21" t="s">
        <v>82</v>
      </c>
      <c r="D12" s="24">
        <v>400000</v>
      </c>
      <c r="E12" s="22">
        <v>6655.4</v>
      </c>
      <c r="F12" s="23">
        <v>3.6973862874154002</v>
      </c>
    </row>
    <row r="13" spans="1:6" x14ac:dyDescent="0.2">
      <c r="A13" s="21" t="s">
        <v>131</v>
      </c>
      <c r="B13" s="21" t="s">
        <v>130</v>
      </c>
      <c r="C13" s="21" t="s">
        <v>132</v>
      </c>
      <c r="D13" s="24">
        <v>2500000</v>
      </c>
      <c r="E13" s="22">
        <v>6615</v>
      </c>
      <c r="F13" s="23">
        <v>3.6749421959991699</v>
      </c>
    </row>
    <row r="14" spans="1:6" x14ac:dyDescent="0.2">
      <c r="A14" s="21" t="s">
        <v>111</v>
      </c>
      <c r="B14" s="21" t="s">
        <v>110</v>
      </c>
      <c r="C14" s="21" t="s">
        <v>112</v>
      </c>
      <c r="D14" s="24">
        <v>1900000</v>
      </c>
      <c r="E14" s="22">
        <v>6376.4</v>
      </c>
      <c r="F14" s="23">
        <v>3.5423887254072701</v>
      </c>
    </row>
    <row r="15" spans="1:6" x14ac:dyDescent="0.2">
      <c r="A15" s="21" t="s">
        <v>102</v>
      </c>
      <c r="B15" s="21" t="s">
        <v>101</v>
      </c>
      <c r="C15" s="21" t="s">
        <v>103</v>
      </c>
      <c r="D15" s="24">
        <v>600000</v>
      </c>
      <c r="E15" s="22">
        <v>5479.8</v>
      </c>
      <c r="F15" s="23">
        <v>3.04428544907578</v>
      </c>
    </row>
    <row r="16" spans="1:6" x14ac:dyDescent="0.2">
      <c r="A16" s="21" t="s">
        <v>119</v>
      </c>
      <c r="B16" s="21" t="s">
        <v>118</v>
      </c>
      <c r="C16" s="21" t="s">
        <v>120</v>
      </c>
      <c r="D16" s="24">
        <v>3000000</v>
      </c>
      <c r="E16" s="22">
        <v>5467.5</v>
      </c>
      <c r="F16" s="23">
        <v>3.0374522232237999</v>
      </c>
    </row>
    <row r="17" spans="1:6" x14ac:dyDescent="0.2">
      <c r="A17" s="21" t="s">
        <v>284</v>
      </c>
      <c r="B17" s="21" t="s">
        <v>283</v>
      </c>
      <c r="C17" s="21" t="s">
        <v>285</v>
      </c>
      <c r="D17" s="24">
        <v>1250000</v>
      </c>
      <c r="E17" s="22">
        <v>5458.75</v>
      </c>
      <c r="F17" s="23">
        <v>3.0325911885730101</v>
      </c>
    </row>
    <row r="18" spans="1:6" x14ac:dyDescent="0.2">
      <c r="A18" s="21" t="s">
        <v>287</v>
      </c>
      <c r="B18" s="21" t="s">
        <v>286</v>
      </c>
      <c r="C18" s="21" t="s">
        <v>217</v>
      </c>
      <c r="D18" s="24">
        <v>1300000</v>
      </c>
      <c r="E18" s="22">
        <v>5281.9</v>
      </c>
      <c r="F18" s="23">
        <v>2.9343427339452801</v>
      </c>
    </row>
    <row r="19" spans="1:6" x14ac:dyDescent="0.2">
      <c r="A19" s="21" t="s">
        <v>117</v>
      </c>
      <c r="B19" s="21" t="s">
        <v>116</v>
      </c>
      <c r="C19" s="21" t="s">
        <v>77</v>
      </c>
      <c r="D19" s="24">
        <v>330000</v>
      </c>
      <c r="E19" s="22">
        <v>4867.17</v>
      </c>
      <c r="F19" s="23">
        <v>2.7039408024340599</v>
      </c>
    </row>
    <row r="20" spans="1:6" x14ac:dyDescent="0.2">
      <c r="A20" s="21" t="s">
        <v>96</v>
      </c>
      <c r="B20" s="21" t="s">
        <v>95</v>
      </c>
      <c r="C20" s="21" t="s">
        <v>77</v>
      </c>
      <c r="D20" s="24">
        <v>450000</v>
      </c>
      <c r="E20" s="22">
        <v>4837.95</v>
      </c>
      <c r="F20" s="23">
        <v>2.6877077244345</v>
      </c>
    </row>
    <row r="21" spans="1:6" x14ac:dyDescent="0.2">
      <c r="A21" s="21" t="s">
        <v>247</v>
      </c>
      <c r="B21" s="21" t="s">
        <v>246</v>
      </c>
      <c r="C21" s="21" t="s">
        <v>166</v>
      </c>
      <c r="D21" s="24">
        <v>160000</v>
      </c>
      <c r="E21" s="22">
        <v>4206.88</v>
      </c>
      <c r="F21" s="23">
        <v>2.3371187944829899</v>
      </c>
    </row>
    <row r="22" spans="1:6" x14ac:dyDescent="0.2">
      <c r="A22" s="21" t="s">
        <v>289</v>
      </c>
      <c r="B22" s="21" t="s">
        <v>288</v>
      </c>
      <c r="C22" s="21" t="s">
        <v>166</v>
      </c>
      <c r="D22" s="24">
        <v>190000</v>
      </c>
      <c r="E22" s="22">
        <v>4163.66</v>
      </c>
      <c r="F22" s="23">
        <v>2.3131080610421599</v>
      </c>
    </row>
    <row r="23" spans="1:6" x14ac:dyDescent="0.2">
      <c r="A23" s="21" t="s">
        <v>212</v>
      </c>
      <c r="B23" s="21" t="s">
        <v>211</v>
      </c>
      <c r="C23" s="21" t="s">
        <v>94</v>
      </c>
      <c r="D23" s="24">
        <v>200000</v>
      </c>
      <c r="E23" s="22">
        <v>3864.8</v>
      </c>
      <c r="F23" s="23">
        <v>2.1470773392437801</v>
      </c>
    </row>
    <row r="24" spans="1:6" x14ac:dyDescent="0.2">
      <c r="A24" s="21" t="s">
        <v>145</v>
      </c>
      <c r="B24" s="21" t="s">
        <v>144</v>
      </c>
      <c r="C24" s="21" t="s">
        <v>82</v>
      </c>
      <c r="D24" s="24">
        <v>300000</v>
      </c>
      <c r="E24" s="22">
        <v>3821.55</v>
      </c>
      <c r="F24" s="23">
        <v>2.1230499393984301</v>
      </c>
    </row>
    <row r="25" spans="1:6" x14ac:dyDescent="0.2">
      <c r="A25" s="21" t="s">
        <v>114</v>
      </c>
      <c r="B25" s="21" t="s">
        <v>113</v>
      </c>
      <c r="C25" s="21" t="s">
        <v>115</v>
      </c>
      <c r="D25" s="24">
        <v>1800000</v>
      </c>
      <c r="E25" s="22">
        <v>3691.8</v>
      </c>
      <c r="F25" s="23">
        <v>2.05096773986239</v>
      </c>
    </row>
    <row r="26" spans="1:6" x14ac:dyDescent="0.2">
      <c r="A26" s="21" t="s">
        <v>291</v>
      </c>
      <c r="B26" s="21" t="s">
        <v>290</v>
      </c>
      <c r="C26" s="21" t="s">
        <v>112</v>
      </c>
      <c r="D26" s="24">
        <v>1300000</v>
      </c>
      <c r="E26" s="22">
        <v>3677.05</v>
      </c>
      <c r="F26" s="23">
        <v>2.0427734243082001</v>
      </c>
    </row>
    <row r="27" spans="1:6" x14ac:dyDescent="0.2">
      <c r="A27" s="21" t="s">
        <v>179</v>
      </c>
      <c r="B27" s="21" t="s">
        <v>178</v>
      </c>
      <c r="C27" s="21" t="s">
        <v>180</v>
      </c>
      <c r="D27" s="24">
        <v>220000</v>
      </c>
      <c r="E27" s="22">
        <v>3524.18</v>
      </c>
      <c r="F27" s="23">
        <v>1.95784698235773</v>
      </c>
    </row>
    <row r="28" spans="1:6" x14ac:dyDescent="0.2">
      <c r="A28" s="21" t="s">
        <v>125</v>
      </c>
      <c r="B28" s="21" t="s">
        <v>124</v>
      </c>
      <c r="C28" s="21" t="s">
        <v>126</v>
      </c>
      <c r="D28" s="24">
        <v>225000</v>
      </c>
      <c r="E28" s="22">
        <v>3379.8375000000001</v>
      </c>
      <c r="F28" s="23">
        <v>1.87765796589121</v>
      </c>
    </row>
    <row r="29" spans="1:6" x14ac:dyDescent="0.2">
      <c r="A29" s="21" t="s">
        <v>293</v>
      </c>
      <c r="B29" s="21" t="s">
        <v>292</v>
      </c>
      <c r="C29" s="21" t="s">
        <v>294</v>
      </c>
      <c r="D29" s="24">
        <v>710000</v>
      </c>
      <c r="E29" s="22">
        <v>3308.6</v>
      </c>
      <c r="F29" s="23">
        <v>1.8380821994985399</v>
      </c>
    </row>
    <row r="30" spans="1:6" x14ac:dyDescent="0.2">
      <c r="A30" s="21" t="s">
        <v>296</v>
      </c>
      <c r="B30" s="21" t="s">
        <v>295</v>
      </c>
      <c r="C30" s="21" t="s">
        <v>77</v>
      </c>
      <c r="D30" s="24">
        <v>2200000</v>
      </c>
      <c r="E30" s="22">
        <v>2973.3</v>
      </c>
      <c r="F30" s="23">
        <v>1.6518073516801699</v>
      </c>
    </row>
    <row r="31" spans="1:6" x14ac:dyDescent="0.2">
      <c r="A31" s="21" t="s">
        <v>150</v>
      </c>
      <c r="B31" s="21" t="s">
        <v>149</v>
      </c>
      <c r="C31" s="21" t="s">
        <v>151</v>
      </c>
      <c r="D31" s="24">
        <v>550000</v>
      </c>
      <c r="E31" s="22">
        <v>2929.5749999999998</v>
      </c>
      <c r="F31" s="23">
        <v>1.62751606709664</v>
      </c>
    </row>
    <row r="32" spans="1:6" x14ac:dyDescent="0.2">
      <c r="A32" s="21" t="s">
        <v>147</v>
      </c>
      <c r="B32" s="21" t="s">
        <v>146</v>
      </c>
      <c r="C32" s="21" t="s">
        <v>148</v>
      </c>
      <c r="D32" s="24">
        <v>1000000</v>
      </c>
      <c r="E32" s="22">
        <v>2910</v>
      </c>
      <c r="F32" s="23">
        <v>1.6166412381492901</v>
      </c>
    </row>
    <row r="33" spans="1:6" x14ac:dyDescent="0.2">
      <c r="A33" s="21" t="s">
        <v>165</v>
      </c>
      <c r="B33" s="21" t="s">
        <v>164</v>
      </c>
      <c r="C33" s="21" t="s">
        <v>166</v>
      </c>
      <c r="D33" s="24">
        <v>830000</v>
      </c>
      <c r="E33" s="22">
        <v>2751.0349999999999</v>
      </c>
      <c r="F33" s="23">
        <v>1.5283287383477799</v>
      </c>
    </row>
    <row r="34" spans="1:6" x14ac:dyDescent="0.2">
      <c r="A34" s="21" t="s">
        <v>298</v>
      </c>
      <c r="B34" s="21" t="s">
        <v>297</v>
      </c>
      <c r="C34" s="21" t="s">
        <v>120</v>
      </c>
      <c r="D34" s="24">
        <v>700000</v>
      </c>
      <c r="E34" s="22">
        <v>2582.3000000000002</v>
      </c>
      <c r="F34" s="23">
        <v>1.4345885461418999</v>
      </c>
    </row>
    <row r="35" spans="1:6" x14ac:dyDescent="0.2">
      <c r="A35" s="21" t="s">
        <v>174</v>
      </c>
      <c r="B35" s="21" t="s">
        <v>173</v>
      </c>
      <c r="C35" s="21" t="s">
        <v>175</v>
      </c>
      <c r="D35" s="24">
        <v>75000</v>
      </c>
      <c r="E35" s="22">
        <v>2259.4499999999998</v>
      </c>
      <c r="F35" s="23">
        <v>1.2552302561980799</v>
      </c>
    </row>
    <row r="36" spans="1:6" x14ac:dyDescent="0.2">
      <c r="A36" s="21" t="s">
        <v>128</v>
      </c>
      <c r="B36" s="21" t="s">
        <v>127</v>
      </c>
      <c r="C36" s="21" t="s">
        <v>129</v>
      </c>
      <c r="D36" s="24">
        <v>1600000</v>
      </c>
      <c r="E36" s="22">
        <v>2253.6</v>
      </c>
      <c r="F36" s="23">
        <v>1.2519803073172699</v>
      </c>
    </row>
    <row r="37" spans="1:6" x14ac:dyDescent="0.2">
      <c r="A37" s="21" t="s">
        <v>249</v>
      </c>
      <c r="B37" s="21" t="s">
        <v>248</v>
      </c>
      <c r="C37" s="21" t="s">
        <v>166</v>
      </c>
      <c r="D37" s="24">
        <v>240000</v>
      </c>
      <c r="E37" s="22">
        <v>2205.36</v>
      </c>
      <c r="F37" s="23">
        <v>1.22518072885393</v>
      </c>
    </row>
    <row r="38" spans="1:6" x14ac:dyDescent="0.2">
      <c r="A38" s="21" t="s">
        <v>300</v>
      </c>
      <c r="B38" s="21" t="s">
        <v>299</v>
      </c>
      <c r="C38" s="21" t="s">
        <v>77</v>
      </c>
      <c r="D38" s="24">
        <v>1650000</v>
      </c>
      <c r="E38" s="22">
        <v>2111.1750000000002</v>
      </c>
      <c r="F38" s="23">
        <v>1.1728565518728</v>
      </c>
    </row>
    <row r="39" spans="1:6" x14ac:dyDescent="0.2">
      <c r="A39" s="21" t="s">
        <v>302</v>
      </c>
      <c r="B39" s="21" t="s">
        <v>301</v>
      </c>
      <c r="C39" s="21" t="s">
        <v>91</v>
      </c>
      <c r="D39" s="24">
        <v>1000000</v>
      </c>
      <c r="E39" s="22">
        <v>2084</v>
      </c>
      <c r="F39" s="23">
        <v>1.15775956711448</v>
      </c>
    </row>
    <row r="40" spans="1:6" x14ac:dyDescent="0.2">
      <c r="A40" s="21" t="s">
        <v>304</v>
      </c>
      <c r="B40" s="21" t="s">
        <v>303</v>
      </c>
      <c r="C40" s="21" t="s">
        <v>305</v>
      </c>
      <c r="D40" s="24">
        <v>175000</v>
      </c>
      <c r="E40" s="22">
        <v>1883.4375</v>
      </c>
      <c r="F40" s="23">
        <v>1.0463377085831</v>
      </c>
    </row>
    <row r="41" spans="1:6" x14ac:dyDescent="0.2">
      <c r="A41" s="21" t="s">
        <v>307</v>
      </c>
      <c r="B41" s="21" t="s">
        <v>306</v>
      </c>
      <c r="C41" s="21" t="s">
        <v>126</v>
      </c>
      <c r="D41" s="24">
        <v>1600000</v>
      </c>
      <c r="E41" s="22">
        <v>1714.4</v>
      </c>
      <c r="F41" s="23">
        <v>0.95242946346500101</v>
      </c>
    </row>
    <row r="42" spans="1:6" x14ac:dyDescent="0.2">
      <c r="A42" s="21" t="s">
        <v>221</v>
      </c>
      <c r="B42" s="21" t="s">
        <v>220</v>
      </c>
      <c r="C42" s="21" t="s">
        <v>91</v>
      </c>
      <c r="D42" s="24">
        <v>300000</v>
      </c>
      <c r="E42" s="22">
        <v>1528.2</v>
      </c>
      <c r="F42" s="23">
        <v>0.84898664609613494</v>
      </c>
    </row>
    <row r="43" spans="1:6" x14ac:dyDescent="0.2">
      <c r="A43" s="21" t="s">
        <v>309</v>
      </c>
      <c r="B43" s="21" t="s">
        <v>308</v>
      </c>
      <c r="C43" s="21" t="s">
        <v>310</v>
      </c>
      <c r="D43" s="24">
        <v>300000</v>
      </c>
      <c r="E43" s="22">
        <v>1511.55</v>
      </c>
      <c r="F43" s="23">
        <v>0.83973679158919801</v>
      </c>
    </row>
    <row r="44" spans="1:6" x14ac:dyDescent="0.2">
      <c r="A44" s="21" t="s">
        <v>312</v>
      </c>
      <c r="B44" s="21" t="s">
        <v>311</v>
      </c>
      <c r="C44" s="21" t="s">
        <v>148</v>
      </c>
      <c r="D44" s="24">
        <v>60000</v>
      </c>
      <c r="E44" s="22">
        <v>1509.66</v>
      </c>
      <c r="F44" s="23">
        <v>0.83868680810462704</v>
      </c>
    </row>
    <row r="45" spans="1:6" x14ac:dyDescent="0.2">
      <c r="A45" s="21" t="s">
        <v>243</v>
      </c>
      <c r="B45" s="21" t="s">
        <v>242</v>
      </c>
      <c r="C45" s="21" t="s">
        <v>91</v>
      </c>
      <c r="D45" s="24">
        <v>900000</v>
      </c>
      <c r="E45" s="22">
        <v>1489.95</v>
      </c>
      <c r="F45" s="23">
        <v>0.82773698033695597</v>
      </c>
    </row>
    <row r="46" spans="1:6" x14ac:dyDescent="0.2">
      <c r="A46" s="21" t="s">
        <v>314</v>
      </c>
      <c r="B46" s="21" t="s">
        <v>313</v>
      </c>
      <c r="C46" s="21" t="s">
        <v>315</v>
      </c>
      <c r="D46" s="24">
        <v>10000</v>
      </c>
      <c r="E46" s="22">
        <v>905.46500000000003</v>
      </c>
      <c r="F46" s="23">
        <v>0.50302819886627204</v>
      </c>
    </row>
    <row r="47" spans="1:6" x14ac:dyDescent="0.2">
      <c r="A47" s="21" t="s">
        <v>317</v>
      </c>
      <c r="B47" s="21" t="s">
        <v>316</v>
      </c>
      <c r="C47" s="21" t="s">
        <v>88</v>
      </c>
      <c r="D47" s="24">
        <v>61000</v>
      </c>
      <c r="E47" s="22">
        <v>903.01350000000002</v>
      </c>
      <c r="F47" s="23">
        <v>0.50166627584382395</v>
      </c>
    </row>
    <row r="48" spans="1:6" x14ac:dyDescent="0.2">
      <c r="A48" s="21" t="s">
        <v>319</v>
      </c>
      <c r="B48" s="21" t="s">
        <v>318</v>
      </c>
      <c r="C48" s="21" t="s">
        <v>120</v>
      </c>
      <c r="D48" s="24">
        <v>200000</v>
      </c>
      <c r="E48" s="22">
        <v>546.9</v>
      </c>
      <c r="F48" s="23">
        <v>0.30382855434496497</v>
      </c>
    </row>
    <row r="49" spans="1:9" x14ac:dyDescent="0.2">
      <c r="A49" s="21" t="s">
        <v>320</v>
      </c>
      <c r="B49" s="21" t="s">
        <v>839</v>
      </c>
      <c r="C49" s="21" t="s">
        <v>166</v>
      </c>
      <c r="D49" s="24">
        <v>6368</v>
      </c>
      <c r="E49" s="22">
        <v>60.543759999999999</v>
      </c>
      <c r="F49" s="23">
        <v>3.3634893171344903E-2</v>
      </c>
    </row>
    <row r="50" spans="1:9" x14ac:dyDescent="0.2">
      <c r="A50" s="20" t="s">
        <v>29</v>
      </c>
      <c r="B50" s="20"/>
      <c r="C50" s="20"/>
      <c r="D50" s="20"/>
      <c r="E50" s="25">
        <f>SUM(E7:E49)</f>
        <v>164233.74226</v>
      </c>
      <c r="F50" s="26">
        <f>SUM(F7:F49)</f>
        <v>91.23953279487921</v>
      </c>
      <c r="G50" s="14"/>
      <c r="H50" s="14"/>
      <c r="I50" s="14"/>
    </row>
    <row r="51" spans="1:9" x14ac:dyDescent="0.2">
      <c r="A51" s="21"/>
      <c r="B51" s="21"/>
      <c r="C51" s="21"/>
      <c r="D51" s="21"/>
      <c r="E51" s="22"/>
      <c r="F51" s="23"/>
    </row>
    <row r="52" spans="1:9" x14ac:dyDescent="0.2">
      <c r="A52" s="20" t="s">
        <v>321</v>
      </c>
      <c r="B52" s="21"/>
      <c r="C52" s="21"/>
      <c r="D52" s="21"/>
      <c r="E52" s="22"/>
      <c r="F52" s="23"/>
    </row>
    <row r="53" spans="1:9" x14ac:dyDescent="0.2">
      <c r="A53" s="21" t="s">
        <v>323</v>
      </c>
      <c r="B53" s="21" t="s">
        <v>322</v>
      </c>
      <c r="C53" s="21" t="s">
        <v>441</v>
      </c>
      <c r="D53" s="24">
        <v>1700000</v>
      </c>
      <c r="E53" s="22">
        <v>4305.25</v>
      </c>
      <c r="F53" s="23">
        <v>2.39176793489424</v>
      </c>
    </row>
    <row r="54" spans="1:9" x14ac:dyDescent="0.2">
      <c r="A54" s="20" t="s">
        <v>29</v>
      </c>
      <c r="B54" s="20"/>
      <c r="C54" s="20"/>
      <c r="D54" s="20"/>
      <c r="E54" s="25">
        <f>SUM(E52:E53)</f>
        <v>4305.25</v>
      </c>
      <c r="F54" s="26">
        <f>SUM(F52:F53)</f>
        <v>2.39176793489424</v>
      </c>
      <c r="G54" s="14"/>
      <c r="H54" s="14"/>
      <c r="I54" s="14"/>
    </row>
    <row r="55" spans="1:9" x14ac:dyDescent="0.2">
      <c r="A55" s="21"/>
      <c r="B55" s="21"/>
      <c r="C55" s="21"/>
      <c r="D55" s="21"/>
      <c r="E55" s="22"/>
      <c r="F55" s="23"/>
    </row>
    <row r="56" spans="1:9" x14ac:dyDescent="0.2">
      <c r="A56" s="20" t="s">
        <v>324</v>
      </c>
      <c r="B56" s="21"/>
      <c r="C56" s="21"/>
      <c r="D56" s="21"/>
      <c r="E56" s="22"/>
      <c r="F56" s="23"/>
    </row>
    <row r="57" spans="1:9" x14ac:dyDescent="0.2">
      <c r="A57" s="21" t="s">
        <v>326</v>
      </c>
      <c r="B57" s="21" t="s">
        <v>325</v>
      </c>
      <c r="C57" s="21" t="s">
        <v>154</v>
      </c>
      <c r="D57" s="24">
        <v>46000</v>
      </c>
      <c r="E57" s="22">
        <v>3013.595855</v>
      </c>
      <c r="F57" s="23">
        <v>1.67419358567312</v>
      </c>
    </row>
    <row r="58" spans="1:9" x14ac:dyDescent="0.2">
      <c r="A58" s="20" t="s">
        <v>29</v>
      </c>
      <c r="B58" s="20"/>
      <c r="C58" s="20"/>
      <c r="D58" s="20"/>
      <c r="E58" s="25">
        <f>SUM(E56:E57)</f>
        <v>3013.595855</v>
      </c>
      <c r="F58" s="26">
        <f>SUM(F56:F57)</f>
        <v>1.67419358567312</v>
      </c>
      <c r="G58" s="14"/>
      <c r="H58" s="14"/>
      <c r="I58" s="14"/>
    </row>
    <row r="59" spans="1:9" x14ac:dyDescent="0.2">
      <c r="A59" s="21"/>
      <c r="B59" s="21"/>
      <c r="C59" s="21"/>
      <c r="D59" s="21"/>
      <c r="E59" s="22"/>
      <c r="F59" s="23"/>
    </row>
    <row r="60" spans="1:9" x14ac:dyDescent="0.2">
      <c r="A60" s="20" t="s">
        <v>35</v>
      </c>
      <c r="B60" s="20"/>
      <c r="C60" s="20"/>
      <c r="D60" s="20"/>
      <c r="E60" s="25">
        <f>E50+E54+E58</f>
        <v>171552.58811499999</v>
      </c>
      <c r="F60" s="26">
        <f>F50+F54+F58</f>
        <v>95.305494315446566</v>
      </c>
      <c r="G60" s="14"/>
      <c r="H60" s="14"/>
      <c r="I60" s="14"/>
    </row>
    <row r="61" spans="1:9" x14ac:dyDescent="0.2">
      <c r="A61" s="20"/>
      <c r="B61" s="20"/>
      <c r="C61" s="20"/>
      <c r="D61" s="20"/>
      <c r="E61" s="25"/>
      <c r="F61" s="26"/>
      <c r="G61" s="14"/>
      <c r="H61" s="14"/>
      <c r="I61" s="14"/>
    </row>
    <row r="62" spans="1:9" x14ac:dyDescent="0.2">
      <c r="A62" s="20" t="s">
        <v>37</v>
      </c>
      <c r="B62" s="20"/>
      <c r="C62" s="20"/>
      <c r="D62" s="20"/>
      <c r="E62" s="25">
        <f>E64-(E50+E54+E58)</f>
        <v>8450.2431459000218</v>
      </c>
      <c r="F62" s="26">
        <f>F64-(F50+F54+F58)</f>
        <v>4.6945056845534339</v>
      </c>
      <c r="G62" s="14"/>
      <c r="H62" s="14"/>
      <c r="I62" s="14"/>
    </row>
    <row r="63" spans="1:9" x14ac:dyDescent="0.2">
      <c r="A63" s="20"/>
      <c r="B63" s="20"/>
      <c r="C63" s="20"/>
      <c r="D63" s="20"/>
      <c r="E63" s="25"/>
      <c r="F63" s="26"/>
      <c r="G63" s="14"/>
      <c r="H63" s="14"/>
      <c r="I63" s="14"/>
    </row>
    <row r="64" spans="1:9" x14ac:dyDescent="0.2">
      <c r="A64" s="27" t="s">
        <v>36</v>
      </c>
      <c r="B64" s="27"/>
      <c r="C64" s="27"/>
      <c r="D64" s="27"/>
      <c r="E64" s="28">
        <v>180002.83126090001</v>
      </c>
      <c r="F64" s="29">
        <v>100</v>
      </c>
      <c r="G64" s="14"/>
      <c r="H64" s="14"/>
      <c r="I64" s="14"/>
    </row>
    <row r="66" spans="1:4" x14ac:dyDescent="0.2">
      <c r="A66" s="14" t="s">
        <v>40</v>
      </c>
    </row>
    <row r="67" spans="1:4" x14ac:dyDescent="0.2">
      <c r="A67" s="14" t="s">
        <v>41</v>
      </c>
    </row>
    <row r="68" spans="1:4" x14ac:dyDescent="0.2">
      <c r="A68" s="14" t="s">
        <v>42</v>
      </c>
      <c r="B68" s="14"/>
      <c r="C68" s="30" t="s">
        <v>44</v>
      </c>
      <c r="D68" s="14" t="s">
        <v>43</v>
      </c>
    </row>
    <row r="69" spans="1:4" x14ac:dyDescent="0.2">
      <c r="A69" s="7" t="s">
        <v>64</v>
      </c>
      <c r="C69" s="31">
        <v>517.03610000000003</v>
      </c>
      <c r="D69" s="31">
        <v>636.74099999999999</v>
      </c>
    </row>
    <row r="70" spans="1:4" x14ac:dyDescent="0.2">
      <c r="A70" s="7" t="s">
        <v>70</v>
      </c>
      <c r="C70" s="31">
        <v>87.506500000000003</v>
      </c>
      <c r="D70" s="31">
        <v>99.387500000000003</v>
      </c>
    </row>
    <row r="71" spans="1:4" x14ac:dyDescent="0.2">
      <c r="A71" s="7" t="s">
        <v>65</v>
      </c>
      <c r="C71" s="31">
        <v>564.03330000000005</v>
      </c>
      <c r="D71" s="31">
        <v>698.65219999999999</v>
      </c>
    </row>
    <row r="72" spans="1:4" x14ac:dyDescent="0.2">
      <c r="A72" s="7" t="s">
        <v>71</v>
      </c>
      <c r="C72" s="31">
        <v>98.629900000000006</v>
      </c>
      <c r="D72" s="31">
        <v>112.5766</v>
      </c>
    </row>
    <row r="74" spans="1:4" x14ac:dyDescent="0.2">
      <c r="A74" s="14" t="s">
        <v>45</v>
      </c>
    </row>
    <row r="75" spans="1:4" x14ac:dyDescent="0.2">
      <c r="A75" s="90" t="s">
        <v>46</v>
      </c>
      <c r="B75" s="91"/>
      <c r="C75" s="32" t="s">
        <v>47</v>
      </c>
    </row>
    <row r="76" spans="1:4" x14ac:dyDescent="0.2">
      <c r="A76" s="86" t="s">
        <v>70</v>
      </c>
      <c r="B76" s="87"/>
      <c r="C76" s="33">
        <v>7.75</v>
      </c>
    </row>
    <row r="77" spans="1:4" x14ac:dyDescent="0.2">
      <c r="A77" s="86" t="s">
        <v>71</v>
      </c>
      <c r="B77" s="87"/>
      <c r="C77" s="33">
        <v>8.85</v>
      </c>
    </row>
    <row r="78" spans="1:4" x14ac:dyDescent="0.2">
      <c r="A78" s="7" t="s">
        <v>48</v>
      </c>
    </row>
    <row r="79" spans="1:4" x14ac:dyDescent="0.2">
      <c r="A79" s="7" t="s">
        <v>49</v>
      </c>
    </row>
    <row r="81" spans="1:4" x14ac:dyDescent="0.2">
      <c r="A81" s="14" t="s">
        <v>276</v>
      </c>
      <c r="D81" s="49">
        <v>0.13350000000000001</v>
      </c>
    </row>
    <row r="83" spans="1:4" x14ac:dyDescent="0.2">
      <c r="A83" s="95" t="s">
        <v>823</v>
      </c>
      <c r="B83" s="95"/>
      <c r="C83" s="95"/>
      <c r="D83" s="30" t="s">
        <v>51</v>
      </c>
    </row>
    <row r="85" spans="1:4" x14ac:dyDescent="0.2">
      <c r="A85" s="14" t="s">
        <v>801</v>
      </c>
    </row>
    <row r="86" spans="1:4" x14ac:dyDescent="0.2">
      <c r="A86" s="52"/>
    </row>
    <row r="87" spans="1:4" x14ac:dyDescent="0.2">
      <c r="A87" s="53" t="s">
        <v>796</v>
      </c>
    </row>
    <row r="88" spans="1:4" x14ac:dyDescent="0.2">
      <c r="A88" s="54"/>
    </row>
    <row r="89" spans="1:4" x14ac:dyDescent="0.2">
      <c r="A89" s="55"/>
    </row>
    <row r="90" spans="1:4" x14ac:dyDescent="0.2">
      <c r="A90" s="55"/>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3" t="s">
        <v>802</v>
      </c>
    </row>
    <row r="102" spans="1:1" x14ac:dyDescent="0.2">
      <c r="A102" s="55"/>
    </row>
    <row r="103" spans="1:1" x14ac:dyDescent="0.2">
      <c r="A103" s="53" t="s">
        <v>824</v>
      </c>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8" spans="1:1" x14ac:dyDescent="0.2">
      <c r="A118" s="14" t="s">
        <v>803</v>
      </c>
    </row>
    <row r="120" spans="1:1" x14ac:dyDescent="0.2">
      <c r="A120" s="53" t="s">
        <v>825</v>
      </c>
    </row>
  </sheetData>
  <mergeCells count="5">
    <mergeCell ref="A1:F1"/>
    <mergeCell ref="A75:B75"/>
    <mergeCell ref="A76:B76"/>
    <mergeCell ref="A77:B77"/>
    <mergeCell ref="A83:C83"/>
  </mergeCells>
  <conditionalFormatting sqref="F2:F3 F223:F65536">
    <cfRule type="cellIs" dxfId="56" priority="2" stopIfTrue="1" operator="between">
      <formula>0.009</formula>
      <formula>-0.009</formula>
    </cfRule>
  </conditionalFormatting>
  <conditionalFormatting sqref="F5:F136">
    <cfRule type="cellIs" dxfId="55" priority="1"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21"/>
  <sheetViews>
    <sheetView workbookViewId="0">
      <selection sqref="A1:F1"/>
    </sheetView>
  </sheetViews>
  <sheetFormatPr defaultColWidth="9.140625" defaultRowHeight="11.25" x14ac:dyDescent="0.2"/>
  <cols>
    <col min="1" max="1" width="40.5703125" style="7" bestFit="1" customWidth="1"/>
    <col min="2" max="2" width="36.28515625" style="7" bestFit="1" customWidth="1"/>
    <col min="3" max="3" width="24.710937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88" t="s">
        <v>12</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111</v>
      </c>
      <c r="B7" s="21" t="s">
        <v>110</v>
      </c>
      <c r="C7" s="21" t="s">
        <v>112</v>
      </c>
      <c r="D7" s="24">
        <v>3800000</v>
      </c>
      <c r="E7" s="22">
        <v>12752.8</v>
      </c>
      <c r="F7" s="23">
        <v>6.0982229840137796</v>
      </c>
    </row>
    <row r="8" spans="1:6" x14ac:dyDescent="0.2">
      <c r="A8" s="21" t="s">
        <v>329</v>
      </c>
      <c r="B8" s="21" t="s">
        <v>328</v>
      </c>
      <c r="C8" s="21" t="s">
        <v>112</v>
      </c>
      <c r="D8" s="24">
        <v>14000000</v>
      </c>
      <c r="E8" s="22">
        <v>12341</v>
      </c>
      <c r="F8" s="23">
        <v>5.9013055835356996</v>
      </c>
    </row>
    <row r="9" spans="1:6" x14ac:dyDescent="0.2">
      <c r="A9" s="21" t="s">
        <v>291</v>
      </c>
      <c r="B9" s="21" t="s">
        <v>290</v>
      </c>
      <c r="C9" s="21" t="s">
        <v>112</v>
      </c>
      <c r="D9" s="24">
        <v>3800000</v>
      </c>
      <c r="E9" s="22">
        <v>10748.3</v>
      </c>
      <c r="F9" s="23">
        <v>5.1396971723131699</v>
      </c>
    </row>
    <row r="10" spans="1:6" x14ac:dyDescent="0.2">
      <c r="A10" s="21" t="s">
        <v>284</v>
      </c>
      <c r="B10" s="21" t="s">
        <v>283</v>
      </c>
      <c r="C10" s="21" t="s">
        <v>285</v>
      </c>
      <c r="D10" s="24">
        <v>2200000</v>
      </c>
      <c r="E10" s="22">
        <v>9607.4</v>
      </c>
      <c r="F10" s="23">
        <v>4.5941336409740599</v>
      </c>
    </row>
    <row r="11" spans="1:6" x14ac:dyDescent="0.2">
      <c r="A11" s="21" t="s">
        <v>119</v>
      </c>
      <c r="B11" s="21" t="s">
        <v>118</v>
      </c>
      <c r="C11" s="21" t="s">
        <v>120</v>
      </c>
      <c r="D11" s="24">
        <v>5250000</v>
      </c>
      <c r="E11" s="22">
        <v>9568.125</v>
      </c>
      <c r="F11" s="23">
        <v>4.5753528471329297</v>
      </c>
    </row>
    <row r="12" spans="1:6" x14ac:dyDescent="0.2">
      <c r="A12" s="21" t="s">
        <v>131</v>
      </c>
      <c r="B12" s="21" t="s">
        <v>130</v>
      </c>
      <c r="C12" s="21" t="s">
        <v>132</v>
      </c>
      <c r="D12" s="24">
        <v>3500000</v>
      </c>
      <c r="E12" s="22">
        <v>9261</v>
      </c>
      <c r="F12" s="23">
        <v>4.4284896693237297</v>
      </c>
    </row>
    <row r="13" spans="1:6" x14ac:dyDescent="0.2">
      <c r="A13" s="21" t="s">
        <v>98</v>
      </c>
      <c r="B13" s="21" t="s">
        <v>97</v>
      </c>
      <c r="C13" s="21" t="s">
        <v>82</v>
      </c>
      <c r="D13" s="24">
        <v>530000</v>
      </c>
      <c r="E13" s="22">
        <v>8818.4050000000007</v>
      </c>
      <c r="F13" s="23">
        <v>4.2168465006384501</v>
      </c>
    </row>
    <row r="14" spans="1:6" x14ac:dyDescent="0.2">
      <c r="A14" s="21" t="s">
        <v>81</v>
      </c>
      <c r="B14" s="21" t="s">
        <v>80</v>
      </c>
      <c r="C14" s="21" t="s">
        <v>82</v>
      </c>
      <c r="D14" s="24">
        <v>500000</v>
      </c>
      <c r="E14" s="22">
        <v>8369.5</v>
      </c>
      <c r="F14" s="23">
        <v>4.0021859720769903</v>
      </c>
    </row>
    <row r="15" spans="1:6" x14ac:dyDescent="0.2">
      <c r="A15" s="21" t="s">
        <v>221</v>
      </c>
      <c r="B15" s="21" t="s">
        <v>220</v>
      </c>
      <c r="C15" s="21" t="s">
        <v>91</v>
      </c>
      <c r="D15" s="24">
        <v>1500000</v>
      </c>
      <c r="E15" s="22">
        <v>7641</v>
      </c>
      <c r="F15" s="23">
        <v>3.6538267534070399</v>
      </c>
    </row>
    <row r="16" spans="1:6" x14ac:dyDescent="0.2">
      <c r="A16" s="21" t="s">
        <v>319</v>
      </c>
      <c r="B16" s="21" t="s">
        <v>318</v>
      </c>
      <c r="C16" s="21" t="s">
        <v>120</v>
      </c>
      <c r="D16" s="24">
        <v>2400000</v>
      </c>
      <c r="E16" s="22">
        <v>6562.8</v>
      </c>
      <c r="F16" s="23">
        <v>3.1382455460358298</v>
      </c>
    </row>
    <row r="17" spans="1:6" x14ac:dyDescent="0.2">
      <c r="A17" s="21" t="s">
        <v>287</v>
      </c>
      <c r="B17" s="21" t="s">
        <v>286</v>
      </c>
      <c r="C17" s="21" t="s">
        <v>217</v>
      </c>
      <c r="D17" s="24">
        <v>1500000</v>
      </c>
      <c r="E17" s="22">
        <v>6094.5</v>
      </c>
      <c r="F17" s="23">
        <v>2.9143105808976899</v>
      </c>
    </row>
    <row r="18" spans="1:6" x14ac:dyDescent="0.2">
      <c r="A18" s="21" t="s">
        <v>79</v>
      </c>
      <c r="B18" s="21" t="s">
        <v>78</v>
      </c>
      <c r="C18" s="21" t="s">
        <v>77</v>
      </c>
      <c r="D18" s="24">
        <v>420000</v>
      </c>
      <c r="E18" s="22">
        <v>5894.28</v>
      </c>
      <c r="F18" s="23">
        <v>2.8185679827342001</v>
      </c>
    </row>
    <row r="19" spans="1:6" x14ac:dyDescent="0.2">
      <c r="A19" s="21" t="s">
        <v>302</v>
      </c>
      <c r="B19" s="21" t="s">
        <v>301</v>
      </c>
      <c r="C19" s="21" t="s">
        <v>91</v>
      </c>
      <c r="D19" s="24">
        <v>2700000</v>
      </c>
      <c r="E19" s="22">
        <v>5626.8</v>
      </c>
      <c r="F19" s="23">
        <v>2.69066252795063</v>
      </c>
    </row>
    <row r="20" spans="1:6" x14ac:dyDescent="0.2">
      <c r="A20" s="21" t="s">
        <v>331</v>
      </c>
      <c r="B20" s="21" t="s">
        <v>330</v>
      </c>
      <c r="C20" s="21" t="s">
        <v>82</v>
      </c>
      <c r="D20" s="24">
        <v>118847</v>
      </c>
      <c r="E20" s="22">
        <v>4866.9034970000002</v>
      </c>
      <c r="F20" s="23">
        <v>2.3272899101673699</v>
      </c>
    </row>
    <row r="21" spans="1:6" x14ac:dyDescent="0.2">
      <c r="A21" s="21" t="s">
        <v>145</v>
      </c>
      <c r="B21" s="21" t="s">
        <v>144</v>
      </c>
      <c r="C21" s="21" t="s">
        <v>82</v>
      </c>
      <c r="D21" s="24">
        <v>350000</v>
      </c>
      <c r="E21" s="22">
        <v>4458.4750000000004</v>
      </c>
      <c r="F21" s="23">
        <v>2.13198471854423</v>
      </c>
    </row>
    <row r="22" spans="1:6" x14ac:dyDescent="0.2">
      <c r="A22" s="21" t="s">
        <v>243</v>
      </c>
      <c r="B22" s="21" t="s">
        <v>242</v>
      </c>
      <c r="C22" s="21" t="s">
        <v>91</v>
      </c>
      <c r="D22" s="24">
        <v>2550000</v>
      </c>
      <c r="E22" s="22">
        <v>4221.5249999999996</v>
      </c>
      <c r="F22" s="23">
        <v>2.0186783124167902</v>
      </c>
    </row>
    <row r="23" spans="1:6" x14ac:dyDescent="0.2">
      <c r="A23" s="21" t="s">
        <v>114</v>
      </c>
      <c r="B23" s="21" t="s">
        <v>113</v>
      </c>
      <c r="C23" s="21" t="s">
        <v>115</v>
      </c>
      <c r="D23" s="24">
        <v>1700000</v>
      </c>
      <c r="E23" s="22">
        <v>3486.7</v>
      </c>
      <c r="F23" s="23">
        <v>1.66729456106587</v>
      </c>
    </row>
    <row r="24" spans="1:6" x14ac:dyDescent="0.2">
      <c r="A24" s="21" t="s">
        <v>216</v>
      </c>
      <c r="B24" s="21" t="s">
        <v>215</v>
      </c>
      <c r="C24" s="21" t="s">
        <v>217</v>
      </c>
      <c r="D24" s="24">
        <v>120000</v>
      </c>
      <c r="E24" s="22">
        <v>2894.76</v>
      </c>
      <c r="F24" s="23">
        <v>1.3842365570858</v>
      </c>
    </row>
    <row r="25" spans="1:6" x14ac:dyDescent="0.2">
      <c r="A25" s="21" t="s">
        <v>312</v>
      </c>
      <c r="B25" s="21" t="s">
        <v>311</v>
      </c>
      <c r="C25" s="21" t="s">
        <v>148</v>
      </c>
      <c r="D25" s="24">
        <v>115000</v>
      </c>
      <c r="E25" s="22">
        <v>2893.5149999999999</v>
      </c>
      <c r="F25" s="23">
        <v>1.3836412142893</v>
      </c>
    </row>
    <row r="26" spans="1:6" x14ac:dyDescent="0.2">
      <c r="A26" s="21" t="s">
        <v>333</v>
      </c>
      <c r="B26" s="21" t="s">
        <v>332</v>
      </c>
      <c r="C26" s="21" t="s">
        <v>112</v>
      </c>
      <c r="D26" s="24">
        <v>2000000</v>
      </c>
      <c r="E26" s="22">
        <v>2537</v>
      </c>
      <c r="F26" s="23">
        <v>1.2131603812843399</v>
      </c>
    </row>
    <row r="27" spans="1:6" x14ac:dyDescent="0.2">
      <c r="A27" s="21" t="s">
        <v>335</v>
      </c>
      <c r="B27" s="21" t="s">
        <v>334</v>
      </c>
      <c r="C27" s="21" t="s">
        <v>294</v>
      </c>
      <c r="D27" s="24">
        <v>100000</v>
      </c>
      <c r="E27" s="22">
        <v>2526.75</v>
      </c>
      <c r="F27" s="23">
        <v>1.2082589646867199</v>
      </c>
    </row>
    <row r="28" spans="1:6" x14ac:dyDescent="0.2">
      <c r="A28" s="21" t="s">
        <v>337</v>
      </c>
      <c r="B28" s="21" t="s">
        <v>336</v>
      </c>
      <c r="C28" s="21" t="s">
        <v>163</v>
      </c>
      <c r="D28" s="24">
        <v>335961</v>
      </c>
      <c r="E28" s="22">
        <v>2415.3916100000001</v>
      </c>
      <c r="F28" s="23">
        <v>1.1550088319032701</v>
      </c>
    </row>
    <row r="29" spans="1:6" x14ac:dyDescent="0.2">
      <c r="A29" s="21" t="s">
        <v>298</v>
      </c>
      <c r="B29" s="21" t="s">
        <v>297</v>
      </c>
      <c r="C29" s="21" t="s">
        <v>120</v>
      </c>
      <c r="D29" s="24">
        <v>650000</v>
      </c>
      <c r="E29" s="22">
        <v>2397.85</v>
      </c>
      <c r="F29" s="23">
        <v>1.14662066230298</v>
      </c>
    </row>
    <row r="30" spans="1:6" x14ac:dyDescent="0.2">
      <c r="A30" s="21" t="s">
        <v>289</v>
      </c>
      <c r="B30" s="21" t="s">
        <v>288</v>
      </c>
      <c r="C30" s="21" t="s">
        <v>166</v>
      </c>
      <c r="D30" s="24">
        <v>100000</v>
      </c>
      <c r="E30" s="22">
        <v>2191.4</v>
      </c>
      <c r="F30" s="23">
        <v>1.04789895922212</v>
      </c>
    </row>
    <row r="31" spans="1:6" x14ac:dyDescent="0.2">
      <c r="A31" s="21" t="s">
        <v>339</v>
      </c>
      <c r="B31" s="21" t="s">
        <v>338</v>
      </c>
      <c r="C31" s="21" t="s">
        <v>305</v>
      </c>
      <c r="D31" s="24">
        <v>579157</v>
      </c>
      <c r="E31" s="22">
        <v>2033.1306489999999</v>
      </c>
      <c r="F31" s="23">
        <v>0.97221661542835003</v>
      </c>
    </row>
    <row r="32" spans="1:6" x14ac:dyDescent="0.2">
      <c r="A32" s="21" t="s">
        <v>341</v>
      </c>
      <c r="B32" s="21" t="s">
        <v>340</v>
      </c>
      <c r="C32" s="21" t="s">
        <v>305</v>
      </c>
      <c r="D32" s="24">
        <v>500000</v>
      </c>
      <c r="E32" s="22">
        <v>1239.75</v>
      </c>
      <c r="F32" s="23">
        <v>0.59283231481957599</v>
      </c>
    </row>
    <row r="33" spans="1:9" x14ac:dyDescent="0.2">
      <c r="A33" s="21" t="s">
        <v>343</v>
      </c>
      <c r="B33" s="21" t="s">
        <v>342</v>
      </c>
      <c r="C33" s="21" t="s">
        <v>103</v>
      </c>
      <c r="D33" s="24">
        <v>500000</v>
      </c>
      <c r="E33" s="22">
        <v>1091.5</v>
      </c>
      <c r="F33" s="23">
        <v>0.521941094273496</v>
      </c>
    </row>
    <row r="34" spans="1:9" x14ac:dyDescent="0.2">
      <c r="A34" s="21" t="s">
        <v>320</v>
      </c>
      <c r="B34" s="21" t="s">
        <v>839</v>
      </c>
      <c r="C34" s="21" t="s">
        <v>166</v>
      </c>
      <c r="D34" s="24">
        <v>3351</v>
      </c>
      <c r="E34" s="22">
        <v>31.8596325</v>
      </c>
      <c r="F34" s="23">
        <v>1.52348616126445E-2</v>
      </c>
    </row>
    <row r="35" spans="1:9" x14ac:dyDescent="0.2">
      <c r="A35" s="20" t="s">
        <v>29</v>
      </c>
      <c r="B35" s="20"/>
      <c r="C35" s="20"/>
      <c r="D35" s="20"/>
      <c r="E35" s="25">
        <f>SUM(E7:E34)</f>
        <v>152572.42038850003</v>
      </c>
      <c r="F35" s="26">
        <f>SUM(F7:F34)</f>
        <v>72.958145720137068</v>
      </c>
      <c r="G35" s="14"/>
      <c r="H35" s="14"/>
      <c r="I35" s="14"/>
    </row>
    <row r="36" spans="1:9" x14ac:dyDescent="0.2">
      <c r="A36" s="21"/>
      <c r="B36" s="21"/>
      <c r="C36" s="21"/>
      <c r="D36" s="21"/>
      <c r="E36" s="22"/>
      <c r="F36" s="23"/>
    </row>
    <row r="37" spans="1:9" x14ac:dyDescent="0.2">
      <c r="A37" s="20" t="s">
        <v>321</v>
      </c>
      <c r="B37" s="21"/>
      <c r="C37" s="21"/>
      <c r="D37" s="21"/>
      <c r="E37" s="22"/>
      <c r="F37" s="23"/>
    </row>
    <row r="38" spans="1:9" x14ac:dyDescent="0.2">
      <c r="A38" s="21" t="s">
        <v>345</v>
      </c>
      <c r="B38" s="21" t="s">
        <v>344</v>
      </c>
      <c r="C38" s="21" t="s">
        <v>441</v>
      </c>
      <c r="D38" s="24">
        <v>1900000</v>
      </c>
      <c r="E38" s="22">
        <v>7102.2</v>
      </c>
      <c r="F38" s="23">
        <v>3.39617960581697</v>
      </c>
    </row>
    <row r="39" spans="1:9" x14ac:dyDescent="0.2">
      <c r="A39" s="21" t="s">
        <v>323</v>
      </c>
      <c r="B39" s="21" t="s">
        <v>322</v>
      </c>
      <c r="C39" s="21" t="s">
        <v>441</v>
      </c>
      <c r="D39" s="24">
        <v>2350000</v>
      </c>
      <c r="E39" s="22">
        <v>5951.375</v>
      </c>
      <c r="F39" s="23">
        <v>2.8458700686504201</v>
      </c>
    </row>
    <row r="40" spans="1:9" x14ac:dyDescent="0.2">
      <c r="A40" s="20" t="s">
        <v>29</v>
      </c>
      <c r="B40" s="20"/>
      <c r="C40" s="20"/>
      <c r="D40" s="20"/>
      <c r="E40" s="25">
        <f>SUM(E37:E39)</f>
        <v>13053.575000000001</v>
      </c>
      <c r="F40" s="26">
        <f>SUM(F37:F39)</f>
        <v>6.2420496744673901</v>
      </c>
      <c r="G40" s="14"/>
      <c r="H40" s="14"/>
      <c r="I40" s="14"/>
    </row>
    <row r="41" spans="1:9" x14ac:dyDescent="0.2">
      <c r="A41" s="21"/>
      <c r="B41" s="21"/>
      <c r="C41" s="21"/>
      <c r="D41" s="21"/>
      <c r="E41" s="22"/>
      <c r="F41" s="23"/>
    </row>
    <row r="42" spans="1:9" x14ac:dyDescent="0.2">
      <c r="A42" s="20" t="s">
        <v>324</v>
      </c>
      <c r="B42" s="21"/>
      <c r="C42" s="21"/>
      <c r="D42" s="21"/>
      <c r="E42" s="22"/>
      <c r="F42" s="23"/>
    </row>
    <row r="43" spans="1:9" x14ac:dyDescent="0.2">
      <c r="A43" s="21" t="s">
        <v>347</v>
      </c>
      <c r="B43" s="21" t="s">
        <v>346</v>
      </c>
      <c r="C43" s="21" t="s">
        <v>348</v>
      </c>
      <c r="D43" s="24">
        <v>155000</v>
      </c>
      <c r="E43" s="22">
        <v>4630.9766579999996</v>
      </c>
      <c r="F43" s="23">
        <v>2.2144727663138202</v>
      </c>
    </row>
    <row r="44" spans="1:9" x14ac:dyDescent="0.2">
      <c r="A44" s="21" t="s">
        <v>350</v>
      </c>
      <c r="B44" s="21" t="s">
        <v>349</v>
      </c>
      <c r="C44" s="21" t="s">
        <v>351</v>
      </c>
      <c r="D44" s="24">
        <v>86900</v>
      </c>
      <c r="E44" s="22">
        <v>3528.0930709999998</v>
      </c>
      <c r="F44" s="23">
        <v>1.68708818889279</v>
      </c>
    </row>
    <row r="45" spans="1:9" x14ac:dyDescent="0.2">
      <c r="A45" s="21" t="s">
        <v>353</v>
      </c>
      <c r="B45" s="21" t="s">
        <v>352</v>
      </c>
      <c r="C45" s="21" t="s">
        <v>348</v>
      </c>
      <c r="D45" s="24">
        <v>187038</v>
      </c>
      <c r="E45" s="22">
        <v>2946.0517030000001</v>
      </c>
      <c r="F45" s="23">
        <v>1.40876358190574</v>
      </c>
    </row>
    <row r="46" spans="1:9" x14ac:dyDescent="0.2">
      <c r="A46" s="21" t="s">
        <v>355</v>
      </c>
      <c r="B46" s="21" t="s">
        <v>354</v>
      </c>
      <c r="C46" s="21" t="s">
        <v>94</v>
      </c>
      <c r="D46" s="24">
        <v>12220</v>
      </c>
      <c r="E46" s="22">
        <v>1900.9537809999999</v>
      </c>
      <c r="F46" s="23">
        <v>0.90901135741500705</v>
      </c>
    </row>
    <row r="47" spans="1:9" x14ac:dyDescent="0.2">
      <c r="A47" s="21" t="s">
        <v>326</v>
      </c>
      <c r="B47" s="21" t="s">
        <v>325</v>
      </c>
      <c r="C47" s="21" t="s">
        <v>154</v>
      </c>
      <c r="D47" s="24">
        <v>25300</v>
      </c>
      <c r="E47" s="22">
        <v>1657.4777200000001</v>
      </c>
      <c r="F47" s="23">
        <v>0.79258427385317498</v>
      </c>
    </row>
    <row r="48" spans="1:9" x14ac:dyDescent="0.2">
      <c r="A48" s="21" t="s">
        <v>357</v>
      </c>
      <c r="B48" s="21" t="s">
        <v>356</v>
      </c>
      <c r="C48" s="21" t="s">
        <v>348</v>
      </c>
      <c r="D48" s="24">
        <v>858000</v>
      </c>
      <c r="E48" s="22">
        <v>1637.0227299999999</v>
      </c>
      <c r="F48" s="23">
        <v>0.78280296385413295</v>
      </c>
    </row>
    <row r="49" spans="1:9" x14ac:dyDescent="0.2">
      <c r="A49" s="21" t="s">
        <v>359</v>
      </c>
      <c r="B49" s="21" t="s">
        <v>358</v>
      </c>
      <c r="C49" s="21" t="s">
        <v>294</v>
      </c>
      <c r="D49" s="24">
        <v>1316500</v>
      </c>
      <c r="E49" s="22">
        <v>1631.4813899999999</v>
      </c>
      <c r="F49" s="23">
        <v>0.78015316718593197</v>
      </c>
    </row>
    <row r="50" spans="1:9" x14ac:dyDescent="0.2">
      <c r="A50" s="21" t="s">
        <v>361</v>
      </c>
      <c r="B50" s="21" t="s">
        <v>360</v>
      </c>
      <c r="C50" s="21" t="s">
        <v>148</v>
      </c>
      <c r="D50" s="24">
        <v>65000</v>
      </c>
      <c r="E50" s="22">
        <v>1550.019646</v>
      </c>
      <c r="F50" s="23">
        <v>0.74119922141883399</v>
      </c>
    </row>
    <row r="51" spans="1:9" x14ac:dyDescent="0.2">
      <c r="A51" s="21" t="s">
        <v>363</v>
      </c>
      <c r="B51" s="21" t="s">
        <v>362</v>
      </c>
      <c r="C51" s="21" t="s">
        <v>106</v>
      </c>
      <c r="D51" s="24">
        <v>43300</v>
      </c>
      <c r="E51" s="22">
        <v>1417.0694430000001</v>
      </c>
      <c r="F51" s="23">
        <v>0.67762416467334297</v>
      </c>
    </row>
    <row r="52" spans="1:9" x14ac:dyDescent="0.2">
      <c r="A52" s="21" t="s">
        <v>365</v>
      </c>
      <c r="B52" s="21" t="s">
        <v>364</v>
      </c>
      <c r="C52" s="21" t="s">
        <v>123</v>
      </c>
      <c r="D52" s="24">
        <v>4177000</v>
      </c>
      <c r="E52" s="22">
        <v>1300.8692699999999</v>
      </c>
      <c r="F52" s="23">
        <v>0.62205875427445201</v>
      </c>
    </row>
    <row r="53" spans="1:9" x14ac:dyDescent="0.2">
      <c r="A53" s="21" t="s">
        <v>367</v>
      </c>
      <c r="B53" s="21" t="s">
        <v>366</v>
      </c>
      <c r="C53" s="21" t="s">
        <v>148</v>
      </c>
      <c r="D53" s="24">
        <v>2297307</v>
      </c>
      <c r="E53" s="22">
        <v>1053.615937</v>
      </c>
      <c r="F53" s="23">
        <v>0.503825428402909</v>
      </c>
    </row>
    <row r="54" spans="1:9" x14ac:dyDescent="0.2">
      <c r="A54" s="21" t="s">
        <v>369</v>
      </c>
      <c r="B54" s="21" t="s">
        <v>368</v>
      </c>
      <c r="C54" s="21" t="s">
        <v>370</v>
      </c>
      <c r="D54" s="24">
        <v>1575983</v>
      </c>
      <c r="E54" s="22">
        <v>794.57314050000002</v>
      </c>
      <c r="F54" s="23">
        <v>0.379954534523957</v>
      </c>
    </row>
    <row r="55" spans="1:9" x14ac:dyDescent="0.2">
      <c r="A55" s="21" t="s">
        <v>372</v>
      </c>
      <c r="B55" s="21" t="s">
        <v>371</v>
      </c>
      <c r="C55" s="21" t="s">
        <v>370</v>
      </c>
      <c r="D55" s="24">
        <v>244000</v>
      </c>
      <c r="E55" s="22">
        <v>658.66273550000005</v>
      </c>
      <c r="F55" s="23">
        <v>0.31496394770869901</v>
      </c>
    </row>
    <row r="56" spans="1:9" x14ac:dyDescent="0.2">
      <c r="A56" s="20" t="s">
        <v>29</v>
      </c>
      <c r="B56" s="20"/>
      <c r="C56" s="20"/>
      <c r="D56" s="20"/>
      <c r="E56" s="25">
        <f>SUM(E42:E55)</f>
        <v>24706.867225000002</v>
      </c>
      <c r="F56" s="26">
        <f>SUM(F42:F55)</f>
        <v>11.81450235042279</v>
      </c>
      <c r="G56" s="14"/>
      <c r="H56" s="14"/>
      <c r="I56" s="14"/>
    </row>
    <row r="57" spans="1:9" x14ac:dyDescent="0.2">
      <c r="A57" s="21"/>
      <c r="B57" s="21"/>
      <c r="C57" s="21"/>
      <c r="D57" s="21"/>
      <c r="E57" s="22"/>
      <c r="F57" s="23"/>
    </row>
    <row r="58" spans="1:9" x14ac:dyDescent="0.2">
      <c r="A58" s="20" t="s">
        <v>826</v>
      </c>
      <c r="B58" s="21"/>
      <c r="C58" s="21"/>
      <c r="D58" s="21"/>
      <c r="E58" s="22"/>
      <c r="F58" s="23"/>
    </row>
    <row r="59" spans="1:9" x14ac:dyDescent="0.2">
      <c r="A59" s="21" t="s">
        <v>375</v>
      </c>
      <c r="B59" s="21" t="s">
        <v>374</v>
      </c>
      <c r="C59" s="21" t="s">
        <v>376</v>
      </c>
      <c r="D59" s="24">
        <v>3408000</v>
      </c>
      <c r="E59" s="22">
        <v>3367.2625389999998</v>
      </c>
      <c r="F59" s="23">
        <v>1.61018112167825</v>
      </c>
    </row>
    <row r="60" spans="1:9" x14ac:dyDescent="0.2">
      <c r="A60" s="20" t="s">
        <v>29</v>
      </c>
      <c r="B60" s="20"/>
      <c r="C60" s="20"/>
      <c r="D60" s="20"/>
      <c r="E60" s="25">
        <f>SUM(E59:E59)</f>
        <v>3367.2625389999998</v>
      </c>
      <c r="F60" s="26">
        <f>SUM(F59:F59)</f>
        <v>1.61018112167825</v>
      </c>
      <c r="G60" s="14"/>
      <c r="H60" s="14"/>
      <c r="I60" s="14"/>
    </row>
    <row r="61" spans="1:9" x14ac:dyDescent="0.2">
      <c r="A61" s="21"/>
      <c r="B61" s="21"/>
      <c r="C61" s="21"/>
      <c r="D61" s="21"/>
      <c r="E61" s="22"/>
      <c r="F61" s="23"/>
    </row>
    <row r="62" spans="1:9" x14ac:dyDescent="0.2">
      <c r="A62" s="20" t="s">
        <v>35</v>
      </c>
      <c r="B62" s="20"/>
      <c r="C62" s="20"/>
      <c r="D62" s="20"/>
      <c r="E62" s="25">
        <f>E35+E40+E56+E60</f>
        <v>193700.12515250003</v>
      </c>
      <c r="F62" s="26">
        <f>F35+F40+F56+F60</f>
        <v>92.624878866705501</v>
      </c>
      <c r="G62" s="14"/>
      <c r="H62" s="14"/>
      <c r="I62" s="14"/>
    </row>
    <row r="63" spans="1:9" x14ac:dyDescent="0.2">
      <c r="A63" s="20"/>
      <c r="B63" s="20"/>
      <c r="C63" s="20"/>
      <c r="D63" s="20"/>
      <c r="E63" s="25"/>
      <c r="F63" s="26"/>
      <c r="G63" s="14"/>
      <c r="H63" s="14"/>
      <c r="I63" s="14"/>
    </row>
    <row r="64" spans="1:9" x14ac:dyDescent="0.2">
      <c r="A64" s="20" t="s">
        <v>37</v>
      </c>
      <c r="B64" s="20"/>
      <c r="C64" s="20"/>
      <c r="D64" s="20"/>
      <c r="E64" s="25">
        <f>E66-(E35+E40+E56+E60)</f>
        <v>15423.090469999966</v>
      </c>
      <c r="F64" s="26">
        <f>F66-(F35+F40+F56+F60)</f>
        <v>7.375121133294499</v>
      </c>
      <c r="G64" s="14"/>
      <c r="H64" s="14"/>
      <c r="I64" s="14"/>
    </row>
    <row r="65" spans="1:9" x14ac:dyDescent="0.2">
      <c r="A65" s="20"/>
      <c r="B65" s="20"/>
      <c r="C65" s="20"/>
      <c r="D65" s="20"/>
      <c r="E65" s="25"/>
      <c r="F65" s="26"/>
      <c r="G65" s="14"/>
      <c r="H65" s="14"/>
      <c r="I65" s="14"/>
    </row>
    <row r="66" spans="1:9" x14ac:dyDescent="0.2">
      <c r="A66" s="27" t="s">
        <v>36</v>
      </c>
      <c r="B66" s="27"/>
      <c r="C66" s="27"/>
      <c r="D66" s="27"/>
      <c r="E66" s="28">
        <v>209123.21562249999</v>
      </c>
      <c r="F66" s="29">
        <v>100</v>
      </c>
      <c r="G66" s="14"/>
      <c r="H66" s="14"/>
      <c r="I66" s="14"/>
    </row>
    <row r="68" spans="1:9" x14ac:dyDescent="0.2">
      <c r="A68" s="14" t="s">
        <v>40</v>
      </c>
    </row>
    <row r="69" spans="1:9" x14ac:dyDescent="0.2">
      <c r="A69" s="14" t="s">
        <v>41</v>
      </c>
    </row>
    <row r="70" spans="1:9" x14ac:dyDescent="0.2">
      <c r="A70" s="14" t="s">
        <v>42</v>
      </c>
      <c r="B70" s="14"/>
      <c r="C70" s="30" t="s">
        <v>44</v>
      </c>
      <c r="D70" s="14" t="s">
        <v>43</v>
      </c>
    </row>
    <row r="71" spans="1:9" x14ac:dyDescent="0.2">
      <c r="A71" s="7" t="s">
        <v>64</v>
      </c>
      <c r="C71" s="31">
        <v>96.296400000000006</v>
      </c>
      <c r="D71" s="31">
        <v>125.9594</v>
      </c>
    </row>
    <row r="72" spans="1:9" x14ac:dyDescent="0.2">
      <c r="A72" s="7" t="s">
        <v>70</v>
      </c>
      <c r="C72" s="31">
        <v>21.319500000000001</v>
      </c>
      <c r="D72" s="31">
        <v>26.745699999999999</v>
      </c>
    </row>
    <row r="73" spans="1:9" x14ac:dyDescent="0.2">
      <c r="A73" s="7" t="s">
        <v>65</v>
      </c>
      <c r="C73" s="31">
        <v>103.7792</v>
      </c>
      <c r="D73" s="31">
        <v>136.27930000000001</v>
      </c>
    </row>
    <row r="74" spans="1:9" x14ac:dyDescent="0.2">
      <c r="A74" s="7" t="s">
        <v>71</v>
      </c>
      <c r="C74" s="31">
        <v>23.698</v>
      </c>
      <c r="D74" s="31">
        <v>29.906500000000001</v>
      </c>
    </row>
    <row r="76" spans="1:9" x14ac:dyDescent="0.2">
      <c r="A76" s="14" t="s">
        <v>45</v>
      </c>
    </row>
    <row r="77" spans="1:9" x14ac:dyDescent="0.2">
      <c r="A77" s="90" t="s">
        <v>46</v>
      </c>
      <c r="B77" s="91"/>
      <c r="C77" s="32" t="s">
        <v>47</v>
      </c>
    </row>
    <row r="78" spans="1:9" x14ac:dyDescent="0.2">
      <c r="A78" s="86" t="s">
        <v>70</v>
      </c>
      <c r="B78" s="87"/>
      <c r="C78" s="33">
        <v>0.9</v>
      </c>
    </row>
    <row r="79" spans="1:9" x14ac:dyDescent="0.2">
      <c r="A79" s="86" t="s">
        <v>71</v>
      </c>
      <c r="B79" s="87"/>
      <c r="C79" s="33">
        <v>0.95</v>
      </c>
    </row>
    <row r="80" spans="1:9" x14ac:dyDescent="0.2">
      <c r="A80" s="7" t="s">
        <v>48</v>
      </c>
    </row>
    <row r="81" spans="1:4" x14ac:dyDescent="0.2">
      <c r="A81" s="7" t="s">
        <v>49</v>
      </c>
    </row>
    <row r="83" spans="1:4" x14ac:dyDescent="0.2">
      <c r="A83" s="14" t="s">
        <v>276</v>
      </c>
      <c r="D83" s="49">
        <v>1.24E-2</v>
      </c>
    </row>
    <row r="85" spans="1:4" x14ac:dyDescent="0.2">
      <c r="A85" s="95" t="s">
        <v>823</v>
      </c>
      <c r="B85" s="95"/>
      <c r="C85" s="95"/>
      <c r="D85" s="30" t="s">
        <v>51</v>
      </c>
    </row>
    <row r="87" spans="1:4" x14ac:dyDescent="0.2">
      <c r="A87" s="14" t="s">
        <v>801</v>
      </c>
    </row>
    <row r="88" spans="1:4" x14ac:dyDescent="0.2">
      <c r="A88" s="52"/>
    </row>
    <row r="89" spans="1:4" x14ac:dyDescent="0.2">
      <c r="A89" s="53" t="s">
        <v>796</v>
      </c>
    </row>
    <row r="90" spans="1:4" x14ac:dyDescent="0.2">
      <c r="A90" s="54"/>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3" t="s">
        <v>804</v>
      </c>
    </row>
    <row r="103" spans="1:1" x14ac:dyDescent="0.2">
      <c r="A103" s="55"/>
    </row>
    <row r="104" spans="1:1" x14ac:dyDescent="0.2">
      <c r="A104" s="53" t="s">
        <v>824</v>
      </c>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9" spans="1:1" x14ac:dyDescent="0.2">
      <c r="A119" s="14" t="s">
        <v>805</v>
      </c>
    </row>
    <row r="121" spans="1:1" x14ac:dyDescent="0.2">
      <c r="A121" s="53" t="s">
        <v>825</v>
      </c>
    </row>
  </sheetData>
  <mergeCells count="5">
    <mergeCell ref="A1:F1"/>
    <mergeCell ref="A77:B77"/>
    <mergeCell ref="A78:B78"/>
    <mergeCell ref="A79:B79"/>
    <mergeCell ref="A85:C85"/>
  </mergeCells>
  <conditionalFormatting sqref="F2:F3 F224:F65536">
    <cfRule type="cellIs" dxfId="54" priority="2" stopIfTrue="1" operator="between">
      <formula>0.009</formula>
      <formula>-0.009</formula>
    </cfRule>
  </conditionalFormatting>
  <conditionalFormatting sqref="F5:F135">
    <cfRule type="cellIs" dxfId="53" priority="1" stopIfTrue="1" operator="between">
      <formula>0.009</formula>
      <formula>-0.009</formula>
    </cfRule>
  </conditionalFormatting>
  <hyperlinks>
    <hyperlink ref="A90"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10"/>
  <sheetViews>
    <sheetView workbookViewId="0">
      <selection sqref="A1:F1"/>
    </sheetView>
  </sheetViews>
  <sheetFormatPr defaultColWidth="9.140625" defaultRowHeight="11.25" x14ac:dyDescent="0.2"/>
  <cols>
    <col min="1" max="1" width="38.7109375" style="7" bestFit="1" customWidth="1"/>
    <col min="2" max="2" width="29.85546875" style="7" bestFit="1" customWidth="1"/>
    <col min="3" max="3" width="24.710937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88" t="s">
        <v>13</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140</v>
      </c>
      <c r="B7" s="21" t="s">
        <v>139</v>
      </c>
      <c r="C7" s="21" t="s">
        <v>141</v>
      </c>
      <c r="D7" s="24">
        <v>1228812</v>
      </c>
      <c r="E7" s="22">
        <v>14345.15129</v>
      </c>
      <c r="F7" s="23">
        <v>10.504472069334801</v>
      </c>
    </row>
    <row r="8" spans="1:6" x14ac:dyDescent="0.2">
      <c r="A8" s="21" t="s">
        <v>108</v>
      </c>
      <c r="B8" s="21" t="s">
        <v>107</v>
      </c>
      <c r="C8" s="21" t="s">
        <v>109</v>
      </c>
      <c r="D8" s="24">
        <v>8244316</v>
      </c>
      <c r="E8" s="22">
        <v>13640.22082</v>
      </c>
      <c r="F8" s="23">
        <v>9.9882751827881506</v>
      </c>
    </row>
    <row r="9" spans="1:6" x14ac:dyDescent="0.2">
      <c r="A9" s="21" t="s">
        <v>174</v>
      </c>
      <c r="B9" s="21" t="s">
        <v>173</v>
      </c>
      <c r="C9" s="21" t="s">
        <v>175</v>
      </c>
      <c r="D9" s="24">
        <v>186127</v>
      </c>
      <c r="E9" s="22">
        <v>5607.2620020000004</v>
      </c>
      <c r="F9" s="23">
        <v>4.10600947279735</v>
      </c>
    </row>
    <row r="10" spans="1:6" x14ac:dyDescent="0.2">
      <c r="A10" s="21" t="s">
        <v>378</v>
      </c>
      <c r="B10" s="21" t="s">
        <v>377</v>
      </c>
      <c r="C10" s="21" t="s">
        <v>109</v>
      </c>
      <c r="D10" s="24">
        <v>198354</v>
      </c>
      <c r="E10" s="22">
        <v>5265.703638</v>
      </c>
      <c r="F10" s="23">
        <v>3.8558977645167398</v>
      </c>
    </row>
    <row r="11" spans="1:6" x14ac:dyDescent="0.2">
      <c r="A11" s="21" t="s">
        <v>98</v>
      </c>
      <c r="B11" s="21" t="s">
        <v>97</v>
      </c>
      <c r="C11" s="21" t="s">
        <v>82</v>
      </c>
      <c r="D11" s="24">
        <v>313470</v>
      </c>
      <c r="E11" s="22">
        <v>5215.6705949999996</v>
      </c>
      <c r="F11" s="23">
        <v>3.8192602490167298</v>
      </c>
    </row>
    <row r="12" spans="1:6" x14ac:dyDescent="0.2">
      <c r="A12" s="21" t="s">
        <v>380</v>
      </c>
      <c r="B12" s="21" t="s">
        <v>379</v>
      </c>
      <c r="C12" s="21" t="s">
        <v>82</v>
      </c>
      <c r="D12" s="24">
        <v>896821</v>
      </c>
      <c r="E12" s="22">
        <v>4928.9282160000002</v>
      </c>
      <c r="F12" s="23">
        <v>3.6092884438814501</v>
      </c>
    </row>
    <row r="13" spans="1:6" x14ac:dyDescent="0.2">
      <c r="A13" s="21" t="s">
        <v>382</v>
      </c>
      <c r="B13" s="21" t="s">
        <v>381</v>
      </c>
      <c r="C13" s="21" t="s">
        <v>82</v>
      </c>
      <c r="D13" s="24">
        <v>183506</v>
      </c>
      <c r="E13" s="22">
        <v>4802.994291</v>
      </c>
      <c r="F13" s="23">
        <v>3.5170712639436901</v>
      </c>
    </row>
    <row r="14" spans="1:6" x14ac:dyDescent="0.2">
      <c r="A14" s="21" t="s">
        <v>384</v>
      </c>
      <c r="B14" s="21" t="s">
        <v>383</v>
      </c>
      <c r="C14" s="21" t="s">
        <v>82</v>
      </c>
      <c r="D14" s="24">
        <v>527428</v>
      </c>
      <c r="E14" s="22">
        <v>4283.2427879999996</v>
      </c>
      <c r="F14" s="23">
        <v>3.13647471003602</v>
      </c>
    </row>
    <row r="15" spans="1:6" x14ac:dyDescent="0.2">
      <c r="A15" s="21" t="s">
        <v>331</v>
      </c>
      <c r="B15" s="21" t="s">
        <v>330</v>
      </c>
      <c r="C15" s="21" t="s">
        <v>82</v>
      </c>
      <c r="D15" s="24">
        <v>98850</v>
      </c>
      <c r="E15" s="22">
        <v>4048.0063500000001</v>
      </c>
      <c r="F15" s="23">
        <v>2.9642189740938401</v>
      </c>
    </row>
    <row r="16" spans="1:6" x14ac:dyDescent="0.2">
      <c r="A16" s="21" t="s">
        <v>386</v>
      </c>
      <c r="B16" s="21" t="s">
        <v>385</v>
      </c>
      <c r="C16" s="21" t="s">
        <v>82</v>
      </c>
      <c r="D16" s="24">
        <v>521163</v>
      </c>
      <c r="E16" s="22">
        <v>4044.7460430000001</v>
      </c>
      <c r="F16" s="23">
        <v>2.9618315608748</v>
      </c>
    </row>
    <row r="17" spans="1:6" x14ac:dyDescent="0.2">
      <c r="A17" s="21" t="s">
        <v>388</v>
      </c>
      <c r="B17" s="21" t="s">
        <v>387</v>
      </c>
      <c r="C17" s="21" t="s">
        <v>82</v>
      </c>
      <c r="D17" s="24">
        <v>60561</v>
      </c>
      <c r="E17" s="22">
        <v>3969.1982210000001</v>
      </c>
      <c r="F17" s="23">
        <v>2.90651043040674</v>
      </c>
    </row>
    <row r="18" spans="1:6" x14ac:dyDescent="0.2">
      <c r="A18" s="21" t="s">
        <v>390</v>
      </c>
      <c r="B18" s="21" t="s">
        <v>389</v>
      </c>
      <c r="C18" s="21" t="s">
        <v>82</v>
      </c>
      <c r="D18" s="24">
        <v>349925</v>
      </c>
      <c r="E18" s="22">
        <v>3870.3454630000001</v>
      </c>
      <c r="F18" s="23">
        <v>2.8341238787144198</v>
      </c>
    </row>
    <row r="19" spans="1:6" x14ac:dyDescent="0.2">
      <c r="A19" s="21" t="s">
        <v>81</v>
      </c>
      <c r="B19" s="21" t="s">
        <v>80</v>
      </c>
      <c r="C19" s="21" t="s">
        <v>82</v>
      </c>
      <c r="D19" s="24">
        <v>225165</v>
      </c>
      <c r="E19" s="22">
        <v>3769.0369350000001</v>
      </c>
      <c r="F19" s="23">
        <v>2.7599390492031999</v>
      </c>
    </row>
    <row r="20" spans="1:6" x14ac:dyDescent="0.2">
      <c r="A20" s="21" t="s">
        <v>145</v>
      </c>
      <c r="B20" s="21" t="s">
        <v>144</v>
      </c>
      <c r="C20" s="21" t="s">
        <v>82</v>
      </c>
      <c r="D20" s="24">
        <v>295236</v>
      </c>
      <c r="E20" s="22">
        <v>3760.8637859999999</v>
      </c>
      <c r="F20" s="23">
        <v>2.7539541269355001</v>
      </c>
    </row>
    <row r="21" spans="1:6" x14ac:dyDescent="0.2">
      <c r="A21" s="21" t="s">
        <v>392</v>
      </c>
      <c r="B21" s="21" t="s">
        <v>391</v>
      </c>
      <c r="C21" s="21" t="s">
        <v>82</v>
      </c>
      <c r="D21" s="24">
        <v>171928</v>
      </c>
      <c r="E21" s="22">
        <v>3106.3091399999998</v>
      </c>
      <c r="F21" s="23">
        <v>2.2746457628924199</v>
      </c>
    </row>
    <row r="22" spans="1:6" x14ac:dyDescent="0.2">
      <c r="A22" s="21" t="s">
        <v>153</v>
      </c>
      <c r="B22" s="21" t="s">
        <v>152</v>
      </c>
      <c r="C22" s="21" t="s">
        <v>154</v>
      </c>
      <c r="D22" s="24">
        <v>237722</v>
      </c>
      <c r="E22" s="22">
        <v>2658.0885429999998</v>
      </c>
      <c r="F22" s="23">
        <v>1.94642888689689</v>
      </c>
    </row>
    <row r="23" spans="1:6" x14ac:dyDescent="0.2">
      <c r="A23" s="21" t="s">
        <v>394</v>
      </c>
      <c r="B23" s="21" t="s">
        <v>393</v>
      </c>
      <c r="C23" s="21" t="s">
        <v>109</v>
      </c>
      <c r="D23" s="24">
        <v>48492</v>
      </c>
      <c r="E23" s="22">
        <v>2554.4373300000002</v>
      </c>
      <c r="F23" s="23">
        <v>1.87052858791084</v>
      </c>
    </row>
    <row r="24" spans="1:6" x14ac:dyDescent="0.2">
      <c r="A24" s="21" t="s">
        <v>105</v>
      </c>
      <c r="B24" s="21" t="s">
        <v>104</v>
      </c>
      <c r="C24" s="21" t="s">
        <v>106</v>
      </c>
      <c r="D24" s="24">
        <v>223112</v>
      </c>
      <c r="E24" s="22">
        <v>2506.3286520000001</v>
      </c>
      <c r="F24" s="23">
        <v>1.8353002202117199</v>
      </c>
    </row>
    <row r="25" spans="1:6" x14ac:dyDescent="0.2">
      <c r="A25" s="21" t="s">
        <v>396</v>
      </c>
      <c r="B25" s="21" t="s">
        <v>395</v>
      </c>
      <c r="C25" s="21" t="s">
        <v>154</v>
      </c>
      <c r="D25" s="24">
        <v>206721</v>
      </c>
      <c r="E25" s="22">
        <v>2239.6153140000001</v>
      </c>
      <c r="F25" s="23">
        <v>1.63999500851325</v>
      </c>
    </row>
    <row r="26" spans="1:6" x14ac:dyDescent="0.2">
      <c r="A26" s="21" t="s">
        <v>398</v>
      </c>
      <c r="B26" s="21" t="s">
        <v>397</v>
      </c>
      <c r="C26" s="21" t="s">
        <v>82</v>
      </c>
      <c r="D26" s="24">
        <v>215401</v>
      </c>
      <c r="E26" s="22">
        <v>2110.0681960000002</v>
      </c>
      <c r="F26" s="23">
        <v>1.54513200880111</v>
      </c>
    </row>
    <row r="27" spans="1:6" x14ac:dyDescent="0.2">
      <c r="A27" s="21" t="s">
        <v>400</v>
      </c>
      <c r="B27" s="21" t="s">
        <v>399</v>
      </c>
      <c r="C27" s="21" t="s">
        <v>175</v>
      </c>
      <c r="D27" s="24">
        <v>927392</v>
      </c>
      <c r="E27" s="22">
        <v>1907.645344</v>
      </c>
      <c r="F27" s="23">
        <v>1.3969045588395801</v>
      </c>
    </row>
    <row r="28" spans="1:6" x14ac:dyDescent="0.2">
      <c r="A28" s="21" t="s">
        <v>402</v>
      </c>
      <c r="B28" s="21" t="s">
        <v>401</v>
      </c>
      <c r="C28" s="21" t="s">
        <v>109</v>
      </c>
      <c r="D28" s="24">
        <v>1151319</v>
      </c>
      <c r="E28" s="22">
        <v>1806.4195110000001</v>
      </c>
      <c r="F28" s="23">
        <v>1.32278028409701</v>
      </c>
    </row>
    <row r="29" spans="1:6" x14ac:dyDescent="0.2">
      <c r="A29" s="21" t="s">
        <v>404</v>
      </c>
      <c r="B29" s="21" t="s">
        <v>403</v>
      </c>
      <c r="C29" s="21" t="s">
        <v>348</v>
      </c>
      <c r="D29" s="24">
        <v>68812</v>
      </c>
      <c r="E29" s="22">
        <v>1169.322316</v>
      </c>
      <c r="F29" s="23">
        <v>0.85625542457920201</v>
      </c>
    </row>
    <row r="30" spans="1:6" x14ac:dyDescent="0.2">
      <c r="A30" s="21" t="s">
        <v>406</v>
      </c>
      <c r="B30" s="21" t="s">
        <v>405</v>
      </c>
      <c r="C30" s="21" t="s">
        <v>82</v>
      </c>
      <c r="D30" s="24">
        <v>12899</v>
      </c>
      <c r="E30" s="22">
        <v>1113.2288470000001</v>
      </c>
      <c r="F30" s="23">
        <v>0.815180062844024</v>
      </c>
    </row>
    <row r="31" spans="1:6" x14ac:dyDescent="0.2">
      <c r="A31" s="21" t="s">
        <v>408</v>
      </c>
      <c r="B31" s="21" t="s">
        <v>407</v>
      </c>
      <c r="C31" s="21" t="s">
        <v>154</v>
      </c>
      <c r="D31" s="24">
        <v>53477</v>
      </c>
      <c r="E31" s="22">
        <v>1083.1231580000001</v>
      </c>
      <c r="F31" s="23">
        <v>0.79313467880900002</v>
      </c>
    </row>
    <row r="32" spans="1:6" x14ac:dyDescent="0.2">
      <c r="A32" s="21" t="s">
        <v>410</v>
      </c>
      <c r="B32" s="21" t="s">
        <v>409</v>
      </c>
      <c r="C32" s="21" t="s">
        <v>141</v>
      </c>
      <c r="D32" s="24">
        <v>263463</v>
      </c>
      <c r="E32" s="22">
        <v>1062.5462789999999</v>
      </c>
      <c r="F32" s="23">
        <v>0.77806692202066596</v>
      </c>
    </row>
    <row r="33" spans="1:9" x14ac:dyDescent="0.2">
      <c r="A33" s="21" t="s">
        <v>412</v>
      </c>
      <c r="B33" s="21" t="s">
        <v>411</v>
      </c>
      <c r="C33" s="21" t="s">
        <v>154</v>
      </c>
      <c r="D33" s="24">
        <v>141513</v>
      </c>
      <c r="E33" s="22">
        <v>836.97863849999999</v>
      </c>
      <c r="F33" s="23">
        <v>0.61289132146567205</v>
      </c>
    </row>
    <row r="34" spans="1:9" x14ac:dyDescent="0.2">
      <c r="A34" s="21" t="s">
        <v>414</v>
      </c>
      <c r="B34" s="21" t="s">
        <v>413</v>
      </c>
      <c r="C34" s="21" t="s">
        <v>175</v>
      </c>
      <c r="D34" s="24">
        <v>570353</v>
      </c>
      <c r="E34" s="22">
        <v>564.36429350000003</v>
      </c>
      <c r="F34" s="23">
        <v>0.41326500070677202</v>
      </c>
    </row>
    <row r="35" spans="1:9" x14ac:dyDescent="0.2">
      <c r="A35" s="21" t="s">
        <v>416</v>
      </c>
      <c r="B35" s="21" t="s">
        <v>415</v>
      </c>
      <c r="C35" s="21" t="s">
        <v>82</v>
      </c>
      <c r="D35" s="24">
        <v>63629</v>
      </c>
      <c r="E35" s="22">
        <v>79.5044355</v>
      </c>
      <c r="F35" s="23">
        <v>5.8218425530315698E-2</v>
      </c>
    </row>
    <row r="36" spans="1:9" x14ac:dyDescent="0.2">
      <c r="A36" s="20" t="s">
        <v>29</v>
      </c>
      <c r="B36" s="20"/>
      <c r="C36" s="20"/>
      <c r="D36" s="20"/>
      <c r="E36" s="25">
        <f>SUM(E7:E35)</f>
        <v>106349.3504355</v>
      </c>
      <c r="F36" s="26">
        <f>SUM(F7:F35)</f>
        <v>77.876054330661887</v>
      </c>
      <c r="G36" s="14"/>
      <c r="H36" s="14"/>
      <c r="I36" s="14"/>
    </row>
    <row r="37" spans="1:9" x14ac:dyDescent="0.2">
      <c r="A37" s="21"/>
      <c r="B37" s="21"/>
      <c r="C37" s="21"/>
      <c r="D37" s="21"/>
      <c r="E37" s="22"/>
      <c r="F37" s="23"/>
    </row>
    <row r="38" spans="1:9" x14ac:dyDescent="0.2">
      <c r="A38" s="20" t="s">
        <v>324</v>
      </c>
      <c r="B38" s="21"/>
      <c r="C38" s="21"/>
      <c r="D38" s="21"/>
      <c r="E38" s="22"/>
      <c r="F38" s="23"/>
    </row>
    <row r="39" spans="1:9" x14ac:dyDescent="0.2">
      <c r="A39" s="21" t="s">
        <v>326</v>
      </c>
      <c r="B39" s="21" t="s">
        <v>325</v>
      </c>
      <c r="C39" s="21" t="s">
        <v>154</v>
      </c>
      <c r="D39" s="24">
        <v>49633</v>
      </c>
      <c r="E39" s="22">
        <v>3251.6044139999999</v>
      </c>
      <c r="F39" s="23">
        <v>2.3810406078602302</v>
      </c>
    </row>
    <row r="40" spans="1:9" x14ac:dyDescent="0.2">
      <c r="A40" s="21" t="s">
        <v>418</v>
      </c>
      <c r="B40" s="21" t="s">
        <v>417</v>
      </c>
      <c r="C40" s="21" t="s">
        <v>109</v>
      </c>
      <c r="D40" s="24">
        <v>14487</v>
      </c>
      <c r="E40" s="22">
        <v>2123.0127670000002</v>
      </c>
      <c r="F40" s="23">
        <v>1.55461088300538</v>
      </c>
    </row>
    <row r="41" spans="1:9" x14ac:dyDescent="0.2">
      <c r="A41" s="21" t="s">
        <v>420</v>
      </c>
      <c r="B41" s="21" t="s">
        <v>419</v>
      </c>
      <c r="C41" s="21" t="s">
        <v>82</v>
      </c>
      <c r="D41" s="24">
        <v>4715</v>
      </c>
      <c r="E41" s="22">
        <v>1915.9454310000001</v>
      </c>
      <c r="F41" s="23">
        <v>1.40298243353759</v>
      </c>
    </row>
    <row r="42" spans="1:9" x14ac:dyDescent="0.2">
      <c r="A42" s="21" t="s">
        <v>422</v>
      </c>
      <c r="B42" s="21" t="s">
        <v>421</v>
      </c>
      <c r="C42" s="21" t="s">
        <v>154</v>
      </c>
      <c r="D42" s="24">
        <v>94899</v>
      </c>
      <c r="E42" s="22">
        <v>1608.172681</v>
      </c>
      <c r="F42" s="23">
        <v>1.17761079466675</v>
      </c>
    </row>
    <row r="43" spans="1:9" x14ac:dyDescent="0.2">
      <c r="A43" s="21" t="s">
        <v>424</v>
      </c>
      <c r="B43" s="21" t="s">
        <v>423</v>
      </c>
      <c r="C43" s="21" t="s">
        <v>82</v>
      </c>
      <c r="D43" s="24">
        <v>3698</v>
      </c>
      <c r="E43" s="22">
        <v>1268.176172</v>
      </c>
      <c r="F43" s="23">
        <v>0.92864278030001002</v>
      </c>
    </row>
    <row r="44" spans="1:9" x14ac:dyDescent="0.2">
      <c r="A44" s="21" t="s">
        <v>426</v>
      </c>
      <c r="B44" s="21" t="s">
        <v>425</v>
      </c>
      <c r="C44" s="21" t="s">
        <v>82</v>
      </c>
      <c r="D44" s="24">
        <v>9392</v>
      </c>
      <c r="E44" s="22">
        <v>1078.133558</v>
      </c>
      <c r="F44" s="23">
        <v>0.789480962457211</v>
      </c>
    </row>
    <row r="45" spans="1:9" x14ac:dyDescent="0.2">
      <c r="A45" s="21" t="s">
        <v>428</v>
      </c>
      <c r="B45" s="21" t="s">
        <v>427</v>
      </c>
      <c r="C45" s="21" t="s">
        <v>348</v>
      </c>
      <c r="D45" s="24">
        <v>6859</v>
      </c>
      <c r="E45" s="22">
        <v>1027.8488669999999</v>
      </c>
      <c r="F45" s="23">
        <v>0.75265917358609302</v>
      </c>
    </row>
    <row r="46" spans="1:9" x14ac:dyDescent="0.2">
      <c r="A46" s="21" t="s">
        <v>430</v>
      </c>
      <c r="B46" s="21" t="s">
        <v>429</v>
      </c>
      <c r="C46" s="21" t="s">
        <v>109</v>
      </c>
      <c r="D46" s="24">
        <v>111883</v>
      </c>
      <c r="E46" s="22">
        <v>863.90707410000005</v>
      </c>
      <c r="F46" s="23">
        <v>0.63261010964103703</v>
      </c>
    </row>
    <row r="47" spans="1:9" x14ac:dyDescent="0.2">
      <c r="A47" s="21" t="s">
        <v>432</v>
      </c>
      <c r="B47" s="21" t="s">
        <v>431</v>
      </c>
      <c r="C47" s="21" t="s">
        <v>82</v>
      </c>
      <c r="D47" s="24">
        <v>25217</v>
      </c>
      <c r="E47" s="22">
        <v>740.39255560000004</v>
      </c>
      <c r="F47" s="23">
        <v>0.54216457975352506</v>
      </c>
    </row>
    <row r="48" spans="1:9" x14ac:dyDescent="0.2">
      <c r="A48" s="21" t="s">
        <v>434</v>
      </c>
      <c r="B48" s="21" t="s">
        <v>433</v>
      </c>
      <c r="C48" s="21" t="s">
        <v>82</v>
      </c>
      <c r="D48" s="24">
        <v>7250</v>
      </c>
      <c r="E48" s="22">
        <v>425.1398524</v>
      </c>
      <c r="F48" s="23">
        <v>0.311315622597167</v>
      </c>
    </row>
    <row r="49" spans="1:9" x14ac:dyDescent="0.2">
      <c r="A49" s="20" t="s">
        <v>29</v>
      </c>
      <c r="B49" s="20"/>
      <c r="C49" s="20"/>
      <c r="D49" s="20"/>
      <c r="E49" s="25">
        <f>SUM(E38:E48)</f>
        <v>14302.333372099998</v>
      </c>
      <c r="F49" s="26">
        <f>SUM(F38:F48)</f>
        <v>10.473117947404994</v>
      </c>
      <c r="G49" s="14"/>
      <c r="H49" s="14"/>
      <c r="I49" s="14"/>
    </row>
    <row r="50" spans="1:9" x14ac:dyDescent="0.2">
      <c r="A50" s="21"/>
      <c r="B50" s="21"/>
      <c r="C50" s="21"/>
      <c r="D50" s="21"/>
      <c r="E50" s="22"/>
      <c r="F50" s="23"/>
    </row>
    <row r="51" spans="1:9" x14ac:dyDescent="0.2">
      <c r="A51" s="20" t="s">
        <v>373</v>
      </c>
      <c r="B51" s="21"/>
      <c r="C51" s="21"/>
      <c r="D51" s="21"/>
      <c r="E51" s="22"/>
      <c r="F51" s="23"/>
    </row>
    <row r="52" spans="1:9" x14ac:dyDescent="0.2">
      <c r="A52" s="21" t="s">
        <v>436</v>
      </c>
      <c r="B52" s="21" t="s">
        <v>435</v>
      </c>
      <c r="C52" s="21" t="s">
        <v>376</v>
      </c>
      <c r="D52" s="24">
        <v>175810.12400000001</v>
      </c>
      <c r="E52" s="22">
        <v>9634.6400180000001</v>
      </c>
      <c r="F52" s="23">
        <v>7.0551230113360504</v>
      </c>
    </row>
    <row r="53" spans="1:9" x14ac:dyDescent="0.2">
      <c r="A53" s="20" t="s">
        <v>29</v>
      </c>
      <c r="B53" s="20"/>
      <c r="C53" s="20"/>
      <c r="D53" s="20"/>
      <c r="E53" s="25">
        <f>SUM(E52:E52)</f>
        <v>9634.6400180000001</v>
      </c>
      <c r="F53" s="26">
        <f>SUM(F52:F52)</f>
        <v>7.0551230113360504</v>
      </c>
      <c r="G53" s="14"/>
      <c r="H53" s="14"/>
      <c r="I53" s="14"/>
    </row>
    <row r="54" spans="1:9" x14ac:dyDescent="0.2">
      <c r="A54" s="21"/>
      <c r="B54" s="21"/>
      <c r="C54" s="21"/>
      <c r="D54" s="21"/>
      <c r="E54" s="22"/>
      <c r="F54" s="23"/>
    </row>
    <row r="55" spans="1:9" x14ac:dyDescent="0.2">
      <c r="A55" s="20" t="s">
        <v>35</v>
      </c>
      <c r="B55" s="20"/>
      <c r="C55" s="20"/>
      <c r="D55" s="20"/>
      <c r="E55" s="25">
        <f>E36+E49+E53</f>
        <v>130286.3238256</v>
      </c>
      <c r="F55" s="26">
        <f>F36+F49+F53</f>
        <v>95.404295289402924</v>
      </c>
      <c r="G55" s="14"/>
      <c r="H55" s="14"/>
      <c r="I55" s="14"/>
    </row>
    <row r="56" spans="1:9" x14ac:dyDescent="0.2">
      <c r="A56" s="20"/>
      <c r="B56" s="20"/>
      <c r="C56" s="20"/>
      <c r="D56" s="20"/>
      <c r="E56" s="25"/>
      <c r="F56" s="26"/>
      <c r="G56" s="14"/>
      <c r="H56" s="14"/>
      <c r="I56" s="14"/>
    </row>
    <row r="57" spans="1:9" x14ac:dyDescent="0.2">
      <c r="A57" s="20" t="s">
        <v>37</v>
      </c>
      <c r="B57" s="20"/>
      <c r="C57" s="20"/>
      <c r="D57" s="20"/>
      <c r="E57" s="25">
        <f>E59-(E36+E49+E53)</f>
        <v>6276.0012043000024</v>
      </c>
      <c r="F57" s="26">
        <f>F59-(F36+F49+F53)</f>
        <v>4.5957047105970759</v>
      </c>
      <c r="G57" s="14"/>
      <c r="H57" s="14"/>
      <c r="I57" s="14"/>
    </row>
    <row r="58" spans="1:9" x14ac:dyDescent="0.2">
      <c r="A58" s="20"/>
      <c r="B58" s="20"/>
      <c r="C58" s="20"/>
      <c r="D58" s="20"/>
      <c r="E58" s="25"/>
      <c r="F58" s="26"/>
      <c r="G58" s="14"/>
      <c r="H58" s="14"/>
      <c r="I58" s="14"/>
    </row>
    <row r="59" spans="1:9" x14ac:dyDescent="0.2">
      <c r="A59" s="27" t="s">
        <v>36</v>
      </c>
      <c r="B59" s="27"/>
      <c r="C59" s="27"/>
      <c r="D59" s="27"/>
      <c r="E59" s="28">
        <v>136562.32502990001</v>
      </c>
      <c r="F59" s="29">
        <v>100</v>
      </c>
      <c r="G59" s="14"/>
      <c r="H59" s="14"/>
      <c r="I59" s="14"/>
    </row>
    <row r="61" spans="1:9" x14ac:dyDescent="0.2">
      <c r="A61" s="14" t="s">
        <v>40</v>
      </c>
    </row>
    <row r="62" spans="1:9" x14ac:dyDescent="0.2">
      <c r="A62" s="14" t="s">
        <v>41</v>
      </c>
    </row>
    <row r="63" spans="1:9" x14ac:dyDescent="0.2">
      <c r="A63" s="14" t="s">
        <v>42</v>
      </c>
      <c r="B63" s="14"/>
      <c r="C63" s="30" t="s">
        <v>44</v>
      </c>
      <c r="D63" s="14" t="s">
        <v>43</v>
      </c>
    </row>
    <row r="64" spans="1:9" x14ac:dyDescent="0.2">
      <c r="A64" s="7" t="s">
        <v>64</v>
      </c>
      <c r="C64" s="31">
        <v>368.04180000000002</v>
      </c>
      <c r="D64" s="31">
        <v>461.29640000000001</v>
      </c>
    </row>
    <row r="65" spans="1:4" x14ac:dyDescent="0.2">
      <c r="A65" s="7" t="s">
        <v>70</v>
      </c>
      <c r="C65" s="31">
        <v>41.172199999999997</v>
      </c>
      <c r="D65" s="31">
        <v>47.284700000000001</v>
      </c>
    </row>
    <row r="66" spans="1:4" x14ac:dyDescent="0.2">
      <c r="A66" s="7" t="s">
        <v>65</v>
      </c>
      <c r="C66" s="31">
        <v>397.53440000000001</v>
      </c>
      <c r="D66" s="31">
        <v>500.6576</v>
      </c>
    </row>
    <row r="67" spans="1:4" x14ac:dyDescent="0.2">
      <c r="A67" s="7" t="s">
        <v>71</v>
      </c>
      <c r="C67" s="31">
        <v>45.3367</v>
      </c>
      <c r="D67" s="31">
        <v>52.140900000000002</v>
      </c>
    </row>
    <row r="69" spans="1:4" x14ac:dyDescent="0.2">
      <c r="A69" s="14" t="s">
        <v>45</v>
      </c>
    </row>
    <row r="70" spans="1:4" x14ac:dyDescent="0.2">
      <c r="A70" s="90" t="s">
        <v>46</v>
      </c>
      <c r="B70" s="91"/>
      <c r="C70" s="32" t="s">
        <v>47</v>
      </c>
    </row>
    <row r="71" spans="1:4" x14ac:dyDescent="0.2">
      <c r="A71" s="86" t="s">
        <v>70</v>
      </c>
      <c r="B71" s="87"/>
      <c r="C71" s="33">
        <v>3.5</v>
      </c>
    </row>
    <row r="72" spans="1:4" x14ac:dyDescent="0.2">
      <c r="A72" s="86" t="s">
        <v>71</v>
      </c>
      <c r="B72" s="87"/>
      <c r="C72" s="33">
        <v>4</v>
      </c>
    </row>
    <row r="73" spans="1:4" x14ac:dyDescent="0.2">
      <c r="A73" s="7" t="s">
        <v>48</v>
      </c>
    </row>
    <row r="74" spans="1:4" x14ac:dyDescent="0.2">
      <c r="A74" s="7" t="s">
        <v>49</v>
      </c>
    </row>
    <row r="76" spans="1:4" x14ac:dyDescent="0.2">
      <c r="A76" s="14" t="s">
        <v>276</v>
      </c>
      <c r="D76" s="49">
        <v>0.15140000000000001</v>
      </c>
    </row>
    <row r="78" spans="1:4" x14ac:dyDescent="0.2">
      <c r="A78" s="95" t="s">
        <v>823</v>
      </c>
      <c r="B78" s="95"/>
      <c r="C78" s="95"/>
      <c r="D78" s="30" t="s">
        <v>51</v>
      </c>
    </row>
    <row r="80" spans="1:4" x14ac:dyDescent="0.2">
      <c r="A80" s="14" t="s">
        <v>801</v>
      </c>
    </row>
    <row r="81" spans="1:1" x14ac:dyDescent="0.2">
      <c r="A81" s="14"/>
    </row>
    <row r="82" spans="1:1" x14ac:dyDescent="0.2">
      <c r="A82" s="53" t="s">
        <v>796</v>
      </c>
    </row>
    <row r="83" spans="1:1" x14ac:dyDescent="0.2">
      <c r="A83" s="54"/>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3" t="s">
        <v>806</v>
      </c>
    </row>
    <row r="97" spans="1:1" x14ac:dyDescent="0.2">
      <c r="A97" s="55"/>
    </row>
    <row r="98" spans="1:1" x14ac:dyDescent="0.2">
      <c r="A98" s="53" t="s">
        <v>797</v>
      </c>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sheetData>
  <mergeCells count="5">
    <mergeCell ref="A1:F1"/>
    <mergeCell ref="A70:B70"/>
    <mergeCell ref="A71:B71"/>
    <mergeCell ref="A72:B72"/>
    <mergeCell ref="A78:C78"/>
  </mergeCells>
  <conditionalFormatting sqref="F2:F3 F213:F65536">
    <cfRule type="cellIs" dxfId="52" priority="2" stopIfTrue="1" operator="between">
      <formula>0.009</formula>
      <formula>-0.009</formula>
    </cfRule>
  </conditionalFormatting>
  <conditionalFormatting sqref="F5:F112">
    <cfRule type="cellIs" dxfId="5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57"/>
  <sheetViews>
    <sheetView workbookViewId="0">
      <selection sqref="A1:G1"/>
    </sheetView>
  </sheetViews>
  <sheetFormatPr defaultColWidth="9.140625" defaultRowHeight="11.25" x14ac:dyDescent="0.2"/>
  <cols>
    <col min="1" max="1" width="38.7109375" style="7" bestFit="1" customWidth="1"/>
    <col min="2" max="2" width="42.8554687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7" s="1" customFormat="1" ht="15" customHeight="1" x14ac:dyDescent="0.2">
      <c r="A1" s="88" t="s">
        <v>14</v>
      </c>
      <c r="B1" s="89"/>
      <c r="C1" s="89"/>
      <c r="D1" s="89"/>
      <c r="E1" s="89"/>
      <c r="F1" s="89"/>
      <c r="G1" s="89"/>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74</v>
      </c>
      <c r="B5" s="17"/>
      <c r="C5" s="17"/>
      <c r="D5" s="17"/>
      <c r="E5" s="18"/>
      <c r="F5" s="19"/>
      <c r="G5" s="18"/>
    </row>
    <row r="6" spans="1:7" x14ac:dyDescent="0.2">
      <c r="A6" s="20" t="s">
        <v>61</v>
      </c>
      <c r="B6" s="21"/>
      <c r="C6" s="21"/>
      <c r="D6" s="21"/>
      <c r="E6" s="22"/>
      <c r="F6" s="23"/>
      <c r="G6" s="22"/>
    </row>
    <row r="7" spans="1:7" x14ac:dyDescent="0.2">
      <c r="A7" s="21" t="s">
        <v>438</v>
      </c>
      <c r="B7" s="21" t="s">
        <v>437</v>
      </c>
      <c r="C7" s="21" t="s">
        <v>77</v>
      </c>
      <c r="D7" s="24">
        <v>48064081</v>
      </c>
      <c r="E7" s="22">
        <v>47895.856720000003</v>
      </c>
      <c r="F7" s="23">
        <v>4.0511860291158204</v>
      </c>
      <c r="G7" s="22"/>
    </row>
    <row r="8" spans="1:7" x14ac:dyDescent="0.2">
      <c r="A8" s="21" t="s">
        <v>440</v>
      </c>
      <c r="B8" s="21" t="s">
        <v>439</v>
      </c>
      <c r="C8" s="21" t="s">
        <v>441</v>
      </c>
      <c r="D8" s="24">
        <v>4643691</v>
      </c>
      <c r="E8" s="22">
        <v>46481.02506</v>
      </c>
      <c r="F8" s="23">
        <v>3.9315150043745701</v>
      </c>
      <c r="G8" s="22"/>
    </row>
    <row r="9" spans="1:7" x14ac:dyDescent="0.2">
      <c r="A9" s="21" t="s">
        <v>443</v>
      </c>
      <c r="B9" s="21" t="s">
        <v>442</v>
      </c>
      <c r="C9" s="21" t="s">
        <v>148</v>
      </c>
      <c r="D9" s="24">
        <v>8763469</v>
      </c>
      <c r="E9" s="22">
        <v>34777.826730000001</v>
      </c>
      <c r="F9" s="23">
        <v>2.9416207459288302</v>
      </c>
      <c r="G9" s="22"/>
    </row>
    <row r="10" spans="1:7" x14ac:dyDescent="0.2">
      <c r="A10" s="21" t="s">
        <v>445</v>
      </c>
      <c r="B10" s="21" t="s">
        <v>444</v>
      </c>
      <c r="C10" s="21" t="s">
        <v>446</v>
      </c>
      <c r="D10" s="24">
        <v>892402</v>
      </c>
      <c r="E10" s="22">
        <v>33588.226479999998</v>
      </c>
      <c r="F10" s="23">
        <v>2.8410005202335999</v>
      </c>
      <c r="G10" s="22"/>
    </row>
    <row r="11" spans="1:7" x14ac:dyDescent="0.2">
      <c r="A11" s="21" t="s">
        <v>448</v>
      </c>
      <c r="B11" s="21" t="s">
        <v>447</v>
      </c>
      <c r="C11" s="21" t="s">
        <v>449</v>
      </c>
      <c r="D11" s="24">
        <v>1387967</v>
      </c>
      <c r="E11" s="22">
        <v>30713.627759999999</v>
      </c>
      <c r="F11" s="23">
        <v>2.5978576896990502</v>
      </c>
      <c r="G11" s="22"/>
    </row>
    <row r="12" spans="1:7" x14ac:dyDescent="0.2">
      <c r="A12" s="21" t="s">
        <v>451</v>
      </c>
      <c r="B12" s="21" t="s">
        <v>450</v>
      </c>
      <c r="C12" s="21" t="s">
        <v>82</v>
      </c>
      <c r="D12" s="24">
        <v>1872610</v>
      </c>
      <c r="E12" s="22">
        <v>29410.27636</v>
      </c>
      <c r="F12" s="23">
        <v>2.4876160248808099</v>
      </c>
      <c r="G12" s="22"/>
    </row>
    <row r="13" spans="1:7" x14ac:dyDescent="0.2">
      <c r="A13" s="21" t="s">
        <v>453</v>
      </c>
      <c r="B13" s="21" t="s">
        <v>452</v>
      </c>
      <c r="C13" s="21" t="s">
        <v>77</v>
      </c>
      <c r="D13" s="24">
        <v>15398917</v>
      </c>
      <c r="E13" s="22">
        <v>28272.411609999999</v>
      </c>
      <c r="F13" s="23">
        <v>2.3913717546264599</v>
      </c>
      <c r="G13" s="22"/>
    </row>
    <row r="14" spans="1:7" x14ac:dyDescent="0.2">
      <c r="A14" s="21" t="s">
        <v>455</v>
      </c>
      <c r="B14" s="21" t="s">
        <v>454</v>
      </c>
      <c r="C14" s="21" t="s">
        <v>88</v>
      </c>
      <c r="D14" s="24">
        <v>1588976</v>
      </c>
      <c r="E14" s="22">
        <v>24817.42166</v>
      </c>
      <c r="F14" s="23">
        <v>2.0991375620531598</v>
      </c>
      <c r="G14" s="22"/>
    </row>
    <row r="15" spans="1:7" x14ac:dyDescent="0.2">
      <c r="A15" s="21" t="s">
        <v>76</v>
      </c>
      <c r="B15" s="21" t="s">
        <v>75</v>
      </c>
      <c r="C15" s="21" t="s">
        <v>77</v>
      </c>
      <c r="D15" s="24">
        <v>2259945</v>
      </c>
      <c r="E15" s="22">
        <v>23779.14129</v>
      </c>
      <c r="F15" s="23">
        <v>2.01131645982632</v>
      </c>
      <c r="G15" s="22"/>
    </row>
    <row r="16" spans="1:7" x14ac:dyDescent="0.2">
      <c r="A16" s="21" t="s">
        <v>457</v>
      </c>
      <c r="B16" s="21" t="s">
        <v>456</v>
      </c>
      <c r="C16" s="21" t="s">
        <v>85</v>
      </c>
      <c r="D16" s="24">
        <v>1956047</v>
      </c>
      <c r="E16" s="22">
        <v>23250.552670000001</v>
      </c>
      <c r="F16" s="23">
        <v>1.96660672960869</v>
      </c>
      <c r="G16" s="22"/>
    </row>
    <row r="17" spans="1:7" x14ac:dyDescent="0.2">
      <c r="A17" s="21" t="s">
        <v>459</v>
      </c>
      <c r="B17" s="21" t="s">
        <v>458</v>
      </c>
      <c r="C17" s="21" t="s">
        <v>441</v>
      </c>
      <c r="D17" s="24">
        <v>1483993</v>
      </c>
      <c r="E17" s="22">
        <v>23226.71644</v>
      </c>
      <c r="F17" s="23">
        <v>1.96459058440166</v>
      </c>
      <c r="G17" s="22"/>
    </row>
    <row r="18" spans="1:7" x14ac:dyDescent="0.2">
      <c r="A18" s="21" t="s">
        <v>461</v>
      </c>
      <c r="B18" s="21" t="s">
        <v>460</v>
      </c>
      <c r="C18" s="21" t="s">
        <v>180</v>
      </c>
      <c r="D18" s="24">
        <v>4596006</v>
      </c>
      <c r="E18" s="22">
        <v>21665.57228</v>
      </c>
      <c r="F18" s="23">
        <v>1.8325439765415901</v>
      </c>
      <c r="G18" s="22"/>
    </row>
    <row r="19" spans="1:7" x14ac:dyDescent="0.2">
      <c r="A19" s="21" t="s">
        <v>463</v>
      </c>
      <c r="B19" s="21" t="s">
        <v>462</v>
      </c>
      <c r="C19" s="21" t="s">
        <v>148</v>
      </c>
      <c r="D19" s="24">
        <v>1605632</v>
      </c>
      <c r="E19" s="22">
        <v>20395.54048</v>
      </c>
      <c r="F19" s="23">
        <v>1.7251205909495699</v>
      </c>
      <c r="G19" s="22"/>
    </row>
    <row r="20" spans="1:7" x14ac:dyDescent="0.2">
      <c r="A20" s="21" t="s">
        <v>465</v>
      </c>
      <c r="B20" s="21" t="s">
        <v>464</v>
      </c>
      <c r="C20" s="21" t="s">
        <v>103</v>
      </c>
      <c r="D20" s="24">
        <v>1812883</v>
      </c>
      <c r="E20" s="22">
        <v>19385.157920000001</v>
      </c>
      <c r="F20" s="23">
        <v>1.63965917546506</v>
      </c>
      <c r="G20" s="22"/>
    </row>
    <row r="21" spans="1:7" x14ac:dyDescent="0.2">
      <c r="A21" s="21" t="s">
        <v>249</v>
      </c>
      <c r="B21" s="21" t="s">
        <v>248</v>
      </c>
      <c r="C21" s="21" t="s">
        <v>166</v>
      </c>
      <c r="D21" s="24">
        <v>2098727</v>
      </c>
      <c r="E21" s="22">
        <v>19285.202399999998</v>
      </c>
      <c r="F21" s="23">
        <v>1.6312046152194</v>
      </c>
      <c r="G21" s="22"/>
    </row>
    <row r="22" spans="1:7" x14ac:dyDescent="0.2">
      <c r="A22" s="21" t="s">
        <v>102</v>
      </c>
      <c r="B22" s="21" t="s">
        <v>101</v>
      </c>
      <c r="C22" s="21" t="s">
        <v>103</v>
      </c>
      <c r="D22" s="24">
        <v>2108245</v>
      </c>
      <c r="E22" s="22">
        <v>19254.601589999998</v>
      </c>
      <c r="F22" s="23">
        <v>1.6286163000196801</v>
      </c>
      <c r="G22" s="22"/>
    </row>
    <row r="23" spans="1:7" x14ac:dyDescent="0.2">
      <c r="A23" s="21" t="s">
        <v>408</v>
      </c>
      <c r="B23" s="21" t="s">
        <v>407</v>
      </c>
      <c r="C23" s="21" t="s">
        <v>154</v>
      </c>
      <c r="D23" s="24">
        <v>910911</v>
      </c>
      <c r="E23" s="22">
        <v>18449.591390000001</v>
      </c>
      <c r="F23" s="23">
        <v>1.5605259410852801</v>
      </c>
      <c r="G23" s="22"/>
    </row>
    <row r="24" spans="1:7" x14ac:dyDescent="0.2">
      <c r="A24" s="21" t="s">
        <v>390</v>
      </c>
      <c r="B24" s="21" t="s">
        <v>389</v>
      </c>
      <c r="C24" s="21" t="s">
        <v>82</v>
      </c>
      <c r="D24" s="24">
        <v>1631444</v>
      </c>
      <c r="E24" s="22">
        <v>18044.586360000001</v>
      </c>
      <c r="F24" s="23">
        <v>1.5262693094762101</v>
      </c>
      <c r="G24" s="22"/>
    </row>
    <row r="25" spans="1:7" x14ac:dyDescent="0.2">
      <c r="A25" s="21" t="s">
        <v>467</v>
      </c>
      <c r="B25" s="21" t="s">
        <v>466</v>
      </c>
      <c r="C25" s="21" t="s">
        <v>135</v>
      </c>
      <c r="D25" s="24">
        <v>2860279</v>
      </c>
      <c r="E25" s="22">
        <v>18012.607</v>
      </c>
      <c r="F25" s="23">
        <v>1.52356439207157</v>
      </c>
      <c r="G25" s="22"/>
    </row>
    <row r="26" spans="1:7" x14ac:dyDescent="0.2">
      <c r="A26" s="21" t="s">
        <v>184</v>
      </c>
      <c r="B26" s="21" t="s">
        <v>183</v>
      </c>
      <c r="C26" s="21" t="s">
        <v>185</v>
      </c>
      <c r="D26" s="24">
        <v>3873178</v>
      </c>
      <c r="E26" s="22">
        <v>17896.018950000001</v>
      </c>
      <c r="F26" s="23">
        <v>1.51370299879735</v>
      </c>
      <c r="G26" s="22"/>
    </row>
    <row r="27" spans="1:7" x14ac:dyDescent="0.2">
      <c r="A27" s="21" t="s">
        <v>337</v>
      </c>
      <c r="B27" s="21" t="s">
        <v>336</v>
      </c>
      <c r="C27" s="21" t="s">
        <v>163</v>
      </c>
      <c r="D27" s="24">
        <v>2452684</v>
      </c>
      <c r="E27" s="22">
        <v>17633.571619999999</v>
      </c>
      <c r="F27" s="23">
        <v>1.49150435721358</v>
      </c>
      <c r="G27" s="22"/>
    </row>
    <row r="28" spans="1:7" x14ac:dyDescent="0.2">
      <c r="A28" s="21" t="s">
        <v>469</v>
      </c>
      <c r="B28" s="21" t="s">
        <v>468</v>
      </c>
      <c r="C28" s="21" t="s">
        <v>315</v>
      </c>
      <c r="D28" s="24">
        <v>485000</v>
      </c>
      <c r="E28" s="22">
        <v>16919.952499999999</v>
      </c>
      <c r="F28" s="23">
        <v>1.4311441505686699</v>
      </c>
      <c r="G28" s="22"/>
    </row>
    <row r="29" spans="1:7" x14ac:dyDescent="0.2">
      <c r="A29" s="21" t="s">
        <v>174</v>
      </c>
      <c r="B29" s="21" t="s">
        <v>173</v>
      </c>
      <c r="C29" s="21" t="s">
        <v>175</v>
      </c>
      <c r="D29" s="24">
        <v>553887</v>
      </c>
      <c r="E29" s="22">
        <v>16686.39976</v>
      </c>
      <c r="F29" s="23">
        <v>1.41138950659433</v>
      </c>
      <c r="G29" s="22"/>
    </row>
    <row r="30" spans="1:7" x14ac:dyDescent="0.2">
      <c r="A30" s="21" t="s">
        <v>380</v>
      </c>
      <c r="B30" s="21" t="s">
        <v>379</v>
      </c>
      <c r="C30" s="21" t="s">
        <v>82</v>
      </c>
      <c r="D30" s="24">
        <v>2932033</v>
      </c>
      <c r="E30" s="22">
        <v>16114.453369999999</v>
      </c>
      <c r="F30" s="23">
        <v>1.36301243635803</v>
      </c>
      <c r="G30" s="22"/>
    </row>
    <row r="31" spans="1:7" x14ac:dyDescent="0.2">
      <c r="A31" s="21" t="s">
        <v>471</v>
      </c>
      <c r="B31" s="21" t="s">
        <v>470</v>
      </c>
      <c r="C31" s="21" t="s">
        <v>472</v>
      </c>
      <c r="D31" s="24">
        <v>2060963</v>
      </c>
      <c r="E31" s="22">
        <v>15852.9274</v>
      </c>
      <c r="F31" s="23">
        <v>1.3408917263745199</v>
      </c>
      <c r="G31" s="22"/>
    </row>
    <row r="32" spans="1:7" x14ac:dyDescent="0.2">
      <c r="A32" s="21" t="s">
        <v>300</v>
      </c>
      <c r="B32" s="21" t="s">
        <v>299</v>
      </c>
      <c r="C32" s="21" t="s">
        <v>77</v>
      </c>
      <c r="D32" s="24">
        <v>12199095</v>
      </c>
      <c r="E32" s="22">
        <v>15608.742050000001</v>
      </c>
      <c r="F32" s="23">
        <v>1.3202377419554101</v>
      </c>
      <c r="G32" s="22"/>
    </row>
    <row r="33" spans="1:7" x14ac:dyDescent="0.2">
      <c r="A33" s="21" t="s">
        <v>168</v>
      </c>
      <c r="B33" s="21" t="s">
        <v>167</v>
      </c>
      <c r="C33" s="21" t="s">
        <v>88</v>
      </c>
      <c r="D33" s="24">
        <v>1710900</v>
      </c>
      <c r="E33" s="22">
        <v>15108.10245</v>
      </c>
      <c r="F33" s="23">
        <v>1.27789202998707</v>
      </c>
      <c r="G33" s="22"/>
    </row>
    <row r="34" spans="1:7" x14ac:dyDescent="0.2">
      <c r="A34" s="21" t="s">
        <v>474</v>
      </c>
      <c r="B34" s="21" t="s">
        <v>473</v>
      </c>
      <c r="C34" s="21" t="s">
        <v>138</v>
      </c>
      <c r="D34" s="24">
        <v>13743660</v>
      </c>
      <c r="E34" s="22">
        <v>14856.89646</v>
      </c>
      <c r="F34" s="23">
        <v>1.2566442171946699</v>
      </c>
      <c r="G34" s="22"/>
    </row>
    <row r="35" spans="1:7" x14ac:dyDescent="0.2">
      <c r="A35" s="21" t="s">
        <v>79</v>
      </c>
      <c r="B35" s="21" t="s">
        <v>78</v>
      </c>
      <c r="C35" s="21" t="s">
        <v>77</v>
      </c>
      <c r="D35" s="24">
        <v>1036125</v>
      </c>
      <c r="E35" s="22">
        <v>14540.97825</v>
      </c>
      <c r="F35" s="23">
        <v>1.22992283613289</v>
      </c>
      <c r="G35" s="22"/>
    </row>
    <row r="36" spans="1:7" x14ac:dyDescent="0.2">
      <c r="A36" s="21" t="s">
        <v>476</v>
      </c>
      <c r="B36" s="21" t="s">
        <v>475</v>
      </c>
      <c r="C36" s="21" t="s">
        <v>449</v>
      </c>
      <c r="D36" s="24">
        <v>3088239</v>
      </c>
      <c r="E36" s="22">
        <v>14539.42921</v>
      </c>
      <c r="F36" s="23">
        <v>1.2297918133339201</v>
      </c>
      <c r="G36" s="22"/>
    </row>
    <row r="37" spans="1:7" x14ac:dyDescent="0.2">
      <c r="A37" s="21" t="s">
        <v>478</v>
      </c>
      <c r="B37" s="21" t="s">
        <v>477</v>
      </c>
      <c r="C37" s="21" t="s">
        <v>370</v>
      </c>
      <c r="D37" s="24">
        <v>2748613</v>
      </c>
      <c r="E37" s="22">
        <v>14412.352269999999</v>
      </c>
      <c r="F37" s="23">
        <v>1.2190432359160399</v>
      </c>
      <c r="G37" s="22"/>
    </row>
    <row r="38" spans="1:7" x14ac:dyDescent="0.2">
      <c r="A38" s="21" t="s">
        <v>480</v>
      </c>
      <c r="B38" s="21" t="s">
        <v>479</v>
      </c>
      <c r="C38" s="21" t="s">
        <v>85</v>
      </c>
      <c r="D38" s="24">
        <v>5297684</v>
      </c>
      <c r="E38" s="22">
        <v>14197.79312</v>
      </c>
      <c r="F38" s="23">
        <v>1.2008951310396501</v>
      </c>
      <c r="G38" s="22"/>
    </row>
    <row r="39" spans="1:7" x14ac:dyDescent="0.2">
      <c r="A39" s="21" t="s">
        <v>147</v>
      </c>
      <c r="B39" s="21" t="s">
        <v>146</v>
      </c>
      <c r="C39" s="21" t="s">
        <v>148</v>
      </c>
      <c r="D39" s="24">
        <v>4750000</v>
      </c>
      <c r="E39" s="22">
        <v>13822.5</v>
      </c>
      <c r="F39" s="23">
        <v>1.16915162860153</v>
      </c>
      <c r="G39" s="22"/>
    </row>
    <row r="40" spans="1:7" x14ac:dyDescent="0.2">
      <c r="A40" s="21" t="s">
        <v>482</v>
      </c>
      <c r="B40" s="21" t="s">
        <v>481</v>
      </c>
      <c r="C40" s="21" t="s">
        <v>85</v>
      </c>
      <c r="D40" s="24">
        <v>1945174</v>
      </c>
      <c r="E40" s="22">
        <v>13751.407590000001</v>
      </c>
      <c r="F40" s="23">
        <v>1.16313840328536</v>
      </c>
      <c r="G40" s="22"/>
    </row>
    <row r="41" spans="1:7" x14ac:dyDescent="0.2">
      <c r="A41" s="21" t="s">
        <v>484</v>
      </c>
      <c r="B41" s="21" t="s">
        <v>483</v>
      </c>
      <c r="C41" s="21" t="s">
        <v>315</v>
      </c>
      <c r="D41" s="24">
        <v>4118888</v>
      </c>
      <c r="E41" s="22">
        <v>13192.79826</v>
      </c>
      <c r="F41" s="23">
        <v>1.11588942459688</v>
      </c>
      <c r="G41" s="22"/>
    </row>
    <row r="42" spans="1:7" x14ac:dyDescent="0.2">
      <c r="A42" s="21" t="s">
        <v>486</v>
      </c>
      <c r="B42" s="21" t="s">
        <v>485</v>
      </c>
      <c r="C42" s="21" t="s">
        <v>126</v>
      </c>
      <c r="D42" s="24">
        <v>9388074</v>
      </c>
      <c r="E42" s="22">
        <v>13086.97516</v>
      </c>
      <c r="F42" s="23">
        <v>1.1069385655114301</v>
      </c>
      <c r="G42" s="22"/>
    </row>
    <row r="43" spans="1:7" x14ac:dyDescent="0.2">
      <c r="A43" s="21" t="s">
        <v>298</v>
      </c>
      <c r="B43" s="21" t="s">
        <v>297</v>
      </c>
      <c r="C43" s="21" t="s">
        <v>120</v>
      </c>
      <c r="D43" s="24">
        <v>3500000</v>
      </c>
      <c r="E43" s="22">
        <v>12911.5</v>
      </c>
      <c r="F43" s="23">
        <v>1.0920963105580499</v>
      </c>
      <c r="G43" s="22"/>
    </row>
    <row r="44" spans="1:7" x14ac:dyDescent="0.2">
      <c r="A44" s="21" t="s">
        <v>488</v>
      </c>
      <c r="B44" s="21" t="s">
        <v>487</v>
      </c>
      <c r="C44" s="21" t="s">
        <v>103</v>
      </c>
      <c r="D44" s="24">
        <v>1393898</v>
      </c>
      <c r="E44" s="22">
        <v>12835.012779999999</v>
      </c>
      <c r="F44" s="23">
        <v>1.0856267748134101</v>
      </c>
      <c r="G44" s="22"/>
    </row>
    <row r="45" spans="1:7" x14ac:dyDescent="0.2">
      <c r="A45" s="21" t="s">
        <v>179</v>
      </c>
      <c r="B45" s="21" t="s">
        <v>178</v>
      </c>
      <c r="C45" s="21" t="s">
        <v>180</v>
      </c>
      <c r="D45" s="24">
        <v>790459</v>
      </c>
      <c r="E45" s="22">
        <v>12662.362719999999</v>
      </c>
      <c r="F45" s="23">
        <v>1.0710234759291899</v>
      </c>
      <c r="G45" s="22"/>
    </row>
    <row r="46" spans="1:7" x14ac:dyDescent="0.2">
      <c r="A46" s="21" t="s">
        <v>490</v>
      </c>
      <c r="B46" s="21" t="s">
        <v>489</v>
      </c>
      <c r="C46" s="21" t="s">
        <v>115</v>
      </c>
      <c r="D46" s="24">
        <v>498732</v>
      </c>
      <c r="E46" s="22">
        <v>12390.248439999999</v>
      </c>
      <c r="F46" s="23">
        <v>1.04800717253779</v>
      </c>
      <c r="G46" s="22"/>
    </row>
    <row r="47" spans="1:7" x14ac:dyDescent="0.2">
      <c r="A47" s="21" t="s">
        <v>492</v>
      </c>
      <c r="B47" s="21" t="s">
        <v>491</v>
      </c>
      <c r="C47" s="21" t="s">
        <v>85</v>
      </c>
      <c r="D47" s="24">
        <v>2404074</v>
      </c>
      <c r="E47" s="22">
        <v>11647.738530000001</v>
      </c>
      <c r="F47" s="23">
        <v>0.98520328969971205</v>
      </c>
      <c r="G47" s="22"/>
    </row>
    <row r="48" spans="1:7" x14ac:dyDescent="0.2">
      <c r="A48" s="21" t="s">
        <v>125</v>
      </c>
      <c r="B48" s="21" t="s">
        <v>124</v>
      </c>
      <c r="C48" s="21" t="s">
        <v>126</v>
      </c>
      <c r="D48" s="24">
        <v>775258</v>
      </c>
      <c r="E48" s="22">
        <v>11645.538049999999</v>
      </c>
      <c r="F48" s="23">
        <v>0.98501716600459899</v>
      </c>
      <c r="G48" s="22"/>
    </row>
    <row r="49" spans="1:7" x14ac:dyDescent="0.2">
      <c r="A49" s="21" t="s">
        <v>494</v>
      </c>
      <c r="B49" s="21" t="s">
        <v>493</v>
      </c>
      <c r="C49" s="21" t="s">
        <v>351</v>
      </c>
      <c r="D49" s="24">
        <v>1072719</v>
      </c>
      <c r="E49" s="22">
        <v>11398.175730000001</v>
      </c>
      <c r="F49" s="23">
        <v>0.96409446321692205</v>
      </c>
      <c r="G49" s="22"/>
    </row>
    <row r="50" spans="1:7" x14ac:dyDescent="0.2">
      <c r="A50" s="21" t="s">
        <v>343</v>
      </c>
      <c r="B50" s="21" t="s">
        <v>342</v>
      </c>
      <c r="C50" s="21" t="s">
        <v>103</v>
      </c>
      <c r="D50" s="24">
        <v>5096450</v>
      </c>
      <c r="E50" s="22">
        <v>11125.55035</v>
      </c>
      <c r="F50" s="23">
        <v>0.94103492933917898</v>
      </c>
      <c r="G50" s="22"/>
    </row>
    <row r="51" spans="1:7" x14ac:dyDescent="0.2">
      <c r="A51" s="21" t="s">
        <v>496</v>
      </c>
      <c r="B51" s="21" t="s">
        <v>495</v>
      </c>
      <c r="C51" s="21" t="s">
        <v>175</v>
      </c>
      <c r="D51" s="24">
        <v>1210753</v>
      </c>
      <c r="E51" s="22">
        <v>10232.0736</v>
      </c>
      <c r="F51" s="23">
        <v>0.86546178429449805</v>
      </c>
      <c r="G51" s="22"/>
    </row>
    <row r="52" spans="1:7" x14ac:dyDescent="0.2">
      <c r="A52" s="21" t="s">
        <v>182</v>
      </c>
      <c r="B52" s="21" t="s">
        <v>181</v>
      </c>
      <c r="C52" s="21" t="s">
        <v>126</v>
      </c>
      <c r="D52" s="24">
        <v>1340117</v>
      </c>
      <c r="E52" s="22">
        <v>10034.7961</v>
      </c>
      <c r="F52" s="23">
        <v>0.84877541710973103</v>
      </c>
      <c r="G52" s="22"/>
    </row>
    <row r="53" spans="1:7" x14ac:dyDescent="0.2">
      <c r="A53" s="21" t="s">
        <v>498</v>
      </c>
      <c r="B53" s="21" t="s">
        <v>497</v>
      </c>
      <c r="C53" s="21" t="s">
        <v>163</v>
      </c>
      <c r="D53" s="24">
        <v>952883</v>
      </c>
      <c r="E53" s="22">
        <v>10022.42339</v>
      </c>
      <c r="F53" s="23">
        <v>0.84772889339501201</v>
      </c>
      <c r="G53" s="22"/>
    </row>
    <row r="54" spans="1:7" x14ac:dyDescent="0.2">
      <c r="A54" s="21" t="s">
        <v>296</v>
      </c>
      <c r="B54" s="21" t="s">
        <v>295</v>
      </c>
      <c r="C54" s="21" t="s">
        <v>77</v>
      </c>
      <c r="D54" s="24">
        <v>6708453</v>
      </c>
      <c r="E54" s="22">
        <v>9066.4742299999998</v>
      </c>
      <c r="F54" s="23">
        <v>0.76687163043431295</v>
      </c>
      <c r="G54" s="22"/>
    </row>
    <row r="55" spans="1:7" x14ac:dyDescent="0.2">
      <c r="A55" s="21" t="s">
        <v>500</v>
      </c>
      <c r="B55" s="21" t="s">
        <v>499</v>
      </c>
      <c r="C55" s="21" t="s">
        <v>370</v>
      </c>
      <c r="D55" s="24">
        <v>1754373</v>
      </c>
      <c r="E55" s="22">
        <v>8770.9878140000001</v>
      </c>
      <c r="F55" s="23">
        <v>0.741878436403129</v>
      </c>
      <c r="G55" s="22"/>
    </row>
    <row r="56" spans="1:7" x14ac:dyDescent="0.2">
      <c r="A56" s="21" t="s">
        <v>502</v>
      </c>
      <c r="B56" s="21" t="s">
        <v>501</v>
      </c>
      <c r="C56" s="21" t="s">
        <v>370</v>
      </c>
      <c r="D56" s="24">
        <v>913808</v>
      </c>
      <c r="E56" s="22">
        <v>8565.5792880000008</v>
      </c>
      <c r="F56" s="23">
        <v>0.72450432081611305</v>
      </c>
      <c r="G56" s="22"/>
    </row>
    <row r="57" spans="1:7" x14ac:dyDescent="0.2">
      <c r="A57" s="21" t="s">
        <v>504</v>
      </c>
      <c r="B57" s="21" t="s">
        <v>503</v>
      </c>
      <c r="C57" s="21" t="s">
        <v>103</v>
      </c>
      <c r="D57" s="24">
        <v>1206348</v>
      </c>
      <c r="E57" s="22">
        <v>8438.4042599999993</v>
      </c>
      <c r="F57" s="23">
        <v>0.71374744679884805</v>
      </c>
      <c r="G57" s="22"/>
    </row>
    <row r="58" spans="1:7" x14ac:dyDescent="0.2">
      <c r="A58" s="21" t="s">
        <v>140</v>
      </c>
      <c r="B58" s="21" t="s">
        <v>139</v>
      </c>
      <c r="C58" s="21" t="s">
        <v>141</v>
      </c>
      <c r="D58" s="24">
        <v>700000</v>
      </c>
      <c r="E58" s="22">
        <v>8171.8</v>
      </c>
      <c r="F58" s="23">
        <v>0.69119719866926899</v>
      </c>
      <c r="G58" s="22"/>
    </row>
    <row r="59" spans="1:7" x14ac:dyDescent="0.2">
      <c r="A59" s="21" t="s">
        <v>386</v>
      </c>
      <c r="B59" s="21" t="s">
        <v>385</v>
      </c>
      <c r="C59" s="21" t="s">
        <v>82</v>
      </c>
      <c r="D59" s="24">
        <v>1050000</v>
      </c>
      <c r="E59" s="22">
        <v>8149.05</v>
      </c>
      <c r="F59" s="23">
        <v>0.68927293029880898</v>
      </c>
      <c r="G59" s="22"/>
    </row>
    <row r="60" spans="1:7" x14ac:dyDescent="0.2">
      <c r="A60" s="21" t="s">
        <v>506</v>
      </c>
      <c r="B60" s="21" t="s">
        <v>505</v>
      </c>
      <c r="C60" s="21" t="s">
        <v>446</v>
      </c>
      <c r="D60" s="24">
        <v>220481</v>
      </c>
      <c r="E60" s="22">
        <v>8062.5492080000004</v>
      </c>
      <c r="F60" s="23">
        <v>0.68195641433989196</v>
      </c>
      <c r="G60" s="22"/>
    </row>
    <row r="61" spans="1:7" x14ac:dyDescent="0.2">
      <c r="A61" s="21" t="s">
        <v>189</v>
      </c>
      <c r="B61" s="21" t="s">
        <v>188</v>
      </c>
      <c r="C61" s="21" t="s">
        <v>109</v>
      </c>
      <c r="D61" s="24">
        <v>1071467</v>
      </c>
      <c r="E61" s="22">
        <v>7757.9568140000001</v>
      </c>
      <c r="F61" s="23">
        <v>0.65619300732200603</v>
      </c>
      <c r="G61" s="22"/>
    </row>
    <row r="62" spans="1:7" x14ac:dyDescent="0.2">
      <c r="A62" s="21" t="s">
        <v>508</v>
      </c>
      <c r="B62" s="21" t="s">
        <v>507</v>
      </c>
      <c r="C62" s="21" t="s">
        <v>315</v>
      </c>
      <c r="D62" s="24">
        <v>1909685</v>
      </c>
      <c r="E62" s="22">
        <v>7700.8047630000001</v>
      </c>
      <c r="F62" s="23">
        <v>0.65135890252876505</v>
      </c>
      <c r="G62" s="22"/>
    </row>
    <row r="63" spans="1:7" x14ac:dyDescent="0.2">
      <c r="A63" s="21" t="s">
        <v>510</v>
      </c>
      <c r="B63" s="21" t="s">
        <v>509</v>
      </c>
      <c r="C63" s="21" t="s">
        <v>370</v>
      </c>
      <c r="D63" s="24">
        <v>660776</v>
      </c>
      <c r="E63" s="22">
        <v>7700.6835039999996</v>
      </c>
      <c r="F63" s="23">
        <v>0.65134864605147602</v>
      </c>
      <c r="G63" s="22"/>
    </row>
    <row r="64" spans="1:7" x14ac:dyDescent="0.2">
      <c r="A64" s="21" t="s">
        <v>221</v>
      </c>
      <c r="B64" s="21" t="s">
        <v>220</v>
      </c>
      <c r="C64" s="21" t="s">
        <v>91</v>
      </c>
      <c r="D64" s="24">
        <v>1485684</v>
      </c>
      <c r="E64" s="22">
        <v>7568.0742959999998</v>
      </c>
      <c r="F64" s="23">
        <v>0.64013213156417204</v>
      </c>
      <c r="G64" s="22"/>
    </row>
    <row r="65" spans="1:7" x14ac:dyDescent="0.2">
      <c r="A65" s="21" t="s">
        <v>512</v>
      </c>
      <c r="B65" s="21" t="s">
        <v>511</v>
      </c>
      <c r="C65" s="21" t="s">
        <v>449</v>
      </c>
      <c r="D65" s="24">
        <v>1449472</v>
      </c>
      <c r="E65" s="22">
        <v>7400.2792959999997</v>
      </c>
      <c r="F65" s="23">
        <v>0.62593948931268395</v>
      </c>
      <c r="G65" s="22"/>
    </row>
    <row r="66" spans="1:7" x14ac:dyDescent="0.2">
      <c r="A66" s="21" t="s">
        <v>514</v>
      </c>
      <c r="B66" s="21" t="s">
        <v>513</v>
      </c>
      <c r="C66" s="21" t="s">
        <v>148</v>
      </c>
      <c r="D66" s="24">
        <v>1326602</v>
      </c>
      <c r="E66" s="22">
        <v>7334.1191570000001</v>
      </c>
      <c r="F66" s="23">
        <v>0.62034345138464198</v>
      </c>
      <c r="G66" s="22"/>
    </row>
    <row r="67" spans="1:7" x14ac:dyDescent="0.2">
      <c r="A67" s="21" t="s">
        <v>516</v>
      </c>
      <c r="B67" s="21" t="s">
        <v>515</v>
      </c>
      <c r="C67" s="21" t="s">
        <v>315</v>
      </c>
      <c r="D67" s="24">
        <v>1098411</v>
      </c>
      <c r="E67" s="22">
        <v>6978.7542890000004</v>
      </c>
      <c r="F67" s="23">
        <v>0.59028554477078998</v>
      </c>
      <c r="G67" s="22"/>
    </row>
    <row r="68" spans="1:7" x14ac:dyDescent="0.2">
      <c r="A68" s="21" t="s">
        <v>518</v>
      </c>
      <c r="B68" s="21" t="s">
        <v>517</v>
      </c>
      <c r="C68" s="21" t="s">
        <v>103</v>
      </c>
      <c r="D68" s="24">
        <v>912544</v>
      </c>
      <c r="E68" s="22">
        <v>6415.1843200000003</v>
      </c>
      <c r="F68" s="23">
        <v>0.54261697923725705</v>
      </c>
      <c r="G68" s="22"/>
    </row>
    <row r="69" spans="1:7" x14ac:dyDescent="0.2">
      <c r="A69" s="21" t="s">
        <v>520</v>
      </c>
      <c r="B69" s="21" t="s">
        <v>519</v>
      </c>
      <c r="C69" s="21" t="s">
        <v>370</v>
      </c>
      <c r="D69" s="24">
        <v>633445</v>
      </c>
      <c r="E69" s="22">
        <v>6348.0690679999998</v>
      </c>
      <c r="F69" s="23">
        <v>0.53694015477136403</v>
      </c>
      <c r="G69" s="22"/>
    </row>
    <row r="70" spans="1:7" x14ac:dyDescent="0.2">
      <c r="A70" s="21" t="s">
        <v>522</v>
      </c>
      <c r="B70" s="21" t="s">
        <v>521</v>
      </c>
      <c r="C70" s="21" t="s">
        <v>315</v>
      </c>
      <c r="D70" s="24">
        <v>750000</v>
      </c>
      <c r="E70" s="22">
        <v>6292.125</v>
      </c>
      <c r="F70" s="23">
        <v>0.53220822507609999</v>
      </c>
      <c r="G70" s="22"/>
    </row>
    <row r="71" spans="1:7" x14ac:dyDescent="0.2">
      <c r="A71" s="21" t="s">
        <v>524</v>
      </c>
      <c r="B71" s="21" t="s">
        <v>523</v>
      </c>
      <c r="C71" s="21" t="s">
        <v>148</v>
      </c>
      <c r="D71" s="24">
        <v>812579</v>
      </c>
      <c r="E71" s="22">
        <v>6077.6846310000001</v>
      </c>
      <c r="F71" s="23">
        <v>0.51407016707977005</v>
      </c>
      <c r="G71" s="22"/>
    </row>
    <row r="72" spans="1:7" x14ac:dyDescent="0.2">
      <c r="A72" s="21" t="s">
        <v>526</v>
      </c>
      <c r="B72" s="21" t="s">
        <v>525</v>
      </c>
      <c r="C72" s="21" t="s">
        <v>115</v>
      </c>
      <c r="D72" s="24">
        <v>313239</v>
      </c>
      <c r="E72" s="22">
        <v>6001.972479</v>
      </c>
      <c r="F72" s="23">
        <v>0.50766618908622896</v>
      </c>
      <c r="G72" s="22"/>
    </row>
    <row r="73" spans="1:7" x14ac:dyDescent="0.2">
      <c r="A73" s="21" t="s">
        <v>528</v>
      </c>
      <c r="B73" s="21" t="s">
        <v>527</v>
      </c>
      <c r="C73" s="21" t="s">
        <v>529</v>
      </c>
      <c r="D73" s="24">
        <v>2464730</v>
      </c>
      <c r="E73" s="22">
        <v>5894.4017949999998</v>
      </c>
      <c r="F73" s="84">
        <v>0.49856751370996699</v>
      </c>
      <c r="G73" s="22"/>
    </row>
    <row r="74" spans="1:7" x14ac:dyDescent="0.2">
      <c r="A74" s="21" t="s">
        <v>531</v>
      </c>
      <c r="B74" s="21" t="s">
        <v>530</v>
      </c>
      <c r="C74" s="21" t="s">
        <v>85</v>
      </c>
      <c r="D74" s="24">
        <v>2223567</v>
      </c>
      <c r="E74" s="22">
        <v>5494.4340570000004</v>
      </c>
      <c r="F74" s="23">
        <v>0.46473695250390701</v>
      </c>
      <c r="G74" s="21"/>
    </row>
    <row r="75" spans="1:7" x14ac:dyDescent="0.2">
      <c r="A75" s="21" t="s">
        <v>533</v>
      </c>
      <c r="B75" s="21" t="s">
        <v>532</v>
      </c>
      <c r="C75" s="21" t="s">
        <v>534</v>
      </c>
      <c r="D75" s="24">
        <v>90597</v>
      </c>
      <c r="E75" s="22">
        <v>5439.6250739999996</v>
      </c>
      <c r="F75" s="23">
        <v>0.46010103195867702</v>
      </c>
      <c r="G75" s="21"/>
    </row>
    <row r="76" spans="1:7" x14ac:dyDescent="0.2">
      <c r="A76" s="21" t="s">
        <v>536</v>
      </c>
      <c r="B76" s="21" t="s">
        <v>535</v>
      </c>
      <c r="C76" s="21" t="s">
        <v>77</v>
      </c>
      <c r="D76" s="24">
        <v>10181469</v>
      </c>
      <c r="E76" s="22">
        <v>5411.4507739999999</v>
      </c>
      <c r="F76" s="23">
        <v>0.45771795880044103</v>
      </c>
      <c r="G76" s="21"/>
    </row>
    <row r="77" spans="1:7" x14ac:dyDescent="0.2">
      <c r="A77" s="21" t="s">
        <v>538</v>
      </c>
      <c r="B77" s="21" t="s">
        <v>537</v>
      </c>
      <c r="C77" s="21" t="s">
        <v>163</v>
      </c>
      <c r="D77" s="24">
        <v>900000</v>
      </c>
      <c r="E77" s="22">
        <v>4941.45</v>
      </c>
      <c r="F77" s="23">
        <v>0.41796377754769598</v>
      </c>
      <c r="G77" s="21"/>
    </row>
    <row r="78" spans="1:7" x14ac:dyDescent="0.2">
      <c r="A78" s="21" t="s">
        <v>540</v>
      </c>
      <c r="B78" s="21" t="s">
        <v>539</v>
      </c>
      <c r="C78" s="21" t="s">
        <v>88</v>
      </c>
      <c r="D78" s="24">
        <v>1362700</v>
      </c>
      <c r="E78" s="22">
        <v>4758.5483999999997</v>
      </c>
      <c r="F78" s="23">
        <v>0.40249337034828703</v>
      </c>
      <c r="G78" s="21"/>
    </row>
    <row r="79" spans="1:7" x14ac:dyDescent="0.2">
      <c r="A79" s="21" t="s">
        <v>400</v>
      </c>
      <c r="B79" s="21" t="s">
        <v>399</v>
      </c>
      <c r="C79" s="21" t="s">
        <v>175</v>
      </c>
      <c r="D79" s="24">
        <v>2000000</v>
      </c>
      <c r="E79" s="22">
        <v>4114</v>
      </c>
      <c r="F79" s="23">
        <v>0.34797538795924698</v>
      </c>
      <c r="G79" s="21"/>
    </row>
    <row r="80" spans="1:7" x14ac:dyDescent="0.2">
      <c r="A80" s="21" t="s">
        <v>542</v>
      </c>
      <c r="B80" s="21" t="s">
        <v>541</v>
      </c>
      <c r="C80" s="21" t="s">
        <v>126</v>
      </c>
      <c r="D80" s="24">
        <v>2500000</v>
      </c>
      <c r="E80" s="22">
        <v>3840</v>
      </c>
      <c r="F80" s="23">
        <v>0.32479958428865002</v>
      </c>
      <c r="G80" s="21"/>
    </row>
    <row r="81" spans="1:9" x14ac:dyDescent="0.2">
      <c r="A81" s="21" t="s">
        <v>544</v>
      </c>
      <c r="B81" s="21" t="s">
        <v>543</v>
      </c>
      <c r="C81" s="21" t="s">
        <v>449</v>
      </c>
      <c r="D81" s="24">
        <v>1159420</v>
      </c>
      <c r="E81" s="22">
        <v>3462.0281199999999</v>
      </c>
      <c r="F81" s="23">
        <v>0.29282950369052502</v>
      </c>
      <c r="G81" s="21"/>
    </row>
    <row r="82" spans="1:9" x14ac:dyDescent="0.2">
      <c r="A82" s="21" t="s">
        <v>546</v>
      </c>
      <c r="B82" s="21" t="s">
        <v>545</v>
      </c>
      <c r="C82" s="21" t="s">
        <v>88</v>
      </c>
      <c r="D82" s="24">
        <v>236040</v>
      </c>
      <c r="E82" s="22">
        <v>3436.7424000000001</v>
      </c>
      <c r="F82" s="23">
        <v>0.29069075594457799</v>
      </c>
      <c r="G82" s="21"/>
    </row>
    <row r="83" spans="1:9" x14ac:dyDescent="0.2">
      <c r="A83" s="21" t="s">
        <v>153</v>
      </c>
      <c r="B83" s="21" t="s">
        <v>152</v>
      </c>
      <c r="C83" s="21" t="s">
        <v>154</v>
      </c>
      <c r="D83" s="24">
        <v>303744</v>
      </c>
      <c r="E83" s="22">
        <v>3396.3135360000001</v>
      </c>
      <c r="F83" s="23">
        <v>0.28727115224133198</v>
      </c>
      <c r="G83" s="21"/>
    </row>
    <row r="84" spans="1:9" x14ac:dyDescent="0.2">
      <c r="A84" s="21" t="s">
        <v>548</v>
      </c>
      <c r="B84" s="21" t="s">
        <v>547</v>
      </c>
      <c r="C84" s="21" t="s">
        <v>103</v>
      </c>
      <c r="D84" s="24">
        <v>361035</v>
      </c>
      <c r="E84" s="22">
        <v>3320.258378</v>
      </c>
      <c r="F84" s="23">
        <v>0.28083816169409098</v>
      </c>
      <c r="G84" s="21"/>
    </row>
    <row r="85" spans="1:9" x14ac:dyDescent="0.2">
      <c r="A85" s="21" t="s">
        <v>550</v>
      </c>
      <c r="B85" s="21" t="s">
        <v>549</v>
      </c>
      <c r="C85" s="21" t="s">
        <v>148</v>
      </c>
      <c r="D85" s="24">
        <v>292158</v>
      </c>
      <c r="E85" s="22">
        <v>2585.8904579999999</v>
      </c>
      <c r="F85" s="23">
        <v>0.218722954628747</v>
      </c>
      <c r="G85" s="21"/>
    </row>
    <row r="86" spans="1:9" x14ac:dyDescent="0.2">
      <c r="A86" s="21" t="s">
        <v>552</v>
      </c>
      <c r="B86" s="21" t="s">
        <v>551</v>
      </c>
      <c r="C86" s="21" t="s">
        <v>472</v>
      </c>
      <c r="D86" s="24">
        <v>328233</v>
      </c>
      <c r="E86" s="22">
        <v>2006.488329</v>
      </c>
      <c r="F86" s="23">
        <v>0.169715253942507</v>
      </c>
      <c r="G86" s="21"/>
    </row>
    <row r="87" spans="1:9" x14ac:dyDescent="0.2">
      <c r="A87" s="21" t="s">
        <v>414</v>
      </c>
      <c r="B87" s="21" t="s">
        <v>413</v>
      </c>
      <c r="C87" s="21" t="s">
        <v>175</v>
      </c>
      <c r="D87" s="24">
        <v>2000000</v>
      </c>
      <c r="E87" s="22">
        <v>1979</v>
      </c>
      <c r="F87" s="23">
        <v>0.16739020242375999</v>
      </c>
      <c r="G87" s="21"/>
    </row>
    <row r="88" spans="1:9" x14ac:dyDescent="0.2">
      <c r="A88" s="21" t="s">
        <v>554</v>
      </c>
      <c r="B88" s="21" t="s">
        <v>553</v>
      </c>
      <c r="C88" s="21" t="s">
        <v>529</v>
      </c>
      <c r="D88" s="24">
        <v>1892146</v>
      </c>
      <c r="E88" s="22">
        <v>1835.3816200000001</v>
      </c>
      <c r="F88" s="23">
        <v>0.15524249666328899</v>
      </c>
      <c r="G88" s="21"/>
    </row>
    <row r="89" spans="1:9" x14ac:dyDescent="0.2">
      <c r="A89" s="21" t="s">
        <v>556</v>
      </c>
      <c r="B89" s="21" t="s">
        <v>555</v>
      </c>
      <c r="C89" s="21" t="s">
        <v>163</v>
      </c>
      <c r="D89" s="24">
        <v>1758380</v>
      </c>
      <c r="E89" s="22">
        <v>1487.5894800000001</v>
      </c>
      <c r="F89" s="23">
        <v>0.12582511580629399</v>
      </c>
      <c r="G89" s="21"/>
    </row>
    <row r="90" spans="1:9" x14ac:dyDescent="0.2">
      <c r="A90" s="21" t="s">
        <v>558</v>
      </c>
      <c r="B90" s="21" t="s">
        <v>557</v>
      </c>
      <c r="C90" s="21" t="s">
        <v>148</v>
      </c>
      <c r="D90" s="24">
        <v>518764</v>
      </c>
      <c r="E90" s="22">
        <v>1264.2278679999999</v>
      </c>
      <c r="F90" s="23">
        <v>0.106932470305345</v>
      </c>
      <c r="G90" s="21"/>
    </row>
    <row r="91" spans="1:9" x14ac:dyDescent="0.2">
      <c r="A91" s="21" t="s">
        <v>378</v>
      </c>
      <c r="B91" s="21" t="s">
        <v>377</v>
      </c>
      <c r="C91" s="21" t="s">
        <v>109</v>
      </c>
      <c r="D91" s="24">
        <v>41217</v>
      </c>
      <c r="E91" s="22">
        <v>1094.1876990000001</v>
      </c>
      <c r="F91" s="23">
        <v>9.2549924418998605E-2</v>
      </c>
      <c r="G91" s="21"/>
    </row>
    <row r="92" spans="1:9" x14ac:dyDescent="0.2">
      <c r="A92" s="21" t="s">
        <v>560</v>
      </c>
      <c r="B92" s="21" t="s">
        <v>559</v>
      </c>
      <c r="C92" s="21" t="s">
        <v>175</v>
      </c>
      <c r="D92" s="24">
        <v>113513</v>
      </c>
      <c r="E92" s="22">
        <v>583.57033300000001</v>
      </c>
      <c r="F92" s="23">
        <v>4.9360260823330497E-2</v>
      </c>
      <c r="G92" s="21"/>
    </row>
    <row r="93" spans="1:9" x14ac:dyDescent="0.2">
      <c r="A93" s="21" t="s">
        <v>562</v>
      </c>
      <c r="B93" s="21" t="s">
        <v>561</v>
      </c>
      <c r="C93" s="21" t="s">
        <v>138</v>
      </c>
      <c r="D93" s="24">
        <v>78401</v>
      </c>
      <c r="E93" s="22">
        <v>141.4746045</v>
      </c>
      <c r="F93" s="23">
        <v>1.19663783148441E-2</v>
      </c>
      <c r="G93" s="21"/>
    </row>
    <row r="94" spans="1:9" x14ac:dyDescent="0.2">
      <c r="A94" s="20" t="s">
        <v>29</v>
      </c>
      <c r="B94" s="20"/>
      <c r="C94" s="20"/>
      <c r="D94" s="20"/>
      <c r="E94" s="25">
        <f>SUM(E7:E93)</f>
        <v>1095120.2756524996</v>
      </c>
      <c r="F94" s="26">
        <f>SUM(F7:F93)</f>
        <v>92.628804759896923</v>
      </c>
      <c r="G94" s="20"/>
      <c r="H94" s="14"/>
      <c r="I94" s="14"/>
    </row>
    <row r="95" spans="1:9" x14ac:dyDescent="0.2">
      <c r="A95" s="21"/>
      <c r="B95" s="21"/>
      <c r="C95" s="21"/>
      <c r="D95" s="21"/>
      <c r="E95" s="22"/>
      <c r="F95" s="23"/>
      <c r="G95" s="21"/>
    </row>
    <row r="96" spans="1:9" x14ac:dyDescent="0.2">
      <c r="A96" s="20" t="s">
        <v>23</v>
      </c>
      <c r="B96" s="21"/>
      <c r="C96" s="21"/>
      <c r="D96" s="21"/>
      <c r="E96" s="22"/>
      <c r="F96" s="23"/>
      <c r="G96" s="21"/>
    </row>
    <row r="97" spans="1:9" x14ac:dyDescent="0.2">
      <c r="A97" s="20" t="s">
        <v>33</v>
      </c>
      <c r="B97" s="21"/>
      <c r="C97" s="21"/>
      <c r="D97" s="21"/>
      <c r="E97" s="22"/>
      <c r="F97" s="23"/>
      <c r="G97" s="21"/>
    </row>
    <row r="98" spans="1:9" x14ac:dyDescent="0.2">
      <c r="A98" s="21" t="s">
        <v>73</v>
      </c>
      <c r="B98" s="21" t="s">
        <v>72</v>
      </c>
      <c r="C98" s="21" t="s">
        <v>57</v>
      </c>
      <c r="D98" s="24">
        <v>3000000</v>
      </c>
      <c r="E98" s="22">
        <v>2969.13</v>
      </c>
      <c r="F98" s="23">
        <v>0.25113859106743802</v>
      </c>
      <c r="G98" s="85">
        <v>6.8998000000000008</v>
      </c>
    </row>
    <row r="99" spans="1:9" x14ac:dyDescent="0.2">
      <c r="A99" s="20" t="s">
        <v>29</v>
      </c>
      <c r="B99" s="20"/>
      <c r="C99" s="20"/>
      <c r="D99" s="20"/>
      <c r="E99" s="25">
        <f>SUM(E97:E98)</f>
        <v>2969.13</v>
      </c>
      <c r="F99" s="26">
        <f>SUM(F97:F98)</f>
        <v>0.25113859106743802</v>
      </c>
      <c r="G99" s="20"/>
      <c r="H99" s="14"/>
      <c r="I99" s="14"/>
    </row>
    <row r="100" spans="1:9" x14ac:dyDescent="0.2">
      <c r="A100" s="21"/>
      <c r="B100" s="21"/>
      <c r="C100" s="21"/>
      <c r="D100" s="21"/>
      <c r="E100" s="22"/>
      <c r="F100" s="23"/>
      <c r="G100" s="21"/>
    </row>
    <row r="101" spans="1:9" x14ac:dyDescent="0.2">
      <c r="A101" s="20" t="s">
        <v>35</v>
      </c>
      <c r="B101" s="20"/>
      <c r="C101" s="20"/>
      <c r="D101" s="20"/>
      <c r="E101" s="25">
        <f>E94+E99</f>
        <v>1098089.4056524995</v>
      </c>
      <c r="F101" s="26">
        <f>F94+F99</f>
        <v>92.879943350964368</v>
      </c>
      <c r="G101" s="20"/>
      <c r="H101" s="14"/>
      <c r="I101" s="14"/>
    </row>
    <row r="102" spans="1:9" x14ac:dyDescent="0.2">
      <c r="A102" s="20"/>
      <c r="B102" s="20"/>
      <c r="C102" s="20"/>
      <c r="D102" s="20"/>
      <c r="E102" s="25"/>
      <c r="F102" s="26"/>
      <c r="G102" s="20"/>
      <c r="H102" s="14"/>
      <c r="I102" s="14"/>
    </row>
    <row r="103" spans="1:9" x14ac:dyDescent="0.2">
      <c r="A103" s="20" t="s">
        <v>37</v>
      </c>
      <c r="B103" s="20"/>
      <c r="C103" s="20"/>
      <c r="D103" s="20"/>
      <c r="E103" s="25">
        <f>E105-(E94+E99)</f>
        <v>84178.11738330056</v>
      </c>
      <c r="F103" s="26">
        <f>F105-(F94+F99)</f>
        <v>7.1200566490356323</v>
      </c>
      <c r="G103" s="20"/>
      <c r="H103" s="14"/>
      <c r="I103" s="14"/>
    </row>
    <row r="104" spans="1:9" x14ac:dyDescent="0.2">
      <c r="A104" s="20"/>
      <c r="B104" s="20"/>
      <c r="C104" s="20"/>
      <c r="D104" s="20"/>
      <c r="E104" s="25"/>
      <c r="F104" s="26"/>
      <c r="G104" s="20"/>
      <c r="H104" s="14"/>
      <c r="I104" s="14"/>
    </row>
    <row r="105" spans="1:9" x14ac:dyDescent="0.2">
      <c r="A105" s="27" t="s">
        <v>36</v>
      </c>
      <c r="B105" s="27"/>
      <c r="C105" s="27"/>
      <c r="D105" s="27"/>
      <c r="E105" s="28">
        <v>1182267.5230358001</v>
      </c>
      <c r="F105" s="29">
        <v>100</v>
      </c>
      <c r="G105" s="27"/>
      <c r="H105" s="14"/>
      <c r="I105" s="14"/>
    </row>
    <row r="107" spans="1:9" x14ac:dyDescent="0.2">
      <c r="A107" s="14" t="s">
        <v>40</v>
      </c>
    </row>
    <row r="108" spans="1:9" x14ac:dyDescent="0.2">
      <c r="A108" s="14" t="s">
        <v>41</v>
      </c>
    </row>
    <row r="109" spans="1:9" x14ac:dyDescent="0.2">
      <c r="A109" s="14" t="s">
        <v>42</v>
      </c>
      <c r="B109" s="14"/>
      <c r="C109" s="30" t="s">
        <v>44</v>
      </c>
      <c r="D109" s="14" t="s">
        <v>43</v>
      </c>
    </row>
    <row r="110" spans="1:9" x14ac:dyDescent="0.2">
      <c r="A110" s="7" t="s">
        <v>64</v>
      </c>
      <c r="C110" s="31">
        <v>125.1999</v>
      </c>
      <c r="D110" s="31">
        <v>150.5368</v>
      </c>
    </row>
    <row r="111" spans="1:9" x14ac:dyDescent="0.2">
      <c r="A111" s="7" t="s">
        <v>70</v>
      </c>
      <c r="C111" s="31">
        <v>42.049100000000003</v>
      </c>
      <c r="D111" s="31">
        <v>46.351999999999997</v>
      </c>
    </row>
    <row r="112" spans="1:9" x14ac:dyDescent="0.2">
      <c r="A112" s="7" t="s">
        <v>65</v>
      </c>
      <c r="C112" s="31">
        <v>139.51689999999999</v>
      </c>
      <c r="D112" s="31">
        <v>168.4435</v>
      </c>
    </row>
    <row r="113" spans="1:9" x14ac:dyDescent="0.2">
      <c r="A113" s="7" t="s">
        <v>71</v>
      </c>
      <c r="C113" s="31">
        <v>49.088299999999997</v>
      </c>
      <c r="D113" s="31">
        <v>54.315100000000001</v>
      </c>
    </row>
    <row r="115" spans="1:9" x14ac:dyDescent="0.2">
      <c r="A115" s="14" t="s">
        <v>45</v>
      </c>
    </row>
    <row r="116" spans="1:9" x14ac:dyDescent="0.2">
      <c r="A116" s="90" t="s">
        <v>46</v>
      </c>
      <c r="B116" s="91"/>
      <c r="C116" s="32" t="s">
        <v>47</v>
      </c>
    </row>
    <row r="117" spans="1:9" x14ac:dyDescent="0.2">
      <c r="A117" s="86" t="s">
        <v>70</v>
      </c>
      <c r="B117" s="87"/>
      <c r="C117" s="33">
        <v>4.25</v>
      </c>
    </row>
    <row r="118" spans="1:9" x14ac:dyDescent="0.2">
      <c r="A118" s="86" t="s">
        <v>71</v>
      </c>
      <c r="B118" s="87"/>
      <c r="C118" s="33">
        <v>5</v>
      </c>
    </row>
    <row r="119" spans="1:9" x14ac:dyDescent="0.2">
      <c r="A119" s="7" t="s">
        <v>48</v>
      </c>
    </row>
    <row r="120" spans="1:9" x14ac:dyDescent="0.2">
      <c r="A120" s="7" t="s">
        <v>49</v>
      </c>
    </row>
    <row r="122" spans="1:9" x14ac:dyDescent="0.2">
      <c r="A122" s="14" t="s">
        <v>276</v>
      </c>
      <c r="D122" s="49">
        <v>0.10929999999999999</v>
      </c>
    </row>
    <row r="124" spans="1:9" x14ac:dyDescent="0.2">
      <c r="A124" s="14" t="s">
        <v>823</v>
      </c>
      <c r="D124" s="30" t="s">
        <v>51</v>
      </c>
    </row>
    <row r="126" spans="1:9" x14ac:dyDescent="0.2">
      <c r="A126" s="14" t="s">
        <v>801</v>
      </c>
      <c r="B126" s="14"/>
      <c r="C126" s="14"/>
      <c r="D126" s="14"/>
      <c r="E126" s="14"/>
      <c r="F126" s="14"/>
      <c r="G126" s="11"/>
      <c r="H126" s="14"/>
      <c r="I126" s="14"/>
    </row>
    <row r="127" spans="1:9" x14ac:dyDescent="0.2">
      <c r="A127" s="52"/>
      <c r="G127" s="11"/>
    </row>
    <row r="128" spans="1:9" x14ac:dyDescent="0.2">
      <c r="A128" s="53" t="s">
        <v>796</v>
      </c>
      <c r="G128" s="11"/>
    </row>
    <row r="129" spans="1:7" x14ac:dyDescent="0.2">
      <c r="A129" s="54"/>
      <c r="G129" s="11"/>
    </row>
    <row r="130" spans="1:7" x14ac:dyDescent="0.2">
      <c r="A130" s="55"/>
      <c r="G130" s="11"/>
    </row>
    <row r="131" spans="1:7" x14ac:dyDescent="0.2">
      <c r="A131" s="55"/>
      <c r="G131" s="11"/>
    </row>
    <row r="132" spans="1:7" x14ac:dyDescent="0.2">
      <c r="A132" s="55"/>
      <c r="G132" s="11"/>
    </row>
    <row r="133" spans="1:7" x14ac:dyDescent="0.2">
      <c r="A133" s="55"/>
      <c r="G133" s="11"/>
    </row>
    <row r="134" spans="1:7" x14ac:dyDescent="0.2">
      <c r="A134" s="55"/>
      <c r="G134" s="11"/>
    </row>
    <row r="135" spans="1:7" x14ac:dyDescent="0.2">
      <c r="A135" s="55"/>
      <c r="G135" s="11"/>
    </row>
    <row r="136" spans="1:7" x14ac:dyDescent="0.2">
      <c r="A136" s="55"/>
      <c r="G136" s="11"/>
    </row>
    <row r="137" spans="1:7" x14ac:dyDescent="0.2">
      <c r="A137" s="55"/>
      <c r="G137" s="11"/>
    </row>
    <row r="138" spans="1:7" x14ac:dyDescent="0.2">
      <c r="A138" s="55"/>
      <c r="G138" s="11"/>
    </row>
    <row r="139" spans="1:7" x14ac:dyDescent="0.2">
      <c r="A139" s="55"/>
      <c r="G139" s="11"/>
    </row>
    <row r="140" spans="1:7" x14ac:dyDescent="0.2">
      <c r="A140" s="55"/>
      <c r="G140" s="11"/>
    </row>
    <row r="141" spans="1:7" x14ac:dyDescent="0.2">
      <c r="A141" s="55"/>
      <c r="G141" s="11"/>
    </row>
    <row r="142" spans="1:7" x14ac:dyDescent="0.2">
      <c r="A142" s="53" t="s">
        <v>807</v>
      </c>
      <c r="G142" s="11"/>
    </row>
    <row r="143" spans="1:7" x14ac:dyDescent="0.2">
      <c r="A143" s="55"/>
      <c r="G143" s="11"/>
    </row>
    <row r="144" spans="1:7" x14ac:dyDescent="0.2">
      <c r="A144" s="53" t="s">
        <v>797</v>
      </c>
      <c r="G144" s="11"/>
    </row>
    <row r="145" spans="1:7" x14ac:dyDescent="0.2">
      <c r="A145" s="55"/>
      <c r="G145" s="11"/>
    </row>
    <row r="146" spans="1:7" x14ac:dyDescent="0.2">
      <c r="A146" s="55"/>
      <c r="G146" s="11"/>
    </row>
    <row r="147" spans="1:7" x14ac:dyDescent="0.2">
      <c r="A147" s="55"/>
      <c r="G147" s="11"/>
    </row>
    <row r="148" spans="1:7" x14ac:dyDescent="0.2">
      <c r="A148" s="55"/>
      <c r="G148" s="11"/>
    </row>
    <row r="149" spans="1:7" x14ac:dyDescent="0.2">
      <c r="A149" s="55"/>
      <c r="G149" s="11"/>
    </row>
    <row r="150" spans="1:7" x14ac:dyDescent="0.2">
      <c r="A150" s="55"/>
      <c r="G150" s="11"/>
    </row>
    <row r="151" spans="1:7" x14ac:dyDescent="0.2">
      <c r="A151" s="55"/>
      <c r="G151" s="11"/>
    </row>
    <row r="152" spans="1:7" x14ac:dyDescent="0.2">
      <c r="A152" s="55"/>
      <c r="G152" s="11"/>
    </row>
    <row r="153" spans="1:7" x14ac:dyDescent="0.2">
      <c r="A153" s="55"/>
      <c r="G153" s="11"/>
    </row>
    <row r="154" spans="1:7" x14ac:dyDescent="0.2">
      <c r="A154" s="55"/>
      <c r="G154" s="11"/>
    </row>
    <row r="155" spans="1:7" x14ac:dyDescent="0.2">
      <c r="A155" s="55"/>
      <c r="G155" s="11"/>
    </row>
    <row r="156" spans="1:7" x14ac:dyDescent="0.2">
      <c r="A156" s="55"/>
      <c r="G156" s="11"/>
    </row>
    <row r="157" spans="1:7" x14ac:dyDescent="0.2">
      <c r="G157" s="11"/>
    </row>
    <row r="158" spans="1:7" x14ac:dyDescent="0.2">
      <c r="G158" s="11"/>
    </row>
    <row r="159" spans="1:7" x14ac:dyDescent="0.2">
      <c r="G159" s="11"/>
    </row>
    <row r="160" spans="1:7" x14ac:dyDescent="0.2">
      <c r="G160" s="11"/>
    </row>
    <row r="161" spans="7:7" x14ac:dyDescent="0.2">
      <c r="G161" s="11"/>
    </row>
    <row r="162" spans="7:7" x14ac:dyDescent="0.2">
      <c r="G162" s="11"/>
    </row>
    <row r="163" spans="7:7" x14ac:dyDescent="0.2">
      <c r="G163" s="11"/>
    </row>
    <row r="164" spans="7:7" x14ac:dyDescent="0.2">
      <c r="G164" s="11"/>
    </row>
    <row r="165" spans="7:7" x14ac:dyDescent="0.2">
      <c r="G165" s="11"/>
    </row>
    <row r="166" spans="7:7" x14ac:dyDescent="0.2">
      <c r="G166" s="11"/>
    </row>
    <row r="167" spans="7:7" x14ac:dyDescent="0.2">
      <c r="G167" s="11"/>
    </row>
    <row r="168" spans="7:7" x14ac:dyDescent="0.2">
      <c r="G168" s="11"/>
    </row>
    <row r="169" spans="7:7" x14ac:dyDescent="0.2">
      <c r="G169" s="11"/>
    </row>
    <row r="170" spans="7:7" x14ac:dyDescent="0.2">
      <c r="G170" s="11"/>
    </row>
    <row r="171" spans="7:7" x14ac:dyDescent="0.2">
      <c r="G171" s="11"/>
    </row>
    <row r="172" spans="7:7" x14ac:dyDescent="0.2">
      <c r="G172" s="11"/>
    </row>
    <row r="173" spans="7:7" x14ac:dyDescent="0.2">
      <c r="G173" s="11"/>
    </row>
    <row r="174" spans="7:7" x14ac:dyDescent="0.2">
      <c r="G174" s="11"/>
    </row>
    <row r="175" spans="7:7" x14ac:dyDescent="0.2">
      <c r="G175" s="11"/>
    </row>
    <row r="176" spans="7: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row r="257" spans="7:7" x14ac:dyDescent="0.2">
      <c r="G257" s="11"/>
    </row>
  </sheetData>
  <mergeCells count="4">
    <mergeCell ref="A116:B116"/>
    <mergeCell ref="A117:B117"/>
    <mergeCell ref="A118:B118"/>
    <mergeCell ref="A1:G1"/>
  </mergeCells>
  <conditionalFormatting sqref="F2:F3 F5:F125">
    <cfRule type="cellIs" dxfId="50" priority="3" stopIfTrue="1" operator="between">
      <formula>0.009</formula>
      <formula>-0.009</formula>
    </cfRule>
  </conditionalFormatting>
  <conditionalFormatting sqref="F259:F65536">
    <cfRule type="cellIs" dxfId="49" priority="1" stopIfTrue="1" operator="between">
      <formula>0.009</formula>
      <formula>-0.009</formula>
    </cfRule>
  </conditionalFormatting>
  <conditionalFormatting sqref="G126:G157 F127:F158">
    <cfRule type="cellIs" dxfId="48" priority="2" stopIfTrue="1" operator="between">
      <formula>0.009</formula>
      <formula>-0.009</formula>
    </cfRule>
  </conditionalFormatting>
  <hyperlinks>
    <hyperlink ref="A127"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3"/>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 style="10" customWidth="1"/>
    <col min="6" max="6" width="14.7109375" style="11" bestFit="1" customWidth="1"/>
    <col min="7" max="16384" width="9.140625" style="7"/>
  </cols>
  <sheetData>
    <row r="1" spans="1:6" s="1" customFormat="1" ht="15" x14ac:dyDescent="0.2">
      <c r="A1" s="88" t="s">
        <v>15</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564</v>
      </c>
      <c r="B7" s="21" t="s">
        <v>563</v>
      </c>
      <c r="C7" s="21" t="s">
        <v>77</v>
      </c>
      <c r="D7" s="24">
        <v>23439752</v>
      </c>
      <c r="E7" s="22">
        <v>35253.387009999999</v>
      </c>
      <c r="F7" s="23">
        <v>3.4626876982438399</v>
      </c>
    </row>
    <row r="8" spans="1:6" x14ac:dyDescent="0.2">
      <c r="A8" s="21" t="s">
        <v>114</v>
      </c>
      <c r="B8" s="21" t="s">
        <v>113</v>
      </c>
      <c r="C8" s="21" t="s">
        <v>115</v>
      </c>
      <c r="D8" s="24">
        <v>13617750</v>
      </c>
      <c r="E8" s="22">
        <v>27930.005249999998</v>
      </c>
      <c r="F8" s="23">
        <v>2.74336436279519</v>
      </c>
    </row>
    <row r="9" spans="1:6" x14ac:dyDescent="0.2">
      <c r="A9" s="21" t="s">
        <v>225</v>
      </c>
      <c r="B9" s="21" t="s">
        <v>224</v>
      </c>
      <c r="C9" s="21" t="s">
        <v>109</v>
      </c>
      <c r="D9" s="24">
        <v>703937</v>
      </c>
      <c r="E9" s="22">
        <v>27325.426469999999</v>
      </c>
      <c r="F9" s="23">
        <v>2.68398091962329</v>
      </c>
    </row>
    <row r="10" spans="1:6" x14ac:dyDescent="0.2">
      <c r="A10" s="21" t="s">
        <v>566</v>
      </c>
      <c r="B10" s="21" t="s">
        <v>565</v>
      </c>
      <c r="C10" s="21" t="s">
        <v>163</v>
      </c>
      <c r="D10" s="24">
        <v>5750000</v>
      </c>
      <c r="E10" s="22">
        <v>25417.875</v>
      </c>
      <c r="F10" s="23">
        <v>2.4966158018528399</v>
      </c>
    </row>
    <row r="11" spans="1:6" x14ac:dyDescent="0.2">
      <c r="A11" s="21" t="s">
        <v>438</v>
      </c>
      <c r="B11" s="21" t="s">
        <v>437</v>
      </c>
      <c r="C11" s="21" t="s">
        <v>77</v>
      </c>
      <c r="D11" s="24">
        <v>23580355</v>
      </c>
      <c r="E11" s="22">
        <v>23497.823759999999</v>
      </c>
      <c r="F11" s="23">
        <v>2.3080229212067902</v>
      </c>
    </row>
    <row r="12" spans="1:6" x14ac:dyDescent="0.2">
      <c r="A12" s="21" t="s">
        <v>406</v>
      </c>
      <c r="B12" s="21" t="s">
        <v>405</v>
      </c>
      <c r="C12" s="21" t="s">
        <v>82</v>
      </c>
      <c r="D12" s="24">
        <v>269995</v>
      </c>
      <c r="E12" s="22">
        <v>23301.513480000001</v>
      </c>
      <c r="F12" s="23">
        <v>2.2887407685046401</v>
      </c>
    </row>
    <row r="13" spans="1:6" x14ac:dyDescent="0.2">
      <c r="A13" s="21" t="s">
        <v>448</v>
      </c>
      <c r="B13" s="21" t="s">
        <v>447</v>
      </c>
      <c r="C13" s="21" t="s">
        <v>449</v>
      </c>
      <c r="D13" s="24">
        <v>1050123</v>
      </c>
      <c r="E13" s="22">
        <v>23237.646809999998</v>
      </c>
      <c r="F13" s="23">
        <v>2.28246760296528</v>
      </c>
    </row>
    <row r="14" spans="1:6" x14ac:dyDescent="0.2">
      <c r="A14" s="21" t="s">
        <v>76</v>
      </c>
      <c r="B14" s="21" t="s">
        <v>75</v>
      </c>
      <c r="C14" s="21" t="s">
        <v>77</v>
      </c>
      <c r="D14" s="24">
        <v>2135566</v>
      </c>
      <c r="E14" s="22">
        <v>22470.425449999999</v>
      </c>
      <c r="F14" s="23">
        <v>2.20710894411221</v>
      </c>
    </row>
    <row r="15" spans="1:6" x14ac:dyDescent="0.2">
      <c r="A15" s="21" t="s">
        <v>568</v>
      </c>
      <c r="B15" s="21" t="s">
        <v>567</v>
      </c>
      <c r="C15" s="21" t="s">
        <v>103</v>
      </c>
      <c r="D15" s="24">
        <v>792366</v>
      </c>
      <c r="E15" s="22">
        <v>21700.131460000001</v>
      </c>
      <c r="F15" s="23">
        <v>2.1314484828224201</v>
      </c>
    </row>
    <row r="16" spans="1:6" x14ac:dyDescent="0.2">
      <c r="A16" s="21" t="s">
        <v>382</v>
      </c>
      <c r="B16" s="21" t="s">
        <v>381</v>
      </c>
      <c r="C16" s="21" t="s">
        <v>82</v>
      </c>
      <c r="D16" s="24">
        <v>822190</v>
      </c>
      <c r="E16" s="22">
        <v>21519.589970000001</v>
      </c>
      <c r="F16" s="23">
        <v>2.11371518541561</v>
      </c>
    </row>
    <row r="17" spans="1:6" x14ac:dyDescent="0.2">
      <c r="A17" s="21" t="s">
        <v>304</v>
      </c>
      <c r="B17" s="21" t="s">
        <v>303</v>
      </c>
      <c r="C17" s="21" t="s">
        <v>305</v>
      </c>
      <c r="D17" s="24">
        <v>1911228</v>
      </c>
      <c r="E17" s="22">
        <v>20569.591349999999</v>
      </c>
      <c r="F17" s="23">
        <v>2.0204036254826798</v>
      </c>
    </row>
    <row r="18" spans="1:6" x14ac:dyDescent="0.2">
      <c r="A18" s="21" t="s">
        <v>156</v>
      </c>
      <c r="B18" s="21" t="s">
        <v>155</v>
      </c>
      <c r="C18" s="21" t="s">
        <v>115</v>
      </c>
      <c r="D18" s="24">
        <v>660000</v>
      </c>
      <c r="E18" s="22">
        <v>20354.73</v>
      </c>
      <c r="F18" s="23">
        <v>1.9992993340492899</v>
      </c>
    </row>
    <row r="19" spans="1:6" x14ac:dyDescent="0.2">
      <c r="A19" s="21" t="s">
        <v>570</v>
      </c>
      <c r="B19" s="21" t="s">
        <v>569</v>
      </c>
      <c r="C19" s="21" t="s">
        <v>166</v>
      </c>
      <c r="D19" s="24">
        <v>442739</v>
      </c>
      <c r="E19" s="22">
        <v>19989.223109999999</v>
      </c>
      <c r="F19" s="23">
        <v>1.9633982102433001</v>
      </c>
    </row>
    <row r="20" spans="1:6" x14ac:dyDescent="0.2">
      <c r="A20" s="21" t="s">
        <v>572</v>
      </c>
      <c r="B20" s="21" t="s">
        <v>571</v>
      </c>
      <c r="C20" s="21" t="s">
        <v>126</v>
      </c>
      <c r="D20" s="24">
        <v>3352118</v>
      </c>
      <c r="E20" s="22">
        <v>19666.87631</v>
      </c>
      <c r="F20" s="23">
        <v>1.9317363929372999</v>
      </c>
    </row>
    <row r="21" spans="1:6" x14ac:dyDescent="0.2">
      <c r="A21" s="21" t="s">
        <v>147</v>
      </c>
      <c r="B21" s="21" t="s">
        <v>146</v>
      </c>
      <c r="C21" s="21" t="s">
        <v>148</v>
      </c>
      <c r="D21" s="24">
        <v>6391052</v>
      </c>
      <c r="E21" s="22">
        <v>18597.961319999999</v>
      </c>
      <c r="F21" s="23">
        <v>1.82674452973586</v>
      </c>
    </row>
    <row r="22" spans="1:6" x14ac:dyDescent="0.2">
      <c r="A22" s="21" t="s">
        <v>128</v>
      </c>
      <c r="B22" s="21" t="s">
        <v>127</v>
      </c>
      <c r="C22" s="21" t="s">
        <v>129</v>
      </c>
      <c r="D22" s="24">
        <v>13100000</v>
      </c>
      <c r="E22" s="22">
        <v>18451.349999999999</v>
      </c>
      <c r="F22" s="23">
        <v>1.81234394989815</v>
      </c>
    </row>
    <row r="23" spans="1:6" x14ac:dyDescent="0.2">
      <c r="A23" s="21" t="s">
        <v>574</v>
      </c>
      <c r="B23" s="21" t="s">
        <v>573</v>
      </c>
      <c r="C23" s="21" t="s">
        <v>441</v>
      </c>
      <c r="D23" s="24">
        <v>1572000</v>
      </c>
      <c r="E23" s="22">
        <v>18341.310000000001</v>
      </c>
      <c r="F23" s="23">
        <v>1.80153550887639</v>
      </c>
    </row>
    <row r="24" spans="1:6" x14ac:dyDescent="0.2">
      <c r="A24" s="21" t="s">
        <v>576</v>
      </c>
      <c r="B24" s="21" t="s">
        <v>575</v>
      </c>
      <c r="C24" s="21" t="s">
        <v>88</v>
      </c>
      <c r="D24" s="24">
        <v>1491580</v>
      </c>
      <c r="E24" s="22">
        <v>17798.278350000001</v>
      </c>
      <c r="F24" s="23">
        <v>1.7481973994437101</v>
      </c>
    </row>
    <row r="25" spans="1:6" x14ac:dyDescent="0.2">
      <c r="A25" s="21" t="s">
        <v>79</v>
      </c>
      <c r="B25" s="21" t="s">
        <v>78</v>
      </c>
      <c r="C25" s="21" t="s">
        <v>77</v>
      </c>
      <c r="D25" s="24">
        <v>1223175</v>
      </c>
      <c r="E25" s="22">
        <v>17166.037950000002</v>
      </c>
      <c r="F25" s="23">
        <v>1.6860969534697701</v>
      </c>
    </row>
    <row r="26" spans="1:6" x14ac:dyDescent="0.2">
      <c r="A26" s="21" t="s">
        <v>293</v>
      </c>
      <c r="B26" s="21" t="s">
        <v>292</v>
      </c>
      <c r="C26" s="21" t="s">
        <v>294</v>
      </c>
      <c r="D26" s="24">
        <v>3676225</v>
      </c>
      <c r="E26" s="22">
        <v>17131.208500000001</v>
      </c>
      <c r="F26" s="23">
        <v>1.6826759060675101</v>
      </c>
    </row>
    <row r="27" spans="1:6" x14ac:dyDescent="0.2">
      <c r="A27" s="21" t="s">
        <v>388</v>
      </c>
      <c r="B27" s="21" t="s">
        <v>387</v>
      </c>
      <c r="C27" s="21" t="s">
        <v>82</v>
      </c>
      <c r="D27" s="24">
        <v>257965</v>
      </c>
      <c r="E27" s="22">
        <v>16907.15508</v>
      </c>
      <c r="F27" s="23">
        <v>1.6606687434376199</v>
      </c>
    </row>
    <row r="28" spans="1:6" x14ac:dyDescent="0.2">
      <c r="A28" s="21" t="s">
        <v>329</v>
      </c>
      <c r="B28" s="21" t="s">
        <v>328</v>
      </c>
      <c r="C28" s="21" t="s">
        <v>112</v>
      </c>
      <c r="D28" s="24">
        <v>18957486</v>
      </c>
      <c r="E28" s="22">
        <v>16711.02391</v>
      </c>
      <c r="F28" s="23">
        <v>1.6414041834278701</v>
      </c>
    </row>
    <row r="29" spans="1:6" x14ac:dyDescent="0.2">
      <c r="A29" s="21" t="s">
        <v>578</v>
      </c>
      <c r="B29" s="21" t="s">
        <v>577</v>
      </c>
      <c r="C29" s="21" t="s">
        <v>151</v>
      </c>
      <c r="D29" s="24">
        <v>1717030</v>
      </c>
      <c r="E29" s="22">
        <v>16650.03991</v>
      </c>
      <c r="F29" s="23">
        <v>1.63541416191505</v>
      </c>
    </row>
    <row r="30" spans="1:6" x14ac:dyDescent="0.2">
      <c r="A30" s="21" t="s">
        <v>580</v>
      </c>
      <c r="B30" s="21" t="s">
        <v>579</v>
      </c>
      <c r="C30" s="21" t="s">
        <v>315</v>
      </c>
      <c r="D30" s="24">
        <v>1543493</v>
      </c>
      <c r="E30" s="22">
        <v>16523.092570000001</v>
      </c>
      <c r="F30" s="23">
        <v>1.6229450339864899</v>
      </c>
    </row>
    <row r="31" spans="1:6" x14ac:dyDescent="0.2">
      <c r="A31" s="21" t="s">
        <v>140</v>
      </c>
      <c r="B31" s="21" t="s">
        <v>139</v>
      </c>
      <c r="C31" s="21" t="s">
        <v>141</v>
      </c>
      <c r="D31" s="24">
        <v>1400578</v>
      </c>
      <c r="E31" s="22">
        <v>16350.34757</v>
      </c>
      <c r="F31" s="23">
        <v>1.6059775299488299</v>
      </c>
    </row>
    <row r="32" spans="1:6" x14ac:dyDescent="0.2">
      <c r="A32" s="21" t="s">
        <v>582</v>
      </c>
      <c r="B32" s="21" t="s">
        <v>581</v>
      </c>
      <c r="C32" s="21" t="s">
        <v>180</v>
      </c>
      <c r="D32" s="24">
        <v>2028205</v>
      </c>
      <c r="E32" s="22">
        <v>16090.764370000001</v>
      </c>
      <c r="F32" s="23">
        <v>1.5804805315170001</v>
      </c>
    </row>
    <row r="33" spans="1:6" x14ac:dyDescent="0.2">
      <c r="A33" s="21" t="s">
        <v>584</v>
      </c>
      <c r="B33" s="21" t="s">
        <v>583</v>
      </c>
      <c r="C33" s="21" t="s">
        <v>534</v>
      </c>
      <c r="D33" s="24">
        <v>3620695</v>
      </c>
      <c r="E33" s="22">
        <v>16048.730589999999</v>
      </c>
      <c r="F33" s="23">
        <v>1.5763518543809401</v>
      </c>
    </row>
    <row r="34" spans="1:6" x14ac:dyDescent="0.2">
      <c r="A34" s="21" t="s">
        <v>170</v>
      </c>
      <c r="B34" s="21" t="s">
        <v>169</v>
      </c>
      <c r="C34" s="21" t="s">
        <v>148</v>
      </c>
      <c r="D34" s="24">
        <v>1444026</v>
      </c>
      <c r="E34" s="22">
        <v>16015.692370000001</v>
      </c>
      <c r="F34" s="23">
        <v>1.57310674667162</v>
      </c>
    </row>
    <row r="35" spans="1:6" x14ac:dyDescent="0.2">
      <c r="A35" s="21" t="s">
        <v>586</v>
      </c>
      <c r="B35" s="21" t="s">
        <v>585</v>
      </c>
      <c r="C35" s="21" t="s">
        <v>315</v>
      </c>
      <c r="D35" s="24">
        <v>3044174</v>
      </c>
      <c r="E35" s="22">
        <v>15784.04219</v>
      </c>
      <c r="F35" s="23">
        <v>1.55035340871988</v>
      </c>
    </row>
    <row r="36" spans="1:6" x14ac:dyDescent="0.2">
      <c r="A36" s="21" t="s">
        <v>588</v>
      </c>
      <c r="B36" s="21" t="s">
        <v>587</v>
      </c>
      <c r="C36" s="21" t="s">
        <v>441</v>
      </c>
      <c r="D36" s="24">
        <v>566062</v>
      </c>
      <c r="E36" s="22">
        <v>15627.27363</v>
      </c>
      <c r="F36" s="23">
        <v>1.5349551559497501</v>
      </c>
    </row>
    <row r="37" spans="1:6" x14ac:dyDescent="0.2">
      <c r="A37" s="21" t="s">
        <v>160</v>
      </c>
      <c r="B37" s="21" t="s">
        <v>159</v>
      </c>
      <c r="C37" s="21" t="s">
        <v>88</v>
      </c>
      <c r="D37" s="24">
        <v>300000</v>
      </c>
      <c r="E37" s="22">
        <v>15382.05</v>
      </c>
      <c r="F37" s="23">
        <v>1.51086859522641</v>
      </c>
    </row>
    <row r="38" spans="1:6" x14ac:dyDescent="0.2">
      <c r="A38" s="21" t="s">
        <v>262</v>
      </c>
      <c r="B38" s="21" t="s">
        <v>261</v>
      </c>
      <c r="C38" s="21" t="s">
        <v>163</v>
      </c>
      <c r="D38" s="24">
        <v>5375000</v>
      </c>
      <c r="E38" s="22">
        <v>15232.75</v>
      </c>
      <c r="F38" s="23">
        <v>1.4962039256103801</v>
      </c>
    </row>
    <row r="39" spans="1:6" x14ac:dyDescent="0.2">
      <c r="A39" s="21" t="s">
        <v>247</v>
      </c>
      <c r="B39" s="21" t="s">
        <v>246</v>
      </c>
      <c r="C39" s="21" t="s">
        <v>166</v>
      </c>
      <c r="D39" s="24">
        <v>571157</v>
      </c>
      <c r="E39" s="22">
        <v>15017.431</v>
      </c>
      <c r="F39" s="23">
        <v>1.47505468249548</v>
      </c>
    </row>
    <row r="40" spans="1:6" x14ac:dyDescent="0.2">
      <c r="A40" s="21" t="s">
        <v>590</v>
      </c>
      <c r="B40" s="21" t="s">
        <v>589</v>
      </c>
      <c r="C40" s="21" t="s">
        <v>88</v>
      </c>
      <c r="D40" s="24">
        <v>52304</v>
      </c>
      <c r="E40" s="22">
        <v>14872.223969999999</v>
      </c>
      <c r="F40" s="23">
        <v>1.46079203600602</v>
      </c>
    </row>
    <row r="41" spans="1:6" x14ac:dyDescent="0.2">
      <c r="A41" s="21" t="s">
        <v>592</v>
      </c>
      <c r="B41" s="21" t="s">
        <v>591</v>
      </c>
      <c r="C41" s="21" t="s">
        <v>441</v>
      </c>
      <c r="D41" s="24">
        <v>1098135</v>
      </c>
      <c r="E41" s="22">
        <v>14761.67974</v>
      </c>
      <c r="F41" s="23">
        <v>1.44993406808299</v>
      </c>
    </row>
    <row r="42" spans="1:6" x14ac:dyDescent="0.2">
      <c r="A42" s="21" t="s">
        <v>594</v>
      </c>
      <c r="B42" s="21" t="s">
        <v>593</v>
      </c>
      <c r="C42" s="21" t="s">
        <v>166</v>
      </c>
      <c r="D42" s="24">
        <v>1602334</v>
      </c>
      <c r="E42" s="22">
        <v>13383.49474</v>
      </c>
      <c r="F42" s="23">
        <v>1.3145648269927499</v>
      </c>
    </row>
    <row r="43" spans="1:6" x14ac:dyDescent="0.2">
      <c r="A43" s="21" t="s">
        <v>596</v>
      </c>
      <c r="B43" s="21" t="s">
        <v>595</v>
      </c>
      <c r="C43" s="21" t="s">
        <v>472</v>
      </c>
      <c r="D43" s="24">
        <v>38500</v>
      </c>
      <c r="E43" s="22">
        <v>13209.176750000001</v>
      </c>
      <c r="F43" s="23">
        <v>1.29744281941418</v>
      </c>
    </row>
    <row r="44" spans="1:6" x14ac:dyDescent="0.2">
      <c r="A44" s="21" t="s">
        <v>117</v>
      </c>
      <c r="B44" s="21" t="s">
        <v>116</v>
      </c>
      <c r="C44" s="21" t="s">
        <v>77</v>
      </c>
      <c r="D44" s="24">
        <v>880366</v>
      </c>
      <c r="E44" s="22">
        <v>12984.51813</v>
      </c>
      <c r="F44" s="23">
        <v>1.27537621232313</v>
      </c>
    </row>
    <row r="45" spans="1:6" x14ac:dyDescent="0.2">
      <c r="A45" s="21" t="s">
        <v>598</v>
      </c>
      <c r="B45" s="21" t="s">
        <v>597</v>
      </c>
      <c r="C45" s="21" t="s">
        <v>148</v>
      </c>
      <c r="D45" s="24">
        <v>189000</v>
      </c>
      <c r="E45" s="22">
        <v>12632.476500000001</v>
      </c>
      <c r="F45" s="23">
        <v>1.24079768455997</v>
      </c>
    </row>
    <row r="46" spans="1:6" x14ac:dyDescent="0.2">
      <c r="A46" s="21" t="s">
        <v>298</v>
      </c>
      <c r="B46" s="21" t="s">
        <v>297</v>
      </c>
      <c r="C46" s="21" t="s">
        <v>120</v>
      </c>
      <c r="D46" s="24">
        <v>3325151</v>
      </c>
      <c r="E46" s="22">
        <v>12266.482040000001</v>
      </c>
      <c r="F46" s="23">
        <v>1.20484867024517</v>
      </c>
    </row>
    <row r="47" spans="1:6" x14ac:dyDescent="0.2">
      <c r="A47" s="21" t="s">
        <v>600</v>
      </c>
      <c r="B47" s="21" t="s">
        <v>599</v>
      </c>
      <c r="C47" s="21" t="s">
        <v>315</v>
      </c>
      <c r="D47" s="24">
        <v>17469870</v>
      </c>
      <c r="E47" s="22">
        <v>12255.113810000001</v>
      </c>
      <c r="F47" s="23">
        <v>1.2037320504389499</v>
      </c>
    </row>
    <row r="48" spans="1:6" x14ac:dyDescent="0.2">
      <c r="A48" s="21" t="s">
        <v>443</v>
      </c>
      <c r="B48" s="21" t="s">
        <v>442</v>
      </c>
      <c r="C48" s="21" t="s">
        <v>148</v>
      </c>
      <c r="D48" s="24">
        <v>3063102</v>
      </c>
      <c r="E48" s="22">
        <v>12155.92029</v>
      </c>
      <c r="F48" s="23">
        <v>1.19398898145803</v>
      </c>
    </row>
    <row r="49" spans="1:6" x14ac:dyDescent="0.2">
      <c r="A49" s="21" t="s">
        <v>137</v>
      </c>
      <c r="B49" s="21" t="s">
        <v>136</v>
      </c>
      <c r="C49" s="21" t="s">
        <v>138</v>
      </c>
      <c r="D49" s="24">
        <v>1240127</v>
      </c>
      <c r="E49" s="22">
        <v>12121.0013</v>
      </c>
      <c r="F49" s="23">
        <v>1.19055913918291</v>
      </c>
    </row>
    <row r="50" spans="1:6" x14ac:dyDescent="0.2">
      <c r="A50" s="21" t="s">
        <v>296</v>
      </c>
      <c r="B50" s="21" t="s">
        <v>295</v>
      </c>
      <c r="C50" s="21" t="s">
        <v>77</v>
      </c>
      <c r="D50" s="24">
        <v>8960416</v>
      </c>
      <c r="E50" s="22">
        <v>12110.00222</v>
      </c>
      <c r="F50" s="23">
        <v>1.1894787783370899</v>
      </c>
    </row>
    <row r="51" spans="1:6" x14ac:dyDescent="0.2">
      <c r="A51" s="21" t="s">
        <v>602</v>
      </c>
      <c r="B51" s="21" t="s">
        <v>601</v>
      </c>
      <c r="C51" s="21" t="s">
        <v>305</v>
      </c>
      <c r="D51" s="24">
        <v>324936</v>
      </c>
      <c r="E51" s="22">
        <v>11933.92447</v>
      </c>
      <c r="F51" s="23">
        <v>1.1721839221382699</v>
      </c>
    </row>
    <row r="52" spans="1:6" x14ac:dyDescent="0.2">
      <c r="A52" s="21" t="s">
        <v>604</v>
      </c>
      <c r="B52" s="21" t="s">
        <v>603</v>
      </c>
      <c r="C52" s="21" t="s">
        <v>88</v>
      </c>
      <c r="D52" s="24">
        <v>527173</v>
      </c>
      <c r="E52" s="22">
        <v>11639.97984</v>
      </c>
      <c r="F52" s="23">
        <v>1.14331184655651</v>
      </c>
    </row>
    <row r="53" spans="1:6" x14ac:dyDescent="0.2">
      <c r="A53" s="21" t="s">
        <v>606</v>
      </c>
      <c r="B53" s="21" t="s">
        <v>605</v>
      </c>
      <c r="C53" s="21" t="s">
        <v>123</v>
      </c>
      <c r="D53" s="24">
        <v>683231</v>
      </c>
      <c r="E53" s="22">
        <v>11595.79653</v>
      </c>
      <c r="F53" s="23">
        <v>1.1389720364848901</v>
      </c>
    </row>
    <row r="54" spans="1:6" x14ac:dyDescent="0.2">
      <c r="A54" s="21" t="s">
        <v>608</v>
      </c>
      <c r="B54" s="21" t="s">
        <v>607</v>
      </c>
      <c r="C54" s="21" t="s">
        <v>609</v>
      </c>
      <c r="D54" s="24">
        <v>400909</v>
      </c>
      <c r="E54" s="22">
        <v>11451.76513</v>
      </c>
      <c r="F54" s="23">
        <v>1.12482486370971</v>
      </c>
    </row>
    <row r="55" spans="1:6" x14ac:dyDescent="0.2">
      <c r="A55" s="21" t="s">
        <v>335</v>
      </c>
      <c r="B55" s="21" t="s">
        <v>334</v>
      </c>
      <c r="C55" s="21" t="s">
        <v>294</v>
      </c>
      <c r="D55" s="24">
        <v>450000</v>
      </c>
      <c r="E55" s="22">
        <v>11370.375</v>
      </c>
      <c r="F55" s="23">
        <v>1.1168304942089999</v>
      </c>
    </row>
    <row r="56" spans="1:6" x14ac:dyDescent="0.2">
      <c r="A56" s="21" t="s">
        <v>611</v>
      </c>
      <c r="B56" s="21" t="s">
        <v>610</v>
      </c>
      <c r="C56" s="21" t="s">
        <v>103</v>
      </c>
      <c r="D56" s="24">
        <v>220552</v>
      </c>
      <c r="E56" s="22">
        <v>10416.560680000001</v>
      </c>
      <c r="F56" s="23">
        <v>1.0231441453955901</v>
      </c>
    </row>
    <row r="57" spans="1:6" x14ac:dyDescent="0.2">
      <c r="A57" s="21" t="s">
        <v>453</v>
      </c>
      <c r="B57" s="21" t="s">
        <v>452</v>
      </c>
      <c r="C57" s="21" t="s">
        <v>77</v>
      </c>
      <c r="D57" s="24">
        <v>5630441</v>
      </c>
      <c r="E57" s="22">
        <v>10337.489680000001</v>
      </c>
      <c r="F57" s="23">
        <v>1.01537756742366</v>
      </c>
    </row>
    <row r="58" spans="1:6" x14ac:dyDescent="0.2">
      <c r="A58" s="21" t="s">
        <v>613</v>
      </c>
      <c r="B58" s="21" t="s">
        <v>612</v>
      </c>
      <c r="C58" s="21" t="s">
        <v>315</v>
      </c>
      <c r="D58" s="24">
        <v>550000</v>
      </c>
      <c r="E58" s="22">
        <v>10213.5</v>
      </c>
      <c r="F58" s="23">
        <v>1.00319894925221</v>
      </c>
    </row>
    <row r="59" spans="1:6" x14ac:dyDescent="0.2">
      <c r="A59" s="21" t="s">
        <v>469</v>
      </c>
      <c r="B59" s="21" t="s">
        <v>468</v>
      </c>
      <c r="C59" s="21" t="s">
        <v>315</v>
      </c>
      <c r="D59" s="24">
        <v>291027</v>
      </c>
      <c r="E59" s="22">
        <v>10152.91344</v>
      </c>
      <c r="F59" s="23">
        <v>0.99724796542386296</v>
      </c>
    </row>
    <row r="60" spans="1:6" x14ac:dyDescent="0.2">
      <c r="A60" s="21" t="s">
        <v>615</v>
      </c>
      <c r="B60" s="21" t="s">
        <v>614</v>
      </c>
      <c r="C60" s="21" t="s">
        <v>88</v>
      </c>
      <c r="D60" s="24">
        <v>2422358</v>
      </c>
      <c r="E60" s="22">
        <v>9835.9846589999997</v>
      </c>
      <c r="F60" s="23">
        <v>0.96611832131684905</v>
      </c>
    </row>
    <row r="61" spans="1:6" x14ac:dyDescent="0.2">
      <c r="A61" s="21" t="s">
        <v>617</v>
      </c>
      <c r="B61" s="21" t="s">
        <v>616</v>
      </c>
      <c r="C61" s="21" t="s">
        <v>163</v>
      </c>
      <c r="D61" s="24">
        <v>5400000</v>
      </c>
      <c r="E61" s="22">
        <v>9026.1</v>
      </c>
      <c r="F61" s="23">
        <v>0.88656915218537802</v>
      </c>
    </row>
    <row r="62" spans="1:6" x14ac:dyDescent="0.2">
      <c r="A62" s="21" t="s">
        <v>619</v>
      </c>
      <c r="B62" s="21" t="s">
        <v>618</v>
      </c>
      <c r="C62" s="21" t="s">
        <v>103</v>
      </c>
      <c r="D62" s="24">
        <v>565000</v>
      </c>
      <c r="E62" s="22">
        <v>8743.6574999999993</v>
      </c>
      <c r="F62" s="23">
        <v>0.85882684844775903</v>
      </c>
    </row>
    <row r="63" spans="1:6" x14ac:dyDescent="0.2">
      <c r="A63" s="21" t="s">
        <v>158</v>
      </c>
      <c r="B63" s="21" t="s">
        <v>157</v>
      </c>
      <c r="C63" s="21" t="s">
        <v>126</v>
      </c>
      <c r="D63" s="24">
        <v>1837180</v>
      </c>
      <c r="E63" s="22">
        <v>8522.6780199999994</v>
      </c>
      <c r="F63" s="23">
        <v>0.83712161692650799</v>
      </c>
    </row>
    <row r="64" spans="1:6" x14ac:dyDescent="0.2">
      <c r="A64" s="21" t="s">
        <v>542</v>
      </c>
      <c r="B64" s="21" t="s">
        <v>541</v>
      </c>
      <c r="C64" s="21" t="s">
        <v>126</v>
      </c>
      <c r="D64" s="24">
        <v>5217419</v>
      </c>
      <c r="E64" s="22">
        <v>8013.9555840000003</v>
      </c>
      <c r="F64" s="23">
        <v>0.78715345584008101</v>
      </c>
    </row>
    <row r="65" spans="1:9" x14ac:dyDescent="0.2">
      <c r="A65" s="21" t="s">
        <v>221</v>
      </c>
      <c r="B65" s="21" t="s">
        <v>220</v>
      </c>
      <c r="C65" s="21" t="s">
        <v>91</v>
      </c>
      <c r="D65" s="24">
        <v>1499850</v>
      </c>
      <c r="E65" s="22">
        <v>7640.2358999999997</v>
      </c>
      <c r="F65" s="23">
        <v>0.75044564810486103</v>
      </c>
    </row>
    <row r="66" spans="1:9" x14ac:dyDescent="0.2">
      <c r="A66" s="21" t="s">
        <v>621</v>
      </c>
      <c r="B66" s="21" t="s">
        <v>620</v>
      </c>
      <c r="C66" s="21" t="s">
        <v>148</v>
      </c>
      <c r="D66" s="24">
        <v>595000</v>
      </c>
      <c r="E66" s="22">
        <v>7594.2825000000003</v>
      </c>
      <c r="F66" s="23">
        <v>0.74593197477108097</v>
      </c>
    </row>
    <row r="67" spans="1:9" x14ac:dyDescent="0.2">
      <c r="A67" s="21" t="s">
        <v>623</v>
      </c>
      <c r="B67" s="21" t="s">
        <v>622</v>
      </c>
      <c r="C67" s="21" t="s">
        <v>103</v>
      </c>
      <c r="D67" s="24">
        <v>532747</v>
      </c>
      <c r="E67" s="22">
        <v>6131.9179700000004</v>
      </c>
      <c r="F67" s="23">
        <v>0.60229438139763403</v>
      </c>
    </row>
    <row r="68" spans="1:9" x14ac:dyDescent="0.2">
      <c r="A68" s="21" t="s">
        <v>625</v>
      </c>
      <c r="B68" s="21" t="s">
        <v>624</v>
      </c>
      <c r="C68" s="21" t="s">
        <v>120</v>
      </c>
      <c r="D68" s="24">
        <v>1318364</v>
      </c>
      <c r="E68" s="22">
        <v>5616.2306399999998</v>
      </c>
      <c r="F68" s="23">
        <v>0.55164210866069996</v>
      </c>
    </row>
    <row r="69" spans="1:9" x14ac:dyDescent="0.2">
      <c r="A69" s="21" t="s">
        <v>627</v>
      </c>
      <c r="B69" s="21" t="s">
        <v>626</v>
      </c>
      <c r="C69" s="21" t="s">
        <v>148</v>
      </c>
      <c r="D69" s="24">
        <v>419825</v>
      </c>
      <c r="E69" s="22">
        <v>5276.9903379999996</v>
      </c>
      <c r="F69" s="23">
        <v>0.51832096365552005</v>
      </c>
    </row>
    <row r="70" spans="1:9" x14ac:dyDescent="0.2">
      <c r="A70" s="21" t="s">
        <v>471</v>
      </c>
      <c r="B70" s="21" t="s">
        <v>470</v>
      </c>
      <c r="C70" s="21" t="s">
        <v>472</v>
      </c>
      <c r="D70" s="24">
        <v>600000</v>
      </c>
      <c r="E70" s="22">
        <v>4615.2</v>
      </c>
      <c r="F70" s="23">
        <v>0.45331803892777101</v>
      </c>
    </row>
    <row r="71" spans="1:9" x14ac:dyDescent="0.2">
      <c r="A71" s="21" t="s">
        <v>629</v>
      </c>
      <c r="B71" s="21" t="s">
        <v>628</v>
      </c>
      <c r="C71" s="21" t="s">
        <v>315</v>
      </c>
      <c r="D71" s="24">
        <v>13990</v>
      </c>
      <c r="E71" s="22">
        <v>3999.859915</v>
      </c>
      <c r="F71" s="23">
        <v>0.39287758984520799</v>
      </c>
    </row>
    <row r="72" spans="1:9" x14ac:dyDescent="0.2">
      <c r="A72" s="21" t="s">
        <v>631</v>
      </c>
      <c r="B72" s="21" t="s">
        <v>630</v>
      </c>
      <c r="C72" s="21" t="s">
        <v>103</v>
      </c>
      <c r="D72" s="24">
        <v>2053763</v>
      </c>
      <c r="E72" s="22">
        <v>3845.671218</v>
      </c>
      <c r="F72" s="23">
        <v>0.37773273853889999</v>
      </c>
    </row>
    <row r="73" spans="1:9" x14ac:dyDescent="0.2">
      <c r="A73" s="21" t="s">
        <v>500</v>
      </c>
      <c r="B73" s="21" t="s">
        <v>499</v>
      </c>
      <c r="C73" s="21" t="s">
        <v>370</v>
      </c>
      <c r="D73" s="24">
        <v>750000</v>
      </c>
      <c r="E73" s="22">
        <v>3749.625</v>
      </c>
      <c r="F73" s="23">
        <v>0.36829880649041102</v>
      </c>
    </row>
    <row r="74" spans="1:9" x14ac:dyDescent="0.2">
      <c r="A74" s="21" t="s">
        <v>165</v>
      </c>
      <c r="B74" s="21" t="s">
        <v>164</v>
      </c>
      <c r="C74" s="21" t="s">
        <v>166</v>
      </c>
      <c r="D74" s="24">
        <v>802529</v>
      </c>
      <c r="E74" s="22">
        <v>2659.9823710000001</v>
      </c>
      <c r="F74" s="23">
        <v>0.261271015774866</v>
      </c>
    </row>
    <row r="75" spans="1:9" x14ac:dyDescent="0.2">
      <c r="A75" s="21" t="s">
        <v>476</v>
      </c>
      <c r="B75" s="21" t="s">
        <v>475</v>
      </c>
      <c r="C75" s="21" t="s">
        <v>449</v>
      </c>
      <c r="D75" s="24">
        <v>401269</v>
      </c>
      <c r="E75" s="22">
        <v>1889.174452</v>
      </c>
      <c r="F75" s="23">
        <v>0.185560074920499</v>
      </c>
    </row>
    <row r="76" spans="1:9" x14ac:dyDescent="0.2">
      <c r="A76" s="21" t="s">
        <v>484</v>
      </c>
      <c r="B76" s="21" t="s">
        <v>483</v>
      </c>
      <c r="C76" s="21" t="s">
        <v>315</v>
      </c>
      <c r="D76" s="24">
        <v>379371</v>
      </c>
      <c r="E76" s="22">
        <v>1215.125313</v>
      </c>
      <c r="F76" s="23">
        <v>0.11935305597604701</v>
      </c>
    </row>
    <row r="77" spans="1:9" x14ac:dyDescent="0.2">
      <c r="A77" s="20" t="s">
        <v>29</v>
      </c>
      <c r="B77" s="20"/>
      <c r="C77" s="20"/>
      <c r="D77" s="20"/>
      <c r="E77" s="25">
        <f>SUM(E7:E76)</f>
        <v>988301.85037999984</v>
      </c>
      <c r="F77" s="26">
        <f>SUM(F7:F76)</f>
        <v>97.073811900448405</v>
      </c>
      <c r="G77" s="14"/>
      <c r="H77" s="14"/>
      <c r="I77" s="14"/>
    </row>
    <row r="78" spans="1:9" x14ac:dyDescent="0.2">
      <c r="A78" s="21"/>
      <c r="B78" s="21"/>
      <c r="C78" s="21"/>
      <c r="D78" s="21"/>
      <c r="E78" s="22"/>
      <c r="F78" s="23"/>
    </row>
    <row r="79" spans="1:9" x14ac:dyDescent="0.2">
      <c r="A79" s="20" t="s">
        <v>263</v>
      </c>
      <c r="B79" s="21"/>
      <c r="C79" s="21"/>
      <c r="D79" s="21"/>
      <c r="E79" s="22"/>
      <c r="F79" s="23"/>
    </row>
    <row r="80" spans="1:9" x14ac:dyDescent="0.2">
      <c r="A80" s="21"/>
      <c r="B80" s="21" t="s">
        <v>264</v>
      </c>
      <c r="C80" s="21" t="s">
        <v>163</v>
      </c>
      <c r="D80" s="24">
        <v>8100</v>
      </c>
      <c r="E80" s="22">
        <v>8.0999999999999996E-4</v>
      </c>
      <c r="F80" s="23">
        <v>7.9560498251753901E-8</v>
      </c>
    </row>
    <row r="81" spans="1:9" x14ac:dyDescent="0.2">
      <c r="A81" s="20" t="s">
        <v>29</v>
      </c>
      <c r="B81" s="20"/>
      <c r="C81" s="20"/>
      <c r="D81" s="20"/>
      <c r="E81" s="25">
        <f>SUM(E79:E80)</f>
        <v>8.0999999999999996E-4</v>
      </c>
      <c r="F81" s="26">
        <f>SUM(F79:F80)</f>
        <v>7.9560498251753901E-8</v>
      </c>
      <c r="G81" s="14"/>
      <c r="H81" s="14"/>
      <c r="I81" s="14"/>
    </row>
    <row r="82" spans="1:9" x14ac:dyDescent="0.2">
      <c r="A82" s="21"/>
      <c r="B82" s="21"/>
      <c r="C82" s="21"/>
      <c r="D82" s="21"/>
      <c r="E82" s="22"/>
      <c r="F82" s="23"/>
    </row>
    <row r="83" spans="1:9" x14ac:dyDescent="0.2">
      <c r="A83" s="20" t="s">
        <v>35</v>
      </c>
      <c r="B83" s="20"/>
      <c r="C83" s="20"/>
      <c r="D83" s="20"/>
      <c r="E83" s="25">
        <f>E77+E81</f>
        <v>988301.85118999984</v>
      </c>
      <c r="F83" s="26">
        <f>F77+F81</f>
        <v>97.073811980008898</v>
      </c>
      <c r="G83" s="14"/>
      <c r="H83" s="14"/>
      <c r="I83" s="14"/>
    </row>
    <row r="84" spans="1:9" x14ac:dyDescent="0.2">
      <c r="A84" s="20"/>
      <c r="B84" s="20"/>
      <c r="C84" s="20"/>
      <c r="D84" s="20"/>
      <c r="E84" s="25"/>
      <c r="F84" s="26"/>
      <c r="G84" s="14"/>
      <c r="H84" s="14"/>
      <c r="I84" s="14"/>
    </row>
    <row r="85" spans="1:9" x14ac:dyDescent="0.2">
      <c r="A85" s="20" t="s">
        <v>37</v>
      </c>
      <c r="B85" s="20"/>
      <c r="C85" s="20"/>
      <c r="D85" s="20"/>
      <c r="E85" s="25">
        <f>E87-(E77+E81)</f>
        <v>29791.32042000012</v>
      </c>
      <c r="F85" s="26">
        <f>F87-(F77+F81)</f>
        <v>2.9261880199911019</v>
      </c>
      <c r="G85" s="14"/>
      <c r="H85" s="14"/>
      <c r="I85" s="14"/>
    </row>
    <row r="86" spans="1:9" x14ac:dyDescent="0.2">
      <c r="A86" s="20"/>
      <c r="B86" s="20"/>
      <c r="C86" s="20"/>
      <c r="D86" s="20"/>
      <c r="E86" s="25"/>
      <c r="F86" s="26"/>
      <c r="G86" s="14"/>
      <c r="H86" s="14"/>
      <c r="I86" s="14"/>
    </row>
    <row r="87" spans="1:9" x14ac:dyDescent="0.2">
      <c r="A87" s="27" t="s">
        <v>36</v>
      </c>
      <c r="B87" s="27"/>
      <c r="C87" s="27"/>
      <c r="D87" s="27"/>
      <c r="E87" s="28">
        <v>1018093.17161</v>
      </c>
      <c r="F87" s="29">
        <v>100</v>
      </c>
      <c r="G87" s="14"/>
      <c r="H87" s="14"/>
      <c r="I87" s="14"/>
    </row>
    <row r="88" spans="1:9" x14ac:dyDescent="0.2">
      <c r="F88" s="15" t="s">
        <v>632</v>
      </c>
    </row>
    <row r="89" spans="1:9" x14ac:dyDescent="0.2">
      <c r="A89" s="14" t="s">
        <v>39</v>
      </c>
    </row>
    <row r="90" spans="1:9" x14ac:dyDescent="0.2">
      <c r="A90" s="14" t="s">
        <v>275</v>
      </c>
    </row>
    <row r="92" spans="1:9" x14ac:dyDescent="0.2">
      <c r="A92" s="14" t="s">
        <v>40</v>
      </c>
    </row>
    <row r="93" spans="1:9" x14ac:dyDescent="0.2">
      <c r="A93" s="14" t="s">
        <v>41</v>
      </c>
    </row>
    <row r="94" spans="1:9" x14ac:dyDescent="0.2">
      <c r="A94" s="14" t="s">
        <v>42</v>
      </c>
      <c r="B94" s="14"/>
      <c r="C94" s="30" t="s">
        <v>44</v>
      </c>
      <c r="D94" s="14" t="s">
        <v>43</v>
      </c>
    </row>
    <row r="95" spans="1:9" x14ac:dyDescent="0.2">
      <c r="A95" s="7" t="s">
        <v>64</v>
      </c>
      <c r="C95" s="31">
        <v>1823.2149999999999</v>
      </c>
      <c r="D95" s="31">
        <v>2172.8305999999998</v>
      </c>
    </row>
    <row r="96" spans="1:9" x14ac:dyDescent="0.2">
      <c r="A96" s="7" t="s">
        <v>70</v>
      </c>
      <c r="C96" s="31">
        <v>72.988900000000001</v>
      </c>
      <c r="D96" s="31">
        <v>86.984999999999999</v>
      </c>
    </row>
    <row r="97" spans="1:4" x14ac:dyDescent="0.2">
      <c r="A97" s="7" t="s">
        <v>65</v>
      </c>
      <c r="C97" s="31">
        <v>2018.8512000000001</v>
      </c>
      <c r="D97" s="31">
        <v>2415.8683999999998</v>
      </c>
    </row>
    <row r="98" spans="1:4" x14ac:dyDescent="0.2">
      <c r="A98" s="7" t="s">
        <v>71</v>
      </c>
      <c r="C98" s="31">
        <v>86.314800000000005</v>
      </c>
      <c r="D98" s="31">
        <v>103.2851</v>
      </c>
    </row>
    <row r="100" spans="1:4" x14ac:dyDescent="0.2">
      <c r="A100" s="7" t="s">
        <v>49</v>
      </c>
    </row>
    <row r="102" spans="1:4" x14ac:dyDescent="0.2">
      <c r="A102" s="14" t="s">
        <v>45</v>
      </c>
      <c r="D102" s="30" t="s">
        <v>51</v>
      </c>
    </row>
    <row r="104" spans="1:4" x14ac:dyDescent="0.2">
      <c r="A104" s="14" t="s">
        <v>276</v>
      </c>
      <c r="D104" s="49">
        <v>9.0399999999999994E-2</v>
      </c>
    </row>
    <row r="105" spans="1:4" x14ac:dyDescent="0.2">
      <c r="A105" s="14"/>
      <c r="D105" s="49"/>
    </row>
    <row r="106" spans="1:4" x14ac:dyDescent="0.2">
      <c r="A106" s="14" t="s">
        <v>823</v>
      </c>
      <c r="D106" s="30" t="s">
        <v>51</v>
      </c>
    </row>
    <row r="108" spans="1:4" x14ac:dyDescent="0.2">
      <c r="A108" s="58" t="s">
        <v>830</v>
      </c>
      <c r="B108" s="56"/>
      <c r="C108" s="56"/>
      <c r="D108" s="30"/>
    </row>
    <row r="109" spans="1:4" x14ac:dyDescent="0.2">
      <c r="A109" s="56"/>
      <c r="B109" s="56"/>
      <c r="C109" s="56"/>
      <c r="D109" s="30"/>
    </row>
    <row r="110" spans="1:4" x14ac:dyDescent="0.2">
      <c r="A110" s="59" t="s">
        <v>827</v>
      </c>
      <c r="B110" s="59" t="s">
        <v>828</v>
      </c>
      <c r="C110" s="59" t="s">
        <v>829</v>
      </c>
      <c r="D110" s="60" t="s">
        <v>3</v>
      </c>
    </row>
    <row r="111" spans="1:4" x14ac:dyDescent="0.2">
      <c r="A111" s="64" t="s">
        <v>262</v>
      </c>
      <c r="B111" s="65">
        <v>200000</v>
      </c>
      <c r="C111" s="66">
        <v>566.79999999999995</v>
      </c>
      <c r="D111" s="67">
        <f>C111/E87</f>
        <v>5.5672704208758171E-4</v>
      </c>
    </row>
    <row r="112" spans="1:4" x14ac:dyDescent="0.2">
      <c r="A112" s="14"/>
      <c r="D112" s="49"/>
    </row>
    <row r="113" spans="1:1" x14ac:dyDescent="0.2">
      <c r="A113" s="14" t="s">
        <v>798</v>
      </c>
    </row>
    <row r="114" spans="1:1" x14ac:dyDescent="0.2">
      <c r="A114" s="14"/>
    </row>
    <row r="115" spans="1:1" x14ac:dyDescent="0.2">
      <c r="A115" s="53" t="s">
        <v>796</v>
      </c>
    </row>
    <row r="116" spans="1:1" x14ac:dyDescent="0.2">
      <c r="A116" s="54"/>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55"/>
    </row>
    <row r="129" spans="1:1" x14ac:dyDescent="0.2">
      <c r="A129" s="53" t="s">
        <v>808</v>
      </c>
    </row>
    <row r="130" spans="1:1" x14ac:dyDescent="0.2">
      <c r="A130" s="55"/>
    </row>
    <row r="131" spans="1:1" x14ac:dyDescent="0.2">
      <c r="A131" s="53" t="s">
        <v>797</v>
      </c>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5"/>
    </row>
  </sheetData>
  <mergeCells count="1">
    <mergeCell ref="A1:F1"/>
  </mergeCells>
  <conditionalFormatting sqref="F2:F3 F246:F65541">
    <cfRule type="cellIs" dxfId="47" priority="2" stopIfTrue="1" operator="between">
      <formula>0.009</formula>
      <formula>-0.009</formula>
    </cfRule>
  </conditionalFormatting>
  <conditionalFormatting sqref="F5:F144">
    <cfRule type="cellIs" dxfId="4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27"/>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35.42578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88" t="s">
        <v>16</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90</v>
      </c>
      <c r="B7" s="21" t="s">
        <v>89</v>
      </c>
      <c r="C7" s="21" t="s">
        <v>91</v>
      </c>
      <c r="D7" s="24">
        <v>558976</v>
      </c>
      <c r="E7" s="22">
        <v>16331.042820000001</v>
      </c>
      <c r="F7" s="23">
        <v>5.90792528467267</v>
      </c>
    </row>
    <row r="8" spans="1:6" x14ac:dyDescent="0.2">
      <c r="A8" s="21" t="s">
        <v>108</v>
      </c>
      <c r="B8" s="21" t="s">
        <v>107</v>
      </c>
      <c r="C8" s="21" t="s">
        <v>109</v>
      </c>
      <c r="D8" s="24">
        <v>6884215</v>
      </c>
      <c r="E8" s="22">
        <v>11389.933720000001</v>
      </c>
      <c r="F8" s="23">
        <v>4.1204274679094697</v>
      </c>
    </row>
    <row r="9" spans="1:6" x14ac:dyDescent="0.2">
      <c r="A9" s="21" t="s">
        <v>156</v>
      </c>
      <c r="B9" s="21" t="s">
        <v>155</v>
      </c>
      <c r="C9" s="21" t="s">
        <v>115</v>
      </c>
      <c r="D9" s="24">
        <v>358616</v>
      </c>
      <c r="E9" s="22">
        <v>11059.89675</v>
      </c>
      <c r="F9" s="23">
        <v>4.0010331474468597</v>
      </c>
    </row>
    <row r="10" spans="1:6" x14ac:dyDescent="0.2">
      <c r="A10" s="21" t="s">
        <v>76</v>
      </c>
      <c r="B10" s="21" t="s">
        <v>75</v>
      </c>
      <c r="C10" s="21" t="s">
        <v>77</v>
      </c>
      <c r="D10" s="24">
        <v>965650</v>
      </c>
      <c r="E10" s="22">
        <v>10160.569299999999</v>
      </c>
      <c r="F10" s="23">
        <v>3.6756920507626698</v>
      </c>
    </row>
    <row r="11" spans="1:6" x14ac:dyDescent="0.2">
      <c r="A11" s="21" t="s">
        <v>102</v>
      </c>
      <c r="B11" s="21" t="s">
        <v>101</v>
      </c>
      <c r="C11" s="21" t="s">
        <v>103</v>
      </c>
      <c r="D11" s="24">
        <v>1031786</v>
      </c>
      <c r="E11" s="22">
        <v>9423.3015379999997</v>
      </c>
      <c r="F11" s="23">
        <v>3.4089777385964299</v>
      </c>
    </row>
    <row r="12" spans="1:6" x14ac:dyDescent="0.2">
      <c r="A12" s="21" t="s">
        <v>105</v>
      </c>
      <c r="B12" s="21" t="s">
        <v>104</v>
      </c>
      <c r="C12" s="21" t="s">
        <v>106</v>
      </c>
      <c r="D12" s="24">
        <v>811369</v>
      </c>
      <c r="E12" s="22">
        <v>9114.5136619999994</v>
      </c>
      <c r="F12" s="23">
        <v>3.2972704997919</v>
      </c>
    </row>
    <row r="13" spans="1:6" x14ac:dyDescent="0.2">
      <c r="A13" s="21" t="s">
        <v>140</v>
      </c>
      <c r="B13" s="21" t="s">
        <v>139</v>
      </c>
      <c r="C13" s="21" t="s">
        <v>141</v>
      </c>
      <c r="D13" s="24">
        <v>762209</v>
      </c>
      <c r="E13" s="22">
        <v>8898.0278660000004</v>
      </c>
      <c r="F13" s="23">
        <v>3.21895450233492</v>
      </c>
    </row>
    <row r="14" spans="1:6" x14ac:dyDescent="0.2">
      <c r="A14" s="21" t="s">
        <v>114</v>
      </c>
      <c r="B14" s="21" t="s">
        <v>113</v>
      </c>
      <c r="C14" s="21" t="s">
        <v>115</v>
      </c>
      <c r="D14" s="24">
        <v>4297181</v>
      </c>
      <c r="E14" s="22">
        <v>8813.518231</v>
      </c>
      <c r="F14" s="23">
        <v>3.1883822593423599</v>
      </c>
    </row>
    <row r="15" spans="1:6" x14ac:dyDescent="0.2">
      <c r="A15" s="21" t="s">
        <v>111</v>
      </c>
      <c r="B15" s="21" t="s">
        <v>110</v>
      </c>
      <c r="C15" s="21" t="s">
        <v>112</v>
      </c>
      <c r="D15" s="24">
        <v>2602948</v>
      </c>
      <c r="E15" s="22">
        <v>8735.4934880000001</v>
      </c>
      <c r="F15" s="23">
        <v>3.1601559937523098</v>
      </c>
    </row>
    <row r="16" spans="1:6" x14ac:dyDescent="0.2">
      <c r="A16" s="21" t="s">
        <v>518</v>
      </c>
      <c r="B16" s="21" t="s">
        <v>517</v>
      </c>
      <c r="C16" s="21" t="s">
        <v>103</v>
      </c>
      <c r="D16" s="24">
        <v>1135971</v>
      </c>
      <c r="E16" s="22">
        <v>7985.8761299999996</v>
      </c>
      <c r="F16" s="23">
        <v>2.8889740862666402</v>
      </c>
    </row>
    <row r="17" spans="1:6" x14ac:dyDescent="0.2">
      <c r="A17" s="21" t="s">
        <v>445</v>
      </c>
      <c r="B17" s="21" t="s">
        <v>444</v>
      </c>
      <c r="C17" s="21" t="s">
        <v>446</v>
      </c>
      <c r="D17" s="24">
        <v>205281</v>
      </c>
      <c r="E17" s="22">
        <v>7726.3662780000004</v>
      </c>
      <c r="F17" s="23">
        <v>2.79509368725288</v>
      </c>
    </row>
    <row r="18" spans="1:6" x14ac:dyDescent="0.2">
      <c r="A18" s="21" t="s">
        <v>461</v>
      </c>
      <c r="B18" s="21" t="s">
        <v>460</v>
      </c>
      <c r="C18" s="21" t="s">
        <v>180</v>
      </c>
      <c r="D18" s="24">
        <v>1489839</v>
      </c>
      <c r="E18" s="22">
        <v>7023.1010459999998</v>
      </c>
      <c r="F18" s="23">
        <v>2.5406801454014198</v>
      </c>
    </row>
    <row r="19" spans="1:6" x14ac:dyDescent="0.2">
      <c r="A19" s="21" t="s">
        <v>187</v>
      </c>
      <c r="B19" s="21" t="s">
        <v>186</v>
      </c>
      <c r="C19" s="21" t="s">
        <v>148</v>
      </c>
      <c r="D19" s="24">
        <v>184778</v>
      </c>
      <c r="E19" s="22">
        <v>6804.6346279999998</v>
      </c>
      <c r="F19" s="23">
        <v>2.4616476372523799</v>
      </c>
    </row>
    <row r="20" spans="1:6" x14ac:dyDescent="0.2">
      <c r="A20" s="21" t="s">
        <v>177</v>
      </c>
      <c r="B20" s="21" t="s">
        <v>176</v>
      </c>
      <c r="C20" s="21" t="s">
        <v>126</v>
      </c>
      <c r="D20" s="24">
        <v>3227487</v>
      </c>
      <c r="E20" s="22">
        <v>6801.9288530000003</v>
      </c>
      <c r="F20" s="23">
        <v>2.4606687948898101</v>
      </c>
    </row>
    <row r="21" spans="1:6" x14ac:dyDescent="0.2">
      <c r="A21" s="21" t="s">
        <v>170</v>
      </c>
      <c r="B21" s="21" t="s">
        <v>169</v>
      </c>
      <c r="C21" s="21" t="s">
        <v>148</v>
      </c>
      <c r="D21" s="24">
        <v>601251</v>
      </c>
      <c r="E21" s="22">
        <v>6668.4748410000002</v>
      </c>
      <c r="F21" s="23">
        <v>2.4123904123929898</v>
      </c>
    </row>
    <row r="22" spans="1:6" x14ac:dyDescent="0.2">
      <c r="A22" s="21" t="s">
        <v>634</v>
      </c>
      <c r="B22" s="21" t="s">
        <v>633</v>
      </c>
      <c r="C22" s="21" t="s">
        <v>88</v>
      </c>
      <c r="D22" s="24">
        <v>4972953</v>
      </c>
      <c r="E22" s="22">
        <v>6559.3250070000004</v>
      </c>
      <c r="F22" s="23">
        <v>2.3729043200954001</v>
      </c>
    </row>
    <row r="23" spans="1:6" x14ac:dyDescent="0.2">
      <c r="A23" s="21" t="s">
        <v>636</v>
      </c>
      <c r="B23" s="21" t="s">
        <v>635</v>
      </c>
      <c r="C23" s="21" t="s">
        <v>94</v>
      </c>
      <c r="D23" s="24">
        <v>289426</v>
      </c>
      <c r="E23" s="22">
        <v>6191.4009919999999</v>
      </c>
      <c r="F23" s="23">
        <v>2.2398039654508901</v>
      </c>
    </row>
    <row r="24" spans="1:6" x14ac:dyDescent="0.2">
      <c r="A24" s="21" t="s">
        <v>147</v>
      </c>
      <c r="B24" s="21" t="s">
        <v>146</v>
      </c>
      <c r="C24" s="21" t="s">
        <v>148</v>
      </c>
      <c r="D24" s="24">
        <v>2118667</v>
      </c>
      <c r="E24" s="22">
        <v>6165.3209699999998</v>
      </c>
      <c r="F24" s="23">
        <v>2.2303692451395798</v>
      </c>
    </row>
    <row r="25" spans="1:6" x14ac:dyDescent="0.2">
      <c r="A25" s="21" t="s">
        <v>93</v>
      </c>
      <c r="B25" s="21" t="s">
        <v>92</v>
      </c>
      <c r="C25" s="21" t="s">
        <v>94</v>
      </c>
      <c r="D25" s="24">
        <v>636603</v>
      </c>
      <c r="E25" s="22">
        <v>6049.001706</v>
      </c>
      <c r="F25" s="23">
        <v>2.18828953666937</v>
      </c>
    </row>
    <row r="26" spans="1:6" x14ac:dyDescent="0.2">
      <c r="A26" s="21" t="s">
        <v>526</v>
      </c>
      <c r="B26" s="21" t="s">
        <v>525</v>
      </c>
      <c r="C26" s="21" t="s">
        <v>115</v>
      </c>
      <c r="D26" s="24">
        <v>297900</v>
      </c>
      <c r="E26" s="22">
        <v>5708.0618999999997</v>
      </c>
      <c r="F26" s="23">
        <v>2.0649510014258001</v>
      </c>
    </row>
    <row r="27" spans="1:6" x14ac:dyDescent="0.2">
      <c r="A27" s="21" t="s">
        <v>600</v>
      </c>
      <c r="B27" s="21" t="s">
        <v>599</v>
      </c>
      <c r="C27" s="21" t="s">
        <v>315</v>
      </c>
      <c r="D27" s="24">
        <v>7672289</v>
      </c>
      <c r="E27" s="22">
        <v>5382.1107339999999</v>
      </c>
      <c r="F27" s="23">
        <v>1.94703476322811</v>
      </c>
    </row>
    <row r="28" spans="1:6" x14ac:dyDescent="0.2">
      <c r="A28" s="21" t="s">
        <v>608</v>
      </c>
      <c r="B28" s="21" t="s">
        <v>607</v>
      </c>
      <c r="C28" s="21" t="s">
        <v>609</v>
      </c>
      <c r="D28" s="24">
        <v>174661</v>
      </c>
      <c r="E28" s="22">
        <v>4989.1041349999996</v>
      </c>
      <c r="F28" s="23">
        <v>1.804860521885</v>
      </c>
    </row>
    <row r="29" spans="1:6" x14ac:dyDescent="0.2">
      <c r="A29" s="21" t="s">
        <v>84</v>
      </c>
      <c r="B29" s="21" t="s">
        <v>83</v>
      </c>
      <c r="C29" s="21" t="s">
        <v>85</v>
      </c>
      <c r="D29" s="24">
        <v>143424</v>
      </c>
      <c r="E29" s="22">
        <v>4987.6413119999997</v>
      </c>
      <c r="F29" s="23">
        <v>1.80433133038854</v>
      </c>
    </row>
    <row r="30" spans="1:6" x14ac:dyDescent="0.2">
      <c r="A30" s="21" t="s">
        <v>339</v>
      </c>
      <c r="B30" s="21" t="s">
        <v>338</v>
      </c>
      <c r="C30" s="21" t="s">
        <v>305</v>
      </c>
      <c r="D30" s="24">
        <v>1375363</v>
      </c>
      <c r="E30" s="22">
        <v>4828.2118119999996</v>
      </c>
      <c r="F30" s="23">
        <v>1.7466560438465599</v>
      </c>
    </row>
    <row r="31" spans="1:6" x14ac:dyDescent="0.2">
      <c r="A31" s="21" t="s">
        <v>179</v>
      </c>
      <c r="B31" s="21" t="s">
        <v>178</v>
      </c>
      <c r="C31" s="21" t="s">
        <v>180</v>
      </c>
      <c r="D31" s="24">
        <v>301321</v>
      </c>
      <c r="E31" s="22">
        <v>4826.8610989999997</v>
      </c>
      <c r="F31" s="23">
        <v>1.7461674093133599</v>
      </c>
    </row>
    <row r="32" spans="1:6" x14ac:dyDescent="0.2">
      <c r="A32" s="21" t="s">
        <v>174</v>
      </c>
      <c r="B32" s="21" t="s">
        <v>173</v>
      </c>
      <c r="C32" s="21" t="s">
        <v>175</v>
      </c>
      <c r="D32" s="24">
        <v>155473</v>
      </c>
      <c r="E32" s="22">
        <v>4683.7795980000001</v>
      </c>
      <c r="F32" s="23">
        <v>1.6944061821312499</v>
      </c>
    </row>
    <row r="33" spans="1:6" x14ac:dyDescent="0.2">
      <c r="A33" s="21" t="s">
        <v>153</v>
      </c>
      <c r="B33" s="21" t="s">
        <v>152</v>
      </c>
      <c r="C33" s="21" t="s">
        <v>154</v>
      </c>
      <c r="D33" s="24">
        <v>418524</v>
      </c>
      <c r="E33" s="22">
        <v>4679.7261060000001</v>
      </c>
      <c r="F33" s="23">
        <v>1.6929397890697699</v>
      </c>
    </row>
    <row r="34" spans="1:6" x14ac:dyDescent="0.2">
      <c r="A34" s="21" t="s">
        <v>329</v>
      </c>
      <c r="B34" s="21" t="s">
        <v>328</v>
      </c>
      <c r="C34" s="21" t="s">
        <v>112</v>
      </c>
      <c r="D34" s="24">
        <v>5049763</v>
      </c>
      <c r="E34" s="22">
        <v>4451.3660849999997</v>
      </c>
      <c r="F34" s="23">
        <v>1.6103281667169</v>
      </c>
    </row>
    <row r="35" spans="1:6" x14ac:dyDescent="0.2">
      <c r="A35" s="21" t="s">
        <v>128</v>
      </c>
      <c r="B35" s="21" t="s">
        <v>127</v>
      </c>
      <c r="C35" s="21" t="s">
        <v>129</v>
      </c>
      <c r="D35" s="24">
        <v>2900997</v>
      </c>
      <c r="E35" s="22">
        <v>4086.054275</v>
      </c>
      <c r="F35" s="23">
        <v>1.47817280451031</v>
      </c>
    </row>
    <row r="36" spans="1:6" x14ac:dyDescent="0.2">
      <c r="A36" s="21" t="s">
        <v>474</v>
      </c>
      <c r="B36" s="21" t="s">
        <v>473</v>
      </c>
      <c r="C36" s="21" t="s">
        <v>138</v>
      </c>
      <c r="D36" s="24">
        <v>3720002</v>
      </c>
      <c r="E36" s="22">
        <v>4021.3221619999999</v>
      </c>
      <c r="F36" s="23">
        <v>1.45475528663725</v>
      </c>
    </row>
    <row r="37" spans="1:6" x14ac:dyDescent="0.2">
      <c r="A37" s="21" t="s">
        <v>378</v>
      </c>
      <c r="B37" s="21" t="s">
        <v>377</v>
      </c>
      <c r="C37" s="21" t="s">
        <v>109</v>
      </c>
      <c r="D37" s="24">
        <v>146051</v>
      </c>
      <c r="E37" s="22">
        <v>3877.215897</v>
      </c>
      <c r="F37" s="23">
        <v>1.40262334037656</v>
      </c>
    </row>
    <row r="38" spans="1:6" x14ac:dyDescent="0.2">
      <c r="A38" s="21" t="s">
        <v>380</v>
      </c>
      <c r="B38" s="21" t="s">
        <v>379</v>
      </c>
      <c r="C38" s="21" t="s">
        <v>82</v>
      </c>
      <c r="D38" s="24">
        <v>616189</v>
      </c>
      <c r="E38" s="22">
        <v>3386.574744</v>
      </c>
      <c r="F38" s="23">
        <v>1.22512877952955</v>
      </c>
    </row>
    <row r="39" spans="1:6" x14ac:dyDescent="0.2">
      <c r="A39" s="21" t="s">
        <v>629</v>
      </c>
      <c r="B39" s="21" t="s">
        <v>628</v>
      </c>
      <c r="C39" s="21" t="s">
        <v>315</v>
      </c>
      <c r="D39" s="24">
        <v>10834</v>
      </c>
      <c r="E39" s="22">
        <v>3097.5326890000001</v>
      </c>
      <c r="F39" s="23">
        <v>1.1205647976767199</v>
      </c>
    </row>
    <row r="40" spans="1:6" x14ac:dyDescent="0.2">
      <c r="A40" s="21" t="s">
        <v>158</v>
      </c>
      <c r="B40" s="21" t="s">
        <v>157</v>
      </c>
      <c r="C40" s="21" t="s">
        <v>126</v>
      </c>
      <c r="D40" s="24">
        <v>592755</v>
      </c>
      <c r="E40" s="22">
        <v>2749.7904450000001</v>
      </c>
      <c r="F40" s="23">
        <v>0.99476540944902103</v>
      </c>
    </row>
    <row r="41" spans="1:6" x14ac:dyDescent="0.2">
      <c r="A41" s="21" t="s">
        <v>548</v>
      </c>
      <c r="B41" s="21" t="s">
        <v>547</v>
      </c>
      <c r="C41" s="21" t="s">
        <v>103</v>
      </c>
      <c r="D41" s="24">
        <v>284071</v>
      </c>
      <c r="E41" s="22">
        <v>2612.458952</v>
      </c>
      <c r="F41" s="23">
        <v>0.94508430770805196</v>
      </c>
    </row>
    <row r="42" spans="1:6" x14ac:dyDescent="0.2">
      <c r="A42" s="21" t="s">
        <v>482</v>
      </c>
      <c r="B42" s="21" t="s">
        <v>481</v>
      </c>
      <c r="C42" s="21" t="s">
        <v>85</v>
      </c>
      <c r="D42" s="24">
        <v>364498</v>
      </c>
      <c r="E42" s="22">
        <v>2576.8186110000001</v>
      </c>
      <c r="F42" s="23">
        <v>0.93219104216040505</v>
      </c>
    </row>
    <row r="43" spans="1:6" x14ac:dyDescent="0.2">
      <c r="A43" s="21" t="s">
        <v>546</v>
      </c>
      <c r="B43" s="21" t="s">
        <v>545</v>
      </c>
      <c r="C43" s="21" t="s">
        <v>88</v>
      </c>
      <c r="D43" s="24">
        <v>169134</v>
      </c>
      <c r="E43" s="22">
        <v>2462.5910399999998</v>
      </c>
      <c r="F43" s="23">
        <v>0.89086802547642496</v>
      </c>
    </row>
    <row r="44" spans="1:6" x14ac:dyDescent="0.2">
      <c r="A44" s="21" t="s">
        <v>638</v>
      </c>
      <c r="B44" s="21" t="s">
        <v>637</v>
      </c>
      <c r="C44" s="21" t="s">
        <v>88</v>
      </c>
      <c r="D44" s="24">
        <v>453491</v>
      </c>
      <c r="E44" s="22">
        <v>2352.484563</v>
      </c>
      <c r="F44" s="23">
        <v>0.85103585758339395</v>
      </c>
    </row>
    <row r="45" spans="1:6" x14ac:dyDescent="0.2">
      <c r="A45" s="21" t="s">
        <v>396</v>
      </c>
      <c r="B45" s="21" t="s">
        <v>395</v>
      </c>
      <c r="C45" s="21" t="s">
        <v>154</v>
      </c>
      <c r="D45" s="24">
        <v>202075</v>
      </c>
      <c r="E45" s="22">
        <v>2189.2805499999999</v>
      </c>
      <c r="F45" s="23">
        <v>0.79199510154655794</v>
      </c>
    </row>
    <row r="46" spans="1:6" x14ac:dyDescent="0.2">
      <c r="A46" s="21" t="s">
        <v>162</v>
      </c>
      <c r="B46" s="21" t="s">
        <v>161</v>
      </c>
      <c r="C46" s="21" t="s">
        <v>163</v>
      </c>
      <c r="D46" s="24">
        <v>300000</v>
      </c>
      <c r="E46" s="22">
        <v>2158.9499999999998</v>
      </c>
      <c r="F46" s="23">
        <v>0.78102270834313103</v>
      </c>
    </row>
    <row r="47" spans="1:6" x14ac:dyDescent="0.2">
      <c r="A47" s="21" t="s">
        <v>533</v>
      </c>
      <c r="B47" s="21" t="s">
        <v>532</v>
      </c>
      <c r="C47" s="21" t="s">
        <v>534</v>
      </c>
      <c r="D47" s="24">
        <v>34755</v>
      </c>
      <c r="E47" s="22">
        <v>2086.7597099999998</v>
      </c>
      <c r="F47" s="23">
        <v>0.75490711705483104</v>
      </c>
    </row>
    <row r="48" spans="1:6" x14ac:dyDescent="0.2">
      <c r="A48" s="21" t="s">
        <v>510</v>
      </c>
      <c r="B48" s="21" t="s">
        <v>509</v>
      </c>
      <c r="C48" s="21" t="s">
        <v>370</v>
      </c>
      <c r="D48" s="24">
        <v>156288</v>
      </c>
      <c r="E48" s="22">
        <v>1821.3803519999999</v>
      </c>
      <c r="F48" s="23">
        <v>0.658903362950511</v>
      </c>
    </row>
    <row r="49" spans="1:9" x14ac:dyDescent="0.2">
      <c r="A49" s="21" t="s">
        <v>404</v>
      </c>
      <c r="B49" s="21" t="s">
        <v>403</v>
      </c>
      <c r="C49" s="21" t="s">
        <v>348</v>
      </c>
      <c r="D49" s="24">
        <v>103286</v>
      </c>
      <c r="E49" s="22">
        <v>1755.1389979999999</v>
      </c>
      <c r="F49" s="23">
        <v>0.634939861384752</v>
      </c>
    </row>
    <row r="50" spans="1:9" x14ac:dyDescent="0.2">
      <c r="A50" s="21" t="s">
        <v>640</v>
      </c>
      <c r="B50" s="21" t="s">
        <v>639</v>
      </c>
      <c r="C50" s="21" t="s">
        <v>148</v>
      </c>
      <c r="D50" s="24">
        <v>206219</v>
      </c>
      <c r="E50" s="22">
        <v>1350.9406690000001</v>
      </c>
      <c r="F50" s="23">
        <v>0.48871689483927899</v>
      </c>
    </row>
    <row r="51" spans="1:9" x14ac:dyDescent="0.2">
      <c r="A51" s="20" t="s">
        <v>29</v>
      </c>
      <c r="B51" s="20"/>
      <c r="C51" s="20"/>
      <c r="D51" s="20"/>
      <c r="E51" s="25">
        <f>SUM(E7:E50)</f>
        <v>249023.88426399999</v>
      </c>
      <c r="F51" s="26">
        <f>SUM(F7:F50)</f>
        <v>90.086990680652988</v>
      </c>
      <c r="G51" s="14"/>
      <c r="H51" s="14"/>
      <c r="I51" s="14"/>
    </row>
    <row r="52" spans="1:9" x14ac:dyDescent="0.2">
      <c r="A52" s="21"/>
      <c r="B52" s="21"/>
      <c r="C52" s="21"/>
      <c r="D52" s="21"/>
      <c r="E52" s="22"/>
      <c r="F52" s="23"/>
    </row>
    <row r="53" spans="1:9" x14ac:dyDescent="0.2">
      <c r="A53" s="20" t="s">
        <v>263</v>
      </c>
      <c r="B53" s="21"/>
      <c r="C53" s="21"/>
      <c r="D53" s="21"/>
      <c r="E53" s="22"/>
      <c r="F53" s="23"/>
    </row>
    <row r="54" spans="1:9" x14ac:dyDescent="0.2">
      <c r="A54" s="21"/>
      <c r="B54" s="21" t="s">
        <v>264</v>
      </c>
      <c r="C54" s="21" t="s">
        <v>163</v>
      </c>
      <c r="D54" s="24">
        <v>98000</v>
      </c>
      <c r="E54" s="22">
        <v>9.7999999999999997E-3</v>
      </c>
      <c r="F54" s="23">
        <v>3.5452523410744499E-6</v>
      </c>
    </row>
    <row r="55" spans="1:9" x14ac:dyDescent="0.2">
      <c r="A55" s="21"/>
      <c r="B55" s="21" t="s">
        <v>641</v>
      </c>
      <c r="C55" s="21" t="s">
        <v>154</v>
      </c>
      <c r="D55" s="24">
        <v>23815</v>
      </c>
      <c r="E55" s="22">
        <v>2.3814999999999999E-3</v>
      </c>
      <c r="F55" s="23">
        <v>8.61532494925388E-7</v>
      </c>
    </row>
    <row r="56" spans="1:9" x14ac:dyDescent="0.2">
      <c r="A56" s="20" t="s">
        <v>29</v>
      </c>
      <c r="B56" s="20"/>
      <c r="C56" s="20"/>
      <c r="D56" s="20"/>
      <c r="E56" s="25">
        <f>SUM(E53:E55)</f>
        <v>1.21815E-2</v>
      </c>
      <c r="F56" s="26">
        <f>SUM(F53:F55)</f>
        <v>4.4067848359998377E-6</v>
      </c>
      <c r="G56" s="14"/>
      <c r="H56" s="14"/>
      <c r="I56" s="14"/>
    </row>
    <row r="57" spans="1:9" x14ac:dyDescent="0.2">
      <c r="A57" s="21"/>
      <c r="B57" s="21"/>
      <c r="C57" s="21"/>
      <c r="D57" s="21"/>
      <c r="E57" s="22"/>
      <c r="F57" s="23"/>
    </row>
    <row r="58" spans="1:9" x14ac:dyDescent="0.2">
      <c r="A58" s="20" t="s">
        <v>324</v>
      </c>
      <c r="B58" s="21"/>
      <c r="C58" s="21"/>
      <c r="D58" s="21"/>
      <c r="E58" s="22"/>
      <c r="F58" s="23"/>
    </row>
    <row r="59" spans="1:9" x14ac:dyDescent="0.2">
      <c r="A59" s="21" t="s">
        <v>643</v>
      </c>
      <c r="B59" s="21" t="s">
        <v>642</v>
      </c>
      <c r="C59" s="21" t="s">
        <v>103</v>
      </c>
      <c r="D59" s="24">
        <v>26800</v>
      </c>
      <c r="E59" s="22">
        <v>4262.0528770000001</v>
      </c>
      <c r="F59" s="23">
        <v>1.5418421367313599</v>
      </c>
    </row>
    <row r="60" spans="1:9" x14ac:dyDescent="0.2">
      <c r="A60" s="20" t="s">
        <v>29</v>
      </c>
      <c r="B60" s="20"/>
      <c r="C60" s="20"/>
      <c r="D60" s="20"/>
      <c r="E60" s="25">
        <f>SUM(E58:E59)</f>
        <v>4262.0528770000001</v>
      </c>
      <c r="F60" s="26">
        <f>SUM(F58:F59)</f>
        <v>1.5418421367313599</v>
      </c>
      <c r="G60" s="14"/>
      <c r="H60" s="14"/>
      <c r="I60" s="14"/>
    </row>
    <row r="61" spans="1:9" x14ac:dyDescent="0.2">
      <c r="A61" s="21"/>
      <c r="B61" s="21"/>
      <c r="C61" s="21"/>
      <c r="D61" s="21"/>
      <c r="E61" s="22"/>
      <c r="F61" s="23"/>
    </row>
    <row r="62" spans="1:9" x14ac:dyDescent="0.2">
      <c r="A62" s="20" t="s">
        <v>35</v>
      </c>
      <c r="B62" s="20"/>
      <c r="C62" s="20"/>
      <c r="D62" s="20"/>
      <c r="E62" s="25">
        <f>E51+E56+E60</f>
        <v>253285.9493225</v>
      </c>
      <c r="F62" s="26">
        <f>F51+F56+F60</f>
        <v>91.628837224169189</v>
      </c>
      <c r="G62" s="14"/>
      <c r="H62" s="14"/>
      <c r="I62" s="14"/>
    </row>
    <row r="63" spans="1:9" x14ac:dyDescent="0.2">
      <c r="A63" s="20"/>
      <c r="B63" s="20"/>
      <c r="C63" s="20"/>
      <c r="D63" s="20"/>
      <c r="E63" s="25"/>
      <c r="F63" s="26"/>
      <c r="G63" s="14"/>
      <c r="H63" s="14"/>
      <c r="I63" s="14"/>
    </row>
    <row r="64" spans="1:9" x14ac:dyDescent="0.2">
      <c r="A64" s="20" t="s">
        <v>37</v>
      </c>
      <c r="B64" s="20"/>
      <c r="C64" s="20"/>
      <c r="D64" s="20"/>
      <c r="E64" s="25">
        <f>E66-(E51+E56+E60)</f>
        <v>23140.072217899986</v>
      </c>
      <c r="F64" s="26">
        <f>F66-(F51+F56+F60)</f>
        <v>8.3711627758308111</v>
      </c>
      <c r="G64" s="14"/>
      <c r="H64" s="14"/>
      <c r="I64" s="14"/>
    </row>
    <row r="65" spans="1:9" x14ac:dyDescent="0.2">
      <c r="A65" s="20"/>
      <c r="B65" s="20"/>
      <c r="C65" s="20"/>
      <c r="D65" s="20"/>
      <c r="E65" s="25"/>
      <c r="F65" s="26"/>
      <c r="G65" s="14"/>
      <c r="H65" s="14"/>
      <c r="I65" s="14"/>
    </row>
    <row r="66" spans="1:9" x14ac:dyDescent="0.2">
      <c r="A66" s="27" t="s">
        <v>36</v>
      </c>
      <c r="B66" s="27"/>
      <c r="C66" s="27"/>
      <c r="D66" s="27"/>
      <c r="E66" s="28">
        <v>276426.02154039999</v>
      </c>
      <c r="F66" s="29">
        <v>100</v>
      </c>
      <c r="G66" s="14"/>
      <c r="H66" s="14"/>
      <c r="I66" s="14"/>
    </row>
    <row r="67" spans="1:9" x14ac:dyDescent="0.2">
      <c r="F67" s="15" t="s">
        <v>632</v>
      </c>
    </row>
    <row r="68" spans="1:9" x14ac:dyDescent="0.2">
      <c r="A68" s="14" t="s">
        <v>39</v>
      </c>
    </row>
    <row r="69" spans="1:9" x14ac:dyDescent="0.2">
      <c r="A69" s="14" t="s">
        <v>275</v>
      </c>
    </row>
    <row r="71" spans="1:9" x14ac:dyDescent="0.2">
      <c r="A71" s="14" t="s">
        <v>40</v>
      </c>
    </row>
    <row r="72" spans="1:9" x14ac:dyDescent="0.2">
      <c r="A72" s="14" t="s">
        <v>41</v>
      </c>
    </row>
    <row r="73" spans="1:9" x14ac:dyDescent="0.2">
      <c r="A73" s="14" t="s">
        <v>42</v>
      </c>
      <c r="B73" s="14"/>
      <c r="C73" s="30" t="s">
        <v>44</v>
      </c>
      <c r="D73" s="14" t="s">
        <v>43</v>
      </c>
    </row>
    <row r="74" spans="1:9" x14ac:dyDescent="0.2">
      <c r="A74" s="7" t="s">
        <v>64</v>
      </c>
      <c r="C74" s="31">
        <v>152.398</v>
      </c>
      <c r="D74" s="31">
        <v>197.91569999999999</v>
      </c>
    </row>
    <row r="75" spans="1:9" x14ac:dyDescent="0.2">
      <c r="A75" s="7" t="s">
        <v>70</v>
      </c>
      <c r="C75" s="31">
        <v>28.102399999999999</v>
      </c>
      <c r="D75" s="31">
        <v>33.582799999999999</v>
      </c>
    </row>
    <row r="76" spans="1:9" x14ac:dyDescent="0.2">
      <c r="A76" s="7" t="s">
        <v>65</v>
      </c>
      <c r="C76" s="31">
        <v>164.23830000000001</v>
      </c>
      <c r="D76" s="31">
        <v>214.459</v>
      </c>
    </row>
    <row r="77" spans="1:9" x14ac:dyDescent="0.2">
      <c r="A77" s="7" t="s">
        <v>71</v>
      </c>
      <c r="C77" s="31">
        <v>30.996200000000002</v>
      </c>
      <c r="D77" s="31">
        <v>37.165799999999997</v>
      </c>
    </row>
    <row r="79" spans="1:9" x14ac:dyDescent="0.2">
      <c r="A79" s="14" t="s">
        <v>45</v>
      </c>
    </row>
    <row r="80" spans="1:9" x14ac:dyDescent="0.2">
      <c r="A80" s="90" t="s">
        <v>46</v>
      </c>
      <c r="B80" s="91"/>
      <c r="C80" s="32" t="s">
        <v>47</v>
      </c>
    </row>
    <row r="81" spans="1:4" x14ac:dyDescent="0.2">
      <c r="A81" s="86" t="s">
        <v>70</v>
      </c>
      <c r="B81" s="87"/>
      <c r="C81" s="33">
        <v>2.2999999999999998</v>
      </c>
    </row>
    <row r="82" spans="1:4" x14ac:dyDescent="0.2">
      <c r="A82" s="86" t="s">
        <v>71</v>
      </c>
      <c r="B82" s="87"/>
      <c r="C82" s="33">
        <v>2.6</v>
      </c>
    </row>
    <row r="83" spans="1:4" x14ac:dyDescent="0.2">
      <c r="A83" s="7" t="s">
        <v>48</v>
      </c>
    </row>
    <row r="84" spans="1:4" x14ac:dyDescent="0.2">
      <c r="A84" s="7" t="s">
        <v>49</v>
      </c>
    </row>
    <row r="86" spans="1:4" x14ac:dyDescent="0.2">
      <c r="A86" s="14" t="s">
        <v>276</v>
      </c>
      <c r="D86" s="49">
        <v>0.2359</v>
      </c>
    </row>
    <row r="87" spans="1:4" x14ac:dyDescent="0.2">
      <c r="A87" s="14"/>
      <c r="D87" s="49"/>
    </row>
    <row r="88" spans="1:4" x14ac:dyDescent="0.2">
      <c r="A88" s="14" t="s">
        <v>823</v>
      </c>
      <c r="D88" s="30" t="s">
        <v>51</v>
      </c>
    </row>
    <row r="90" spans="1:4" x14ac:dyDescent="0.2">
      <c r="A90" s="58" t="s">
        <v>830</v>
      </c>
      <c r="B90" s="56"/>
      <c r="C90" s="56"/>
      <c r="D90" s="30"/>
    </row>
    <row r="91" spans="1:4" x14ac:dyDescent="0.2">
      <c r="A91" s="56"/>
      <c r="B91" s="56"/>
      <c r="C91" s="56"/>
      <c r="D91" s="30"/>
    </row>
    <row r="92" spans="1:4" x14ac:dyDescent="0.2">
      <c r="A92" s="59" t="s">
        <v>827</v>
      </c>
      <c r="B92" s="59" t="s">
        <v>1216</v>
      </c>
      <c r="C92" s="59" t="s">
        <v>829</v>
      </c>
      <c r="D92" s="60" t="s">
        <v>3</v>
      </c>
    </row>
    <row r="93" spans="1:4" x14ac:dyDescent="0.2">
      <c r="A93" s="64" t="s">
        <v>162</v>
      </c>
      <c r="B93" s="65">
        <v>300000</v>
      </c>
      <c r="C93" s="66">
        <v>2158.9499999999998</v>
      </c>
      <c r="D93" s="67">
        <f>C93/$E$66</f>
        <v>7.8102270834313143E-3</v>
      </c>
    </row>
    <row r="94" spans="1:4" x14ac:dyDescent="0.2">
      <c r="A94" s="64" t="s">
        <v>158</v>
      </c>
      <c r="B94" s="65">
        <v>300000</v>
      </c>
      <c r="C94" s="66">
        <v>1391.7</v>
      </c>
      <c r="D94" s="67">
        <f>C94/$E$66</f>
        <v>5.0346200847686887E-3</v>
      </c>
    </row>
    <row r="95" spans="1:4" x14ac:dyDescent="0.2">
      <c r="A95" s="64" t="s">
        <v>179</v>
      </c>
      <c r="B95" s="65">
        <v>60000</v>
      </c>
      <c r="C95" s="66">
        <v>961.14</v>
      </c>
      <c r="D95" s="67">
        <f>C95/$E$66</f>
        <v>3.4770243215309173E-3</v>
      </c>
    </row>
    <row r="96" spans="1:4" x14ac:dyDescent="0.2">
      <c r="A96" s="14"/>
      <c r="D96" s="49"/>
    </row>
    <row r="97" spans="1:1" x14ac:dyDescent="0.2">
      <c r="A97" s="14" t="s">
        <v>798</v>
      </c>
    </row>
    <row r="98" spans="1:1" x14ac:dyDescent="0.2">
      <c r="A98" s="14"/>
    </row>
    <row r="99" spans="1:1" x14ac:dyDescent="0.2">
      <c r="A99" s="53" t="s">
        <v>796</v>
      </c>
    </row>
    <row r="100" spans="1:1" x14ac:dyDescent="0.2">
      <c r="A100" s="54"/>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3" t="s">
        <v>809</v>
      </c>
    </row>
    <row r="114" spans="1:1" x14ac:dyDescent="0.2">
      <c r="A114" s="55"/>
    </row>
    <row r="115" spans="1:1" x14ac:dyDescent="0.2">
      <c r="A115" s="53" t="s">
        <v>797</v>
      </c>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sheetData>
  <sortState xmlns:xlrd2="http://schemas.microsoft.com/office/spreadsheetml/2017/richdata2" ref="A93:D95">
    <sortCondition descending="1" ref="C93:C95"/>
  </sortState>
  <mergeCells count="4">
    <mergeCell ref="A1:F1"/>
    <mergeCell ref="A80:B80"/>
    <mergeCell ref="A81:B81"/>
    <mergeCell ref="A82:B82"/>
  </mergeCells>
  <conditionalFormatting sqref="F2:F3 F230:F65543">
    <cfRule type="cellIs" dxfId="45" priority="3" stopIfTrue="1" operator="between">
      <formula>0.009</formula>
      <formula>-0.009</formula>
    </cfRule>
  </conditionalFormatting>
  <conditionalFormatting sqref="F5:F129">
    <cfRule type="cellIs" dxfId="4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93"/>
  <sheetViews>
    <sheetView workbookViewId="0">
      <selection sqref="A1:F1"/>
    </sheetView>
  </sheetViews>
  <sheetFormatPr defaultColWidth="9.140625" defaultRowHeight="11.25" x14ac:dyDescent="0.2"/>
  <cols>
    <col min="1" max="1" width="38.7109375" style="7" bestFit="1" customWidth="1"/>
    <col min="2" max="2" width="30.28515625" style="7" bestFit="1" customWidth="1"/>
    <col min="3" max="3" width="24.285156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88" t="s">
        <v>17</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76</v>
      </c>
      <c r="B7" s="21" t="s">
        <v>75</v>
      </c>
      <c r="C7" s="21" t="s">
        <v>77</v>
      </c>
      <c r="D7" s="24">
        <v>8400000</v>
      </c>
      <c r="E7" s="22">
        <v>88384.8</v>
      </c>
      <c r="F7" s="23">
        <v>8.0743968365756498</v>
      </c>
    </row>
    <row r="8" spans="1:6" x14ac:dyDescent="0.2">
      <c r="A8" s="21" t="s">
        <v>79</v>
      </c>
      <c r="B8" s="21" t="s">
        <v>78</v>
      </c>
      <c r="C8" s="21" t="s">
        <v>77</v>
      </c>
      <c r="D8" s="24">
        <v>6100000</v>
      </c>
      <c r="E8" s="22">
        <v>85607.4</v>
      </c>
      <c r="F8" s="23">
        <v>7.8206673517105498</v>
      </c>
    </row>
    <row r="9" spans="1:6" x14ac:dyDescent="0.2">
      <c r="A9" s="21" t="s">
        <v>81</v>
      </c>
      <c r="B9" s="21" t="s">
        <v>80</v>
      </c>
      <c r="C9" s="21" t="s">
        <v>82</v>
      </c>
      <c r="D9" s="24">
        <v>4300000</v>
      </c>
      <c r="E9" s="22">
        <v>71977.7</v>
      </c>
      <c r="F9" s="23">
        <v>6.5755255788777198</v>
      </c>
    </row>
    <row r="10" spans="1:6" x14ac:dyDescent="0.2">
      <c r="A10" s="21" t="s">
        <v>84</v>
      </c>
      <c r="B10" s="21" t="s">
        <v>83</v>
      </c>
      <c r="C10" s="21" t="s">
        <v>85</v>
      </c>
      <c r="D10" s="24">
        <v>1725000</v>
      </c>
      <c r="E10" s="22">
        <v>59987.737500000003</v>
      </c>
      <c r="F10" s="23">
        <v>5.4801820890394097</v>
      </c>
    </row>
    <row r="11" spans="1:6" x14ac:dyDescent="0.2">
      <c r="A11" s="21" t="s">
        <v>87</v>
      </c>
      <c r="B11" s="21" t="s">
        <v>86</v>
      </c>
      <c r="C11" s="21" t="s">
        <v>88</v>
      </c>
      <c r="D11" s="24">
        <v>3575000</v>
      </c>
      <c r="E11" s="22">
        <v>56411.712500000001</v>
      </c>
      <c r="F11" s="23">
        <v>5.1534941862833303</v>
      </c>
    </row>
    <row r="12" spans="1:6" x14ac:dyDescent="0.2">
      <c r="A12" s="21" t="s">
        <v>317</v>
      </c>
      <c r="B12" s="21" t="s">
        <v>316</v>
      </c>
      <c r="C12" s="21" t="s">
        <v>88</v>
      </c>
      <c r="D12" s="24">
        <v>3700000</v>
      </c>
      <c r="E12" s="22">
        <v>54772.95</v>
      </c>
      <c r="F12" s="23">
        <v>5.00378497445167</v>
      </c>
    </row>
    <row r="13" spans="1:6" x14ac:dyDescent="0.2">
      <c r="A13" s="21" t="s">
        <v>96</v>
      </c>
      <c r="B13" s="21" t="s">
        <v>95</v>
      </c>
      <c r="C13" s="21" t="s">
        <v>77</v>
      </c>
      <c r="D13" s="24">
        <v>4800000</v>
      </c>
      <c r="E13" s="22">
        <v>51604.800000000003</v>
      </c>
      <c r="F13" s="23">
        <v>4.7143585081611201</v>
      </c>
    </row>
    <row r="14" spans="1:6" x14ac:dyDescent="0.2">
      <c r="A14" s="21" t="s">
        <v>105</v>
      </c>
      <c r="B14" s="21" t="s">
        <v>104</v>
      </c>
      <c r="C14" s="21" t="s">
        <v>106</v>
      </c>
      <c r="D14" s="24">
        <v>4500000</v>
      </c>
      <c r="E14" s="22">
        <v>50550.75</v>
      </c>
      <c r="F14" s="23">
        <v>4.6180657294752798</v>
      </c>
    </row>
    <row r="15" spans="1:6" x14ac:dyDescent="0.2">
      <c r="A15" s="21" t="s">
        <v>90</v>
      </c>
      <c r="B15" s="21" t="s">
        <v>89</v>
      </c>
      <c r="C15" s="21" t="s">
        <v>91</v>
      </c>
      <c r="D15" s="24">
        <v>1700000</v>
      </c>
      <c r="E15" s="22">
        <v>49667.199999999997</v>
      </c>
      <c r="F15" s="23">
        <v>4.5373489849110902</v>
      </c>
    </row>
    <row r="16" spans="1:6" x14ac:dyDescent="0.2">
      <c r="A16" s="21" t="s">
        <v>459</v>
      </c>
      <c r="B16" s="21" t="s">
        <v>458</v>
      </c>
      <c r="C16" s="21" t="s">
        <v>441</v>
      </c>
      <c r="D16" s="24">
        <v>2840000</v>
      </c>
      <c r="E16" s="22">
        <v>44450.26</v>
      </c>
      <c r="F16" s="23">
        <v>4.0607552286022601</v>
      </c>
    </row>
    <row r="17" spans="1:6" x14ac:dyDescent="0.2">
      <c r="A17" s="21" t="s">
        <v>645</v>
      </c>
      <c r="B17" s="21" t="s">
        <v>644</v>
      </c>
      <c r="C17" s="21" t="s">
        <v>103</v>
      </c>
      <c r="D17" s="24">
        <v>1375268</v>
      </c>
      <c r="E17" s="22">
        <v>44156.417309999997</v>
      </c>
      <c r="F17" s="23">
        <v>4.0339112182454304</v>
      </c>
    </row>
    <row r="18" spans="1:6" x14ac:dyDescent="0.2">
      <c r="A18" s="21" t="s">
        <v>143</v>
      </c>
      <c r="B18" s="21" t="s">
        <v>142</v>
      </c>
      <c r="C18" s="21" t="s">
        <v>94</v>
      </c>
      <c r="D18" s="24">
        <v>355000</v>
      </c>
      <c r="E18" s="22">
        <v>40073.642500000002</v>
      </c>
      <c r="F18" s="23">
        <v>3.6609291669163002</v>
      </c>
    </row>
    <row r="19" spans="1:6" x14ac:dyDescent="0.2">
      <c r="A19" s="21" t="s">
        <v>108</v>
      </c>
      <c r="B19" s="21" t="s">
        <v>107</v>
      </c>
      <c r="C19" s="21" t="s">
        <v>109</v>
      </c>
      <c r="D19" s="24">
        <v>23500000</v>
      </c>
      <c r="E19" s="22">
        <v>38880.75</v>
      </c>
      <c r="F19" s="23">
        <v>3.5519524262507698</v>
      </c>
    </row>
    <row r="20" spans="1:6" x14ac:dyDescent="0.2">
      <c r="A20" s="21" t="s">
        <v>100</v>
      </c>
      <c r="B20" s="21" t="s">
        <v>99</v>
      </c>
      <c r="C20" s="21" t="s">
        <v>77</v>
      </c>
      <c r="D20" s="24">
        <v>5000000</v>
      </c>
      <c r="E20" s="22">
        <v>37405</v>
      </c>
      <c r="F20" s="23">
        <v>3.41713522768748</v>
      </c>
    </row>
    <row r="21" spans="1:6" x14ac:dyDescent="0.2">
      <c r="A21" s="21" t="s">
        <v>117</v>
      </c>
      <c r="B21" s="21" t="s">
        <v>116</v>
      </c>
      <c r="C21" s="21" t="s">
        <v>77</v>
      </c>
      <c r="D21" s="24">
        <v>2250000</v>
      </c>
      <c r="E21" s="22">
        <v>33185.25</v>
      </c>
      <c r="F21" s="23">
        <v>3.0316398025562301</v>
      </c>
    </row>
    <row r="22" spans="1:6" x14ac:dyDescent="0.2">
      <c r="A22" s="21" t="s">
        <v>128</v>
      </c>
      <c r="B22" s="21" t="s">
        <v>127</v>
      </c>
      <c r="C22" s="21" t="s">
        <v>129</v>
      </c>
      <c r="D22" s="24">
        <v>22500000</v>
      </c>
      <c r="E22" s="22">
        <v>31691.25</v>
      </c>
      <c r="F22" s="23">
        <v>2.8951553745341698</v>
      </c>
    </row>
    <row r="23" spans="1:6" x14ac:dyDescent="0.2">
      <c r="A23" s="21" t="s">
        <v>140</v>
      </c>
      <c r="B23" s="21" t="s">
        <v>139</v>
      </c>
      <c r="C23" s="21" t="s">
        <v>141</v>
      </c>
      <c r="D23" s="24">
        <v>2500000</v>
      </c>
      <c r="E23" s="22">
        <v>29185</v>
      </c>
      <c r="F23" s="23">
        <v>2.6661968084496501</v>
      </c>
    </row>
    <row r="24" spans="1:6" x14ac:dyDescent="0.2">
      <c r="A24" s="21" t="s">
        <v>647</v>
      </c>
      <c r="B24" s="21" t="s">
        <v>646</v>
      </c>
      <c r="C24" s="21" t="s">
        <v>315</v>
      </c>
      <c r="D24" s="24">
        <v>24000000</v>
      </c>
      <c r="E24" s="22">
        <v>28608</v>
      </c>
      <c r="F24" s="23">
        <v>2.61348495104086</v>
      </c>
    </row>
    <row r="25" spans="1:6" x14ac:dyDescent="0.2">
      <c r="A25" s="21" t="s">
        <v>568</v>
      </c>
      <c r="B25" s="21" t="s">
        <v>567</v>
      </c>
      <c r="C25" s="21" t="s">
        <v>103</v>
      </c>
      <c r="D25" s="24">
        <v>800000</v>
      </c>
      <c r="E25" s="22">
        <v>21909.200000000001</v>
      </c>
      <c r="F25" s="23">
        <v>2.00151581688145</v>
      </c>
    </row>
    <row r="26" spans="1:6" x14ac:dyDescent="0.2">
      <c r="A26" s="21" t="s">
        <v>216</v>
      </c>
      <c r="B26" s="21" t="s">
        <v>215</v>
      </c>
      <c r="C26" s="21" t="s">
        <v>217</v>
      </c>
      <c r="D26" s="24">
        <v>850000</v>
      </c>
      <c r="E26" s="22">
        <v>20504.55</v>
      </c>
      <c r="F26" s="23">
        <v>1.87319396157945</v>
      </c>
    </row>
    <row r="27" spans="1:6" x14ac:dyDescent="0.2">
      <c r="A27" s="21" t="s">
        <v>241</v>
      </c>
      <c r="B27" s="21" t="s">
        <v>240</v>
      </c>
      <c r="C27" s="21" t="s">
        <v>151</v>
      </c>
      <c r="D27" s="24">
        <v>3200000</v>
      </c>
      <c r="E27" s="22">
        <v>18624</v>
      </c>
      <c r="F27" s="23">
        <v>1.70139624329506</v>
      </c>
    </row>
    <row r="28" spans="1:6" x14ac:dyDescent="0.2">
      <c r="A28" s="21" t="s">
        <v>649</v>
      </c>
      <c r="B28" s="21" t="s">
        <v>648</v>
      </c>
      <c r="C28" s="21" t="s">
        <v>138</v>
      </c>
      <c r="D28" s="24">
        <v>585000</v>
      </c>
      <c r="E28" s="22">
        <v>18458.797500000001</v>
      </c>
      <c r="F28" s="23">
        <v>1.68630416249163</v>
      </c>
    </row>
    <row r="29" spans="1:6" x14ac:dyDescent="0.2">
      <c r="A29" s="21" t="s">
        <v>448</v>
      </c>
      <c r="B29" s="21" t="s">
        <v>447</v>
      </c>
      <c r="C29" s="21" t="s">
        <v>449</v>
      </c>
      <c r="D29" s="24">
        <v>767769</v>
      </c>
      <c r="E29" s="22">
        <v>16989.57632</v>
      </c>
      <c r="F29" s="23">
        <v>1.5520834045330001</v>
      </c>
    </row>
    <row r="30" spans="1:6" x14ac:dyDescent="0.2">
      <c r="A30" s="21" t="s">
        <v>158</v>
      </c>
      <c r="B30" s="21" t="s">
        <v>157</v>
      </c>
      <c r="C30" s="21" t="s">
        <v>126</v>
      </c>
      <c r="D30" s="24">
        <v>3608254</v>
      </c>
      <c r="E30" s="22">
        <v>16738.690310000002</v>
      </c>
      <c r="F30" s="23">
        <v>1.52916370334586</v>
      </c>
    </row>
    <row r="31" spans="1:6" x14ac:dyDescent="0.2">
      <c r="A31" s="21" t="s">
        <v>382</v>
      </c>
      <c r="B31" s="21" t="s">
        <v>381</v>
      </c>
      <c r="C31" s="21" t="s">
        <v>82</v>
      </c>
      <c r="D31" s="24">
        <v>600000</v>
      </c>
      <c r="E31" s="22">
        <v>15704.1</v>
      </c>
      <c r="F31" s="23">
        <v>1.43464866539572</v>
      </c>
    </row>
    <row r="32" spans="1:6" x14ac:dyDescent="0.2">
      <c r="A32" s="21" t="s">
        <v>651</v>
      </c>
      <c r="B32" s="21" t="s">
        <v>650</v>
      </c>
      <c r="C32" s="21" t="s">
        <v>166</v>
      </c>
      <c r="D32" s="24">
        <v>711481</v>
      </c>
      <c r="E32" s="22">
        <v>14406.778770000001</v>
      </c>
      <c r="F32" s="23">
        <v>1.31613183404537</v>
      </c>
    </row>
    <row r="33" spans="1:9" x14ac:dyDescent="0.2">
      <c r="A33" s="21" t="s">
        <v>640</v>
      </c>
      <c r="B33" s="21" t="s">
        <v>639</v>
      </c>
      <c r="C33" s="21" t="s">
        <v>148</v>
      </c>
      <c r="D33" s="24">
        <v>1368783</v>
      </c>
      <c r="E33" s="22">
        <v>8966.8974330000001</v>
      </c>
      <c r="F33" s="23">
        <v>0.81917126323659195</v>
      </c>
    </row>
    <row r="34" spans="1:9" x14ac:dyDescent="0.2">
      <c r="A34" s="20" t="s">
        <v>29</v>
      </c>
      <c r="B34" s="20"/>
      <c r="C34" s="20"/>
      <c r="D34" s="20"/>
      <c r="E34" s="25">
        <f>SUM(E7:E33)</f>
        <v>1048903.2101429999</v>
      </c>
      <c r="F34" s="26">
        <f>SUM(F7:F33)</f>
        <v>95.82259349857307</v>
      </c>
      <c r="G34" s="14"/>
      <c r="H34" s="14"/>
      <c r="I34" s="14"/>
    </row>
    <row r="35" spans="1:9" x14ac:dyDescent="0.2">
      <c r="A35" s="21"/>
      <c r="B35" s="21"/>
      <c r="C35" s="21"/>
      <c r="D35" s="21"/>
      <c r="E35" s="22"/>
      <c r="F35" s="23"/>
    </row>
    <row r="36" spans="1:9" x14ac:dyDescent="0.2">
      <c r="A36" s="20" t="s">
        <v>35</v>
      </c>
      <c r="B36" s="20"/>
      <c r="C36" s="20"/>
      <c r="D36" s="20"/>
      <c r="E36" s="25">
        <f>E34</f>
        <v>1048903.2101429999</v>
      </c>
      <c r="F36" s="26">
        <f>F34</f>
        <v>95.82259349857307</v>
      </c>
      <c r="G36" s="14"/>
      <c r="H36" s="14"/>
      <c r="I36" s="14"/>
    </row>
    <row r="37" spans="1:9" x14ac:dyDescent="0.2">
      <c r="A37" s="20"/>
      <c r="B37" s="20"/>
      <c r="C37" s="20"/>
      <c r="D37" s="20"/>
      <c r="E37" s="25"/>
      <c r="F37" s="26"/>
      <c r="G37" s="14"/>
      <c r="H37" s="14"/>
      <c r="I37" s="14"/>
    </row>
    <row r="38" spans="1:9" x14ac:dyDescent="0.2">
      <c r="A38" s="20" t="s">
        <v>37</v>
      </c>
      <c r="B38" s="20"/>
      <c r="C38" s="20"/>
      <c r="D38" s="20"/>
      <c r="E38" s="25">
        <f>E40-(E34)</f>
        <v>45727.160259800032</v>
      </c>
      <c r="F38" s="26">
        <f>F40-(F34)</f>
        <v>4.1774065014269297</v>
      </c>
      <c r="G38" s="14"/>
      <c r="H38" s="14"/>
      <c r="I38" s="14"/>
    </row>
    <row r="39" spans="1:9" x14ac:dyDescent="0.2">
      <c r="A39" s="20"/>
      <c r="B39" s="20"/>
      <c r="C39" s="20"/>
      <c r="D39" s="20"/>
      <c r="E39" s="25"/>
      <c r="F39" s="26"/>
      <c r="G39" s="14"/>
      <c r="H39" s="14"/>
      <c r="I39" s="14"/>
    </row>
    <row r="40" spans="1:9" x14ac:dyDescent="0.2">
      <c r="A40" s="27" t="s">
        <v>36</v>
      </c>
      <c r="B40" s="27"/>
      <c r="C40" s="27"/>
      <c r="D40" s="27"/>
      <c r="E40" s="28">
        <v>1094630.3704027999</v>
      </c>
      <c r="F40" s="29">
        <v>100</v>
      </c>
      <c r="G40" s="14"/>
      <c r="H40" s="14"/>
      <c r="I40" s="14"/>
    </row>
    <row r="42" spans="1:9" x14ac:dyDescent="0.2">
      <c r="A42" s="14" t="s">
        <v>40</v>
      </c>
    </row>
    <row r="43" spans="1:9" x14ac:dyDescent="0.2">
      <c r="A43" s="14" t="s">
        <v>41</v>
      </c>
    </row>
    <row r="44" spans="1:9" x14ac:dyDescent="0.2">
      <c r="A44" s="14" t="s">
        <v>42</v>
      </c>
      <c r="B44" s="14"/>
      <c r="C44" s="30" t="s">
        <v>44</v>
      </c>
      <c r="D44" s="14" t="s">
        <v>43</v>
      </c>
    </row>
    <row r="45" spans="1:9" x14ac:dyDescent="0.2">
      <c r="A45" s="7" t="s">
        <v>64</v>
      </c>
      <c r="C45" s="31">
        <v>79.202299999999994</v>
      </c>
      <c r="D45" s="31">
        <v>92.4495</v>
      </c>
    </row>
    <row r="46" spans="1:9" x14ac:dyDescent="0.2">
      <c r="A46" s="7" t="s">
        <v>70</v>
      </c>
      <c r="C46" s="31">
        <v>31.0076</v>
      </c>
      <c r="D46" s="31">
        <v>36.193899999999999</v>
      </c>
    </row>
    <row r="47" spans="1:9" x14ac:dyDescent="0.2">
      <c r="A47" s="7" t="s">
        <v>65</v>
      </c>
      <c r="C47" s="31">
        <v>87.880799999999994</v>
      </c>
      <c r="D47" s="31">
        <v>102.99120000000001</v>
      </c>
    </row>
    <row r="48" spans="1:9" x14ac:dyDescent="0.2">
      <c r="A48" s="7" t="s">
        <v>71</v>
      </c>
      <c r="C48" s="31">
        <v>36.253300000000003</v>
      </c>
      <c r="D48" s="31">
        <v>42.485399999999998</v>
      </c>
    </row>
    <row r="50" spans="1:4" x14ac:dyDescent="0.2">
      <c r="A50" s="7" t="s">
        <v>49</v>
      </c>
    </row>
    <row r="52" spans="1:4" x14ac:dyDescent="0.2">
      <c r="A52" s="14" t="s">
        <v>45</v>
      </c>
      <c r="D52" s="30" t="s">
        <v>51</v>
      </c>
    </row>
    <row r="54" spans="1:4" x14ac:dyDescent="0.2">
      <c r="A54" s="14" t="s">
        <v>276</v>
      </c>
      <c r="D54" s="49">
        <v>0.1293</v>
      </c>
    </row>
    <row r="55" spans="1:4" x14ac:dyDescent="0.2">
      <c r="A55" s="14"/>
      <c r="D55" s="49"/>
    </row>
    <row r="56" spans="1:4" x14ac:dyDescent="0.2">
      <c r="A56" s="95" t="s">
        <v>823</v>
      </c>
      <c r="B56" s="95"/>
      <c r="C56" s="95"/>
      <c r="D56" s="30" t="s">
        <v>51</v>
      </c>
    </row>
    <row r="58" spans="1:4" x14ac:dyDescent="0.2">
      <c r="A58" s="58" t="s">
        <v>830</v>
      </c>
      <c r="B58" s="56"/>
      <c r="C58" s="56"/>
      <c r="D58" s="30"/>
    </row>
    <row r="59" spans="1:4" x14ac:dyDescent="0.2">
      <c r="A59" s="56"/>
      <c r="B59" s="56"/>
      <c r="C59" s="56"/>
      <c r="D59" s="30"/>
    </row>
    <row r="60" spans="1:4" x14ac:dyDescent="0.2">
      <c r="A60" s="59" t="s">
        <v>827</v>
      </c>
      <c r="B60" s="59" t="s">
        <v>828</v>
      </c>
      <c r="C60" s="59" t="s">
        <v>829</v>
      </c>
      <c r="D60" s="60" t="s">
        <v>3</v>
      </c>
    </row>
    <row r="61" spans="1:4" x14ac:dyDescent="0.2">
      <c r="A61" s="64" t="s">
        <v>158</v>
      </c>
      <c r="B61" s="65">
        <v>500000</v>
      </c>
      <c r="C61" s="66">
        <v>2319.5</v>
      </c>
      <c r="D61" s="67">
        <f>C61/E40</f>
        <v>2.1189801258176995E-3</v>
      </c>
    </row>
    <row r="62" spans="1:4" x14ac:dyDescent="0.2">
      <c r="A62" s="14"/>
      <c r="D62" s="49"/>
    </row>
    <row r="63" spans="1:4" x14ac:dyDescent="0.2">
      <c r="A63" s="14" t="s">
        <v>798</v>
      </c>
    </row>
    <row r="64" spans="1:4" x14ac:dyDescent="0.2">
      <c r="A64" s="52"/>
    </row>
    <row r="65" spans="1:1" x14ac:dyDescent="0.2">
      <c r="A65" s="53" t="s">
        <v>796</v>
      </c>
    </row>
    <row r="66" spans="1:1" x14ac:dyDescent="0.2">
      <c r="A66" s="54"/>
    </row>
    <row r="67" spans="1:1" x14ac:dyDescent="0.2">
      <c r="A67" s="55"/>
    </row>
    <row r="68" spans="1:1" x14ac:dyDescent="0.2">
      <c r="A68" s="55"/>
    </row>
    <row r="69" spans="1:1" x14ac:dyDescent="0.2">
      <c r="A69" s="55"/>
    </row>
    <row r="70" spans="1:1" x14ac:dyDescent="0.2">
      <c r="A70" s="55"/>
    </row>
    <row r="71" spans="1:1" x14ac:dyDescent="0.2">
      <c r="A71" s="55"/>
    </row>
    <row r="72" spans="1:1" x14ac:dyDescent="0.2">
      <c r="A72" s="55"/>
    </row>
    <row r="73" spans="1:1" x14ac:dyDescent="0.2">
      <c r="A73" s="55"/>
    </row>
    <row r="74" spans="1:1" x14ac:dyDescent="0.2">
      <c r="A74" s="55"/>
    </row>
    <row r="75" spans="1:1" x14ac:dyDescent="0.2">
      <c r="A75" s="55"/>
    </row>
    <row r="76" spans="1:1" x14ac:dyDescent="0.2">
      <c r="A76" s="55"/>
    </row>
    <row r="77" spans="1:1" x14ac:dyDescent="0.2">
      <c r="A77" s="55"/>
    </row>
    <row r="78" spans="1:1" x14ac:dyDescent="0.2">
      <c r="A78" s="55"/>
    </row>
    <row r="79" spans="1:1" x14ac:dyDescent="0.2">
      <c r="A79" s="53" t="s">
        <v>809</v>
      </c>
    </row>
    <row r="80" spans="1:1" x14ac:dyDescent="0.2">
      <c r="A80" s="55"/>
    </row>
    <row r="81" spans="1:1" x14ac:dyDescent="0.2">
      <c r="A81" s="53" t="s">
        <v>797</v>
      </c>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sheetData>
  <mergeCells count="2">
    <mergeCell ref="A1:F1"/>
    <mergeCell ref="A56:C56"/>
  </mergeCells>
  <conditionalFormatting sqref="F2:F3 F196:F65541">
    <cfRule type="cellIs" dxfId="43" priority="2" stopIfTrue="1" operator="between">
      <formula>0.009</formula>
      <formula>-0.009</formula>
    </cfRule>
  </conditionalFormatting>
  <conditionalFormatting sqref="F5:F95">
    <cfRule type="cellIs" dxfId="42" priority="1" stopIfTrue="1" operator="between">
      <formula>0.009</formula>
      <formula>-0.009</formula>
    </cfRule>
  </conditionalFormatting>
  <hyperlinks>
    <hyperlink ref="A66"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0"/>
  <sheetViews>
    <sheetView workbookViewId="0">
      <selection sqref="A1:G1"/>
    </sheetView>
  </sheetViews>
  <sheetFormatPr defaultColWidth="9.140625" defaultRowHeight="11.25" x14ac:dyDescent="0.2"/>
  <cols>
    <col min="1" max="1" width="35.5703125" style="7" bestFit="1" customWidth="1"/>
    <col min="2" max="2" width="37.42578125" style="7" customWidth="1"/>
    <col min="3" max="3" width="24.5703125" style="7" bestFit="1" customWidth="1"/>
    <col min="4" max="4" width="15.42578125" style="7" bestFit="1" customWidth="1"/>
    <col min="5" max="5" width="23.140625" style="10" customWidth="1"/>
    <col min="6" max="6" width="13.5703125" style="11" bestFit="1" customWidth="1"/>
    <col min="7" max="7" width="6" style="10" customWidth="1"/>
    <col min="8" max="16384" width="9.140625" style="7"/>
  </cols>
  <sheetData>
    <row r="1" spans="1:9" s="1" customFormat="1" ht="15" x14ac:dyDescent="0.2">
      <c r="A1" s="88" t="s">
        <v>941</v>
      </c>
      <c r="B1" s="89"/>
      <c r="C1" s="89"/>
      <c r="D1" s="89"/>
      <c r="E1" s="89"/>
      <c r="F1" s="89"/>
      <c r="G1" s="89"/>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841</v>
      </c>
      <c r="D4" s="13" t="s">
        <v>1</v>
      </c>
      <c r="E4" s="50" t="s">
        <v>6</v>
      </c>
      <c r="F4" s="12" t="s">
        <v>3</v>
      </c>
      <c r="G4" s="12" t="s">
        <v>5</v>
      </c>
    </row>
    <row r="5" spans="1:9" x14ac:dyDescent="0.2">
      <c r="A5" s="16" t="s">
        <v>23</v>
      </c>
      <c r="B5" s="17"/>
      <c r="C5" s="17"/>
      <c r="D5" s="17"/>
      <c r="E5" s="18"/>
      <c r="F5" s="19"/>
      <c r="G5" s="18"/>
    </row>
    <row r="6" spans="1:9" x14ac:dyDescent="0.2">
      <c r="A6" s="20" t="s">
        <v>33</v>
      </c>
      <c r="B6" s="21"/>
      <c r="C6" s="21"/>
      <c r="D6" s="21"/>
      <c r="E6" s="22"/>
      <c r="F6" s="23"/>
      <c r="G6" s="22"/>
    </row>
    <row r="7" spans="1:9" x14ac:dyDescent="0.2">
      <c r="A7" s="21" t="s">
        <v>942</v>
      </c>
      <c r="B7" s="21" t="s">
        <v>943</v>
      </c>
      <c r="C7" s="21" t="s">
        <v>57</v>
      </c>
      <c r="D7" s="24">
        <v>500000</v>
      </c>
      <c r="E7" s="22">
        <v>497.48849999999999</v>
      </c>
      <c r="F7" s="23">
        <v>1.2911214504450199</v>
      </c>
      <c r="G7" s="22">
        <v>6.5808999999999997</v>
      </c>
    </row>
    <row r="8" spans="1:9" x14ac:dyDescent="0.2">
      <c r="A8" s="21" t="s">
        <v>915</v>
      </c>
      <c r="B8" s="21" t="s">
        <v>916</v>
      </c>
      <c r="C8" s="21" t="s">
        <v>57</v>
      </c>
      <c r="D8" s="24">
        <v>400000</v>
      </c>
      <c r="E8" s="22">
        <v>398.47559999999999</v>
      </c>
      <c r="F8" s="23">
        <v>1.03415535160903</v>
      </c>
      <c r="G8" s="22">
        <v>6.6492000000000004</v>
      </c>
    </row>
    <row r="9" spans="1:9" x14ac:dyDescent="0.2">
      <c r="A9" s="21" t="s">
        <v>913</v>
      </c>
      <c r="B9" s="21" t="s">
        <v>914</v>
      </c>
      <c r="C9" s="21" t="s">
        <v>57</v>
      </c>
      <c r="D9" s="24">
        <v>350000</v>
      </c>
      <c r="E9" s="22">
        <v>349.62549999999999</v>
      </c>
      <c r="F9" s="23">
        <v>0.90737571355431701</v>
      </c>
      <c r="G9" s="22">
        <v>6.5191999999999997</v>
      </c>
    </row>
    <row r="10" spans="1:9" x14ac:dyDescent="0.2">
      <c r="A10" s="20" t="s">
        <v>29</v>
      </c>
      <c r="B10" s="20"/>
      <c r="C10" s="20"/>
      <c r="D10" s="20"/>
      <c r="E10" s="25">
        <f>SUM(E6:E9)</f>
        <v>1245.5895999999998</v>
      </c>
      <c r="F10" s="26">
        <f>SUM(F6:F9)</f>
        <v>3.232652515608367</v>
      </c>
      <c r="G10" s="25"/>
      <c r="H10" s="14"/>
      <c r="I10" s="14"/>
    </row>
    <row r="11" spans="1:9" x14ac:dyDescent="0.2">
      <c r="A11" s="21"/>
      <c r="B11" s="21"/>
      <c r="C11" s="21"/>
      <c r="D11" s="21"/>
      <c r="E11" s="22"/>
      <c r="F11" s="23"/>
      <c r="G11" s="22"/>
    </row>
    <row r="12" spans="1:9" x14ac:dyDescent="0.2">
      <c r="A12" s="20" t="s">
        <v>35</v>
      </c>
      <c r="B12" s="20"/>
      <c r="C12" s="20"/>
      <c r="D12" s="20"/>
      <c r="E12" s="25">
        <f>E10</f>
        <v>1245.5895999999998</v>
      </c>
      <c r="F12" s="26">
        <f>F10</f>
        <v>3.232652515608367</v>
      </c>
      <c r="G12" s="25"/>
      <c r="H12" s="14"/>
      <c r="I12" s="14"/>
    </row>
    <row r="13" spans="1:9" x14ac:dyDescent="0.2">
      <c r="A13" s="20"/>
      <c r="B13" s="20"/>
      <c r="C13" s="20"/>
      <c r="D13" s="20"/>
      <c r="E13" s="25"/>
      <c r="F13" s="26"/>
      <c r="G13" s="25"/>
      <c r="H13" s="14"/>
      <c r="I13" s="14"/>
    </row>
    <row r="14" spans="1:9" x14ac:dyDescent="0.2">
      <c r="A14" s="20" t="s">
        <v>37</v>
      </c>
      <c r="B14" s="20"/>
      <c r="C14" s="20"/>
      <c r="D14" s="20"/>
      <c r="E14" s="25">
        <f>E16-(E10)</f>
        <v>37285.913368100002</v>
      </c>
      <c r="F14" s="26">
        <f>F16-(F10)</f>
        <v>96.767347484391635</v>
      </c>
      <c r="G14" s="25"/>
      <c r="H14" s="14"/>
      <c r="I14" s="14"/>
    </row>
    <row r="15" spans="1:9" x14ac:dyDescent="0.2">
      <c r="A15" s="20"/>
      <c r="B15" s="20"/>
      <c r="C15" s="20"/>
      <c r="D15" s="20"/>
      <c r="E15" s="25"/>
      <c r="F15" s="26"/>
      <c r="G15" s="25"/>
      <c r="H15" s="14"/>
      <c r="I15" s="14"/>
    </row>
    <row r="16" spans="1:9" x14ac:dyDescent="0.2">
      <c r="A16" s="27" t="s">
        <v>36</v>
      </c>
      <c r="B16" s="27"/>
      <c r="C16" s="27"/>
      <c r="D16" s="27"/>
      <c r="E16" s="28">
        <v>38531.502968100001</v>
      </c>
      <c r="F16" s="29">
        <v>100</v>
      </c>
      <c r="G16" s="28"/>
      <c r="H16" s="14"/>
      <c r="I16" s="14"/>
    </row>
    <row r="18" spans="1:4" x14ac:dyDescent="0.2">
      <c r="A18" s="14" t="s">
        <v>40</v>
      </c>
    </row>
    <row r="19" spans="1:4" x14ac:dyDescent="0.2">
      <c r="A19" s="14" t="s">
        <v>41</v>
      </c>
    </row>
    <row r="20" spans="1:4" x14ac:dyDescent="0.2">
      <c r="A20" s="14" t="s">
        <v>42</v>
      </c>
      <c r="B20" s="14"/>
      <c r="C20" s="30" t="s">
        <v>44</v>
      </c>
      <c r="D20" s="14" t="s">
        <v>43</v>
      </c>
    </row>
    <row r="21" spans="1:4" x14ac:dyDescent="0.2">
      <c r="A21" s="7" t="s">
        <v>64</v>
      </c>
      <c r="C21" s="31">
        <v>1199.1081999999999</v>
      </c>
      <c r="D21" s="31">
        <v>1239.0233000000001</v>
      </c>
    </row>
    <row r="22" spans="1:4" x14ac:dyDescent="0.2">
      <c r="A22" s="7" t="s">
        <v>944</v>
      </c>
      <c r="C22" s="31">
        <v>1000</v>
      </c>
      <c r="D22" s="31">
        <v>1000</v>
      </c>
    </row>
    <row r="23" spans="1:4" x14ac:dyDescent="0.2">
      <c r="A23" s="7" t="s">
        <v>945</v>
      </c>
      <c r="C23" s="31">
        <v>1000.7216</v>
      </c>
      <c r="D23" s="31">
        <v>1000.7156</v>
      </c>
    </row>
    <row r="24" spans="1:4" x14ac:dyDescent="0.2">
      <c r="A24" s="7" t="s">
        <v>65</v>
      </c>
      <c r="C24" s="31">
        <v>1201.8893</v>
      </c>
      <c r="D24" s="31">
        <v>1242.1714999999999</v>
      </c>
    </row>
    <row r="25" spans="1:4" x14ac:dyDescent="0.2">
      <c r="A25" s="7" t="s">
        <v>946</v>
      </c>
      <c r="C25" s="31">
        <v>1000.0005</v>
      </c>
      <c r="D25" s="31">
        <v>1000.0008</v>
      </c>
    </row>
    <row r="26" spans="1:4" x14ac:dyDescent="0.2">
      <c r="A26" s="7" t="s">
        <v>947</v>
      </c>
      <c r="C26" s="31">
        <v>1000.7236</v>
      </c>
      <c r="D26" s="31">
        <v>1000.7112</v>
      </c>
    </row>
    <row r="27" spans="1:4" x14ac:dyDescent="0.2">
      <c r="A27" s="7" t="s">
        <v>948</v>
      </c>
      <c r="C27" s="31">
        <v>10.9086</v>
      </c>
      <c r="D27" s="31">
        <v>11.2742</v>
      </c>
    </row>
    <row r="28" spans="1:4" x14ac:dyDescent="0.2">
      <c r="A28" s="7" t="s">
        <v>949</v>
      </c>
      <c r="C28" s="31">
        <v>10.9086</v>
      </c>
      <c r="D28" s="31">
        <v>11.2742</v>
      </c>
    </row>
    <row r="29" spans="1:4" x14ac:dyDescent="0.2">
      <c r="A29" s="7" t="s">
        <v>950</v>
      </c>
      <c r="C29" s="31">
        <v>10</v>
      </c>
      <c r="D29" s="31">
        <v>10</v>
      </c>
    </row>
    <row r="30" spans="1:4" x14ac:dyDescent="0.2">
      <c r="A30" s="7" t="s">
        <v>951</v>
      </c>
      <c r="C30" s="31">
        <v>10</v>
      </c>
      <c r="D30" s="31">
        <v>10</v>
      </c>
    </row>
    <row r="32" spans="1:4" x14ac:dyDescent="0.2">
      <c r="A32" s="14" t="s">
        <v>45</v>
      </c>
    </row>
    <row r="33" spans="1:5" x14ac:dyDescent="0.2">
      <c r="A33" s="90" t="s">
        <v>46</v>
      </c>
      <c r="B33" s="91"/>
      <c r="C33" s="32" t="s">
        <v>47</v>
      </c>
    </row>
    <row r="34" spans="1:5" x14ac:dyDescent="0.2">
      <c r="A34" s="86" t="s">
        <v>944</v>
      </c>
      <c r="B34" s="87"/>
      <c r="C34" s="33">
        <v>32.731741550000002</v>
      </c>
    </row>
    <row r="35" spans="1:5" x14ac:dyDescent="0.2">
      <c r="A35" s="86" t="s">
        <v>945</v>
      </c>
      <c r="B35" s="87"/>
      <c r="C35" s="33">
        <v>32.90024914</v>
      </c>
    </row>
    <row r="36" spans="1:5" x14ac:dyDescent="0.2">
      <c r="A36" s="86" t="s">
        <v>946</v>
      </c>
      <c r="B36" s="87"/>
      <c r="C36" s="33">
        <v>33.019344420000003</v>
      </c>
    </row>
    <row r="37" spans="1:5" x14ac:dyDescent="0.2">
      <c r="A37" s="86" t="s">
        <v>947</v>
      </c>
      <c r="B37" s="87"/>
      <c r="C37" s="33">
        <v>33.02813905</v>
      </c>
    </row>
    <row r="38" spans="1:5" x14ac:dyDescent="0.2">
      <c r="A38" s="7" t="s">
        <v>48</v>
      </c>
    </row>
    <row r="39" spans="1:5" x14ac:dyDescent="0.2">
      <c r="A39" s="7" t="s">
        <v>49</v>
      </c>
    </row>
    <row r="41" spans="1:5" x14ac:dyDescent="0.2">
      <c r="A41" s="14" t="s">
        <v>937</v>
      </c>
      <c r="D41" s="68">
        <v>1.8181849670269E-3</v>
      </c>
      <c r="E41" s="10" t="s">
        <v>50</v>
      </c>
    </row>
    <row r="43" spans="1:5" x14ac:dyDescent="0.2">
      <c r="A43" s="14" t="s">
        <v>823</v>
      </c>
      <c r="D43" s="30" t="s">
        <v>51</v>
      </c>
    </row>
    <row r="45" spans="1:5" x14ac:dyDescent="0.2">
      <c r="A45" s="14" t="s">
        <v>938</v>
      </c>
    </row>
    <row r="47" spans="1:5" x14ac:dyDescent="0.2">
      <c r="A47" s="53" t="s">
        <v>796</v>
      </c>
    </row>
    <row r="48" spans="1:5" x14ac:dyDescent="0.2">
      <c r="A48" s="54"/>
    </row>
    <row r="49" spans="1:1" x14ac:dyDescent="0.2">
      <c r="A49" s="55"/>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5"/>
    </row>
    <row r="61" spans="1:1" x14ac:dyDescent="0.2">
      <c r="A61" s="53" t="s">
        <v>952</v>
      </c>
    </row>
    <row r="62" spans="1:1" x14ac:dyDescent="0.2">
      <c r="A62" s="55"/>
    </row>
    <row r="63" spans="1:1" x14ac:dyDescent="0.2">
      <c r="A63" s="53" t="s">
        <v>797</v>
      </c>
    </row>
    <row r="64" spans="1:1"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1" spans="1:1" x14ac:dyDescent="0.2">
      <c r="A71" s="55"/>
    </row>
    <row r="72" spans="1:1" x14ac:dyDescent="0.2">
      <c r="A72" s="55"/>
    </row>
    <row r="73" spans="1:1" x14ac:dyDescent="0.2">
      <c r="A73" s="55"/>
    </row>
    <row r="74" spans="1:1" x14ac:dyDescent="0.2">
      <c r="A74" s="55"/>
    </row>
    <row r="75" spans="1:1" x14ac:dyDescent="0.2">
      <c r="A75" s="55"/>
    </row>
    <row r="76" spans="1:1" x14ac:dyDescent="0.2">
      <c r="A76" s="55"/>
    </row>
    <row r="77" spans="1:1" x14ac:dyDescent="0.2">
      <c r="A77" s="55"/>
    </row>
    <row r="78" spans="1:1" x14ac:dyDescent="0.2">
      <c r="A78" s="55"/>
    </row>
    <row r="79" spans="1:1" x14ac:dyDescent="0.2">
      <c r="A79" s="55"/>
    </row>
    <row r="80" spans="1:1" x14ac:dyDescent="0.2">
      <c r="A80" s="54"/>
    </row>
  </sheetData>
  <mergeCells count="6">
    <mergeCell ref="A37:B37"/>
    <mergeCell ref="A1:G1"/>
    <mergeCell ref="A33:B33"/>
    <mergeCell ref="A34:B34"/>
    <mergeCell ref="A35:B35"/>
    <mergeCell ref="A36:B36"/>
  </mergeCells>
  <conditionalFormatting sqref="F2:F3">
    <cfRule type="cellIs" dxfId="77" priority="2" stopIfTrue="1" operator="between">
      <formula>0.009</formula>
      <formula>-0.009</formula>
    </cfRule>
  </conditionalFormatting>
  <conditionalFormatting sqref="F5:F65536">
    <cfRule type="cellIs" dxfId="7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34"/>
  <sheetViews>
    <sheetView workbookViewId="0">
      <selection sqref="A1:G1"/>
    </sheetView>
  </sheetViews>
  <sheetFormatPr defaultColWidth="9.140625" defaultRowHeight="11.25" x14ac:dyDescent="0.2"/>
  <cols>
    <col min="1" max="1" width="38.7109375" style="7" bestFit="1" customWidth="1"/>
    <col min="2" max="2" width="26.8554687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7" s="1" customFormat="1" ht="15" customHeight="1" x14ac:dyDescent="0.2">
      <c r="A1" s="88" t="s">
        <v>831</v>
      </c>
      <c r="B1" s="89"/>
      <c r="C1" s="89"/>
      <c r="D1" s="89"/>
      <c r="E1" s="89"/>
      <c r="F1" s="89"/>
      <c r="G1" s="89"/>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74</v>
      </c>
      <c r="B5" s="17"/>
      <c r="C5" s="17"/>
      <c r="D5" s="17"/>
      <c r="E5" s="18"/>
      <c r="F5" s="19"/>
      <c r="G5" s="18"/>
    </row>
    <row r="6" spans="1:7" x14ac:dyDescent="0.2">
      <c r="A6" s="20" t="s">
        <v>61</v>
      </c>
      <c r="B6" s="21"/>
      <c r="C6" s="21"/>
      <c r="D6" s="21"/>
      <c r="E6" s="22"/>
      <c r="F6" s="23"/>
      <c r="G6" s="22"/>
    </row>
    <row r="7" spans="1:7" x14ac:dyDescent="0.2">
      <c r="A7" s="21" t="s">
        <v>76</v>
      </c>
      <c r="B7" s="21" t="s">
        <v>75</v>
      </c>
      <c r="C7" s="21" t="s">
        <v>77</v>
      </c>
      <c r="D7" s="24">
        <v>10500000</v>
      </c>
      <c r="E7" s="22">
        <v>110481</v>
      </c>
      <c r="F7" s="23">
        <v>7.6348534119962297</v>
      </c>
      <c r="G7" s="22"/>
    </row>
    <row r="8" spans="1:7" x14ac:dyDescent="0.2">
      <c r="A8" s="21" t="s">
        <v>79</v>
      </c>
      <c r="B8" s="21" t="s">
        <v>78</v>
      </c>
      <c r="C8" s="21" t="s">
        <v>77</v>
      </c>
      <c r="D8" s="24">
        <v>6800000</v>
      </c>
      <c r="E8" s="22">
        <v>95431.2</v>
      </c>
      <c r="F8" s="23">
        <v>6.59482827753998</v>
      </c>
      <c r="G8" s="22"/>
    </row>
    <row r="9" spans="1:7" x14ac:dyDescent="0.2">
      <c r="A9" s="21" t="s">
        <v>81</v>
      </c>
      <c r="B9" s="21" t="s">
        <v>80</v>
      </c>
      <c r="C9" s="21" t="s">
        <v>82</v>
      </c>
      <c r="D9" s="24">
        <v>4627000</v>
      </c>
      <c r="E9" s="22">
        <v>77451.353000000003</v>
      </c>
      <c r="F9" s="23">
        <v>5.3523205502826201</v>
      </c>
      <c r="G9" s="22"/>
    </row>
    <row r="10" spans="1:7" x14ac:dyDescent="0.2">
      <c r="A10" s="21" t="s">
        <v>84</v>
      </c>
      <c r="B10" s="21" t="s">
        <v>83</v>
      </c>
      <c r="C10" s="21" t="s">
        <v>85</v>
      </c>
      <c r="D10" s="24">
        <v>2206575</v>
      </c>
      <c r="E10" s="22">
        <v>76734.748909999995</v>
      </c>
      <c r="F10" s="23">
        <v>5.3027992101283301</v>
      </c>
      <c r="G10" s="22"/>
    </row>
    <row r="11" spans="1:7" x14ac:dyDescent="0.2">
      <c r="A11" s="21" t="s">
        <v>105</v>
      </c>
      <c r="B11" s="21" t="s">
        <v>104</v>
      </c>
      <c r="C11" s="21" t="s">
        <v>106</v>
      </c>
      <c r="D11" s="24">
        <v>6000000</v>
      </c>
      <c r="E11" s="22">
        <v>67401</v>
      </c>
      <c r="F11" s="23">
        <v>4.6577850926580897</v>
      </c>
      <c r="G11" s="22"/>
    </row>
    <row r="12" spans="1:7" x14ac:dyDescent="0.2">
      <c r="A12" s="21" t="s">
        <v>96</v>
      </c>
      <c r="B12" s="21" t="s">
        <v>95</v>
      </c>
      <c r="C12" s="21" t="s">
        <v>77</v>
      </c>
      <c r="D12" s="24">
        <v>5552750</v>
      </c>
      <c r="E12" s="22">
        <v>59697.615250000003</v>
      </c>
      <c r="F12" s="23">
        <v>4.1254382335379001</v>
      </c>
      <c r="G12" s="22"/>
    </row>
    <row r="13" spans="1:7" x14ac:dyDescent="0.2">
      <c r="A13" s="21" t="s">
        <v>100</v>
      </c>
      <c r="B13" s="21" t="s">
        <v>99</v>
      </c>
      <c r="C13" s="21" t="s">
        <v>77</v>
      </c>
      <c r="D13" s="24">
        <v>7663341</v>
      </c>
      <c r="E13" s="22">
        <v>57329.454019999997</v>
      </c>
      <c r="F13" s="23">
        <v>3.9617850818917102</v>
      </c>
      <c r="G13" s="22"/>
    </row>
    <row r="14" spans="1:7" x14ac:dyDescent="0.2">
      <c r="A14" s="21" t="s">
        <v>98</v>
      </c>
      <c r="B14" s="21" t="s">
        <v>97</v>
      </c>
      <c r="C14" s="21" t="s">
        <v>82</v>
      </c>
      <c r="D14" s="24">
        <v>3243000</v>
      </c>
      <c r="E14" s="22">
        <v>53958.655500000001</v>
      </c>
      <c r="F14" s="23">
        <v>3.72884410035123</v>
      </c>
      <c r="G14" s="22"/>
    </row>
    <row r="15" spans="1:7" x14ac:dyDescent="0.2">
      <c r="A15" s="21" t="s">
        <v>111</v>
      </c>
      <c r="B15" s="21" t="s">
        <v>110</v>
      </c>
      <c r="C15" s="21" t="s">
        <v>112</v>
      </c>
      <c r="D15" s="24">
        <v>13791570</v>
      </c>
      <c r="E15" s="22">
        <v>46284.50892</v>
      </c>
      <c r="F15" s="23">
        <v>3.1985177618815199</v>
      </c>
      <c r="G15" s="22"/>
    </row>
    <row r="16" spans="1:7" x14ac:dyDescent="0.2">
      <c r="A16" s="21" t="s">
        <v>90</v>
      </c>
      <c r="B16" s="21" t="s">
        <v>89</v>
      </c>
      <c r="C16" s="21" t="s">
        <v>91</v>
      </c>
      <c r="D16" s="24">
        <v>1487988</v>
      </c>
      <c r="E16" s="22">
        <v>43473.057410000001</v>
      </c>
      <c r="F16" s="23">
        <v>3.0042307790176301</v>
      </c>
      <c r="G16" s="22"/>
    </row>
    <row r="17" spans="1:7" x14ac:dyDescent="0.2">
      <c r="A17" s="21" t="s">
        <v>122</v>
      </c>
      <c r="B17" s="21" t="s">
        <v>121</v>
      </c>
      <c r="C17" s="21" t="s">
        <v>123</v>
      </c>
      <c r="D17" s="24">
        <v>3600000</v>
      </c>
      <c r="E17" s="22">
        <v>41970.6</v>
      </c>
      <c r="F17" s="23">
        <v>2.9004025906131301</v>
      </c>
      <c r="G17" s="22"/>
    </row>
    <row r="18" spans="1:7" x14ac:dyDescent="0.2">
      <c r="A18" s="21" t="s">
        <v>114</v>
      </c>
      <c r="B18" s="21" t="s">
        <v>113</v>
      </c>
      <c r="C18" s="21" t="s">
        <v>115</v>
      </c>
      <c r="D18" s="24">
        <v>18500000</v>
      </c>
      <c r="E18" s="22">
        <v>37943.5</v>
      </c>
      <c r="F18" s="23">
        <v>2.6221075156640401</v>
      </c>
      <c r="G18" s="22"/>
    </row>
    <row r="19" spans="1:7" x14ac:dyDescent="0.2">
      <c r="A19" s="21" t="s">
        <v>289</v>
      </c>
      <c r="B19" s="21" t="s">
        <v>288</v>
      </c>
      <c r="C19" s="21" t="s">
        <v>166</v>
      </c>
      <c r="D19" s="24">
        <v>1720000</v>
      </c>
      <c r="E19" s="22">
        <v>37692.080000000002</v>
      </c>
      <c r="F19" s="23">
        <v>2.60473299113182</v>
      </c>
      <c r="G19" s="22"/>
    </row>
    <row r="20" spans="1:7" x14ac:dyDescent="0.2">
      <c r="A20" s="21" t="s">
        <v>102</v>
      </c>
      <c r="B20" s="21" t="s">
        <v>101</v>
      </c>
      <c r="C20" s="21" t="s">
        <v>103</v>
      </c>
      <c r="D20" s="24">
        <v>3760057</v>
      </c>
      <c r="E20" s="22">
        <v>34340.600579999998</v>
      </c>
      <c r="F20" s="23">
        <v>2.3731270671718501</v>
      </c>
      <c r="G20" s="22"/>
    </row>
    <row r="21" spans="1:7" x14ac:dyDescent="0.2">
      <c r="A21" s="21" t="s">
        <v>119</v>
      </c>
      <c r="B21" s="21" t="s">
        <v>118</v>
      </c>
      <c r="C21" s="21" t="s">
        <v>120</v>
      </c>
      <c r="D21" s="24">
        <v>16373000</v>
      </c>
      <c r="E21" s="22">
        <v>29839.7925</v>
      </c>
      <c r="F21" s="23">
        <v>2.06209612134109</v>
      </c>
      <c r="G21" s="22"/>
    </row>
    <row r="22" spans="1:7" x14ac:dyDescent="0.2">
      <c r="A22" s="21" t="s">
        <v>93</v>
      </c>
      <c r="B22" s="21" t="s">
        <v>92</v>
      </c>
      <c r="C22" s="21" t="s">
        <v>94</v>
      </c>
      <c r="D22" s="24">
        <v>3000000</v>
      </c>
      <c r="E22" s="22">
        <v>28506</v>
      </c>
      <c r="F22" s="23">
        <v>1.9699236191052301</v>
      </c>
      <c r="G22" s="22"/>
    </row>
    <row r="23" spans="1:7" x14ac:dyDescent="0.2">
      <c r="A23" s="21" t="s">
        <v>282</v>
      </c>
      <c r="B23" s="21" t="s">
        <v>281</v>
      </c>
      <c r="C23" s="21" t="s">
        <v>94</v>
      </c>
      <c r="D23" s="24">
        <v>4500000</v>
      </c>
      <c r="E23" s="22">
        <v>28451.25</v>
      </c>
      <c r="F23" s="23">
        <v>1.9661400886854501</v>
      </c>
      <c r="G23" s="22"/>
    </row>
    <row r="24" spans="1:7" x14ac:dyDescent="0.2">
      <c r="A24" s="21" t="s">
        <v>108</v>
      </c>
      <c r="B24" s="21" t="s">
        <v>107</v>
      </c>
      <c r="C24" s="21" t="s">
        <v>109</v>
      </c>
      <c r="D24" s="24">
        <v>17000000</v>
      </c>
      <c r="E24" s="22">
        <v>28126.5</v>
      </c>
      <c r="F24" s="23">
        <v>1.9436980520859899</v>
      </c>
      <c r="G24" s="22"/>
    </row>
    <row r="25" spans="1:7" x14ac:dyDescent="0.2">
      <c r="A25" s="21" t="s">
        <v>443</v>
      </c>
      <c r="B25" s="21" t="s">
        <v>442</v>
      </c>
      <c r="C25" s="21" t="s">
        <v>148</v>
      </c>
      <c r="D25" s="24">
        <v>6800000</v>
      </c>
      <c r="E25" s="22">
        <v>26985.8</v>
      </c>
      <c r="F25" s="23">
        <v>1.86486931875569</v>
      </c>
      <c r="G25" s="22"/>
    </row>
    <row r="26" spans="1:7" x14ac:dyDescent="0.2">
      <c r="A26" s="21" t="s">
        <v>134</v>
      </c>
      <c r="B26" s="21" t="s">
        <v>133</v>
      </c>
      <c r="C26" s="21" t="s">
        <v>135</v>
      </c>
      <c r="D26" s="24">
        <v>4100000</v>
      </c>
      <c r="E26" s="22">
        <v>21426.6</v>
      </c>
      <c r="F26" s="23">
        <v>1.4806975870736001</v>
      </c>
      <c r="G26" s="22"/>
    </row>
    <row r="27" spans="1:7" x14ac:dyDescent="0.2">
      <c r="A27" s="21" t="s">
        <v>184</v>
      </c>
      <c r="B27" s="21" t="s">
        <v>183</v>
      </c>
      <c r="C27" s="21" t="s">
        <v>185</v>
      </c>
      <c r="D27" s="24">
        <v>4612112</v>
      </c>
      <c r="E27" s="22">
        <v>21310.263500000001</v>
      </c>
      <c r="F27" s="23">
        <v>1.47265808594703</v>
      </c>
      <c r="G27" s="22"/>
    </row>
    <row r="28" spans="1:7" x14ac:dyDescent="0.2">
      <c r="A28" s="21" t="s">
        <v>145</v>
      </c>
      <c r="B28" s="21" t="s">
        <v>144</v>
      </c>
      <c r="C28" s="21" t="s">
        <v>82</v>
      </c>
      <c r="D28" s="24">
        <v>1620000</v>
      </c>
      <c r="E28" s="22">
        <v>20636.37</v>
      </c>
      <c r="F28" s="23">
        <v>1.4260882858203401</v>
      </c>
      <c r="G28" s="22"/>
    </row>
    <row r="29" spans="1:7" x14ac:dyDescent="0.2">
      <c r="A29" s="21" t="s">
        <v>606</v>
      </c>
      <c r="B29" s="21" t="s">
        <v>605</v>
      </c>
      <c r="C29" s="21" t="s">
        <v>123</v>
      </c>
      <c r="D29" s="24">
        <v>1200000</v>
      </c>
      <c r="E29" s="22">
        <v>20366.400000000001</v>
      </c>
      <c r="F29" s="23">
        <v>1.4074318528079901</v>
      </c>
      <c r="G29" s="22"/>
    </row>
    <row r="30" spans="1:7" x14ac:dyDescent="0.2">
      <c r="A30" s="21" t="s">
        <v>243</v>
      </c>
      <c r="B30" s="21" t="s">
        <v>242</v>
      </c>
      <c r="C30" s="21" t="s">
        <v>91</v>
      </c>
      <c r="D30" s="24">
        <v>12000000</v>
      </c>
      <c r="E30" s="22">
        <v>19866</v>
      </c>
      <c r="F30" s="23">
        <v>1.3728514213549601</v>
      </c>
      <c r="G30" s="22"/>
    </row>
    <row r="31" spans="1:7" x14ac:dyDescent="0.2">
      <c r="A31" s="21" t="s">
        <v>247</v>
      </c>
      <c r="B31" s="21" t="s">
        <v>246</v>
      </c>
      <c r="C31" s="21" t="s">
        <v>166</v>
      </c>
      <c r="D31" s="24">
        <v>700000</v>
      </c>
      <c r="E31" s="22">
        <v>18405.099999999999</v>
      </c>
      <c r="F31" s="23">
        <v>1.27189508180711</v>
      </c>
      <c r="G31" s="22"/>
    </row>
    <row r="32" spans="1:7" x14ac:dyDescent="0.2">
      <c r="A32" s="21" t="s">
        <v>170</v>
      </c>
      <c r="B32" s="21" t="s">
        <v>169</v>
      </c>
      <c r="C32" s="21" t="s">
        <v>148</v>
      </c>
      <c r="D32" s="24">
        <v>1600000</v>
      </c>
      <c r="E32" s="22">
        <v>17745.599999999999</v>
      </c>
      <c r="F32" s="23">
        <v>1.2263199528237501</v>
      </c>
      <c r="G32" s="22"/>
    </row>
    <row r="33" spans="1:7" x14ac:dyDescent="0.2">
      <c r="A33" s="21" t="s">
        <v>150</v>
      </c>
      <c r="B33" s="21" t="s">
        <v>149</v>
      </c>
      <c r="C33" s="21" t="s">
        <v>151</v>
      </c>
      <c r="D33" s="24">
        <v>3100000</v>
      </c>
      <c r="E33" s="22">
        <v>16512.150000000001</v>
      </c>
      <c r="F33" s="23">
        <v>1.14108167709284</v>
      </c>
      <c r="G33" s="22"/>
    </row>
    <row r="34" spans="1:7" x14ac:dyDescent="0.2">
      <c r="A34" s="21" t="s">
        <v>156</v>
      </c>
      <c r="B34" s="21" t="s">
        <v>155</v>
      </c>
      <c r="C34" s="21" t="s">
        <v>115</v>
      </c>
      <c r="D34" s="24">
        <v>530000</v>
      </c>
      <c r="E34" s="22">
        <v>16345.465</v>
      </c>
      <c r="F34" s="23">
        <v>1.12956281375001</v>
      </c>
      <c r="G34" s="22"/>
    </row>
    <row r="35" spans="1:7" x14ac:dyDescent="0.2">
      <c r="A35" s="21" t="s">
        <v>229</v>
      </c>
      <c r="B35" s="21" t="s">
        <v>228</v>
      </c>
      <c r="C35" s="21" t="s">
        <v>88</v>
      </c>
      <c r="D35" s="24">
        <v>1000000</v>
      </c>
      <c r="E35" s="22">
        <v>16210.5</v>
      </c>
      <c r="F35" s="23">
        <v>1.12023597935541</v>
      </c>
      <c r="G35" s="22"/>
    </row>
    <row r="36" spans="1:7" x14ac:dyDescent="0.2">
      <c r="A36" s="21" t="s">
        <v>117</v>
      </c>
      <c r="B36" s="21" t="s">
        <v>116</v>
      </c>
      <c r="C36" s="21" t="s">
        <v>77</v>
      </c>
      <c r="D36" s="24">
        <v>1050000</v>
      </c>
      <c r="E36" s="22">
        <v>15486.45</v>
      </c>
      <c r="F36" s="23">
        <v>1.0702000852835201</v>
      </c>
      <c r="G36" s="22"/>
    </row>
    <row r="37" spans="1:7" x14ac:dyDescent="0.2">
      <c r="A37" s="21" t="s">
        <v>87</v>
      </c>
      <c r="B37" s="21" t="s">
        <v>86</v>
      </c>
      <c r="C37" s="21" t="s">
        <v>88</v>
      </c>
      <c r="D37" s="24">
        <v>930545</v>
      </c>
      <c r="E37" s="22">
        <v>14683.534830000001</v>
      </c>
      <c r="F37" s="23">
        <v>1.01471416801976</v>
      </c>
      <c r="G37" s="22"/>
    </row>
    <row r="38" spans="1:7" x14ac:dyDescent="0.2">
      <c r="A38" s="21" t="s">
        <v>596</v>
      </c>
      <c r="B38" s="21" t="s">
        <v>595</v>
      </c>
      <c r="C38" s="21" t="s">
        <v>472</v>
      </c>
      <c r="D38" s="24">
        <v>42528</v>
      </c>
      <c r="E38" s="22">
        <v>14591.165419999999</v>
      </c>
      <c r="F38" s="23">
        <v>1.0083309265112399</v>
      </c>
      <c r="G38" s="22"/>
    </row>
    <row r="39" spans="1:7" x14ac:dyDescent="0.2">
      <c r="A39" s="21" t="s">
        <v>158</v>
      </c>
      <c r="B39" s="21" t="s">
        <v>157</v>
      </c>
      <c r="C39" s="21" t="s">
        <v>126</v>
      </c>
      <c r="D39" s="24">
        <v>3000000</v>
      </c>
      <c r="E39" s="22">
        <v>13917</v>
      </c>
      <c r="F39" s="23">
        <v>0.96174233519565899</v>
      </c>
      <c r="G39" s="22"/>
    </row>
    <row r="40" spans="1:7" x14ac:dyDescent="0.2">
      <c r="A40" s="21" t="s">
        <v>249</v>
      </c>
      <c r="B40" s="21" t="s">
        <v>248</v>
      </c>
      <c r="C40" s="21" t="s">
        <v>166</v>
      </c>
      <c r="D40" s="24">
        <v>1500000</v>
      </c>
      <c r="E40" s="22">
        <v>13783.5</v>
      </c>
      <c r="F40" s="23">
        <v>0.95251674047347601</v>
      </c>
      <c r="G40" s="22"/>
    </row>
    <row r="41" spans="1:7" x14ac:dyDescent="0.2">
      <c r="A41" s="21" t="s">
        <v>233</v>
      </c>
      <c r="B41" s="21" t="s">
        <v>232</v>
      </c>
      <c r="C41" s="21" t="s">
        <v>77</v>
      </c>
      <c r="D41" s="24">
        <v>700000</v>
      </c>
      <c r="E41" s="22">
        <v>11826.15</v>
      </c>
      <c r="F41" s="23">
        <v>0.81725293650744701</v>
      </c>
      <c r="G41" s="22"/>
    </row>
    <row r="42" spans="1:7" x14ac:dyDescent="0.2">
      <c r="A42" s="21" t="s">
        <v>162</v>
      </c>
      <c r="B42" s="21" t="s">
        <v>161</v>
      </c>
      <c r="C42" s="21" t="s">
        <v>163</v>
      </c>
      <c r="D42" s="24">
        <v>1600000</v>
      </c>
      <c r="E42" s="22">
        <v>11514.4</v>
      </c>
      <c r="F42" s="23">
        <v>0.79570927242774203</v>
      </c>
      <c r="G42" s="22"/>
    </row>
    <row r="43" spans="1:7" x14ac:dyDescent="0.2">
      <c r="A43" s="21" t="s">
        <v>542</v>
      </c>
      <c r="B43" s="21" t="s">
        <v>541</v>
      </c>
      <c r="C43" s="21" t="s">
        <v>126</v>
      </c>
      <c r="D43" s="24">
        <v>7000000</v>
      </c>
      <c r="E43" s="22">
        <v>10752</v>
      </c>
      <c r="F43" s="23">
        <v>0.74302317942255702</v>
      </c>
      <c r="G43" s="22"/>
    </row>
    <row r="44" spans="1:7" x14ac:dyDescent="0.2">
      <c r="A44" s="21" t="s">
        <v>653</v>
      </c>
      <c r="B44" s="21" t="s">
        <v>652</v>
      </c>
      <c r="C44" s="21" t="s">
        <v>148</v>
      </c>
      <c r="D44" s="24">
        <v>3567669</v>
      </c>
      <c r="E44" s="22">
        <v>10331.969419999999</v>
      </c>
      <c r="F44" s="23">
        <v>0.71399672322777397</v>
      </c>
      <c r="G44" s="22"/>
    </row>
    <row r="45" spans="1:7" x14ac:dyDescent="0.2">
      <c r="A45" s="21" t="s">
        <v>137</v>
      </c>
      <c r="B45" s="21" t="s">
        <v>136</v>
      </c>
      <c r="C45" s="21" t="s">
        <v>138</v>
      </c>
      <c r="D45" s="24">
        <v>1050000</v>
      </c>
      <c r="E45" s="22">
        <v>10262.700000000001</v>
      </c>
      <c r="F45" s="23">
        <v>0.70920981989024101</v>
      </c>
      <c r="G45" s="22"/>
    </row>
    <row r="46" spans="1:7" x14ac:dyDescent="0.2">
      <c r="A46" s="21" t="s">
        <v>174</v>
      </c>
      <c r="B46" s="21" t="s">
        <v>173</v>
      </c>
      <c r="C46" s="21" t="s">
        <v>175</v>
      </c>
      <c r="D46" s="24">
        <v>300000</v>
      </c>
      <c r="E46" s="22">
        <v>9037.7999999999993</v>
      </c>
      <c r="F46" s="23">
        <v>0.62456239685502102</v>
      </c>
      <c r="G46" s="22"/>
    </row>
    <row r="47" spans="1:7" x14ac:dyDescent="0.2">
      <c r="A47" s="21" t="s">
        <v>182</v>
      </c>
      <c r="B47" s="21" t="s">
        <v>181</v>
      </c>
      <c r="C47" s="21" t="s">
        <v>126</v>
      </c>
      <c r="D47" s="24">
        <v>1202422</v>
      </c>
      <c r="E47" s="22">
        <v>9003.7359359999991</v>
      </c>
      <c r="F47" s="23">
        <v>0.62220838000817003</v>
      </c>
      <c r="G47" s="22"/>
    </row>
    <row r="48" spans="1:7" x14ac:dyDescent="0.2">
      <c r="A48" s="21" t="s">
        <v>160</v>
      </c>
      <c r="B48" s="21" t="s">
        <v>159</v>
      </c>
      <c r="C48" s="21" t="s">
        <v>88</v>
      </c>
      <c r="D48" s="24">
        <v>174584</v>
      </c>
      <c r="E48" s="22">
        <v>8951.5327240000006</v>
      </c>
      <c r="F48" s="23">
        <v>0.618600846846311</v>
      </c>
      <c r="G48" s="22"/>
    </row>
    <row r="49" spans="1:9" x14ac:dyDescent="0.2">
      <c r="A49" s="21" t="s">
        <v>187</v>
      </c>
      <c r="B49" s="21" t="s">
        <v>186</v>
      </c>
      <c r="C49" s="21" t="s">
        <v>148</v>
      </c>
      <c r="D49" s="24">
        <v>170355</v>
      </c>
      <c r="E49" s="22">
        <v>6273.49323</v>
      </c>
      <c r="F49" s="23">
        <v>0.43353337851939</v>
      </c>
      <c r="G49" s="22"/>
    </row>
    <row r="50" spans="1:9" x14ac:dyDescent="0.2">
      <c r="A50" s="21" t="s">
        <v>298</v>
      </c>
      <c r="B50" s="21" t="s">
        <v>297</v>
      </c>
      <c r="C50" s="21" t="s">
        <v>120</v>
      </c>
      <c r="D50" s="24">
        <v>1600000</v>
      </c>
      <c r="E50" s="22">
        <v>5902.4</v>
      </c>
      <c r="F50" s="23">
        <v>0.40788876620384101</v>
      </c>
      <c r="G50" s="22"/>
    </row>
    <row r="51" spans="1:9" x14ac:dyDescent="0.2">
      <c r="A51" s="21" t="s">
        <v>655</v>
      </c>
      <c r="B51" s="21" t="s">
        <v>654</v>
      </c>
      <c r="C51" s="21" t="s">
        <v>109</v>
      </c>
      <c r="D51" s="24">
        <v>2536546</v>
      </c>
      <c r="E51" s="22">
        <v>5712.3015919999998</v>
      </c>
      <c r="F51" s="23">
        <v>0.39475190575784702</v>
      </c>
      <c r="G51" s="22"/>
    </row>
    <row r="52" spans="1:9" x14ac:dyDescent="0.2">
      <c r="A52" s="21" t="s">
        <v>304</v>
      </c>
      <c r="B52" s="21" t="s">
        <v>303</v>
      </c>
      <c r="C52" s="21" t="s">
        <v>305</v>
      </c>
      <c r="D52" s="24">
        <v>474559</v>
      </c>
      <c r="E52" s="22">
        <v>5107.4412380000003</v>
      </c>
      <c r="F52" s="23">
        <v>0.35295268111724698</v>
      </c>
      <c r="G52" s="22"/>
    </row>
    <row r="53" spans="1:9" x14ac:dyDescent="0.2">
      <c r="A53" s="21" t="s">
        <v>296</v>
      </c>
      <c r="B53" s="21" t="s">
        <v>295</v>
      </c>
      <c r="C53" s="21" t="s">
        <v>77</v>
      </c>
      <c r="D53" s="24">
        <v>2798060</v>
      </c>
      <c r="E53" s="22">
        <v>3781.57809</v>
      </c>
      <c r="F53" s="23">
        <v>0.26132814133802801</v>
      </c>
      <c r="G53" s="22"/>
    </row>
    <row r="54" spans="1:9" x14ac:dyDescent="0.2">
      <c r="A54" s="21" t="s">
        <v>221</v>
      </c>
      <c r="B54" s="21" t="s">
        <v>220</v>
      </c>
      <c r="C54" s="21" t="s">
        <v>91</v>
      </c>
      <c r="D54" s="24">
        <v>710634</v>
      </c>
      <c r="E54" s="22">
        <v>3619.9695959999999</v>
      </c>
      <c r="F54" s="23">
        <v>0.25016009287880497</v>
      </c>
      <c r="G54" s="22"/>
    </row>
    <row r="55" spans="1:9" x14ac:dyDescent="0.2">
      <c r="A55" s="21" t="s">
        <v>562</v>
      </c>
      <c r="B55" s="21" t="s">
        <v>561</v>
      </c>
      <c r="C55" s="21" t="s">
        <v>138</v>
      </c>
      <c r="D55" s="24">
        <v>1209268</v>
      </c>
      <c r="E55" s="22">
        <v>2182.1241060000002</v>
      </c>
      <c r="F55" s="23">
        <v>0.15079694858023801</v>
      </c>
      <c r="G55" s="22"/>
    </row>
    <row r="56" spans="1:9" x14ac:dyDescent="0.2">
      <c r="A56" s="21" t="s">
        <v>320</v>
      </c>
      <c r="B56" s="21" t="s">
        <v>839</v>
      </c>
      <c r="C56" s="21" t="s">
        <v>166</v>
      </c>
      <c r="D56" s="24">
        <v>57653</v>
      </c>
      <c r="E56" s="22">
        <v>548.13589750000006</v>
      </c>
      <c r="F56" s="23">
        <v>3.7879248262284802E-2</v>
      </c>
      <c r="G56" s="22"/>
    </row>
    <row r="57" spans="1:9" x14ac:dyDescent="0.2">
      <c r="A57" s="20" t="s">
        <v>29</v>
      </c>
      <c r="B57" s="20"/>
      <c r="C57" s="20"/>
      <c r="D57" s="20"/>
      <c r="E57" s="25">
        <f>SUM(E7:E56)</f>
        <v>1358192.5466694997</v>
      </c>
      <c r="F57" s="26">
        <f>SUM(F7:F56)</f>
        <v>93.858681574999196</v>
      </c>
      <c r="G57" s="22"/>
      <c r="H57" s="14"/>
      <c r="I57" s="14"/>
    </row>
    <row r="58" spans="1:9" x14ac:dyDescent="0.2">
      <c r="A58" s="21"/>
      <c r="B58" s="21"/>
      <c r="C58" s="21"/>
      <c r="D58" s="21"/>
      <c r="E58" s="22"/>
      <c r="F58" s="23"/>
      <c r="G58" s="22"/>
    </row>
    <row r="59" spans="1:9" x14ac:dyDescent="0.2">
      <c r="A59" s="20" t="s">
        <v>263</v>
      </c>
      <c r="B59" s="21"/>
      <c r="C59" s="21"/>
      <c r="D59" s="21"/>
      <c r="E59" s="22"/>
      <c r="F59" s="23"/>
      <c r="G59" s="22"/>
    </row>
    <row r="60" spans="1:9" x14ac:dyDescent="0.2">
      <c r="A60" s="21"/>
      <c r="B60" s="21" t="s">
        <v>264</v>
      </c>
      <c r="C60" s="21" t="s">
        <v>163</v>
      </c>
      <c r="D60" s="24">
        <v>73500</v>
      </c>
      <c r="E60" s="22">
        <v>7.3499999999999998E-3</v>
      </c>
      <c r="F60" s="23">
        <v>5.0792600155838796E-7</v>
      </c>
      <c r="G60" s="22"/>
    </row>
    <row r="61" spans="1:9" x14ac:dyDescent="0.2">
      <c r="A61" s="21"/>
      <c r="B61" s="21" t="s">
        <v>656</v>
      </c>
      <c r="C61" s="21" t="s">
        <v>175</v>
      </c>
      <c r="D61" s="24">
        <v>45000</v>
      </c>
      <c r="E61" s="22">
        <v>4.4999999999999997E-3</v>
      </c>
      <c r="F61" s="23">
        <v>3.1097510299493201E-7</v>
      </c>
      <c r="G61" s="22"/>
    </row>
    <row r="62" spans="1:9" x14ac:dyDescent="0.2">
      <c r="A62" s="20" t="s">
        <v>29</v>
      </c>
      <c r="B62" s="20"/>
      <c r="C62" s="20"/>
      <c r="D62" s="20"/>
      <c r="E62" s="25">
        <f>SUM(E59:E61)</f>
        <v>1.1849999999999999E-2</v>
      </c>
      <c r="F62" s="26">
        <f>SUM(F59:F61)</f>
        <v>8.1890110455331992E-7</v>
      </c>
      <c r="G62" s="22"/>
      <c r="H62" s="14"/>
      <c r="I62" s="14"/>
    </row>
    <row r="63" spans="1:9" x14ac:dyDescent="0.2">
      <c r="A63" s="21"/>
      <c r="B63" s="21"/>
      <c r="C63" s="21"/>
      <c r="D63" s="21"/>
      <c r="E63" s="22"/>
      <c r="F63" s="23"/>
      <c r="G63" s="22"/>
    </row>
    <row r="64" spans="1:9" x14ac:dyDescent="0.2">
      <c r="A64" s="20" t="s">
        <v>23</v>
      </c>
      <c r="B64" s="21"/>
      <c r="C64" s="21"/>
      <c r="D64" s="21"/>
      <c r="E64" s="22"/>
      <c r="F64" s="23"/>
      <c r="G64" s="22"/>
    </row>
    <row r="65" spans="1:9" x14ac:dyDescent="0.2">
      <c r="A65" s="20" t="s">
        <v>33</v>
      </c>
      <c r="B65" s="21"/>
      <c r="C65" s="21"/>
      <c r="D65" s="21"/>
      <c r="E65" s="22"/>
      <c r="F65" s="23"/>
      <c r="G65" s="22"/>
    </row>
    <row r="66" spans="1:9" x14ac:dyDescent="0.2">
      <c r="A66" s="21" t="s">
        <v>73</v>
      </c>
      <c r="B66" s="21" t="s">
        <v>72</v>
      </c>
      <c r="C66" s="21" t="s">
        <v>57</v>
      </c>
      <c r="D66" s="24">
        <v>3000000</v>
      </c>
      <c r="E66" s="22">
        <v>2969.13</v>
      </c>
      <c r="F66" s="23">
        <v>0.205183446123409</v>
      </c>
      <c r="G66" s="22">
        <f>6.8998</f>
        <v>6.8997999999999999</v>
      </c>
    </row>
    <row r="67" spans="1:9" x14ac:dyDescent="0.2">
      <c r="A67" s="20" t="s">
        <v>29</v>
      </c>
      <c r="B67" s="20"/>
      <c r="C67" s="20"/>
      <c r="D67" s="20"/>
      <c r="E67" s="25">
        <f>SUM(E65:E66)</f>
        <v>2969.13</v>
      </c>
      <c r="F67" s="26">
        <f>SUM(F65:F66)</f>
        <v>0.205183446123409</v>
      </c>
      <c r="G67" s="22"/>
      <c r="H67" s="14"/>
      <c r="I67" s="14"/>
    </row>
    <row r="68" spans="1:9" x14ac:dyDescent="0.2">
      <c r="A68" s="21"/>
      <c r="B68" s="21"/>
      <c r="C68" s="21"/>
      <c r="D68" s="21"/>
      <c r="E68" s="22"/>
      <c r="F68" s="23"/>
      <c r="G68" s="22"/>
    </row>
    <row r="69" spans="1:9" x14ac:dyDescent="0.2">
      <c r="A69" s="20" t="s">
        <v>35</v>
      </c>
      <c r="B69" s="20"/>
      <c r="C69" s="20"/>
      <c r="D69" s="20"/>
      <c r="E69" s="25">
        <f>E57+E62+E67</f>
        <v>1361161.6885194995</v>
      </c>
      <c r="F69" s="26">
        <f>F57+F62+F67</f>
        <v>94.063865840023709</v>
      </c>
      <c r="G69" s="22"/>
      <c r="H69" s="14"/>
      <c r="I69" s="14"/>
    </row>
    <row r="70" spans="1:9" x14ac:dyDescent="0.2">
      <c r="A70" s="20"/>
      <c r="B70" s="20"/>
      <c r="C70" s="20"/>
      <c r="D70" s="20"/>
      <c r="E70" s="25"/>
      <c r="F70" s="26"/>
      <c r="G70" s="22"/>
      <c r="H70" s="14"/>
      <c r="I70" s="14"/>
    </row>
    <row r="71" spans="1:9" x14ac:dyDescent="0.2">
      <c r="A71" s="20" t="s">
        <v>37</v>
      </c>
      <c r="B71" s="20"/>
      <c r="C71" s="20"/>
      <c r="D71" s="20"/>
      <c r="E71" s="25">
        <f>E73-(E57+E62+E67)</f>
        <v>85899.493119000457</v>
      </c>
      <c r="F71" s="26">
        <f>F73-(F57+F62+F67)</f>
        <v>5.9361341599762909</v>
      </c>
      <c r="G71" s="22"/>
      <c r="H71" s="14"/>
      <c r="I71" s="14"/>
    </row>
    <row r="72" spans="1:9" x14ac:dyDescent="0.2">
      <c r="A72" s="20"/>
      <c r="B72" s="20"/>
      <c r="C72" s="20"/>
      <c r="D72" s="20"/>
      <c r="E72" s="25"/>
      <c r="F72" s="26"/>
      <c r="G72" s="22"/>
      <c r="H72" s="14"/>
      <c r="I72" s="14"/>
    </row>
    <row r="73" spans="1:9" x14ac:dyDescent="0.2">
      <c r="A73" s="27" t="s">
        <v>36</v>
      </c>
      <c r="B73" s="27"/>
      <c r="C73" s="27"/>
      <c r="D73" s="27"/>
      <c r="E73" s="28">
        <v>1447061.1816385</v>
      </c>
      <c r="F73" s="29">
        <v>100</v>
      </c>
      <c r="G73" s="27"/>
      <c r="H73" s="14"/>
      <c r="I73" s="14"/>
    </row>
    <row r="74" spans="1:9" x14ac:dyDescent="0.2">
      <c r="F74" s="15" t="s">
        <v>632</v>
      </c>
      <c r="G74" s="14"/>
    </row>
    <row r="75" spans="1:9" x14ac:dyDescent="0.2">
      <c r="A75" s="14" t="s">
        <v>39</v>
      </c>
    </row>
    <row r="76" spans="1:9" x14ac:dyDescent="0.2">
      <c r="A76" s="14" t="s">
        <v>275</v>
      </c>
    </row>
    <row r="78" spans="1:9" x14ac:dyDescent="0.2">
      <c r="A78" s="14" t="s">
        <v>40</v>
      </c>
    </row>
    <row r="79" spans="1:9" x14ac:dyDescent="0.2">
      <c r="A79" s="14" t="s">
        <v>41</v>
      </c>
    </row>
    <row r="80" spans="1:9" x14ac:dyDescent="0.2">
      <c r="A80" s="14" t="s">
        <v>42</v>
      </c>
      <c r="B80" s="14"/>
      <c r="C80" s="30" t="s">
        <v>44</v>
      </c>
      <c r="D80" s="14" t="s">
        <v>43</v>
      </c>
    </row>
    <row r="81" spans="1:4" x14ac:dyDescent="0.2">
      <c r="A81" s="7" t="s">
        <v>64</v>
      </c>
      <c r="C81" s="31">
        <v>1144.3501000000001</v>
      </c>
      <c r="D81" s="31">
        <v>1385.0141000000001</v>
      </c>
    </row>
    <row r="82" spans="1:4" x14ac:dyDescent="0.2">
      <c r="A82" s="7" t="s">
        <v>70</v>
      </c>
      <c r="C82" s="31">
        <v>52.783700000000003</v>
      </c>
      <c r="D82" s="31">
        <v>60.896000000000001</v>
      </c>
    </row>
    <row r="83" spans="1:4" x14ac:dyDescent="0.2">
      <c r="A83" s="7" t="s">
        <v>65</v>
      </c>
      <c r="C83" s="31">
        <v>1255.7175999999999</v>
      </c>
      <c r="D83" s="31">
        <v>1525.4431999999999</v>
      </c>
    </row>
    <row r="84" spans="1:4" x14ac:dyDescent="0.2">
      <c r="A84" s="7" t="s">
        <v>71</v>
      </c>
      <c r="C84" s="31">
        <v>59.445399999999999</v>
      </c>
      <c r="D84" s="31">
        <v>68.226799999999997</v>
      </c>
    </row>
    <row r="86" spans="1:4" x14ac:dyDescent="0.2">
      <c r="A86" s="14" t="s">
        <v>45</v>
      </c>
    </row>
    <row r="87" spans="1:4" x14ac:dyDescent="0.2">
      <c r="A87" s="90" t="s">
        <v>46</v>
      </c>
      <c r="B87" s="91"/>
      <c r="C87" s="32" t="s">
        <v>47</v>
      </c>
    </row>
    <row r="88" spans="1:4" x14ac:dyDescent="0.2">
      <c r="A88" s="86" t="s">
        <v>70</v>
      </c>
      <c r="B88" s="87"/>
      <c r="C88" s="33">
        <v>3</v>
      </c>
    </row>
    <row r="89" spans="1:4" x14ac:dyDescent="0.2">
      <c r="A89" s="86" t="s">
        <v>71</v>
      </c>
      <c r="B89" s="87"/>
      <c r="C89" s="33">
        <v>4</v>
      </c>
    </row>
    <row r="90" spans="1:4" x14ac:dyDescent="0.2">
      <c r="A90" s="7" t="s">
        <v>48</v>
      </c>
    </row>
    <row r="91" spans="1:4" x14ac:dyDescent="0.2">
      <c r="A91" s="7" t="s">
        <v>49</v>
      </c>
    </row>
    <row r="93" spans="1:4" x14ac:dyDescent="0.2">
      <c r="A93" s="14" t="s">
        <v>276</v>
      </c>
      <c r="D93" s="49">
        <v>9.7699999999999995E-2</v>
      </c>
    </row>
    <row r="95" spans="1:4" x14ac:dyDescent="0.2">
      <c r="A95" s="95" t="s">
        <v>823</v>
      </c>
      <c r="B95" s="95"/>
      <c r="C95" s="95"/>
      <c r="D95" s="30" t="s">
        <v>51</v>
      </c>
    </row>
    <row r="97" spans="1:4" x14ac:dyDescent="0.2">
      <c r="A97" s="58" t="s">
        <v>830</v>
      </c>
      <c r="B97" s="56"/>
      <c r="C97" s="56"/>
      <c r="D97" s="30"/>
    </row>
    <row r="98" spans="1:4" x14ac:dyDescent="0.2">
      <c r="A98" s="56"/>
      <c r="B98" s="56"/>
      <c r="C98" s="56"/>
      <c r="D98" s="30"/>
    </row>
    <row r="99" spans="1:4" x14ac:dyDescent="0.2">
      <c r="A99" s="59" t="s">
        <v>827</v>
      </c>
      <c r="B99" s="59" t="s">
        <v>828</v>
      </c>
      <c r="C99" s="59" t="s">
        <v>829</v>
      </c>
      <c r="D99" s="60" t="s">
        <v>3</v>
      </c>
    </row>
    <row r="100" spans="1:4" x14ac:dyDescent="0.2">
      <c r="A100" s="64" t="s">
        <v>162</v>
      </c>
      <c r="B100" s="65">
        <v>200000</v>
      </c>
      <c r="C100" s="66">
        <v>1439.3</v>
      </c>
      <c r="D100" s="67">
        <f>C100/E73</f>
        <v>9.9463659053467793E-4</v>
      </c>
    </row>
    <row r="102" spans="1:4" x14ac:dyDescent="0.2">
      <c r="A102" s="14" t="s">
        <v>798</v>
      </c>
    </row>
    <row r="103" spans="1:4" x14ac:dyDescent="0.2">
      <c r="A103" s="14"/>
    </row>
    <row r="104" spans="1:4" x14ac:dyDescent="0.2">
      <c r="A104" s="53" t="s">
        <v>796</v>
      </c>
    </row>
    <row r="105" spans="1:4" x14ac:dyDescent="0.2">
      <c r="A105" s="54"/>
    </row>
    <row r="106" spans="1:4" x14ac:dyDescent="0.2">
      <c r="A106" s="55"/>
    </row>
    <row r="107" spans="1:4" x14ac:dyDescent="0.2">
      <c r="A107" s="55"/>
    </row>
    <row r="108" spans="1:4" x14ac:dyDescent="0.2">
      <c r="A108" s="55"/>
    </row>
    <row r="109" spans="1:4" x14ac:dyDescent="0.2">
      <c r="A109" s="55"/>
    </row>
    <row r="110" spans="1:4" x14ac:dyDescent="0.2">
      <c r="A110" s="55"/>
    </row>
    <row r="111" spans="1:4" x14ac:dyDescent="0.2">
      <c r="A111" s="55"/>
    </row>
    <row r="112" spans="1:4"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3" t="s">
        <v>809</v>
      </c>
    </row>
    <row r="119" spans="1:1" x14ac:dyDescent="0.2">
      <c r="A119" s="55"/>
    </row>
    <row r="120" spans="1:1" x14ac:dyDescent="0.2">
      <c r="A120" s="53" t="s">
        <v>797</v>
      </c>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55"/>
    </row>
    <row r="129" spans="1:1" x14ac:dyDescent="0.2">
      <c r="A129" s="55"/>
    </row>
    <row r="130" spans="1:1" x14ac:dyDescent="0.2">
      <c r="A130" s="55"/>
    </row>
    <row r="131" spans="1:1" x14ac:dyDescent="0.2">
      <c r="A131" s="55"/>
    </row>
    <row r="132" spans="1:1" x14ac:dyDescent="0.2">
      <c r="A132" s="55"/>
    </row>
    <row r="134" spans="1:1" x14ac:dyDescent="0.2">
      <c r="A134" s="14" t="s">
        <v>810</v>
      </c>
    </row>
  </sheetData>
  <mergeCells count="5">
    <mergeCell ref="A87:B87"/>
    <mergeCell ref="A88:B88"/>
    <mergeCell ref="A89:B89"/>
    <mergeCell ref="A1:G1"/>
    <mergeCell ref="A95:C95"/>
  </mergeCells>
  <conditionalFormatting sqref="F2:F3 F237:F65541">
    <cfRule type="cellIs" dxfId="41" priority="4" stopIfTrue="1" operator="between">
      <formula>0.009</formula>
      <formula>-0.009</formula>
    </cfRule>
  </conditionalFormatting>
  <conditionalFormatting sqref="F5:F135">
    <cfRule type="cellIs" dxfId="4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06"/>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35.42578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88" t="s">
        <v>18</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76</v>
      </c>
      <c r="B7" s="21" t="s">
        <v>75</v>
      </c>
      <c r="C7" s="21" t="s">
        <v>77</v>
      </c>
      <c r="D7" s="24">
        <v>1591769</v>
      </c>
      <c r="E7" s="22">
        <v>16748.593420000001</v>
      </c>
      <c r="F7" s="23">
        <v>5.2888479608069101</v>
      </c>
    </row>
    <row r="8" spans="1:6" x14ac:dyDescent="0.2">
      <c r="A8" s="21" t="s">
        <v>90</v>
      </c>
      <c r="B8" s="21" t="s">
        <v>89</v>
      </c>
      <c r="C8" s="21" t="s">
        <v>91</v>
      </c>
      <c r="D8" s="24">
        <v>465000</v>
      </c>
      <c r="E8" s="22">
        <v>13585.44</v>
      </c>
      <c r="F8" s="23">
        <v>4.2899916929659803</v>
      </c>
    </row>
    <row r="9" spans="1:6" x14ac:dyDescent="0.2">
      <c r="A9" s="21" t="s">
        <v>81</v>
      </c>
      <c r="B9" s="21" t="s">
        <v>80</v>
      </c>
      <c r="C9" s="21" t="s">
        <v>82</v>
      </c>
      <c r="D9" s="24">
        <v>709423</v>
      </c>
      <c r="E9" s="22">
        <v>11875.0316</v>
      </c>
      <c r="F9" s="23">
        <v>3.7498812638904999</v>
      </c>
    </row>
    <row r="10" spans="1:6" x14ac:dyDescent="0.2">
      <c r="A10" s="21" t="s">
        <v>108</v>
      </c>
      <c r="B10" s="21" t="s">
        <v>107</v>
      </c>
      <c r="C10" s="21" t="s">
        <v>109</v>
      </c>
      <c r="D10" s="24">
        <v>6736451</v>
      </c>
      <c r="E10" s="22">
        <v>11145.45818</v>
      </c>
      <c r="F10" s="23">
        <v>3.51949756551865</v>
      </c>
    </row>
    <row r="11" spans="1:6" x14ac:dyDescent="0.2">
      <c r="A11" s="21" t="s">
        <v>613</v>
      </c>
      <c r="B11" s="21" t="s">
        <v>612</v>
      </c>
      <c r="C11" s="21" t="s">
        <v>315</v>
      </c>
      <c r="D11" s="24">
        <v>594008</v>
      </c>
      <c r="E11" s="22">
        <v>11030.72856</v>
      </c>
      <c r="F11" s="23">
        <v>3.4832684027725702</v>
      </c>
    </row>
    <row r="12" spans="1:6" x14ac:dyDescent="0.2">
      <c r="A12" s="21" t="s">
        <v>658</v>
      </c>
      <c r="B12" s="21" t="s">
        <v>657</v>
      </c>
      <c r="C12" s="21" t="s">
        <v>163</v>
      </c>
      <c r="D12" s="24">
        <v>1700000</v>
      </c>
      <c r="E12" s="22">
        <v>11015.15</v>
      </c>
      <c r="F12" s="23">
        <v>3.4783490263675101</v>
      </c>
    </row>
    <row r="13" spans="1:6" x14ac:dyDescent="0.2">
      <c r="A13" s="21" t="s">
        <v>600</v>
      </c>
      <c r="B13" s="21" t="s">
        <v>599</v>
      </c>
      <c r="C13" s="21" t="s">
        <v>315</v>
      </c>
      <c r="D13" s="24">
        <v>15610445</v>
      </c>
      <c r="E13" s="22">
        <v>10950.72717</v>
      </c>
      <c r="F13" s="23">
        <v>3.4580056730762401</v>
      </c>
    </row>
    <row r="14" spans="1:6" x14ac:dyDescent="0.2">
      <c r="A14" s="21" t="s">
        <v>212</v>
      </c>
      <c r="B14" s="21" t="s">
        <v>211</v>
      </c>
      <c r="C14" s="21" t="s">
        <v>94</v>
      </c>
      <c r="D14" s="24">
        <v>566237</v>
      </c>
      <c r="E14" s="22">
        <v>10941.96379</v>
      </c>
      <c r="F14" s="23">
        <v>3.4552383849057899</v>
      </c>
    </row>
    <row r="15" spans="1:6" x14ac:dyDescent="0.2">
      <c r="A15" s="21" t="s">
        <v>93</v>
      </c>
      <c r="B15" s="21" t="s">
        <v>92</v>
      </c>
      <c r="C15" s="21" t="s">
        <v>94</v>
      </c>
      <c r="D15" s="24">
        <v>1012179</v>
      </c>
      <c r="E15" s="22">
        <v>9617.7248579999996</v>
      </c>
      <c r="F15" s="23">
        <v>3.0370720231403898</v>
      </c>
    </row>
    <row r="16" spans="1:6" x14ac:dyDescent="0.2">
      <c r="A16" s="21" t="s">
        <v>117</v>
      </c>
      <c r="B16" s="21" t="s">
        <v>116</v>
      </c>
      <c r="C16" s="21" t="s">
        <v>77</v>
      </c>
      <c r="D16" s="24">
        <v>639749</v>
      </c>
      <c r="E16" s="22">
        <v>9435.6580009999998</v>
      </c>
      <c r="F16" s="23">
        <v>2.9795791996400598</v>
      </c>
    </row>
    <row r="17" spans="1:6" x14ac:dyDescent="0.2">
      <c r="A17" s="21" t="s">
        <v>100</v>
      </c>
      <c r="B17" s="21" t="s">
        <v>99</v>
      </c>
      <c r="C17" s="21" t="s">
        <v>77</v>
      </c>
      <c r="D17" s="24">
        <v>1250000</v>
      </c>
      <c r="E17" s="22">
        <v>9351.25</v>
      </c>
      <c r="F17" s="23">
        <v>2.95292495633915</v>
      </c>
    </row>
    <row r="18" spans="1:6" x14ac:dyDescent="0.2">
      <c r="A18" s="21" t="s">
        <v>660</v>
      </c>
      <c r="B18" s="21" t="s">
        <v>659</v>
      </c>
      <c r="C18" s="21" t="s">
        <v>294</v>
      </c>
      <c r="D18" s="24">
        <v>725000</v>
      </c>
      <c r="E18" s="22">
        <v>9118.3250000000007</v>
      </c>
      <c r="F18" s="23">
        <v>2.8793722178865</v>
      </c>
    </row>
    <row r="19" spans="1:6" x14ac:dyDescent="0.2">
      <c r="A19" s="21" t="s">
        <v>98</v>
      </c>
      <c r="B19" s="21" t="s">
        <v>97</v>
      </c>
      <c r="C19" s="21" t="s">
        <v>82</v>
      </c>
      <c r="D19" s="24">
        <v>540000</v>
      </c>
      <c r="E19" s="22">
        <v>8984.7900000000009</v>
      </c>
      <c r="F19" s="23">
        <v>2.8372047179218201</v>
      </c>
    </row>
    <row r="20" spans="1:6" x14ac:dyDescent="0.2">
      <c r="A20" s="21" t="s">
        <v>262</v>
      </c>
      <c r="B20" s="21" t="s">
        <v>261</v>
      </c>
      <c r="C20" s="21" t="s">
        <v>163</v>
      </c>
      <c r="D20" s="24">
        <v>3062239</v>
      </c>
      <c r="E20" s="22">
        <v>8678.3853259999996</v>
      </c>
      <c r="F20" s="23">
        <v>2.7404486683462501</v>
      </c>
    </row>
    <row r="21" spans="1:6" x14ac:dyDescent="0.2">
      <c r="A21" s="21" t="s">
        <v>79</v>
      </c>
      <c r="B21" s="21" t="s">
        <v>78</v>
      </c>
      <c r="C21" s="21" t="s">
        <v>77</v>
      </c>
      <c r="D21" s="24">
        <v>607122</v>
      </c>
      <c r="E21" s="22">
        <v>8520.3501479999995</v>
      </c>
      <c r="F21" s="23">
        <v>2.6905445356264801</v>
      </c>
    </row>
    <row r="22" spans="1:6" x14ac:dyDescent="0.2">
      <c r="A22" s="21" t="s">
        <v>160</v>
      </c>
      <c r="B22" s="21" t="s">
        <v>159</v>
      </c>
      <c r="C22" s="21" t="s">
        <v>88</v>
      </c>
      <c r="D22" s="24">
        <v>156324</v>
      </c>
      <c r="E22" s="22">
        <v>8015.2786139999998</v>
      </c>
      <c r="F22" s="23">
        <v>2.5310537362696999</v>
      </c>
    </row>
    <row r="23" spans="1:6" x14ac:dyDescent="0.2">
      <c r="A23" s="21" t="s">
        <v>662</v>
      </c>
      <c r="B23" s="21" t="s">
        <v>661</v>
      </c>
      <c r="C23" s="21" t="s">
        <v>138</v>
      </c>
      <c r="D23" s="24">
        <v>1597288</v>
      </c>
      <c r="E23" s="22">
        <v>7556.7695279999998</v>
      </c>
      <c r="F23" s="23">
        <v>2.38626636316368</v>
      </c>
    </row>
    <row r="24" spans="1:6" x14ac:dyDescent="0.2">
      <c r="A24" s="21" t="s">
        <v>394</v>
      </c>
      <c r="B24" s="21" t="s">
        <v>393</v>
      </c>
      <c r="C24" s="21" t="s">
        <v>109</v>
      </c>
      <c r="D24" s="24">
        <v>140432</v>
      </c>
      <c r="E24" s="22">
        <v>7397.6066799999999</v>
      </c>
      <c r="F24" s="23">
        <v>2.3360061363511</v>
      </c>
    </row>
    <row r="25" spans="1:6" x14ac:dyDescent="0.2">
      <c r="A25" s="21" t="s">
        <v>649</v>
      </c>
      <c r="B25" s="21" t="s">
        <v>648</v>
      </c>
      <c r="C25" s="21" t="s">
        <v>138</v>
      </c>
      <c r="D25" s="24">
        <v>225000</v>
      </c>
      <c r="E25" s="22">
        <v>7099.5375000000004</v>
      </c>
      <c r="F25" s="23">
        <v>2.2418822576891499</v>
      </c>
    </row>
    <row r="26" spans="1:6" x14ac:dyDescent="0.2">
      <c r="A26" s="21" t="s">
        <v>335</v>
      </c>
      <c r="B26" s="21" t="s">
        <v>334</v>
      </c>
      <c r="C26" s="21" t="s">
        <v>294</v>
      </c>
      <c r="D26" s="24">
        <v>270000</v>
      </c>
      <c r="E26" s="22">
        <v>6822.2250000000004</v>
      </c>
      <c r="F26" s="23">
        <v>2.1543128950954</v>
      </c>
    </row>
    <row r="27" spans="1:6" x14ac:dyDescent="0.2">
      <c r="A27" s="21" t="s">
        <v>664</v>
      </c>
      <c r="B27" s="21" t="s">
        <v>663</v>
      </c>
      <c r="C27" s="21" t="s">
        <v>151</v>
      </c>
      <c r="D27" s="24">
        <v>437949</v>
      </c>
      <c r="E27" s="22">
        <v>6799.3771999999999</v>
      </c>
      <c r="F27" s="23">
        <v>2.1470980480089201</v>
      </c>
    </row>
    <row r="28" spans="1:6" x14ac:dyDescent="0.2">
      <c r="A28" s="21" t="s">
        <v>564</v>
      </c>
      <c r="B28" s="21" t="s">
        <v>563</v>
      </c>
      <c r="C28" s="21" t="s">
        <v>77</v>
      </c>
      <c r="D28" s="24">
        <v>4500000</v>
      </c>
      <c r="E28" s="22">
        <v>6768</v>
      </c>
      <c r="F28" s="23">
        <v>2.1371897986369102</v>
      </c>
    </row>
    <row r="29" spans="1:6" x14ac:dyDescent="0.2">
      <c r="A29" s="21" t="s">
        <v>170</v>
      </c>
      <c r="B29" s="21" t="s">
        <v>169</v>
      </c>
      <c r="C29" s="21" t="s">
        <v>148</v>
      </c>
      <c r="D29" s="24">
        <v>600000</v>
      </c>
      <c r="E29" s="22">
        <v>6654.6</v>
      </c>
      <c r="F29" s="23">
        <v>2.1013805014788902</v>
      </c>
    </row>
    <row r="30" spans="1:6" x14ac:dyDescent="0.2">
      <c r="A30" s="21" t="s">
        <v>84</v>
      </c>
      <c r="B30" s="21" t="s">
        <v>83</v>
      </c>
      <c r="C30" s="21" t="s">
        <v>85</v>
      </c>
      <c r="D30" s="24">
        <v>190000</v>
      </c>
      <c r="E30" s="22">
        <v>6607.3450000000003</v>
      </c>
      <c r="F30" s="23">
        <v>2.0864583821032201</v>
      </c>
    </row>
    <row r="31" spans="1:6" x14ac:dyDescent="0.2">
      <c r="A31" s="21" t="s">
        <v>233</v>
      </c>
      <c r="B31" s="21" t="s">
        <v>232</v>
      </c>
      <c r="C31" s="21" t="s">
        <v>77</v>
      </c>
      <c r="D31" s="24">
        <v>375000</v>
      </c>
      <c r="E31" s="22">
        <v>6335.4375</v>
      </c>
      <c r="F31" s="23">
        <v>2.0005958030292099</v>
      </c>
    </row>
    <row r="32" spans="1:6" x14ac:dyDescent="0.2">
      <c r="A32" s="21" t="s">
        <v>666</v>
      </c>
      <c r="B32" s="21" t="s">
        <v>665</v>
      </c>
      <c r="C32" s="21" t="s">
        <v>609</v>
      </c>
      <c r="D32" s="24">
        <v>3623742</v>
      </c>
      <c r="E32" s="22">
        <v>6156.737658</v>
      </c>
      <c r="F32" s="23">
        <v>1.94416621092808</v>
      </c>
    </row>
    <row r="33" spans="1:9" x14ac:dyDescent="0.2">
      <c r="A33" s="21" t="s">
        <v>668</v>
      </c>
      <c r="B33" s="21" t="s">
        <v>667</v>
      </c>
      <c r="C33" s="21" t="s">
        <v>180</v>
      </c>
      <c r="D33" s="24">
        <v>100000</v>
      </c>
      <c r="E33" s="22">
        <v>6101.6</v>
      </c>
      <c r="F33" s="23">
        <v>1.9267549165725399</v>
      </c>
    </row>
    <row r="34" spans="1:9" x14ac:dyDescent="0.2">
      <c r="A34" s="21" t="s">
        <v>309</v>
      </c>
      <c r="B34" s="21" t="s">
        <v>308</v>
      </c>
      <c r="C34" s="21" t="s">
        <v>310</v>
      </c>
      <c r="D34" s="24">
        <v>1150000</v>
      </c>
      <c r="E34" s="22">
        <v>5794.2749999999996</v>
      </c>
      <c r="F34" s="23">
        <v>1.82970824770935</v>
      </c>
    </row>
    <row r="35" spans="1:9" x14ac:dyDescent="0.2">
      <c r="A35" s="21" t="s">
        <v>388</v>
      </c>
      <c r="B35" s="21" t="s">
        <v>387</v>
      </c>
      <c r="C35" s="21" t="s">
        <v>82</v>
      </c>
      <c r="D35" s="24">
        <v>85000</v>
      </c>
      <c r="E35" s="22">
        <v>5570.9425000000001</v>
      </c>
      <c r="F35" s="23">
        <v>1.7591846158086299</v>
      </c>
    </row>
    <row r="36" spans="1:9" x14ac:dyDescent="0.2">
      <c r="A36" s="21" t="s">
        <v>448</v>
      </c>
      <c r="B36" s="21" t="s">
        <v>447</v>
      </c>
      <c r="C36" s="21" t="s">
        <v>449</v>
      </c>
      <c r="D36" s="24">
        <v>245000</v>
      </c>
      <c r="E36" s="22">
        <v>5421.4825000000001</v>
      </c>
      <c r="F36" s="23">
        <v>1.71198834108873</v>
      </c>
    </row>
    <row r="37" spans="1:9" x14ac:dyDescent="0.2">
      <c r="A37" s="21" t="s">
        <v>651</v>
      </c>
      <c r="B37" s="21" t="s">
        <v>650</v>
      </c>
      <c r="C37" s="21" t="s">
        <v>166</v>
      </c>
      <c r="D37" s="24">
        <v>267646</v>
      </c>
      <c r="E37" s="22">
        <v>5419.563854</v>
      </c>
      <c r="F37" s="23">
        <v>1.7113824736746599</v>
      </c>
    </row>
    <row r="38" spans="1:9" x14ac:dyDescent="0.2">
      <c r="A38" s="21" t="s">
        <v>670</v>
      </c>
      <c r="B38" s="21" t="s">
        <v>669</v>
      </c>
      <c r="C38" s="21" t="s">
        <v>671</v>
      </c>
      <c r="D38" s="24">
        <v>2100798</v>
      </c>
      <c r="E38" s="22">
        <v>5388.5468700000001</v>
      </c>
      <c r="F38" s="23">
        <v>1.70158797281927</v>
      </c>
    </row>
    <row r="39" spans="1:9" x14ac:dyDescent="0.2">
      <c r="A39" s="21" t="s">
        <v>128</v>
      </c>
      <c r="B39" s="21" t="s">
        <v>127</v>
      </c>
      <c r="C39" s="21" t="s">
        <v>129</v>
      </c>
      <c r="D39" s="24">
        <v>3475665</v>
      </c>
      <c r="E39" s="22">
        <v>4895.4741530000001</v>
      </c>
      <c r="F39" s="23">
        <v>1.5458861435109701</v>
      </c>
    </row>
    <row r="40" spans="1:9" x14ac:dyDescent="0.2">
      <c r="A40" s="21" t="s">
        <v>673</v>
      </c>
      <c r="B40" s="21" t="s">
        <v>672</v>
      </c>
      <c r="C40" s="21" t="s">
        <v>163</v>
      </c>
      <c r="D40" s="24">
        <v>752270</v>
      </c>
      <c r="E40" s="22">
        <v>4739.3010000000004</v>
      </c>
      <c r="F40" s="23">
        <v>1.4965699985031999</v>
      </c>
    </row>
    <row r="41" spans="1:9" x14ac:dyDescent="0.2">
      <c r="A41" s="21" t="s">
        <v>134</v>
      </c>
      <c r="B41" s="21" t="s">
        <v>133</v>
      </c>
      <c r="C41" s="21" t="s">
        <v>135</v>
      </c>
      <c r="D41" s="24">
        <v>891234</v>
      </c>
      <c r="E41" s="22">
        <v>4657.5888839999998</v>
      </c>
      <c r="F41" s="23">
        <v>1.4707670580865</v>
      </c>
    </row>
    <row r="42" spans="1:9" x14ac:dyDescent="0.2">
      <c r="A42" s="21" t="s">
        <v>615</v>
      </c>
      <c r="B42" s="21" t="s">
        <v>614</v>
      </c>
      <c r="C42" s="21" t="s">
        <v>88</v>
      </c>
      <c r="D42" s="24">
        <v>1100000</v>
      </c>
      <c r="E42" s="22">
        <v>4466.55</v>
      </c>
      <c r="F42" s="23">
        <v>1.41044106015096</v>
      </c>
    </row>
    <row r="43" spans="1:9" x14ac:dyDescent="0.2">
      <c r="A43" s="21" t="s">
        <v>675</v>
      </c>
      <c r="B43" s="21" t="s">
        <v>674</v>
      </c>
      <c r="C43" s="21" t="s">
        <v>94</v>
      </c>
      <c r="D43" s="24">
        <v>103841</v>
      </c>
      <c r="E43" s="22">
        <v>3938.066084</v>
      </c>
      <c r="F43" s="23">
        <v>1.24355713077464</v>
      </c>
    </row>
    <row r="44" spans="1:9" x14ac:dyDescent="0.2">
      <c r="A44" s="21" t="s">
        <v>443</v>
      </c>
      <c r="B44" s="21" t="s">
        <v>442</v>
      </c>
      <c r="C44" s="21" t="s">
        <v>148</v>
      </c>
      <c r="D44" s="24">
        <v>877865</v>
      </c>
      <c r="E44" s="22">
        <v>3483.8072529999999</v>
      </c>
      <c r="F44" s="23">
        <v>1.10011189738902</v>
      </c>
    </row>
    <row r="45" spans="1:9" x14ac:dyDescent="0.2">
      <c r="A45" s="21" t="s">
        <v>582</v>
      </c>
      <c r="B45" s="21" t="s">
        <v>581</v>
      </c>
      <c r="C45" s="21" t="s">
        <v>180</v>
      </c>
      <c r="D45" s="24">
        <v>337608</v>
      </c>
      <c r="E45" s="22">
        <v>2678.4130679999998</v>
      </c>
      <c r="F45" s="23">
        <v>0.84578562137490798</v>
      </c>
    </row>
    <row r="46" spans="1:9" x14ac:dyDescent="0.2">
      <c r="A46" s="21" t="s">
        <v>282</v>
      </c>
      <c r="B46" s="21" t="s">
        <v>281</v>
      </c>
      <c r="C46" s="21" t="s">
        <v>94</v>
      </c>
      <c r="D46" s="24">
        <v>100000</v>
      </c>
      <c r="E46" s="22">
        <v>632.25</v>
      </c>
      <c r="F46" s="23">
        <v>0.19965104169447201</v>
      </c>
    </row>
    <row r="47" spans="1:9" x14ac:dyDescent="0.2">
      <c r="A47" s="20" t="s">
        <v>29</v>
      </c>
      <c r="B47" s="20"/>
      <c r="C47" s="20"/>
      <c r="D47" s="20"/>
      <c r="E47" s="25">
        <f>SUM(E7:E46)</f>
        <v>300400.351899</v>
      </c>
      <c r="F47" s="26">
        <f>SUM(F7:F46)</f>
        <v>94.860012941116864</v>
      </c>
      <c r="G47" s="14"/>
      <c r="H47" s="14"/>
      <c r="I47" s="14"/>
    </row>
    <row r="48" spans="1:9" x14ac:dyDescent="0.2">
      <c r="A48" s="21"/>
      <c r="B48" s="21"/>
      <c r="C48" s="21"/>
      <c r="D48" s="21"/>
      <c r="E48" s="22"/>
      <c r="F48" s="23"/>
    </row>
    <row r="49" spans="1:9" x14ac:dyDescent="0.2">
      <c r="A49" s="20" t="s">
        <v>324</v>
      </c>
      <c r="B49" s="21"/>
      <c r="C49" s="21"/>
      <c r="D49" s="21"/>
      <c r="E49" s="22"/>
      <c r="F49" s="23"/>
    </row>
    <row r="50" spans="1:9" x14ac:dyDescent="0.2">
      <c r="A50" s="21" t="s">
        <v>326</v>
      </c>
      <c r="B50" s="21" t="s">
        <v>325</v>
      </c>
      <c r="C50" s="21" t="s">
        <v>154</v>
      </c>
      <c r="D50" s="24">
        <v>105000</v>
      </c>
      <c r="E50" s="22">
        <v>6878.860103</v>
      </c>
      <c r="F50" s="23">
        <v>2.1721970505883599</v>
      </c>
    </row>
    <row r="51" spans="1:9" x14ac:dyDescent="0.2">
      <c r="A51" s="21" t="s">
        <v>422</v>
      </c>
      <c r="B51" s="21" t="s">
        <v>421</v>
      </c>
      <c r="C51" s="21" t="s">
        <v>154</v>
      </c>
      <c r="D51" s="24">
        <v>200000</v>
      </c>
      <c r="E51" s="22">
        <v>3389.2299840000001</v>
      </c>
      <c r="F51" s="23">
        <v>1.0702464165246901</v>
      </c>
    </row>
    <row r="52" spans="1:9" x14ac:dyDescent="0.2">
      <c r="A52" s="20" t="s">
        <v>29</v>
      </c>
      <c r="B52" s="20"/>
      <c r="C52" s="20"/>
      <c r="D52" s="20"/>
      <c r="E52" s="25">
        <f>SUM(E49:E51)</f>
        <v>10268.090087</v>
      </c>
      <c r="F52" s="26">
        <f>SUM(F49:F51)</f>
        <v>3.2424434671130502</v>
      </c>
      <c r="G52" s="14"/>
      <c r="H52" s="14"/>
      <c r="I52" s="14"/>
    </row>
    <row r="53" spans="1:9" x14ac:dyDescent="0.2">
      <c r="A53" s="21"/>
      <c r="B53" s="21"/>
      <c r="C53" s="21"/>
      <c r="D53" s="21"/>
      <c r="E53" s="22"/>
      <c r="F53" s="23"/>
    </row>
    <row r="54" spans="1:9" x14ac:dyDescent="0.2">
      <c r="A54" s="20" t="s">
        <v>35</v>
      </c>
      <c r="B54" s="20"/>
      <c r="C54" s="20"/>
      <c r="D54" s="20"/>
      <c r="E54" s="25">
        <f>E47+E52</f>
        <v>310668.44198599999</v>
      </c>
      <c r="F54" s="26">
        <f>F47+F52</f>
        <v>98.102456408229912</v>
      </c>
      <c r="G54" s="14"/>
      <c r="H54" s="14"/>
      <c r="I54" s="14"/>
    </row>
    <row r="55" spans="1:9" x14ac:dyDescent="0.2">
      <c r="A55" s="20"/>
      <c r="B55" s="20"/>
      <c r="C55" s="20"/>
      <c r="D55" s="20"/>
      <c r="E55" s="25"/>
      <c r="F55" s="26"/>
      <c r="G55" s="14"/>
      <c r="H55" s="14"/>
      <c r="I55" s="14"/>
    </row>
    <row r="56" spans="1:9" x14ac:dyDescent="0.2">
      <c r="A56" s="20" t="s">
        <v>37</v>
      </c>
      <c r="B56" s="20"/>
      <c r="C56" s="20"/>
      <c r="D56" s="20"/>
      <c r="E56" s="25">
        <f>E58-(E47+E52)</f>
        <v>6009.0942963000271</v>
      </c>
      <c r="F56" s="26">
        <f>F58-(F47+F52)</f>
        <v>1.8975435917700878</v>
      </c>
      <c r="G56" s="14"/>
      <c r="H56" s="14"/>
      <c r="I56" s="14"/>
    </row>
    <row r="57" spans="1:9" x14ac:dyDescent="0.2">
      <c r="A57" s="20"/>
      <c r="B57" s="20"/>
      <c r="C57" s="20"/>
      <c r="D57" s="20"/>
      <c r="E57" s="25"/>
      <c r="F57" s="26"/>
      <c r="G57" s="14"/>
      <c r="H57" s="14"/>
      <c r="I57" s="14"/>
    </row>
    <row r="58" spans="1:9" x14ac:dyDescent="0.2">
      <c r="A58" s="27" t="s">
        <v>36</v>
      </c>
      <c r="B58" s="27"/>
      <c r="C58" s="27"/>
      <c r="D58" s="27"/>
      <c r="E58" s="28">
        <v>316677.53628230002</v>
      </c>
      <c r="F58" s="29">
        <v>100</v>
      </c>
      <c r="G58" s="14"/>
      <c r="H58" s="14"/>
      <c r="I58" s="14"/>
    </row>
    <row r="60" spans="1:9" x14ac:dyDescent="0.2">
      <c r="A60" s="14" t="s">
        <v>40</v>
      </c>
    </row>
    <row r="61" spans="1:9" x14ac:dyDescent="0.2">
      <c r="A61" s="14" t="s">
        <v>41</v>
      </c>
    </row>
    <row r="62" spans="1:9" x14ac:dyDescent="0.2">
      <c r="A62" s="14" t="s">
        <v>42</v>
      </c>
      <c r="B62" s="14"/>
      <c r="C62" s="30" t="s">
        <v>44</v>
      </c>
      <c r="D62" s="14" t="s">
        <v>43</v>
      </c>
    </row>
    <row r="63" spans="1:9" x14ac:dyDescent="0.2">
      <c r="A63" s="7" t="s">
        <v>64</v>
      </c>
      <c r="C63" s="31">
        <v>136.1173</v>
      </c>
      <c r="D63" s="31">
        <v>156.59030000000001</v>
      </c>
    </row>
    <row r="64" spans="1:9" x14ac:dyDescent="0.2">
      <c r="A64" s="7" t="s">
        <v>70</v>
      </c>
      <c r="C64" s="31">
        <v>18.419899999999998</v>
      </c>
      <c r="D64" s="31">
        <v>21.1904</v>
      </c>
    </row>
    <row r="65" spans="1:4" x14ac:dyDescent="0.2">
      <c r="A65" s="7" t="s">
        <v>65</v>
      </c>
      <c r="C65" s="31">
        <v>147.54490000000001</v>
      </c>
      <c r="D65" s="31">
        <v>170.34</v>
      </c>
    </row>
    <row r="66" spans="1:4" x14ac:dyDescent="0.2">
      <c r="A66" s="7" t="s">
        <v>71</v>
      </c>
      <c r="C66" s="31">
        <v>20.762599999999999</v>
      </c>
      <c r="D66" s="31">
        <v>23.967099999999999</v>
      </c>
    </row>
    <row r="68" spans="1:4" x14ac:dyDescent="0.2">
      <c r="A68" s="7" t="s">
        <v>49</v>
      </c>
    </row>
    <row r="70" spans="1:4" x14ac:dyDescent="0.2">
      <c r="A70" s="14" t="s">
        <v>45</v>
      </c>
      <c r="D70" s="30" t="s">
        <v>51</v>
      </c>
    </row>
    <row r="72" spans="1:4" x14ac:dyDescent="0.2">
      <c r="A72" s="14" t="s">
        <v>276</v>
      </c>
      <c r="D72" s="49">
        <v>0.38869999999999999</v>
      </c>
    </row>
    <row r="73" spans="1:4" x14ac:dyDescent="0.2">
      <c r="A73" s="14"/>
      <c r="D73" s="49"/>
    </row>
    <row r="74" spans="1:4" x14ac:dyDescent="0.2">
      <c r="A74" s="95" t="s">
        <v>823</v>
      </c>
      <c r="B74" s="95"/>
      <c r="C74" s="95"/>
      <c r="D74" s="30" t="s">
        <v>51</v>
      </c>
    </row>
    <row r="75" spans="1:4" x14ac:dyDescent="0.2">
      <c r="A75" s="14"/>
      <c r="D75" s="49"/>
    </row>
    <row r="76" spans="1:4" x14ac:dyDescent="0.2">
      <c r="A76" s="14" t="s">
        <v>801</v>
      </c>
    </row>
    <row r="77" spans="1:4" x14ac:dyDescent="0.2">
      <c r="A77" s="52"/>
    </row>
    <row r="78" spans="1:4" x14ac:dyDescent="0.2">
      <c r="A78" s="53" t="s">
        <v>796</v>
      </c>
    </row>
    <row r="79" spans="1:4" x14ac:dyDescent="0.2">
      <c r="A79" s="54"/>
    </row>
    <row r="80" spans="1:4"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3" t="s">
        <v>811</v>
      </c>
    </row>
    <row r="93" spans="1:1" x14ac:dyDescent="0.2">
      <c r="A93" s="55"/>
    </row>
    <row r="94" spans="1:1" x14ac:dyDescent="0.2">
      <c r="A94" s="53" t="s">
        <v>797</v>
      </c>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sheetData>
  <mergeCells count="2">
    <mergeCell ref="A1:F1"/>
    <mergeCell ref="A74:C74"/>
  </mergeCells>
  <conditionalFormatting sqref="F2:F3 F209:F65536">
    <cfRule type="cellIs" dxfId="39" priority="2" stopIfTrue="1" operator="between">
      <formula>0.009</formula>
      <formula>-0.009</formula>
    </cfRule>
  </conditionalFormatting>
  <conditionalFormatting sqref="F5:F108">
    <cfRule type="cellIs" dxfId="38" priority="1" stopIfTrue="1" operator="between">
      <formula>0.009</formula>
      <formula>-0.009</formula>
    </cfRule>
  </conditionalFormatting>
  <hyperlinks>
    <hyperlink ref="A77"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3"/>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88" t="s">
        <v>19</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76</v>
      </c>
      <c r="B7" s="21" t="s">
        <v>75</v>
      </c>
      <c r="C7" s="21" t="s">
        <v>77</v>
      </c>
      <c r="D7" s="24">
        <v>6677392</v>
      </c>
      <c r="E7" s="22">
        <v>70259.518620000003</v>
      </c>
      <c r="F7" s="23">
        <v>9.2421514692196993</v>
      </c>
    </row>
    <row r="8" spans="1:6" x14ac:dyDescent="0.2">
      <c r="A8" s="21" t="s">
        <v>90</v>
      </c>
      <c r="B8" s="21" t="s">
        <v>89</v>
      </c>
      <c r="C8" s="21" t="s">
        <v>91</v>
      </c>
      <c r="D8" s="24">
        <v>2081100</v>
      </c>
      <c r="E8" s="22">
        <v>60801.417600000001</v>
      </c>
      <c r="F8" s="23">
        <v>7.9980040005927497</v>
      </c>
    </row>
    <row r="9" spans="1:6" x14ac:dyDescent="0.2">
      <c r="A9" s="21" t="s">
        <v>79</v>
      </c>
      <c r="B9" s="21" t="s">
        <v>78</v>
      </c>
      <c r="C9" s="21" t="s">
        <v>77</v>
      </c>
      <c r="D9" s="24">
        <v>4082202</v>
      </c>
      <c r="E9" s="22">
        <v>57289.622869999999</v>
      </c>
      <c r="F9" s="23">
        <v>7.5360518059156201</v>
      </c>
    </row>
    <row r="10" spans="1:6" x14ac:dyDescent="0.2">
      <c r="A10" s="21" t="s">
        <v>81</v>
      </c>
      <c r="B10" s="21" t="s">
        <v>80</v>
      </c>
      <c r="C10" s="21" t="s">
        <v>82</v>
      </c>
      <c r="D10" s="24">
        <v>2707242</v>
      </c>
      <c r="E10" s="22">
        <v>45316.523840000002</v>
      </c>
      <c r="F10" s="23">
        <v>5.96107382478655</v>
      </c>
    </row>
    <row r="11" spans="1:6" x14ac:dyDescent="0.2">
      <c r="A11" s="21" t="s">
        <v>98</v>
      </c>
      <c r="B11" s="21" t="s">
        <v>97</v>
      </c>
      <c r="C11" s="21" t="s">
        <v>82</v>
      </c>
      <c r="D11" s="24">
        <v>2200000</v>
      </c>
      <c r="E11" s="22">
        <v>36604.699999999997</v>
      </c>
      <c r="F11" s="23">
        <v>4.8150939336075202</v>
      </c>
    </row>
    <row r="12" spans="1:6" x14ac:dyDescent="0.2">
      <c r="A12" s="21" t="s">
        <v>96</v>
      </c>
      <c r="B12" s="21" t="s">
        <v>95</v>
      </c>
      <c r="C12" s="21" t="s">
        <v>77</v>
      </c>
      <c r="D12" s="24">
        <v>2859060</v>
      </c>
      <c r="E12" s="22">
        <v>30737.754059999999</v>
      </c>
      <c r="F12" s="23">
        <v>4.0433379622569197</v>
      </c>
    </row>
    <row r="13" spans="1:6" x14ac:dyDescent="0.2">
      <c r="A13" s="21" t="s">
        <v>212</v>
      </c>
      <c r="B13" s="21" t="s">
        <v>211</v>
      </c>
      <c r="C13" s="21" t="s">
        <v>94</v>
      </c>
      <c r="D13" s="24">
        <v>1478959</v>
      </c>
      <c r="E13" s="22">
        <v>28579.403719999998</v>
      </c>
      <c r="F13" s="23">
        <v>3.7594219725415599</v>
      </c>
    </row>
    <row r="14" spans="1:6" x14ac:dyDescent="0.2">
      <c r="A14" s="21" t="s">
        <v>93</v>
      </c>
      <c r="B14" s="21" t="s">
        <v>92</v>
      </c>
      <c r="C14" s="21" t="s">
        <v>94</v>
      </c>
      <c r="D14" s="24">
        <v>2947628</v>
      </c>
      <c r="E14" s="22">
        <v>28008.361260000001</v>
      </c>
      <c r="F14" s="23">
        <v>3.6843053048737899</v>
      </c>
    </row>
    <row r="15" spans="1:6" x14ac:dyDescent="0.2">
      <c r="A15" s="21" t="s">
        <v>84</v>
      </c>
      <c r="B15" s="21" t="s">
        <v>83</v>
      </c>
      <c r="C15" s="21" t="s">
        <v>85</v>
      </c>
      <c r="D15" s="24">
        <v>801251</v>
      </c>
      <c r="E15" s="22">
        <v>27863.904149999998</v>
      </c>
      <c r="F15" s="23">
        <v>3.6653029758278701</v>
      </c>
    </row>
    <row r="16" spans="1:6" x14ac:dyDescent="0.2">
      <c r="A16" s="21" t="s">
        <v>660</v>
      </c>
      <c r="B16" s="21" t="s">
        <v>659</v>
      </c>
      <c r="C16" s="21" t="s">
        <v>294</v>
      </c>
      <c r="D16" s="24">
        <v>2000000</v>
      </c>
      <c r="E16" s="22">
        <v>25154</v>
      </c>
      <c r="F16" s="23">
        <v>3.3088339149334201</v>
      </c>
    </row>
    <row r="17" spans="1:6" x14ac:dyDescent="0.2">
      <c r="A17" s="21" t="s">
        <v>233</v>
      </c>
      <c r="B17" s="21" t="s">
        <v>232</v>
      </c>
      <c r="C17" s="21" t="s">
        <v>77</v>
      </c>
      <c r="D17" s="24">
        <v>1425000</v>
      </c>
      <c r="E17" s="22">
        <v>24074.662499999999</v>
      </c>
      <c r="F17" s="23">
        <v>3.1668545666922099</v>
      </c>
    </row>
    <row r="18" spans="1:6" x14ac:dyDescent="0.2">
      <c r="A18" s="21" t="s">
        <v>100</v>
      </c>
      <c r="B18" s="21" t="s">
        <v>99</v>
      </c>
      <c r="C18" s="21" t="s">
        <v>77</v>
      </c>
      <c r="D18" s="24">
        <v>3083521</v>
      </c>
      <c r="E18" s="22">
        <v>23067.820599999999</v>
      </c>
      <c r="F18" s="23">
        <v>3.0344115108881198</v>
      </c>
    </row>
    <row r="19" spans="1:6" x14ac:dyDescent="0.2">
      <c r="A19" s="21" t="s">
        <v>108</v>
      </c>
      <c r="B19" s="21" t="s">
        <v>107</v>
      </c>
      <c r="C19" s="21" t="s">
        <v>109</v>
      </c>
      <c r="D19" s="24">
        <v>10804980</v>
      </c>
      <c r="E19" s="22">
        <v>17876.83941</v>
      </c>
      <c r="F19" s="23">
        <v>2.3515740053918401</v>
      </c>
    </row>
    <row r="20" spans="1:6" x14ac:dyDescent="0.2">
      <c r="A20" s="21" t="s">
        <v>117</v>
      </c>
      <c r="B20" s="21" t="s">
        <v>116</v>
      </c>
      <c r="C20" s="21" t="s">
        <v>77</v>
      </c>
      <c r="D20" s="24">
        <v>1200000</v>
      </c>
      <c r="E20" s="22">
        <v>17698.8</v>
      </c>
      <c r="F20" s="23">
        <v>2.32815415813086</v>
      </c>
    </row>
    <row r="21" spans="1:6" x14ac:dyDescent="0.2">
      <c r="A21" s="21" t="s">
        <v>677</v>
      </c>
      <c r="B21" s="21" t="s">
        <v>676</v>
      </c>
      <c r="C21" s="21" t="s">
        <v>294</v>
      </c>
      <c r="D21" s="24">
        <v>3174631</v>
      </c>
      <c r="E21" s="22">
        <v>17084.276730000001</v>
      </c>
      <c r="F21" s="23">
        <v>2.2473178920383199</v>
      </c>
    </row>
    <row r="22" spans="1:6" x14ac:dyDescent="0.2">
      <c r="A22" s="21" t="s">
        <v>664</v>
      </c>
      <c r="B22" s="21" t="s">
        <v>663</v>
      </c>
      <c r="C22" s="21" t="s">
        <v>151</v>
      </c>
      <c r="D22" s="24">
        <v>1072527</v>
      </c>
      <c r="E22" s="22">
        <v>16651.517940000002</v>
      </c>
      <c r="F22" s="23">
        <v>2.1903914802812401</v>
      </c>
    </row>
    <row r="23" spans="1:6" x14ac:dyDescent="0.2">
      <c r="A23" s="21" t="s">
        <v>309</v>
      </c>
      <c r="B23" s="21" t="s">
        <v>308</v>
      </c>
      <c r="C23" s="21" t="s">
        <v>310</v>
      </c>
      <c r="D23" s="24">
        <v>3118465</v>
      </c>
      <c r="E23" s="22">
        <v>15712.385899999999</v>
      </c>
      <c r="F23" s="23">
        <v>2.0668551860714701</v>
      </c>
    </row>
    <row r="24" spans="1:6" x14ac:dyDescent="0.2">
      <c r="A24" s="21" t="s">
        <v>87</v>
      </c>
      <c r="B24" s="21" t="s">
        <v>86</v>
      </c>
      <c r="C24" s="21" t="s">
        <v>88</v>
      </c>
      <c r="D24" s="24">
        <v>990962</v>
      </c>
      <c r="E24" s="22">
        <v>15636.88488</v>
      </c>
      <c r="F24" s="23">
        <v>2.0569235515168001</v>
      </c>
    </row>
    <row r="25" spans="1:6" x14ac:dyDescent="0.2">
      <c r="A25" s="21" t="s">
        <v>649</v>
      </c>
      <c r="B25" s="21" t="s">
        <v>648</v>
      </c>
      <c r="C25" s="21" t="s">
        <v>138</v>
      </c>
      <c r="D25" s="24">
        <v>494027</v>
      </c>
      <c r="E25" s="22">
        <v>15588.280940000001</v>
      </c>
      <c r="F25" s="23">
        <v>2.0505300409391101</v>
      </c>
    </row>
    <row r="26" spans="1:6" x14ac:dyDescent="0.2">
      <c r="A26" s="21" t="s">
        <v>143</v>
      </c>
      <c r="B26" s="21" t="s">
        <v>142</v>
      </c>
      <c r="C26" s="21" t="s">
        <v>94</v>
      </c>
      <c r="D26" s="24">
        <v>109551</v>
      </c>
      <c r="E26" s="22">
        <v>12366.500309999999</v>
      </c>
      <c r="F26" s="23">
        <v>1.6267271859252099</v>
      </c>
    </row>
    <row r="27" spans="1:6" x14ac:dyDescent="0.2">
      <c r="A27" s="21" t="s">
        <v>675</v>
      </c>
      <c r="B27" s="21" t="s">
        <v>674</v>
      </c>
      <c r="C27" s="21" t="s">
        <v>94</v>
      </c>
      <c r="D27" s="24">
        <v>325000</v>
      </c>
      <c r="E27" s="22">
        <v>12325.3</v>
      </c>
      <c r="F27" s="23">
        <v>1.6213075714291501</v>
      </c>
    </row>
    <row r="28" spans="1:6" x14ac:dyDescent="0.2">
      <c r="A28" s="21" t="s">
        <v>600</v>
      </c>
      <c r="B28" s="21" t="s">
        <v>599</v>
      </c>
      <c r="C28" s="21" t="s">
        <v>315</v>
      </c>
      <c r="D28" s="24">
        <v>17500000</v>
      </c>
      <c r="E28" s="22">
        <v>12276.25</v>
      </c>
      <c r="F28" s="23">
        <v>1.6148553847579501</v>
      </c>
    </row>
    <row r="29" spans="1:6" x14ac:dyDescent="0.2">
      <c r="A29" s="21" t="s">
        <v>668</v>
      </c>
      <c r="B29" s="21" t="s">
        <v>667</v>
      </c>
      <c r="C29" s="21" t="s">
        <v>180</v>
      </c>
      <c r="D29" s="24">
        <v>200000</v>
      </c>
      <c r="E29" s="22">
        <v>12203.2</v>
      </c>
      <c r="F29" s="23">
        <v>1.60524616485313</v>
      </c>
    </row>
    <row r="30" spans="1:6" x14ac:dyDescent="0.2">
      <c r="A30" s="21" t="s">
        <v>241</v>
      </c>
      <c r="B30" s="21" t="s">
        <v>240</v>
      </c>
      <c r="C30" s="21" t="s">
        <v>151</v>
      </c>
      <c r="D30" s="24">
        <v>1929806</v>
      </c>
      <c r="E30" s="22">
        <v>11231.47092</v>
      </c>
      <c r="F30" s="23">
        <v>1.4774219565351201</v>
      </c>
    </row>
    <row r="31" spans="1:6" x14ac:dyDescent="0.2">
      <c r="A31" s="21" t="s">
        <v>613</v>
      </c>
      <c r="B31" s="21" t="s">
        <v>612</v>
      </c>
      <c r="C31" s="21" t="s">
        <v>315</v>
      </c>
      <c r="D31" s="24">
        <v>600000</v>
      </c>
      <c r="E31" s="22">
        <v>11142</v>
      </c>
      <c r="F31" s="23">
        <v>1.4656526787066899</v>
      </c>
    </row>
    <row r="32" spans="1:6" x14ac:dyDescent="0.2">
      <c r="A32" s="21" t="s">
        <v>679</v>
      </c>
      <c r="B32" s="21" t="s">
        <v>678</v>
      </c>
      <c r="C32" s="21" t="s">
        <v>163</v>
      </c>
      <c r="D32" s="24">
        <v>163774</v>
      </c>
      <c r="E32" s="22">
        <v>10637.694509999999</v>
      </c>
      <c r="F32" s="23">
        <v>1.39931479571397</v>
      </c>
    </row>
    <row r="33" spans="1:9" x14ac:dyDescent="0.2">
      <c r="A33" s="21" t="s">
        <v>134</v>
      </c>
      <c r="B33" s="21" t="s">
        <v>133</v>
      </c>
      <c r="C33" s="21" t="s">
        <v>135</v>
      </c>
      <c r="D33" s="24">
        <v>2000000</v>
      </c>
      <c r="E33" s="22">
        <v>10452</v>
      </c>
      <c r="F33" s="23">
        <v>1.3748879732402099</v>
      </c>
    </row>
    <row r="34" spans="1:9" x14ac:dyDescent="0.2">
      <c r="A34" s="21" t="s">
        <v>662</v>
      </c>
      <c r="B34" s="21" t="s">
        <v>661</v>
      </c>
      <c r="C34" s="21" t="s">
        <v>138</v>
      </c>
      <c r="D34" s="24">
        <v>2100000</v>
      </c>
      <c r="E34" s="22">
        <v>9935.1</v>
      </c>
      <c r="F34" s="23">
        <v>1.30689336997118</v>
      </c>
    </row>
    <row r="35" spans="1:9" x14ac:dyDescent="0.2">
      <c r="A35" s="21" t="s">
        <v>681</v>
      </c>
      <c r="B35" s="21" t="s">
        <v>680</v>
      </c>
      <c r="C35" s="21" t="s">
        <v>88</v>
      </c>
      <c r="D35" s="24">
        <v>350000</v>
      </c>
      <c r="E35" s="22">
        <v>9331.35</v>
      </c>
      <c r="F35" s="23">
        <v>1.227474252688</v>
      </c>
    </row>
    <row r="36" spans="1:9" x14ac:dyDescent="0.2">
      <c r="A36" s="21" t="s">
        <v>683</v>
      </c>
      <c r="B36" s="21" t="s">
        <v>682</v>
      </c>
      <c r="C36" s="21" t="s">
        <v>88</v>
      </c>
      <c r="D36" s="24">
        <v>426199</v>
      </c>
      <c r="E36" s="22">
        <v>9101.9058440000008</v>
      </c>
      <c r="F36" s="23">
        <v>1.1972924682817001</v>
      </c>
    </row>
    <row r="37" spans="1:9" x14ac:dyDescent="0.2">
      <c r="A37" s="21" t="s">
        <v>128</v>
      </c>
      <c r="B37" s="21" t="s">
        <v>127</v>
      </c>
      <c r="C37" s="21" t="s">
        <v>129</v>
      </c>
      <c r="D37" s="24">
        <v>6402152</v>
      </c>
      <c r="E37" s="22">
        <v>9017.4310920000007</v>
      </c>
      <c r="F37" s="23">
        <v>1.1861804016373001</v>
      </c>
    </row>
    <row r="38" spans="1:9" x14ac:dyDescent="0.2">
      <c r="A38" s="21" t="s">
        <v>262</v>
      </c>
      <c r="B38" s="21" t="s">
        <v>261</v>
      </c>
      <c r="C38" s="21" t="s">
        <v>163</v>
      </c>
      <c r="D38" s="24">
        <v>2691055</v>
      </c>
      <c r="E38" s="22">
        <v>7626.4498700000004</v>
      </c>
      <c r="F38" s="23">
        <v>1.00320648725434</v>
      </c>
    </row>
    <row r="39" spans="1:9" x14ac:dyDescent="0.2">
      <c r="A39" s="21" t="s">
        <v>394</v>
      </c>
      <c r="B39" s="21" t="s">
        <v>393</v>
      </c>
      <c r="C39" s="21" t="s">
        <v>109</v>
      </c>
      <c r="D39" s="24">
        <v>142478</v>
      </c>
      <c r="E39" s="22">
        <v>7505.3848449999996</v>
      </c>
      <c r="F39" s="23">
        <v>0.98728122444793398</v>
      </c>
    </row>
    <row r="40" spans="1:9" x14ac:dyDescent="0.2">
      <c r="A40" s="21" t="s">
        <v>145</v>
      </c>
      <c r="B40" s="21" t="s">
        <v>144</v>
      </c>
      <c r="C40" s="21" t="s">
        <v>82</v>
      </c>
      <c r="D40" s="24">
        <v>573203</v>
      </c>
      <c r="E40" s="22">
        <v>7301.746416</v>
      </c>
      <c r="F40" s="23">
        <v>0.96049400411482799</v>
      </c>
    </row>
    <row r="41" spans="1:9" x14ac:dyDescent="0.2">
      <c r="A41" s="20" t="s">
        <v>29</v>
      </c>
      <c r="B41" s="20"/>
      <c r="C41" s="20"/>
      <c r="D41" s="20"/>
      <c r="E41" s="25">
        <f>SUM(E7:E40)</f>
        <v>726460.45882699988</v>
      </c>
      <c r="F41" s="26">
        <f>SUM(F7:F40)</f>
        <v>95.560825476062377</v>
      </c>
      <c r="G41" s="14"/>
      <c r="H41" s="14"/>
      <c r="I41" s="14"/>
    </row>
    <row r="42" spans="1:9" x14ac:dyDescent="0.2">
      <c r="A42" s="21"/>
      <c r="B42" s="21"/>
      <c r="C42" s="21"/>
      <c r="D42" s="21"/>
      <c r="E42" s="22"/>
      <c r="F42" s="23"/>
    </row>
    <row r="43" spans="1:9" x14ac:dyDescent="0.2">
      <c r="A43" s="20" t="s">
        <v>324</v>
      </c>
      <c r="B43" s="21"/>
      <c r="C43" s="21"/>
      <c r="D43" s="21"/>
      <c r="E43" s="22"/>
      <c r="F43" s="23"/>
    </row>
    <row r="44" spans="1:9" x14ac:dyDescent="0.2">
      <c r="A44" s="21" t="s">
        <v>326</v>
      </c>
      <c r="B44" s="21" t="s">
        <v>325</v>
      </c>
      <c r="C44" s="21" t="s">
        <v>154</v>
      </c>
      <c r="D44" s="24">
        <v>300000</v>
      </c>
      <c r="E44" s="22">
        <v>19653.886009999998</v>
      </c>
      <c r="F44" s="23">
        <v>2.5853321376371001</v>
      </c>
    </row>
    <row r="45" spans="1:9" x14ac:dyDescent="0.2">
      <c r="A45" s="21" t="s">
        <v>422</v>
      </c>
      <c r="B45" s="21" t="s">
        <v>421</v>
      </c>
      <c r="C45" s="21" t="s">
        <v>154</v>
      </c>
      <c r="D45" s="24">
        <v>350000</v>
      </c>
      <c r="E45" s="22">
        <v>5931.1524719999998</v>
      </c>
      <c r="F45" s="23">
        <v>0.78020189448973598</v>
      </c>
    </row>
    <row r="46" spans="1:9" x14ac:dyDescent="0.2">
      <c r="A46" s="20" t="s">
        <v>29</v>
      </c>
      <c r="B46" s="20"/>
      <c r="C46" s="20"/>
      <c r="D46" s="20"/>
      <c r="E46" s="25">
        <f>SUM(E43:E45)</f>
        <v>25585.038481999996</v>
      </c>
      <c r="F46" s="26">
        <f>SUM(F43:F45)</f>
        <v>3.3655340321268361</v>
      </c>
      <c r="G46" s="14"/>
      <c r="H46" s="14"/>
      <c r="I46" s="14"/>
    </row>
    <row r="47" spans="1:9" x14ac:dyDescent="0.2">
      <c r="A47" s="21"/>
      <c r="B47" s="21"/>
      <c r="C47" s="21"/>
      <c r="D47" s="21"/>
      <c r="E47" s="22"/>
      <c r="F47" s="23"/>
    </row>
    <row r="48" spans="1:9" x14ac:dyDescent="0.2">
      <c r="A48" s="20" t="s">
        <v>35</v>
      </c>
      <c r="B48" s="20"/>
      <c r="C48" s="20"/>
      <c r="D48" s="20"/>
      <c r="E48" s="25">
        <f>E41+E46</f>
        <v>752045.49730899988</v>
      </c>
      <c r="F48" s="26">
        <f>F41+F46</f>
        <v>98.926359508189208</v>
      </c>
      <c r="G48" s="14"/>
      <c r="H48" s="14"/>
      <c r="I48" s="14"/>
    </row>
    <row r="49" spans="1:9" x14ac:dyDescent="0.2">
      <c r="A49" s="20"/>
      <c r="B49" s="20"/>
      <c r="C49" s="20"/>
      <c r="D49" s="20"/>
      <c r="E49" s="25"/>
      <c r="F49" s="26"/>
      <c r="G49" s="14"/>
      <c r="H49" s="14"/>
      <c r="I49" s="14"/>
    </row>
    <row r="50" spans="1:9" x14ac:dyDescent="0.2">
      <c r="A50" s="20" t="s">
        <v>37</v>
      </c>
      <c r="B50" s="20"/>
      <c r="C50" s="20"/>
      <c r="D50" s="20"/>
      <c r="E50" s="25">
        <f>E52-(E41+E46)</f>
        <v>8161.8943789000623</v>
      </c>
      <c r="F50" s="26">
        <f>F52-(F41+F46)</f>
        <v>1.0736404918107922</v>
      </c>
      <c r="G50" s="14"/>
      <c r="H50" s="14"/>
      <c r="I50" s="14"/>
    </row>
    <row r="51" spans="1:9" x14ac:dyDescent="0.2">
      <c r="A51" s="20"/>
      <c r="B51" s="20"/>
      <c r="C51" s="20"/>
      <c r="D51" s="20"/>
      <c r="E51" s="25"/>
      <c r="F51" s="26"/>
      <c r="G51" s="14"/>
      <c r="H51" s="14"/>
      <c r="I51" s="14"/>
    </row>
    <row r="52" spans="1:9" x14ac:dyDescent="0.2">
      <c r="A52" s="27" t="s">
        <v>36</v>
      </c>
      <c r="B52" s="27"/>
      <c r="C52" s="27"/>
      <c r="D52" s="27"/>
      <c r="E52" s="28">
        <v>760207.39168789994</v>
      </c>
      <c r="F52" s="29">
        <v>100</v>
      </c>
      <c r="G52" s="14"/>
      <c r="H52" s="14"/>
      <c r="I52" s="14"/>
    </row>
    <row r="54" spans="1:9" x14ac:dyDescent="0.2">
      <c r="A54" s="14" t="s">
        <v>40</v>
      </c>
    </row>
    <row r="55" spans="1:9" x14ac:dyDescent="0.2">
      <c r="A55" s="14" t="s">
        <v>41</v>
      </c>
    </row>
    <row r="56" spans="1:9" x14ac:dyDescent="0.2">
      <c r="A56" s="14" t="s">
        <v>42</v>
      </c>
      <c r="B56" s="14"/>
      <c r="C56" s="30" t="s">
        <v>44</v>
      </c>
      <c r="D56" s="14" t="s">
        <v>43</v>
      </c>
    </row>
    <row r="57" spans="1:9" x14ac:dyDescent="0.2">
      <c r="A57" s="7" t="s">
        <v>64</v>
      </c>
      <c r="C57" s="31">
        <v>756.37260000000003</v>
      </c>
      <c r="D57" s="31">
        <v>870.54489999999998</v>
      </c>
    </row>
    <row r="58" spans="1:9" x14ac:dyDescent="0.2">
      <c r="A58" s="7" t="s">
        <v>70</v>
      </c>
      <c r="C58" s="31">
        <v>41.914700000000003</v>
      </c>
      <c r="D58" s="31">
        <v>44.132300000000001</v>
      </c>
    </row>
    <row r="59" spans="1:9" x14ac:dyDescent="0.2">
      <c r="A59" s="7" t="s">
        <v>65</v>
      </c>
      <c r="C59" s="31">
        <v>824.97810000000004</v>
      </c>
      <c r="D59" s="31">
        <v>953.51549999999997</v>
      </c>
    </row>
    <row r="60" spans="1:9" x14ac:dyDescent="0.2">
      <c r="A60" s="7" t="s">
        <v>71</v>
      </c>
      <c r="C60" s="31">
        <v>47.916699999999999</v>
      </c>
      <c r="D60" s="31">
        <v>50.753599999999999</v>
      </c>
    </row>
    <row r="62" spans="1:9" x14ac:dyDescent="0.2">
      <c r="A62" s="14" t="s">
        <v>45</v>
      </c>
    </row>
    <row r="63" spans="1:9" x14ac:dyDescent="0.2">
      <c r="A63" s="90" t="s">
        <v>46</v>
      </c>
      <c r="B63" s="91"/>
      <c r="C63" s="32" t="s">
        <v>47</v>
      </c>
    </row>
    <row r="64" spans="1:9" x14ac:dyDescent="0.2">
      <c r="A64" s="86" t="s">
        <v>70</v>
      </c>
      <c r="B64" s="87"/>
      <c r="C64" s="33">
        <v>4</v>
      </c>
    </row>
    <row r="65" spans="1:4" x14ac:dyDescent="0.2">
      <c r="A65" s="86" t="s">
        <v>71</v>
      </c>
      <c r="B65" s="87"/>
      <c r="C65" s="33">
        <v>4.5</v>
      </c>
    </row>
    <row r="66" spans="1:4" x14ac:dyDescent="0.2">
      <c r="A66" s="7" t="s">
        <v>48</v>
      </c>
    </row>
    <row r="67" spans="1:4" x14ac:dyDescent="0.2">
      <c r="A67" s="7" t="s">
        <v>49</v>
      </c>
    </row>
    <row r="69" spans="1:4" x14ac:dyDescent="0.2">
      <c r="A69" s="14" t="s">
        <v>276</v>
      </c>
      <c r="D69" s="49">
        <v>0.29830000000000001</v>
      </c>
    </row>
    <row r="71" spans="1:4" x14ac:dyDescent="0.2">
      <c r="A71" s="95" t="s">
        <v>823</v>
      </c>
      <c r="B71" s="95"/>
      <c r="C71" s="95"/>
      <c r="D71" s="30" t="s">
        <v>51</v>
      </c>
    </row>
    <row r="73" spans="1:4" x14ac:dyDescent="0.2">
      <c r="A73" s="14" t="s">
        <v>801</v>
      </c>
    </row>
    <row r="74" spans="1:4" x14ac:dyDescent="0.2">
      <c r="A74" s="52"/>
    </row>
    <row r="75" spans="1:4" x14ac:dyDescent="0.2">
      <c r="A75" s="53" t="s">
        <v>796</v>
      </c>
    </row>
    <row r="76" spans="1:4" x14ac:dyDescent="0.2">
      <c r="A76" s="54"/>
    </row>
    <row r="77" spans="1:4" x14ac:dyDescent="0.2">
      <c r="A77" s="55"/>
    </row>
    <row r="78" spans="1:4" x14ac:dyDescent="0.2">
      <c r="A78" s="55"/>
    </row>
    <row r="79" spans="1:4" x14ac:dyDescent="0.2">
      <c r="A79" s="55"/>
    </row>
    <row r="80" spans="1:4"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3" t="s">
        <v>812</v>
      </c>
    </row>
    <row r="90" spans="1:1" x14ac:dyDescent="0.2">
      <c r="A90" s="55"/>
    </row>
    <row r="91" spans="1:1" x14ac:dyDescent="0.2">
      <c r="A91" s="53" t="s">
        <v>797</v>
      </c>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sheetData>
  <mergeCells count="5">
    <mergeCell ref="A1:F1"/>
    <mergeCell ref="A63:B63"/>
    <mergeCell ref="A64:B64"/>
    <mergeCell ref="A65:B65"/>
    <mergeCell ref="A71:C71"/>
  </mergeCells>
  <conditionalFormatting sqref="F2:F3 F206:F65536">
    <cfRule type="cellIs" dxfId="37" priority="2" stopIfTrue="1" operator="between">
      <formula>0.009</formula>
      <formula>-0.009</formula>
    </cfRule>
  </conditionalFormatting>
  <conditionalFormatting sqref="F5:F105">
    <cfRule type="cellIs" dxfId="36" priority="1" stopIfTrue="1" operator="between">
      <formula>0.009</formula>
      <formula>-0.009</formula>
    </cfRule>
  </conditionalFormatting>
  <hyperlinks>
    <hyperlink ref="A74"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2"/>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88" t="s">
        <v>20</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84</v>
      </c>
      <c r="B7" s="21" t="s">
        <v>83</v>
      </c>
      <c r="C7" s="21" t="s">
        <v>85</v>
      </c>
      <c r="D7" s="24">
        <v>600000</v>
      </c>
      <c r="E7" s="22">
        <v>20865.3</v>
      </c>
      <c r="F7" s="23">
        <v>9.7105509869312598</v>
      </c>
    </row>
    <row r="8" spans="1:6" x14ac:dyDescent="0.2">
      <c r="A8" s="21" t="s">
        <v>111</v>
      </c>
      <c r="B8" s="21" t="s">
        <v>110</v>
      </c>
      <c r="C8" s="21" t="s">
        <v>112</v>
      </c>
      <c r="D8" s="24">
        <v>4600000</v>
      </c>
      <c r="E8" s="22">
        <v>15437.6</v>
      </c>
      <c r="F8" s="23">
        <v>7.1845409323542002</v>
      </c>
    </row>
    <row r="9" spans="1:6" x14ac:dyDescent="0.2">
      <c r="A9" s="21" t="s">
        <v>131</v>
      </c>
      <c r="B9" s="21" t="s">
        <v>130</v>
      </c>
      <c r="C9" s="21" t="s">
        <v>132</v>
      </c>
      <c r="D9" s="24">
        <v>4800000</v>
      </c>
      <c r="E9" s="22">
        <v>12700.8</v>
      </c>
      <c r="F9" s="23">
        <v>5.9108551506480396</v>
      </c>
    </row>
    <row r="10" spans="1:6" x14ac:dyDescent="0.2">
      <c r="A10" s="21" t="s">
        <v>291</v>
      </c>
      <c r="B10" s="21" t="s">
        <v>290</v>
      </c>
      <c r="C10" s="21" t="s">
        <v>112</v>
      </c>
      <c r="D10" s="24">
        <v>4100000</v>
      </c>
      <c r="E10" s="22">
        <v>11596.85</v>
      </c>
      <c r="F10" s="23">
        <v>5.39708526658106</v>
      </c>
    </row>
    <row r="11" spans="1:6" x14ac:dyDescent="0.2">
      <c r="A11" s="21" t="s">
        <v>102</v>
      </c>
      <c r="B11" s="21" t="s">
        <v>101</v>
      </c>
      <c r="C11" s="21" t="s">
        <v>103</v>
      </c>
      <c r="D11" s="24">
        <v>1119847</v>
      </c>
      <c r="E11" s="22">
        <v>10227.56265</v>
      </c>
      <c r="F11" s="23">
        <v>4.7598294098267804</v>
      </c>
    </row>
    <row r="12" spans="1:6" x14ac:dyDescent="0.2">
      <c r="A12" s="21" t="s">
        <v>90</v>
      </c>
      <c r="B12" s="21" t="s">
        <v>89</v>
      </c>
      <c r="C12" s="21" t="s">
        <v>91</v>
      </c>
      <c r="D12" s="24">
        <v>325000</v>
      </c>
      <c r="E12" s="22">
        <v>9495.2000000000007</v>
      </c>
      <c r="F12" s="23">
        <v>4.4189934355657297</v>
      </c>
    </row>
    <row r="13" spans="1:6" x14ac:dyDescent="0.2">
      <c r="A13" s="21" t="s">
        <v>76</v>
      </c>
      <c r="B13" s="21" t="s">
        <v>75</v>
      </c>
      <c r="C13" s="21" t="s">
        <v>77</v>
      </c>
      <c r="D13" s="24">
        <v>800000</v>
      </c>
      <c r="E13" s="22">
        <v>8417.6</v>
      </c>
      <c r="F13" s="23">
        <v>3.9174866399041699</v>
      </c>
    </row>
    <row r="14" spans="1:6" x14ac:dyDescent="0.2">
      <c r="A14" s="21" t="s">
        <v>105</v>
      </c>
      <c r="B14" s="21" t="s">
        <v>104</v>
      </c>
      <c r="C14" s="21" t="s">
        <v>106</v>
      </c>
      <c r="D14" s="24">
        <v>710000</v>
      </c>
      <c r="E14" s="22">
        <v>7975.7849999999999</v>
      </c>
      <c r="F14" s="23">
        <v>3.7118693190752801</v>
      </c>
    </row>
    <row r="15" spans="1:6" x14ac:dyDescent="0.2">
      <c r="A15" s="21" t="s">
        <v>459</v>
      </c>
      <c r="B15" s="21" t="s">
        <v>458</v>
      </c>
      <c r="C15" s="21" t="s">
        <v>441</v>
      </c>
      <c r="D15" s="24">
        <v>490000</v>
      </c>
      <c r="E15" s="22">
        <v>7669.2349999999997</v>
      </c>
      <c r="F15" s="23">
        <v>3.5692032943814702</v>
      </c>
    </row>
    <row r="16" spans="1:6" x14ac:dyDescent="0.2">
      <c r="A16" s="21" t="s">
        <v>645</v>
      </c>
      <c r="B16" s="21" t="s">
        <v>644</v>
      </c>
      <c r="C16" s="21" t="s">
        <v>103</v>
      </c>
      <c r="D16" s="24">
        <v>229407</v>
      </c>
      <c r="E16" s="22">
        <v>7365.6852529999996</v>
      </c>
      <c r="F16" s="23">
        <v>3.42793356447998</v>
      </c>
    </row>
    <row r="17" spans="1:6" x14ac:dyDescent="0.2">
      <c r="A17" s="21" t="s">
        <v>445</v>
      </c>
      <c r="B17" s="21" t="s">
        <v>444</v>
      </c>
      <c r="C17" s="21" t="s">
        <v>446</v>
      </c>
      <c r="D17" s="24">
        <v>180000</v>
      </c>
      <c r="E17" s="22">
        <v>6774.84</v>
      </c>
      <c r="F17" s="23">
        <v>3.1529587040829199</v>
      </c>
    </row>
    <row r="18" spans="1:6" x14ac:dyDescent="0.2">
      <c r="A18" s="21" t="s">
        <v>531</v>
      </c>
      <c r="B18" s="21" t="s">
        <v>530</v>
      </c>
      <c r="C18" s="21" t="s">
        <v>85</v>
      </c>
      <c r="D18" s="24">
        <v>2500000</v>
      </c>
      <c r="E18" s="22">
        <v>6177.5</v>
      </c>
      <c r="F18" s="23">
        <v>2.8749612381210801</v>
      </c>
    </row>
    <row r="19" spans="1:6" x14ac:dyDescent="0.2">
      <c r="A19" s="21" t="s">
        <v>518</v>
      </c>
      <c r="B19" s="21" t="s">
        <v>517</v>
      </c>
      <c r="C19" s="21" t="s">
        <v>103</v>
      </c>
      <c r="D19" s="24">
        <v>825000</v>
      </c>
      <c r="E19" s="22">
        <v>5799.75</v>
      </c>
      <c r="F19" s="23">
        <v>2.6991592781534202</v>
      </c>
    </row>
    <row r="20" spans="1:6" x14ac:dyDescent="0.2">
      <c r="A20" s="21" t="s">
        <v>137</v>
      </c>
      <c r="B20" s="21" t="s">
        <v>136</v>
      </c>
      <c r="C20" s="21" t="s">
        <v>138</v>
      </c>
      <c r="D20" s="24">
        <v>550000</v>
      </c>
      <c r="E20" s="22">
        <v>5375.7</v>
      </c>
      <c r="F20" s="23">
        <v>2.50180965241077</v>
      </c>
    </row>
    <row r="21" spans="1:6" x14ac:dyDescent="0.2">
      <c r="A21" s="21" t="s">
        <v>128</v>
      </c>
      <c r="B21" s="21" t="s">
        <v>127</v>
      </c>
      <c r="C21" s="21" t="s">
        <v>129</v>
      </c>
      <c r="D21" s="24">
        <v>3500000</v>
      </c>
      <c r="E21" s="22">
        <v>4929.75</v>
      </c>
      <c r="F21" s="23">
        <v>2.2942679342173098</v>
      </c>
    </row>
    <row r="22" spans="1:6" x14ac:dyDescent="0.2">
      <c r="A22" s="21" t="s">
        <v>492</v>
      </c>
      <c r="B22" s="21" t="s">
        <v>491</v>
      </c>
      <c r="C22" s="21" t="s">
        <v>85</v>
      </c>
      <c r="D22" s="24">
        <v>950000</v>
      </c>
      <c r="E22" s="22">
        <v>4602.75</v>
      </c>
      <c r="F22" s="23">
        <v>2.1420846359792498</v>
      </c>
    </row>
    <row r="23" spans="1:6" x14ac:dyDescent="0.2">
      <c r="A23" s="21" t="s">
        <v>249</v>
      </c>
      <c r="B23" s="21" t="s">
        <v>248</v>
      </c>
      <c r="C23" s="21" t="s">
        <v>166</v>
      </c>
      <c r="D23" s="24">
        <v>425000</v>
      </c>
      <c r="E23" s="22">
        <v>3905.3249999999998</v>
      </c>
      <c r="F23" s="23">
        <v>1.81750837673253</v>
      </c>
    </row>
    <row r="24" spans="1:6" x14ac:dyDescent="0.2">
      <c r="A24" s="21" t="s">
        <v>96</v>
      </c>
      <c r="B24" s="21" t="s">
        <v>95</v>
      </c>
      <c r="C24" s="21" t="s">
        <v>77</v>
      </c>
      <c r="D24" s="24">
        <v>350000</v>
      </c>
      <c r="E24" s="22">
        <v>3762.85</v>
      </c>
      <c r="F24" s="23">
        <v>1.75120160175863</v>
      </c>
    </row>
    <row r="25" spans="1:6" x14ac:dyDescent="0.2">
      <c r="A25" s="21" t="s">
        <v>100</v>
      </c>
      <c r="B25" s="21" t="s">
        <v>99</v>
      </c>
      <c r="C25" s="21" t="s">
        <v>77</v>
      </c>
      <c r="D25" s="24">
        <v>500000</v>
      </c>
      <c r="E25" s="22">
        <v>3740.5</v>
      </c>
      <c r="F25" s="23">
        <v>1.74080008275061</v>
      </c>
    </row>
    <row r="26" spans="1:6" x14ac:dyDescent="0.2">
      <c r="A26" s="21" t="s">
        <v>568</v>
      </c>
      <c r="B26" s="21" t="s">
        <v>567</v>
      </c>
      <c r="C26" s="21" t="s">
        <v>103</v>
      </c>
      <c r="D26" s="24">
        <v>135000</v>
      </c>
      <c r="E26" s="22">
        <v>3697.1774999999998</v>
      </c>
      <c r="F26" s="23">
        <v>1.7206381226958201</v>
      </c>
    </row>
    <row r="27" spans="1:6" x14ac:dyDescent="0.2">
      <c r="A27" s="21" t="s">
        <v>114</v>
      </c>
      <c r="B27" s="21" t="s">
        <v>113</v>
      </c>
      <c r="C27" s="21" t="s">
        <v>115</v>
      </c>
      <c r="D27" s="24">
        <v>1700000</v>
      </c>
      <c r="E27" s="22">
        <v>3486.7</v>
      </c>
      <c r="F27" s="23">
        <v>1.62268350448511</v>
      </c>
    </row>
    <row r="28" spans="1:6" x14ac:dyDescent="0.2">
      <c r="A28" s="21" t="s">
        <v>649</v>
      </c>
      <c r="B28" s="21" t="s">
        <v>648</v>
      </c>
      <c r="C28" s="21" t="s">
        <v>138</v>
      </c>
      <c r="D28" s="24">
        <v>110000</v>
      </c>
      <c r="E28" s="22">
        <v>3470.8850000000002</v>
      </c>
      <c r="F28" s="23">
        <v>1.61532332448011</v>
      </c>
    </row>
    <row r="29" spans="1:6" x14ac:dyDescent="0.2">
      <c r="A29" s="21" t="s">
        <v>474</v>
      </c>
      <c r="B29" s="21" t="s">
        <v>473</v>
      </c>
      <c r="C29" s="21" t="s">
        <v>138</v>
      </c>
      <c r="D29" s="24">
        <v>3200000</v>
      </c>
      <c r="E29" s="22">
        <v>3459.2</v>
      </c>
      <c r="F29" s="23">
        <v>1.6098852148779399</v>
      </c>
    </row>
    <row r="30" spans="1:6" x14ac:dyDescent="0.2">
      <c r="A30" s="21" t="s">
        <v>329</v>
      </c>
      <c r="B30" s="21" t="s">
        <v>328</v>
      </c>
      <c r="C30" s="21" t="s">
        <v>112</v>
      </c>
      <c r="D30" s="24">
        <v>3500000</v>
      </c>
      <c r="E30" s="22">
        <v>3085.25</v>
      </c>
      <c r="F30" s="23">
        <v>1.4358517458378099</v>
      </c>
    </row>
    <row r="31" spans="1:6" x14ac:dyDescent="0.2">
      <c r="A31" s="21" t="s">
        <v>187</v>
      </c>
      <c r="B31" s="21" t="s">
        <v>186</v>
      </c>
      <c r="C31" s="21" t="s">
        <v>148</v>
      </c>
      <c r="D31" s="24">
        <v>82748</v>
      </c>
      <c r="E31" s="22">
        <v>3047.2778480000002</v>
      </c>
      <c r="F31" s="23">
        <v>1.4181797968085801</v>
      </c>
    </row>
    <row r="32" spans="1:6" x14ac:dyDescent="0.2">
      <c r="A32" s="21" t="s">
        <v>143</v>
      </c>
      <c r="B32" s="21" t="s">
        <v>142</v>
      </c>
      <c r="C32" s="21" t="s">
        <v>94</v>
      </c>
      <c r="D32" s="24">
        <v>25000</v>
      </c>
      <c r="E32" s="22">
        <v>2822.0875000000001</v>
      </c>
      <c r="F32" s="23">
        <v>1.3133779317015</v>
      </c>
    </row>
    <row r="33" spans="1:9" x14ac:dyDescent="0.2">
      <c r="A33" s="21" t="s">
        <v>651</v>
      </c>
      <c r="B33" s="21" t="s">
        <v>650</v>
      </c>
      <c r="C33" s="21" t="s">
        <v>166</v>
      </c>
      <c r="D33" s="24">
        <v>136121</v>
      </c>
      <c r="E33" s="22">
        <v>2756.3141289999999</v>
      </c>
      <c r="F33" s="23">
        <v>1.28276750804702</v>
      </c>
    </row>
    <row r="34" spans="1:9" x14ac:dyDescent="0.2">
      <c r="A34" s="21" t="s">
        <v>378</v>
      </c>
      <c r="B34" s="21" t="s">
        <v>377</v>
      </c>
      <c r="C34" s="21" t="s">
        <v>109</v>
      </c>
      <c r="D34" s="24">
        <v>100000</v>
      </c>
      <c r="E34" s="22">
        <v>2654.7</v>
      </c>
      <c r="F34" s="23">
        <v>1.23547706982437</v>
      </c>
    </row>
    <row r="35" spans="1:9" x14ac:dyDescent="0.2">
      <c r="A35" s="21" t="s">
        <v>482</v>
      </c>
      <c r="B35" s="21" t="s">
        <v>481</v>
      </c>
      <c r="C35" s="21" t="s">
        <v>85</v>
      </c>
      <c r="D35" s="24">
        <v>365000</v>
      </c>
      <c r="E35" s="22">
        <v>2580.3674999999998</v>
      </c>
      <c r="F35" s="23">
        <v>1.2008832930161699</v>
      </c>
    </row>
    <row r="36" spans="1:9" x14ac:dyDescent="0.2">
      <c r="A36" s="21" t="s">
        <v>500</v>
      </c>
      <c r="B36" s="21" t="s">
        <v>499</v>
      </c>
      <c r="C36" s="21" t="s">
        <v>370</v>
      </c>
      <c r="D36" s="24">
        <v>500000</v>
      </c>
      <c r="E36" s="22">
        <v>2499.75</v>
      </c>
      <c r="F36" s="23">
        <v>1.1633645252922999</v>
      </c>
    </row>
    <row r="37" spans="1:9" x14ac:dyDescent="0.2">
      <c r="A37" s="21" t="s">
        <v>156</v>
      </c>
      <c r="B37" s="21" t="s">
        <v>155</v>
      </c>
      <c r="C37" s="21" t="s">
        <v>115</v>
      </c>
      <c r="D37" s="24">
        <v>80000</v>
      </c>
      <c r="E37" s="22">
        <v>2467.2399999999998</v>
      </c>
      <c r="F37" s="23">
        <v>1.1482346200148701</v>
      </c>
    </row>
    <row r="38" spans="1:9" x14ac:dyDescent="0.2">
      <c r="A38" s="21" t="s">
        <v>566</v>
      </c>
      <c r="B38" s="21" t="s">
        <v>565</v>
      </c>
      <c r="C38" s="21" t="s">
        <v>163</v>
      </c>
      <c r="D38" s="24">
        <v>525000</v>
      </c>
      <c r="E38" s="22">
        <v>2320.7624999999998</v>
      </c>
      <c r="F38" s="23">
        <v>1.0800651121626801</v>
      </c>
    </row>
    <row r="39" spans="1:9" x14ac:dyDescent="0.2">
      <c r="A39" s="21" t="s">
        <v>666</v>
      </c>
      <c r="B39" s="21" t="s">
        <v>665</v>
      </c>
      <c r="C39" s="21" t="s">
        <v>609</v>
      </c>
      <c r="D39" s="24">
        <v>1350000</v>
      </c>
      <c r="E39" s="22">
        <v>2293.65</v>
      </c>
      <c r="F39" s="23">
        <v>1.0674471620908801</v>
      </c>
    </row>
    <row r="40" spans="1:9" x14ac:dyDescent="0.2">
      <c r="A40" s="21" t="s">
        <v>147</v>
      </c>
      <c r="B40" s="21" t="s">
        <v>146</v>
      </c>
      <c r="C40" s="21" t="s">
        <v>148</v>
      </c>
      <c r="D40" s="24">
        <v>725000</v>
      </c>
      <c r="E40" s="22">
        <v>2109.75</v>
      </c>
      <c r="F40" s="23">
        <v>0.98186150904507596</v>
      </c>
    </row>
    <row r="41" spans="1:9" x14ac:dyDescent="0.2">
      <c r="A41" s="21" t="s">
        <v>640</v>
      </c>
      <c r="B41" s="21" t="s">
        <v>639</v>
      </c>
      <c r="C41" s="21" t="s">
        <v>148</v>
      </c>
      <c r="D41" s="24">
        <v>317957</v>
      </c>
      <c r="E41" s="22">
        <v>2082.9363069999999</v>
      </c>
      <c r="F41" s="23">
        <v>0.96938262146500698</v>
      </c>
    </row>
    <row r="42" spans="1:9" x14ac:dyDescent="0.2">
      <c r="A42" s="21" t="s">
        <v>685</v>
      </c>
      <c r="B42" s="21" t="s">
        <v>684</v>
      </c>
      <c r="C42" s="21" t="s">
        <v>315</v>
      </c>
      <c r="D42" s="24">
        <v>350000</v>
      </c>
      <c r="E42" s="22">
        <v>1082.7249999999999</v>
      </c>
      <c r="F42" s="23">
        <v>0.50389193145198696</v>
      </c>
    </row>
    <row r="43" spans="1:9" x14ac:dyDescent="0.2">
      <c r="A43" s="21" t="s">
        <v>687</v>
      </c>
      <c r="B43" s="21" t="s">
        <v>686</v>
      </c>
      <c r="C43" s="21" t="s">
        <v>103</v>
      </c>
      <c r="D43" s="24">
        <v>100000</v>
      </c>
      <c r="E43" s="22">
        <v>950.2</v>
      </c>
      <c r="F43" s="23">
        <v>0.44221581035413299</v>
      </c>
    </row>
    <row r="44" spans="1:9" x14ac:dyDescent="0.2">
      <c r="A44" s="21" t="s">
        <v>689</v>
      </c>
      <c r="B44" s="21" t="s">
        <v>688</v>
      </c>
      <c r="C44" s="21" t="s">
        <v>85</v>
      </c>
      <c r="D44" s="24">
        <v>150000</v>
      </c>
      <c r="E44" s="22">
        <v>495.52499999999998</v>
      </c>
      <c r="F44" s="23">
        <v>0.23061354391257799</v>
      </c>
    </row>
    <row r="45" spans="1:9" x14ac:dyDescent="0.2">
      <c r="A45" s="20" t="s">
        <v>29</v>
      </c>
      <c r="B45" s="20"/>
      <c r="C45" s="20"/>
      <c r="D45" s="20"/>
      <c r="E45" s="25">
        <f>SUM(E7:E44)</f>
        <v>204183.08118700006</v>
      </c>
      <c r="F45" s="26">
        <f>SUM(F7:F44)</f>
        <v>95.025243851518411</v>
      </c>
      <c r="G45" s="14"/>
      <c r="H45" s="14"/>
      <c r="I45" s="14"/>
    </row>
    <row r="46" spans="1:9" x14ac:dyDescent="0.2">
      <c r="A46" s="21"/>
      <c r="B46" s="21"/>
      <c r="C46" s="21"/>
      <c r="D46" s="21"/>
      <c r="E46" s="22"/>
      <c r="F46" s="23"/>
    </row>
    <row r="47" spans="1:9" x14ac:dyDescent="0.2">
      <c r="A47" s="20" t="s">
        <v>35</v>
      </c>
      <c r="B47" s="20"/>
      <c r="C47" s="20"/>
      <c r="D47" s="20"/>
      <c r="E47" s="25">
        <f>E45</f>
        <v>204183.08118700006</v>
      </c>
      <c r="F47" s="26">
        <f>F45</f>
        <v>95.025243851518411</v>
      </c>
      <c r="G47" s="14"/>
      <c r="H47" s="14"/>
      <c r="I47" s="14"/>
    </row>
    <row r="48" spans="1:9" x14ac:dyDescent="0.2">
      <c r="A48" s="20"/>
      <c r="B48" s="20"/>
      <c r="C48" s="20"/>
      <c r="D48" s="20"/>
      <c r="E48" s="25"/>
      <c r="F48" s="26"/>
      <c r="G48" s="14"/>
      <c r="H48" s="14"/>
      <c r="I48" s="14"/>
    </row>
    <row r="49" spans="1:9" x14ac:dyDescent="0.2">
      <c r="A49" s="20" t="s">
        <v>37</v>
      </c>
      <c r="B49" s="20"/>
      <c r="C49" s="20"/>
      <c r="D49" s="20"/>
      <c r="E49" s="25">
        <f>E51-(E45)</f>
        <v>10689.381025299925</v>
      </c>
      <c r="F49" s="26">
        <f>F51-(F45)</f>
        <v>4.974756148481589</v>
      </c>
      <c r="G49" s="14"/>
      <c r="H49" s="14"/>
      <c r="I49" s="14"/>
    </row>
    <row r="50" spans="1:9" x14ac:dyDescent="0.2">
      <c r="A50" s="20"/>
      <c r="B50" s="20"/>
      <c r="C50" s="20"/>
      <c r="D50" s="20"/>
      <c r="E50" s="25"/>
      <c r="F50" s="26"/>
      <c r="G50" s="14"/>
      <c r="H50" s="14"/>
      <c r="I50" s="14"/>
    </row>
    <row r="51" spans="1:9" x14ac:dyDescent="0.2">
      <c r="A51" s="27" t="s">
        <v>36</v>
      </c>
      <c r="B51" s="27"/>
      <c r="C51" s="27"/>
      <c r="D51" s="27"/>
      <c r="E51" s="28">
        <v>214872.46221229999</v>
      </c>
      <c r="F51" s="29">
        <v>100</v>
      </c>
      <c r="G51" s="14"/>
      <c r="H51" s="14"/>
      <c r="I51" s="14"/>
    </row>
    <row r="53" spans="1:9" x14ac:dyDescent="0.2">
      <c r="A53" s="14" t="s">
        <v>40</v>
      </c>
    </row>
    <row r="54" spans="1:9" x14ac:dyDescent="0.2">
      <c r="A54" s="14" t="s">
        <v>41</v>
      </c>
    </row>
    <row r="55" spans="1:9" x14ac:dyDescent="0.2">
      <c r="A55" s="14" t="s">
        <v>42</v>
      </c>
      <c r="B55" s="14"/>
      <c r="C55" s="30" t="s">
        <v>44</v>
      </c>
      <c r="D55" s="14" t="s">
        <v>43</v>
      </c>
    </row>
    <row r="56" spans="1:9" x14ac:dyDescent="0.2">
      <c r="A56" s="7" t="s">
        <v>64</v>
      </c>
      <c r="C56" s="31">
        <v>88.733199999999997</v>
      </c>
      <c r="D56" s="31">
        <v>119.97239999999999</v>
      </c>
    </row>
    <row r="57" spans="1:9" x14ac:dyDescent="0.2">
      <c r="A57" s="7" t="s">
        <v>70</v>
      </c>
      <c r="C57" s="31">
        <v>32.9071</v>
      </c>
      <c r="D57" s="31">
        <v>40.969299999999997</v>
      </c>
    </row>
    <row r="58" spans="1:9" x14ac:dyDescent="0.2">
      <c r="A58" s="7" t="s">
        <v>65</v>
      </c>
      <c r="C58" s="31">
        <v>100.0766</v>
      </c>
      <c r="D58" s="31">
        <v>135.9967</v>
      </c>
    </row>
    <row r="59" spans="1:9" x14ac:dyDescent="0.2">
      <c r="A59" s="7" t="s">
        <v>71</v>
      </c>
      <c r="C59" s="31">
        <v>39.096800000000002</v>
      </c>
      <c r="D59" s="31">
        <v>48.813299999999998</v>
      </c>
    </row>
    <row r="61" spans="1:9" x14ac:dyDescent="0.2">
      <c r="A61" s="14" t="s">
        <v>45</v>
      </c>
    </row>
    <row r="62" spans="1:9" x14ac:dyDescent="0.2">
      <c r="A62" s="90" t="s">
        <v>46</v>
      </c>
      <c r="B62" s="91"/>
      <c r="C62" s="32" t="s">
        <v>47</v>
      </c>
    </row>
    <row r="63" spans="1:9" x14ac:dyDescent="0.2">
      <c r="A63" s="86" t="s">
        <v>70</v>
      </c>
      <c r="B63" s="87"/>
      <c r="C63" s="33">
        <v>3.15</v>
      </c>
    </row>
    <row r="64" spans="1:9" x14ac:dyDescent="0.2">
      <c r="A64" s="86" t="s">
        <v>71</v>
      </c>
      <c r="B64" s="87"/>
      <c r="C64" s="33">
        <v>3.85</v>
      </c>
    </row>
    <row r="65" spans="1:4" x14ac:dyDescent="0.2">
      <c r="A65" s="7" t="s">
        <v>48</v>
      </c>
    </row>
    <row r="66" spans="1:4" x14ac:dyDescent="0.2">
      <c r="A66" s="7" t="s">
        <v>49</v>
      </c>
    </row>
    <row r="68" spans="1:4" x14ac:dyDescent="0.2">
      <c r="A68" s="14" t="s">
        <v>276</v>
      </c>
      <c r="D68" s="49">
        <v>0.11799999999999999</v>
      </c>
    </row>
    <row r="70" spans="1:4" x14ac:dyDescent="0.2">
      <c r="A70" s="95" t="s">
        <v>823</v>
      </c>
      <c r="B70" s="95"/>
      <c r="C70" s="95"/>
      <c r="D70" s="30" t="s">
        <v>51</v>
      </c>
    </row>
    <row r="72" spans="1:4" x14ac:dyDescent="0.2">
      <c r="A72" s="14" t="s">
        <v>801</v>
      </c>
    </row>
    <row r="73" spans="1:4" x14ac:dyDescent="0.2">
      <c r="A73" s="52"/>
    </row>
    <row r="74" spans="1:4" x14ac:dyDescent="0.2">
      <c r="A74" s="53" t="s">
        <v>796</v>
      </c>
    </row>
    <row r="75" spans="1:4" x14ac:dyDescent="0.2">
      <c r="A75" s="54"/>
    </row>
    <row r="76" spans="1:4" x14ac:dyDescent="0.2">
      <c r="A76" s="55"/>
    </row>
    <row r="77" spans="1:4" x14ac:dyDescent="0.2">
      <c r="A77" s="55"/>
    </row>
    <row r="78" spans="1:4" x14ac:dyDescent="0.2">
      <c r="A78" s="55"/>
    </row>
    <row r="79" spans="1:4" x14ac:dyDescent="0.2">
      <c r="A79" s="55"/>
    </row>
    <row r="80" spans="1:4"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3" t="s">
        <v>813</v>
      </c>
    </row>
    <row r="89" spans="1:1" x14ac:dyDescent="0.2">
      <c r="A89" s="55"/>
    </row>
    <row r="90" spans="1:1" x14ac:dyDescent="0.2">
      <c r="A90" s="53" t="s">
        <v>797</v>
      </c>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sheetData>
  <mergeCells count="5">
    <mergeCell ref="A1:F1"/>
    <mergeCell ref="A62:B62"/>
    <mergeCell ref="A63:B63"/>
    <mergeCell ref="A64:B64"/>
    <mergeCell ref="A70:C70"/>
  </mergeCells>
  <conditionalFormatting sqref="F2:F3 F205:F65536">
    <cfRule type="cellIs" dxfId="35" priority="2" stopIfTrue="1" operator="between">
      <formula>0.009</formula>
      <formula>-0.009</formula>
    </cfRule>
  </conditionalFormatting>
  <conditionalFormatting sqref="F5:F104">
    <cfRule type="cellIs" dxfId="34" priority="1" stopIfTrue="1" operator="between">
      <formula>0.009</formula>
      <formula>-0.009</formula>
    </cfRule>
  </conditionalFormatting>
  <hyperlinks>
    <hyperlink ref="A73"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2"/>
  <sheetViews>
    <sheetView workbookViewId="0">
      <selection sqref="A1:F1"/>
    </sheetView>
  </sheetViews>
  <sheetFormatPr defaultColWidth="9.140625" defaultRowHeight="11.25" x14ac:dyDescent="0.2"/>
  <cols>
    <col min="1" max="1" width="38.7109375" style="7" bestFit="1" customWidth="1"/>
    <col min="2" max="2" width="33.8554687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88" t="s">
        <v>21</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108</v>
      </c>
      <c r="B7" s="21" t="s">
        <v>107</v>
      </c>
      <c r="C7" s="21" t="s">
        <v>109</v>
      </c>
      <c r="D7" s="24">
        <v>351259</v>
      </c>
      <c r="E7" s="22">
        <v>581.15801550000003</v>
      </c>
      <c r="F7" s="23">
        <v>2.5060736015184299</v>
      </c>
    </row>
    <row r="8" spans="1:6" x14ac:dyDescent="0.2">
      <c r="A8" s="21" t="s">
        <v>691</v>
      </c>
      <c r="B8" s="21" t="s">
        <v>690</v>
      </c>
      <c r="C8" s="21" t="s">
        <v>135</v>
      </c>
      <c r="D8" s="24">
        <v>35918</v>
      </c>
      <c r="E8" s="22">
        <v>427.442159</v>
      </c>
      <c r="F8" s="23">
        <v>1.8432190252496701</v>
      </c>
    </row>
    <row r="9" spans="1:6" x14ac:dyDescent="0.2">
      <c r="A9" s="21" t="s">
        <v>572</v>
      </c>
      <c r="B9" s="21" t="s">
        <v>571</v>
      </c>
      <c r="C9" s="21" t="s">
        <v>126</v>
      </c>
      <c r="D9" s="24">
        <v>72489</v>
      </c>
      <c r="E9" s="22">
        <v>425.29296299999999</v>
      </c>
      <c r="F9" s="23">
        <v>1.8339512474397801</v>
      </c>
    </row>
    <row r="10" spans="1:6" x14ac:dyDescent="0.2">
      <c r="A10" s="21" t="s">
        <v>122</v>
      </c>
      <c r="B10" s="21" t="s">
        <v>121</v>
      </c>
      <c r="C10" s="21" t="s">
        <v>123</v>
      </c>
      <c r="D10" s="24">
        <v>33949</v>
      </c>
      <c r="E10" s="22">
        <v>395.79441650000001</v>
      </c>
      <c r="F10" s="23">
        <v>1.7067474118302699</v>
      </c>
    </row>
    <row r="11" spans="1:6" x14ac:dyDescent="0.2">
      <c r="A11" s="21" t="s">
        <v>592</v>
      </c>
      <c r="B11" s="21" t="s">
        <v>591</v>
      </c>
      <c r="C11" s="21" t="s">
        <v>441</v>
      </c>
      <c r="D11" s="24">
        <v>26159</v>
      </c>
      <c r="E11" s="22">
        <v>351.6423575</v>
      </c>
      <c r="F11" s="23">
        <v>1.5163545985824101</v>
      </c>
    </row>
    <row r="12" spans="1:6" x14ac:dyDescent="0.2">
      <c r="A12" s="21" t="s">
        <v>241</v>
      </c>
      <c r="B12" s="21" t="s">
        <v>240</v>
      </c>
      <c r="C12" s="21" t="s">
        <v>151</v>
      </c>
      <c r="D12" s="24">
        <v>57311</v>
      </c>
      <c r="E12" s="22">
        <v>333.55002000000002</v>
      </c>
      <c r="F12" s="23">
        <v>1.4383366960684101</v>
      </c>
    </row>
    <row r="13" spans="1:6" x14ac:dyDescent="0.2">
      <c r="A13" s="21" t="s">
        <v>93</v>
      </c>
      <c r="B13" s="21" t="s">
        <v>92</v>
      </c>
      <c r="C13" s="21" t="s">
        <v>94</v>
      </c>
      <c r="D13" s="24">
        <v>30097</v>
      </c>
      <c r="E13" s="22">
        <v>285.981694</v>
      </c>
      <c r="F13" s="23">
        <v>1.2332122327080299</v>
      </c>
    </row>
    <row r="14" spans="1:6" x14ac:dyDescent="0.2">
      <c r="A14" s="21" t="s">
        <v>469</v>
      </c>
      <c r="B14" s="21" t="s">
        <v>468</v>
      </c>
      <c r="C14" s="21" t="s">
        <v>315</v>
      </c>
      <c r="D14" s="24">
        <v>4564</v>
      </c>
      <c r="E14" s="22">
        <v>159.22198599999999</v>
      </c>
      <c r="F14" s="23">
        <v>0.68659814586337198</v>
      </c>
    </row>
    <row r="15" spans="1:6" x14ac:dyDescent="0.2">
      <c r="A15" s="21" t="s">
        <v>668</v>
      </c>
      <c r="B15" s="21" t="s">
        <v>667</v>
      </c>
      <c r="C15" s="21" t="s">
        <v>180</v>
      </c>
      <c r="D15" s="24">
        <v>1735</v>
      </c>
      <c r="E15" s="22">
        <v>105.86275999999999</v>
      </c>
      <c r="F15" s="23">
        <v>0.45650212359478498</v>
      </c>
    </row>
    <row r="16" spans="1:6" x14ac:dyDescent="0.2">
      <c r="A16" s="21" t="s">
        <v>309</v>
      </c>
      <c r="B16" s="21" t="s">
        <v>308</v>
      </c>
      <c r="C16" s="21" t="s">
        <v>310</v>
      </c>
      <c r="D16" s="24">
        <v>18361</v>
      </c>
      <c r="E16" s="22">
        <v>92.511898500000001</v>
      </c>
      <c r="F16" s="23">
        <v>0.39893044658041399</v>
      </c>
    </row>
    <row r="17" spans="1:9" x14ac:dyDescent="0.2">
      <c r="A17" s="20" t="s">
        <v>29</v>
      </c>
      <c r="B17" s="20"/>
      <c r="C17" s="20"/>
      <c r="D17" s="20"/>
      <c r="E17" s="25">
        <f>SUM(E7:E16)</f>
        <v>3158.4582700000001</v>
      </c>
      <c r="F17" s="26">
        <f>SUM(F7:F16)</f>
        <v>13.619925529435569</v>
      </c>
      <c r="G17" s="14"/>
      <c r="H17" s="14"/>
      <c r="I17" s="14"/>
    </row>
    <row r="18" spans="1:9" x14ac:dyDescent="0.2">
      <c r="A18" s="21"/>
      <c r="B18" s="21"/>
      <c r="C18" s="21"/>
      <c r="D18" s="21"/>
      <c r="E18" s="22"/>
      <c r="F18" s="23"/>
    </row>
    <row r="19" spans="1:9" x14ac:dyDescent="0.2">
      <c r="A19" s="20" t="s">
        <v>324</v>
      </c>
      <c r="B19" s="21"/>
      <c r="C19" s="21"/>
      <c r="D19" s="21"/>
      <c r="E19" s="22"/>
      <c r="F19" s="23"/>
    </row>
    <row r="20" spans="1:9" x14ac:dyDescent="0.2">
      <c r="A20" s="21" t="s">
        <v>693</v>
      </c>
      <c r="B20" s="21" t="s">
        <v>692</v>
      </c>
      <c r="C20" s="21" t="s">
        <v>348</v>
      </c>
      <c r="D20" s="24">
        <v>159000</v>
      </c>
      <c r="E20" s="22">
        <v>2875.2939959999999</v>
      </c>
      <c r="F20" s="23">
        <v>12.398862594677601</v>
      </c>
    </row>
    <row r="21" spans="1:9" x14ac:dyDescent="0.2">
      <c r="A21" s="21" t="s">
        <v>695</v>
      </c>
      <c r="B21" s="21" t="s">
        <v>694</v>
      </c>
      <c r="C21" s="21" t="s">
        <v>348</v>
      </c>
      <c r="D21" s="24">
        <v>45179</v>
      </c>
      <c r="E21" s="22">
        <v>2059.3269140000002</v>
      </c>
      <c r="F21" s="23">
        <v>8.8802437175914797</v>
      </c>
    </row>
    <row r="22" spans="1:9" x14ac:dyDescent="0.2">
      <c r="A22" s="21" t="s">
        <v>432</v>
      </c>
      <c r="B22" s="21" t="s">
        <v>431</v>
      </c>
      <c r="C22" s="21" t="s">
        <v>82</v>
      </c>
      <c r="D22" s="24">
        <v>44700</v>
      </c>
      <c r="E22" s="22">
        <v>1312.429997</v>
      </c>
      <c r="F22" s="23">
        <v>5.6594696822565096</v>
      </c>
    </row>
    <row r="23" spans="1:9" x14ac:dyDescent="0.2">
      <c r="A23" s="21" t="s">
        <v>697</v>
      </c>
      <c r="B23" s="21" t="s">
        <v>696</v>
      </c>
      <c r="C23" s="21" t="s">
        <v>151</v>
      </c>
      <c r="D23" s="24">
        <v>167200</v>
      </c>
      <c r="E23" s="22">
        <v>1126.338133</v>
      </c>
      <c r="F23" s="23">
        <v>4.8570030632139698</v>
      </c>
    </row>
    <row r="24" spans="1:9" x14ac:dyDescent="0.2">
      <c r="A24" s="21" t="s">
        <v>355</v>
      </c>
      <c r="B24" s="21" t="s">
        <v>354</v>
      </c>
      <c r="C24" s="21" t="s">
        <v>94</v>
      </c>
      <c r="D24" s="24">
        <v>5095</v>
      </c>
      <c r="E24" s="22">
        <v>792.58261170000003</v>
      </c>
      <c r="F24" s="23">
        <v>3.4177802030227702</v>
      </c>
    </row>
    <row r="25" spans="1:9" x14ac:dyDescent="0.2">
      <c r="A25" s="21" t="s">
        <v>430</v>
      </c>
      <c r="B25" s="21" t="s">
        <v>429</v>
      </c>
      <c r="C25" s="21" t="s">
        <v>109</v>
      </c>
      <c r="D25" s="24">
        <v>97504</v>
      </c>
      <c r="E25" s="22">
        <v>752.87930570000003</v>
      </c>
      <c r="F25" s="23">
        <v>3.2465713331356301</v>
      </c>
    </row>
    <row r="26" spans="1:9" x14ac:dyDescent="0.2">
      <c r="A26" s="21" t="s">
        <v>699</v>
      </c>
      <c r="B26" s="21" t="s">
        <v>698</v>
      </c>
      <c r="C26" s="21" t="s">
        <v>348</v>
      </c>
      <c r="D26" s="24">
        <v>5933</v>
      </c>
      <c r="E26" s="22">
        <v>575.50354019999997</v>
      </c>
      <c r="F26" s="23">
        <v>2.4816903341422099</v>
      </c>
    </row>
    <row r="27" spans="1:9" x14ac:dyDescent="0.2">
      <c r="A27" s="21" t="s">
        <v>701</v>
      </c>
      <c r="B27" s="21" t="s">
        <v>700</v>
      </c>
      <c r="C27" s="21" t="s">
        <v>77</v>
      </c>
      <c r="D27" s="24">
        <v>1072900</v>
      </c>
      <c r="E27" s="22">
        <v>558.94891440000004</v>
      </c>
      <c r="F27" s="23">
        <v>2.4103033626234498</v>
      </c>
    </row>
    <row r="28" spans="1:9" x14ac:dyDescent="0.2">
      <c r="A28" s="21" t="s">
        <v>703</v>
      </c>
      <c r="B28" s="21" t="s">
        <v>702</v>
      </c>
      <c r="C28" s="21" t="s">
        <v>77</v>
      </c>
      <c r="D28" s="24">
        <v>26000</v>
      </c>
      <c r="E28" s="22">
        <v>552.04321849999997</v>
      </c>
      <c r="F28" s="23">
        <v>2.3805245731487599</v>
      </c>
    </row>
    <row r="29" spans="1:9" x14ac:dyDescent="0.2">
      <c r="A29" s="21" t="s">
        <v>705</v>
      </c>
      <c r="B29" s="21" t="s">
        <v>704</v>
      </c>
      <c r="C29" s="21" t="s">
        <v>123</v>
      </c>
      <c r="D29" s="24">
        <v>375500</v>
      </c>
      <c r="E29" s="22">
        <v>504.31814489999999</v>
      </c>
      <c r="F29" s="23">
        <v>2.1747241817068899</v>
      </c>
    </row>
    <row r="30" spans="1:9" x14ac:dyDescent="0.2">
      <c r="A30" s="21" t="s">
        <v>707</v>
      </c>
      <c r="B30" s="21" t="s">
        <v>706</v>
      </c>
      <c r="C30" s="21" t="s">
        <v>109</v>
      </c>
      <c r="D30" s="24">
        <v>55500</v>
      </c>
      <c r="E30" s="22">
        <v>498.20500829999997</v>
      </c>
      <c r="F30" s="23">
        <v>2.1483630719103401</v>
      </c>
    </row>
    <row r="31" spans="1:9" x14ac:dyDescent="0.2">
      <c r="A31" s="21" t="s">
        <v>709</v>
      </c>
      <c r="B31" s="21" t="s">
        <v>708</v>
      </c>
      <c r="C31" s="21" t="s">
        <v>163</v>
      </c>
      <c r="D31" s="24">
        <v>35785</v>
      </c>
      <c r="E31" s="22">
        <v>496.0972423</v>
      </c>
      <c r="F31" s="23">
        <v>2.1392739488321202</v>
      </c>
    </row>
    <row r="32" spans="1:9" x14ac:dyDescent="0.2">
      <c r="A32" s="21" t="s">
        <v>711</v>
      </c>
      <c r="B32" s="21" t="s">
        <v>710</v>
      </c>
      <c r="C32" s="21" t="s">
        <v>109</v>
      </c>
      <c r="D32" s="24">
        <v>3363900</v>
      </c>
      <c r="E32" s="22">
        <v>488.0356395</v>
      </c>
      <c r="F32" s="23">
        <v>2.1045106496532799</v>
      </c>
    </row>
    <row r="33" spans="1:6" x14ac:dyDescent="0.2">
      <c r="A33" s="21" t="s">
        <v>347</v>
      </c>
      <c r="B33" s="21" t="s">
        <v>346</v>
      </c>
      <c r="C33" s="21" t="s">
        <v>348</v>
      </c>
      <c r="D33" s="24">
        <v>16000</v>
      </c>
      <c r="E33" s="22">
        <v>478.03630020000003</v>
      </c>
      <c r="F33" s="23">
        <v>2.0613914297784599</v>
      </c>
    </row>
    <row r="34" spans="1:6" x14ac:dyDescent="0.2">
      <c r="A34" s="21" t="s">
        <v>713</v>
      </c>
      <c r="B34" s="21" t="s">
        <v>712</v>
      </c>
      <c r="C34" s="21" t="s">
        <v>77</v>
      </c>
      <c r="D34" s="24">
        <v>9900</v>
      </c>
      <c r="E34" s="22">
        <v>439.11586620000003</v>
      </c>
      <c r="F34" s="23">
        <v>1.8935584659276199</v>
      </c>
    </row>
    <row r="35" spans="1:6" x14ac:dyDescent="0.2">
      <c r="A35" s="21" t="s">
        <v>715</v>
      </c>
      <c r="B35" s="21" t="s">
        <v>714</v>
      </c>
      <c r="C35" s="21" t="s">
        <v>126</v>
      </c>
      <c r="D35" s="24">
        <v>544387</v>
      </c>
      <c r="E35" s="22">
        <v>399.49399110000002</v>
      </c>
      <c r="F35" s="23">
        <v>1.7227007429289201</v>
      </c>
    </row>
    <row r="36" spans="1:6" x14ac:dyDescent="0.2">
      <c r="A36" s="21" t="s">
        <v>1214</v>
      </c>
      <c r="B36" s="21" t="s">
        <v>1215</v>
      </c>
      <c r="C36" s="21" t="s">
        <v>91</v>
      </c>
      <c r="D36" s="21">
        <v>6499</v>
      </c>
      <c r="E36" s="22">
        <v>383.63364079999997</v>
      </c>
      <c r="F36" s="23">
        <v>1.6543076310082874</v>
      </c>
    </row>
    <row r="37" spans="1:6" x14ac:dyDescent="0.2">
      <c r="A37" s="21" t="s">
        <v>717</v>
      </c>
      <c r="B37" s="21" t="s">
        <v>716</v>
      </c>
      <c r="C37" s="21" t="s">
        <v>77</v>
      </c>
      <c r="D37" s="24">
        <v>17800</v>
      </c>
      <c r="E37" s="22">
        <v>365.87532160000001</v>
      </c>
      <c r="F37" s="23">
        <v>1.5777300845105999</v>
      </c>
    </row>
    <row r="38" spans="1:6" x14ac:dyDescent="0.2">
      <c r="A38" s="21" t="s">
        <v>719</v>
      </c>
      <c r="B38" s="21" t="s">
        <v>718</v>
      </c>
      <c r="C38" s="21" t="s">
        <v>351</v>
      </c>
      <c r="D38" s="24">
        <v>10227</v>
      </c>
      <c r="E38" s="22">
        <v>363.6590961</v>
      </c>
      <c r="F38" s="23">
        <v>1.5681732616286399</v>
      </c>
    </row>
    <row r="39" spans="1:6" x14ac:dyDescent="0.2">
      <c r="A39" s="21" t="s">
        <v>721</v>
      </c>
      <c r="B39" s="21" t="s">
        <v>720</v>
      </c>
      <c r="C39" s="21" t="s">
        <v>148</v>
      </c>
      <c r="D39" s="24">
        <v>48700</v>
      </c>
      <c r="E39" s="22">
        <v>351.46557990000002</v>
      </c>
      <c r="F39" s="23">
        <v>1.5155922969968101</v>
      </c>
    </row>
    <row r="40" spans="1:6" x14ac:dyDescent="0.2">
      <c r="A40" s="21" t="s">
        <v>723</v>
      </c>
      <c r="B40" s="21" t="s">
        <v>722</v>
      </c>
      <c r="C40" s="21" t="s">
        <v>77</v>
      </c>
      <c r="D40" s="24">
        <v>108500</v>
      </c>
      <c r="E40" s="22">
        <v>351.08829589999999</v>
      </c>
      <c r="F40" s="23">
        <v>1.5139653703306499</v>
      </c>
    </row>
    <row r="41" spans="1:6" x14ac:dyDescent="0.2">
      <c r="A41" s="21" t="s">
        <v>725</v>
      </c>
      <c r="B41" s="21" t="s">
        <v>724</v>
      </c>
      <c r="C41" s="21" t="s">
        <v>449</v>
      </c>
      <c r="D41" s="24">
        <v>1239</v>
      </c>
      <c r="E41" s="22">
        <v>348.54762679999999</v>
      </c>
      <c r="F41" s="23">
        <v>1.50300947951973</v>
      </c>
    </row>
    <row r="42" spans="1:6" x14ac:dyDescent="0.2">
      <c r="A42" s="21" t="s">
        <v>727</v>
      </c>
      <c r="B42" s="21" t="s">
        <v>726</v>
      </c>
      <c r="C42" s="21" t="s">
        <v>728</v>
      </c>
      <c r="D42" s="24">
        <v>163000</v>
      </c>
      <c r="E42" s="22">
        <v>339.77239969999999</v>
      </c>
      <c r="F42" s="23">
        <v>1.4651688847140001</v>
      </c>
    </row>
    <row r="43" spans="1:6" x14ac:dyDescent="0.2">
      <c r="A43" s="21" t="s">
        <v>730</v>
      </c>
      <c r="B43" s="21" t="s">
        <v>729</v>
      </c>
      <c r="C43" s="21" t="s">
        <v>348</v>
      </c>
      <c r="D43" s="24">
        <v>1402</v>
      </c>
      <c r="E43" s="22">
        <v>328.23280599999998</v>
      </c>
      <c r="F43" s="23">
        <v>1.4154077691954701</v>
      </c>
    </row>
    <row r="44" spans="1:6" x14ac:dyDescent="0.2">
      <c r="A44" s="21" t="s">
        <v>1212</v>
      </c>
      <c r="B44" s="21" t="s">
        <v>1213</v>
      </c>
      <c r="C44" s="21" t="s">
        <v>85</v>
      </c>
      <c r="D44" s="24">
        <v>9089</v>
      </c>
      <c r="E44" s="22">
        <v>317.99383999999998</v>
      </c>
      <c r="F44" s="23">
        <v>1.3712552294126867</v>
      </c>
    </row>
    <row r="45" spans="1:6" x14ac:dyDescent="0.2">
      <c r="A45" s="21" t="s">
        <v>732</v>
      </c>
      <c r="B45" s="21" t="s">
        <v>731</v>
      </c>
      <c r="C45" s="21" t="s">
        <v>163</v>
      </c>
      <c r="D45" s="24">
        <v>11600</v>
      </c>
      <c r="E45" s="22">
        <v>298.31979410000002</v>
      </c>
      <c r="F45" s="23">
        <v>1.2864166730303399</v>
      </c>
    </row>
    <row r="46" spans="1:6" x14ac:dyDescent="0.2">
      <c r="A46" s="21" t="s">
        <v>734</v>
      </c>
      <c r="B46" s="21" t="s">
        <v>733</v>
      </c>
      <c r="C46" s="21" t="s">
        <v>166</v>
      </c>
      <c r="D46" s="24">
        <v>925401</v>
      </c>
      <c r="E46" s="22">
        <v>297.80745610000002</v>
      </c>
      <c r="F46" s="23">
        <v>1.2842073655741699</v>
      </c>
    </row>
    <row r="47" spans="1:6" x14ac:dyDescent="0.2">
      <c r="A47" s="21" t="s">
        <v>736</v>
      </c>
      <c r="B47" s="21" t="s">
        <v>735</v>
      </c>
      <c r="C47" s="21" t="s">
        <v>151</v>
      </c>
      <c r="D47" s="24">
        <v>77310</v>
      </c>
      <c r="E47" s="22">
        <v>287.42079660000002</v>
      </c>
      <c r="F47" s="23">
        <v>1.23941794086235</v>
      </c>
    </row>
    <row r="48" spans="1:6" x14ac:dyDescent="0.2">
      <c r="A48" s="21" t="s">
        <v>738</v>
      </c>
      <c r="B48" s="21" t="s">
        <v>737</v>
      </c>
      <c r="C48" s="21" t="s">
        <v>534</v>
      </c>
      <c r="D48" s="24">
        <v>36300</v>
      </c>
      <c r="E48" s="22">
        <v>264.40145589999997</v>
      </c>
      <c r="F48" s="23">
        <v>1.1401537811776601</v>
      </c>
    </row>
    <row r="49" spans="1:9" x14ac:dyDescent="0.2">
      <c r="A49" s="21" t="s">
        <v>740</v>
      </c>
      <c r="B49" s="21" t="s">
        <v>739</v>
      </c>
      <c r="C49" s="21" t="s">
        <v>109</v>
      </c>
      <c r="D49" s="24">
        <v>29490</v>
      </c>
      <c r="E49" s="22">
        <v>249.26027099999999</v>
      </c>
      <c r="F49" s="23">
        <v>1.0748618592535399</v>
      </c>
    </row>
    <row r="50" spans="1:9" x14ac:dyDescent="0.2">
      <c r="A50" s="21" t="s">
        <v>742</v>
      </c>
      <c r="B50" s="21" t="s">
        <v>741</v>
      </c>
      <c r="C50" s="21" t="s">
        <v>77</v>
      </c>
      <c r="D50" s="24">
        <v>764500</v>
      </c>
      <c r="E50" s="22">
        <v>247.0354901</v>
      </c>
      <c r="F50" s="23">
        <v>1.06526814371672</v>
      </c>
    </row>
    <row r="51" spans="1:9" x14ac:dyDescent="0.2">
      <c r="A51" s="21" t="s">
        <v>744</v>
      </c>
      <c r="B51" s="21" t="s">
        <v>743</v>
      </c>
      <c r="C51" s="21" t="s">
        <v>180</v>
      </c>
      <c r="D51" s="24">
        <v>364000</v>
      </c>
      <c r="E51" s="22">
        <v>239.77561840000001</v>
      </c>
      <c r="F51" s="23">
        <v>1.0339620749152301</v>
      </c>
    </row>
    <row r="52" spans="1:9" x14ac:dyDescent="0.2">
      <c r="A52" s="21" t="s">
        <v>746</v>
      </c>
      <c r="B52" s="21" t="s">
        <v>745</v>
      </c>
      <c r="C52" s="21" t="s">
        <v>138</v>
      </c>
      <c r="D52" s="24">
        <v>45500</v>
      </c>
      <c r="E52" s="22">
        <v>201.0704231</v>
      </c>
      <c r="F52" s="23">
        <v>0.86705726487059198</v>
      </c>
    </row>
    <row r="53" spans="1:9" x14ac:dyDescent="0.2">
      <c r="A53" s="21" t="s">
        <v>748</v>
      </c>
      <c r="B53" s="21" t="s">
        <v>747</v>
      </c>
      <c r="C53" s="21" t="s">
        <v>82</v>
      </c>
      <c r="D53" s="24">
        <v>11500</v>
      </c>
      <c r="E53" s="22">
        <v>190.30426869999999</v>
      </c>
      <c r="F53" s="23">
        <v>0.82063137963437305</v>
      </c>
    </row>
    <row r="54" spans="1:9" x14ac:dyDescent="0.2">
      <c r="A54" s="21" t="s">
        <v>750</v>
      </c>
      <c r="B54" s="21" t="s">
        <v>749</v>
      </c>
      <c r="C54" s="21" t="s">
        <v>126</v>
      </c>
      <c r="D54" s="24">
        <v>3034</v>
      </c>
      <c r="E54" s="22">
        <v>155.17455169999999</v>
      </c>
      <c r="F54" s="23">
        <v>0.669144771767888</v>
      </c>
    </row>
    <row r="55" spans="1:9" x14ac:dyDescent="0.2">
      <c r="A55" s="20" t="s">
        <v>29</v>
      </c>
      <c r="B55" s="20"/>
      <c r="C55" s="20"/>
      <c r="D55" s="20"/>
      <c r="E55" s="25">
        <f>SUM(E19:E54)</f>
        <v>19489.4875555</v>
      </c>
      <c r="F55" s="26">
        <f>SUM(F19:F54)</f>
        <v>84.042702616669771</v>
      </c>
      <c r="G55" s="14"/>
      <c r="H55" s="14"/>
      <c r="I55" s="14"/>
    </row>
    <row r="56" spans="1:9" x14ac:dyDescent="0.2">
      <c r="A56" s="21"/>
      <c r="B56" s="21"/>
      <c r="C56" s="21"/>
      <c r="D56" s="21"/>
      <c r="E56" s="22"/>
      <c r="F56" s="23"/>
    </row>
    <row r="57" spans="1:9" x14ac:dyDescent="0.2">
      <c r="A57" s="20" t="s">
        <v>35</v>
      </c>
      <c r="B57" s="20"/>
      <c r="C57" s="20"/>
      <c r="D57" s="20"/>
      <c r="E57" s="25">
        <f>E17+E55</f>
        <v>22647.945825499999</v>
      </c>
      <c r="F57" s="26">
        <f>F17+F55</f>
        <v>97.662628146105334</v>
      </c>
      <c r="G57" s="14"/>
      <c r="H57" s="14"/>
      <c r="I57" s="14"/>
    </row>
    <row r="58" spans="1:9" x14ac:dyDescent="0.2">
      <c r="A58" s="20"/>
      <c r="B58" s="20"/>
      <c r="C58" s="20"/>
      <c r="D58" s="20"/>
      <c r="E58" s="25"/>
      <c r="F58" s="26"/>
      <c r="G58" s="14"/>
      <c r="H58" s="14"/>
      <c r="I58" s="14"/>
    </row>
    <row r="59" spans="1:9" x14ac:dyDescent="0.2">
      <c r="A59" s="20" t="s">
        <v>37</v>
      </c>
      <c r="B59" s="20"/>
      <c r="C59" s="20"/>
      <c r="D59" s="20"/>
      <c r="E59" s="25">
        <f>E61-(E17+E55)</f>
        <v>542.03611070000261</v>
      </c>
      <c r="F59" s="26">
        <f>F61-(F17+F55)</f>
        <v>2.3373718538946662</v>
      </c>
      <c r="G59" s="14"/>
      <c r="H59" s="14"/>
      <c r="I59" s="14"/>
    </row>
    <row r="60" spans="1:9" x14ac:dyDescent="0.2">
      <c r="A60" s="20"/>
      <c r="B60" s="20"/>
      <c r="C60" s="20"/>
      <c r="D60" s="20"/>
      <c r="E60" s="25"/>
      <c r="F60" s="26"/>
      <c r="G60" s="14"/>
      <c r="H60" s="14"/>
      <c r="I60" s="14"/>
    </row>
    <row r="61" spans="1:9" x14ac:dyDescent="0.2">
      <c r="A61" s="27" t="s">
        <v>36</v>
      </c>
      <c r="B61" s="27"/>
      <c r="C61" s="27"/>
      <c r="D61" s="27"/>
      <c r="E61" s="28">
        <v>23189.981936200002</v>
      </c>
      <c r="F61" s="29">
        <v>100</v>
      </c>
      <c r="G61" s="14"/>
      <c r="H61" s="14"/>
      <c r="I61" s="14"/>
    </row>
    <row r="63" spans="1:9" x14ac:dyDescent="0.2">
      <c r="A63" s="14" t="s">
        <v>40</v>
      </c>
    </row>
    <row r="64" spans="1:9" x14ac:dyDescent="0.2">
      <c r="A64" s="14" t="s">
        <v>41</v>
      </c>
    </row>
    <row r="65" spans="1:4" x14ac:dyDescent="0.2">
      <c r="A65" s="14" t="s">
        <v>42</v>
      </c>
      <c r="B65" s="14"/>
      <c r="C65" s="30" t="s">
        <v>44</v>
      </c>
      <c r="D65" s="14" t="s">
        <v>43</v>
      </c>
    </row>
    <row r="66" spans="1:4" x14ac:dyDescent="0.2">
      <c r="A66" s="7" t="s">
        <v>64</v>
      </c>
      <c r="C66" s="31">
        <v>24.754899999999999</v>
      </c>
      <c r="D66" s="31">
        <v>24.962599999999998</v>
      </c>
    </row>
    <row r="67" spans="1:4" x14ac:dyDescent="0.2">
      <c r="A67" s="7" t="s">
        <v>70</v>
      </c>
      <c r="C67" s="31">
        <v>12.0334</v>
      </c>
      <c r="D67" s="31">
        <v>11.7828</v>
      </c>
    </row>
    <row r="68" spans="1:4" x14ac:dyDescent="0.2">
      <c r="A68" s="7" t="s">
        <v>65</v>
      </c>
      <c r="C68" s="31">
        <v>26.624700000000001</v>
      </c>
      <c r="D68" s="31">
        <v>26.974599999999999</v>
      </c>
    </row>
    <row r="69" spans="1:4" x14ac:dyDescent="0.2">
      <c r="A69" s="7" t="s">
        <v>71</v>
      </c>
      <c r="C69" s="31">
        <v>12.8407</v>
      </c>
      <c r="D69" s="31">
        <v>12.3544</v>
      </c>
    </row>
    <row r="71" spans="1:4" x14ac:dyDescent="0.2">
      <c r="A71" s="14" t="s">
        <v>45</v>
      </c>
    </row>
    <row r="72" spans="1:4" x14ac:dyDescent="0.2">
      <c r="A72" s="90" t="s">
        <v>46</v>
      </c>
      <c r="B72" s="91"/>
      <c r="C72" s="32" t="s">
        <v>47</v>
      </c>
    </row>
    <row r="73" spans="1:4" x14ac:dyDescent="0.2">
      <c r="A73" s="86" t="s">
        <v>70</v>
      </c>
      <c r="B73" s="87"/>
      <c r="C73" s="33">
        <v>0.35</v>
      </c>
    </row>
    <row r="74" spans="1:4" x14ac:dyDescent="0.2">
      <c r="A74" s="86" t="s">
        <v>71</v>
      </c>
      <c r="B74" s="87"/>
      <c r="C74" s="33">
        <v>0.65</v>
      </c>
    </row>
    <row r="75" spans="1:4" x14ac:dyDescent="0.2">
      <c r="A75" s="7" t="s">
        <v>48</v>
      </c>
    </row>
    <row r="76" spans="1:4" x14ac:dyDescent="0.2">
      <c r="A76" s="7" t="s">
        <v>49</v>
      </c>
    </row>
    <row r="78" spans="1:4" x14ac:dyDescent="0.2">
      <c r="A78" s="14" t="s">
        <v>276</v>
      </c>
      <c r="D78" s="49">
        <v>0.69169999999999998</v>
      </c>
    </row>
    <row r="80" spans="1:4" x14ac:dyDescent="0.2">
      <c r="A80" s="95" t="s">
        <v>823</v>
      </c>
      <c r="B80" s="95"/>
      <c r="C80" s="95"/>
      <c r="D80" s="30" t="s">
        <v>51</v>
      </c>
    </row>
    <row r="82" spans="1:1" x14ac:dyDescent="0.2">
      <c r="A82" s="14" t="s">
        <v>801</v>
      </c>
    </row>
    <row r="83" spans="1:1" x14ac:dyDescent="0.2">
      <c r="A83" s="52"/>
    </row>
    <row r="84" spans="1:1" x14ac:dyDescent="0.2">
      <c r="A84" s="53" t="s">
        <v>796</v>
      </c>
    </row>
    <row r="85" spans="1:1" x14ac:dyDescent="0.2">
      <c r="A85" s="54"/>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3" t="s">
        <v>1221</v>
      </c>
    </row>
    <row r="99" spans="1:1" x14ac:dyDescent="0.2">
      <c r="A99" s="55"/>
    </row>
    <row r="100" spans="1:1" x14ac:dyDescent="0.2">
      <c r="A100" s="53" t="s">
        <v>797</v>
      </c>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sheetData>
  <mergeCells count="5">
    <mergeCell ref="A1:F1"/>
    <mergeCell ref="A72:B72"/>
    <mergeCell ref="A73:B73"/>
    <mergeCell ref="A74:B74"/>
    <mergeCell ref="A80:C80"/>
  </mergeCells>
  <conditionalFormatting sqref="F2:F3 F215:F65538">
    <cfRule type="cellIs" dxfId="33" priority="3" stopIfTrue="1" operator="between">
      <formula>0.009</formula>
      <formula>-0.009</formula>
    </cfRule>
  </conditionalFormatting>
  <conditionalFormatting sqref="F5:F114">
    <cfRule type="cellIs" dxfId="32"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4"/>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customHeight="1" x14ac:dyDescent="0.2">
      <c r="A1" s="88" t="s">
        <v>832</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79</v>
      </c>
      <c r="B7" s="21" t="s">
        <v>78</v>
      </c>
      <c r="C7" s="21" t="s">
        <v>77</v>
      </c>
      <c r="D7" s="24">
        <v>490094</v>
      </c>
      <c r="E7" s="22">
        <v>6877.9791960000002</v>
      </c>
      <c r="F7" s="23">
        <v>10.924666909950099</v>
      </c>
    </row>
    <row r="8" spans="1:6" x14ac:dyDescent="0.2">
      <c r="A8" s="21" t="s">
        <v>90</v>
      </c>
      <c r="B8" s="21" t="s">
        <v>89</v>
      </c>
      <c r="C8" s="21" t="s">
        <v>91</v>
      </c>
      <c r="D8" s="24">
        <v>220196</v>
      </c>
      <c r="E8" s="22">
        <v>6433.2463360000002</v>
      </c>
      <c r="F8" s="23">
        <v>10.2182736189912</v>
      </c>
    </row>
    <row r="9" spans="1:6" x14ac:dyDescent="0.2">
      <c r="A9" s="21" t="s">
        <v>76</v>
      </c>
      <c r="B9" s="21" t="s">
        <v>75</v>
      </c>
      <c r="C9" s="21" t="s">
        <v>77</v>
      </c>
      <c r="D9" s="24">
        <v>457350</v>
      </c>
      <c r="E9" s="22">
        <v>4812.2367000000004</v>
      </c>
      <c r="F9" s="23">
        <v>7.6435362104484996</v>
      </c>
    </row>
    <row r="10" spans="1:6" x14ac:dyDescent="0.2">
      <c r="A10" s="21" t="s">
        <v>81</v>
      </c>
      <c r="B10" s="21" t="s">
        <v>80</v>
      </c>
      <c r="C10" s="21" t="s">
        <v>82</v>
      </c>
      <c r="D10" s="24">
        <v>230417</v>
      </c>
      <c r="E10" s="22">
        <v>3856.950163</v>
      </c>
      <c r="F10" s="23">
        <v>6.1262028596360896</v>
      </c>
    </row>
    <row r="11" spans="1:6" x14ac:dyDescent="0.2">
      <c r="A11" s="21" t="s">
        <v>84</v>
      </c>
      <c r="B11" s="21" t="s">
        <v>83</v>
      </c>
      <c r="C11" s="21" t="s">
        <v>85</v>
      </c>
      <c r="D11" s="24">
        <v>78948</v>
      </c>
      <c r="E11" s="22">
        <v>2745.4561739999999</v>
      </c>
      <c r="F11" s="23">
        <v>4.3607567516719197</v>
      </c>
    </row>
    <row r="12" spans="1:6" x14ac:dyDescent="0.2">
      <c r="A12" s="21" t="s">
        <v>331</v>
      </c>
      <c r="B12" s="21" t="s">
        <v>330</v>
      </c>
      <c r="C12" s="21" t="s">
        <v>82</v>
      </c>
      <c r="D12" s="24">
        <v>66277</v>
      </c>
      <c r="E12" s="22">
        <v>2714.1094269999999</v>
      </c>
      <c r="F12" s="23">
        <v>4.3109670154824498</v>
      </c>
    </row>
    <row r="13" spans="1:6" x14ac:dyDescent="0.2">
      <c r="A13" s="21" t="s">
        <v>287</v>
      </c>
      <c r="B13" s="21" t="s">
        <v>286</v>
      </c>
      <c r="C13" s="21" t="s">
        <v>217</v>
      </c>
      <c r="D13" s="24">
        <v>578260</v>
      </c>
      <c r="E13" s="22">
        <v>2349.4703800000002</v>
      </c>
      <c r="F13" s="23">
        <v>3.7317910660766498</v>
      </c>
    </row>
    <row r="14" spans="1:6" x14ac:dyDescent="0.2">
      <c r="A14" s="21" t="s">
        <v>96</v>
      </c>
      <c r="B14" s="21" t="s">
        <v>95</v>
      </c>
      <c r="C14" s="21" t="s">
        <v>77</v>
      </c>
      <c r="D14" s="24">
        <v>180540</v>
      </c>
      <c r="E14" s="22">
        <v>1940.9855399999999</v>
      </c>
      <c r="F14" s="23">
        <v>3.0829724686956799</v>
      </c>
    </row>
    <row r="15" spans="1:6" x14ac:dyDescent="0.2">
      <c r="A15" s="21" t="s">
        <v>100</v>
      </c>
      <c r="B15" s="21" t="s">
        <v>99</v>
      </c>
      <c r="C15" s="21" t="s">
        <v>77</v>
      </c>
      <c r="D15" s="24">
        <v>250625</v>
      </c>
      <c r="E15" s="22">
        <v>1874.9256250000001</v>
      </c>
      <c r="F15" s="23">
        <v>2.9780459274967299</v>
      </c>
    </row>
    <row r="16" spans="1:6" x14ac:dyDescent="0.2">
      <c r="A16" s="21" t="s">
        <v>105</v>
      </c>
      <c r="B16" s="21" t="s">
        <v>104</v>
      </c>
      <c r="C16" s="21" t="s">
        <v>106</v>
      </c>
      <c r="D16" s="24">
        <v>164733</v>
      </c>
      <c r="E16" s="22">
        <v>1850.5281560000001</v>
      </c>
      <c r="F16" s="23">
        <v>2.9392941059695801</v>
      </c>
    </row>
    <row r="17" spans="1:6" x14ac:dyDescent="0.2">
      <c r="A17" s="21" t="s">
        <v>233</v>
      </c>
      <c r="B17" s="21" t="s">
        <v>232</v>
      </c>
      <c r="C17" s="21" t="s">
        <v>77</v>
      </c>
      <c r="D17" s="24">
        <v>96049</v>
      </c>
      <c r="E17" s="22">
        <v>1622.6998309999999</v>
      </c>
      <c r="F17" s="23">
        <v>2.5774220368123499</v>
      </c>
    </row>
    <row r="18" spans="1:6" x14ac:dyDescent="0.2">
      <c r="A18" s="21" t="s">
        <v>216</v>
      </c>
      <c r="B18" s="21" t="s">
        <v>215</v>
      </c>
      <c r="C18" s="21" t="s">
        <v>217</v>
      </c>
      <c r="D18" s="24">
        <v>57920</v>
      </c>
      <c r="E18" s="22">
        <v>1397.20416</v>
      </c>
      <c r="F18" s="23">
        <v>2.2192550483539799</v>
      </c>
    </row>
    <row r="19" spans="1:6" x14ac:dyDescent="0.2">
      <c r="A19" s="21" t="s">
        <v>98</v>
      </c>
      <c r="B19" s="21" t="s">
        <v>97</v>
      </c>
      <c r="C19" s="21" t="s">
        <v>82</v>
      </c>
      <c r="D19" s="24">
        <v>69117</v>
      </c>
      <c r="E19" s="22">
        <v>1150.003205</v>
      </c>
      <c r="F19" s="23">
        <v>1.8266123816289701</v>
      </c>
    </row>
    <row r="20" spans="1:6" x14ac:dyDescent="0.2">
      <c r="A20" s="21" t="s">
        <v>679</v>
      </c>
      <c r="B20" s="21" t="s">
        <v>678</v>
      </c>
      <c r="C20" s="21" t="s">
        <v>163</v>
      </c>
      <c r="D20" s="24">
        <v>17411</v>
      </c>
      <c r="E20" s="22">
        <v>1130.905389</v>
      </c>
      <c r="F20" s="23">
        <v>1.79627828602297</v>
      </c>
    </row>
    <row r="21" spans="1:6" x14ac:dyDescent="0.2">
      <c r="A21" s="21" t="s">
        <v>212</v>
      </c>
      <c r="B21" s="21" t="s">
        <v>211</v>
      </c>
      <c r="C21" s="21" t="s">
        <v>94</v>
      </c>
      <c r="D21" s="24">
        <v>58473</v>
      </c>
      <c r="E21" s="22">
        <v>1129.9322520000001</v>
      </c>
      <c r="F21" s="23">
        <v>1.79473259981489</v>
      </c>
    </row>
    <row r="22" spans="1:6" x14ac:dyDescent="0.2">
      <c r="A22" s="21" t="s">
        <v>87</v>
      </c>
      <c r="B22" s="21" t="s">
        <v>86</v>
      </c>
      <c r="C22" s="21" t="s">
        <v>88</v>
      </c>
      <c r="D22" s="24">
        <v>70513</v>
      </c>
      <c r="E22" s="22">
        <v>1112.6598839999999</v>
      </c>
      <c r="F22" s="23">
        <v>1.7672979621445899</v>
      </c>
    </row>
    <row r="23" spans="1:6" x14ac:dyDescent="0.2">
      <c r="A23" s="21" t="s">
        <v>93</v>
      </c>
      <c r="B23" s="21" t="s">
        <v>92</v>
      </c>
      <c r="C23" s="21" t="s">
        <v>94</v>
      </c>
      <c r="D23" s="24">
        <v>114996</v>
      </c>
      <c r="E23" s="22">
        <v>1092.691992</v>
      </c>
      <c r="F23" s="23">
        <v>1.73558187769922</v>
      </c>
    </row>
    <row r="24" spans="1:6" x14ac:dyDescent="0.2">
      <c r="A24" s="21" t="s">
        <v>111</v>
      </c>
      <c r="B24" s="21" t="s">
        <v>110</v>
      </c>
      <c r="C24" s="21" t="s">
        <v>112</v>
      </c>
      <c r="D24" s="24">
        <v>310302</v>
      </c>
      <c r="E24" s="22">
        <v>1041.3735119999999</v>
      </c>
      <c r="F24" s="23">
        <v>1.6540699561960299</v>
      </c>
    </row>
    <row r="25" spans="1:6" x14ac:dyDescent="0.2">
      <c r="A25" s="21" t="s">
        <v>239</v>
      </c>
      <c r="B25" s="21" t="s">
        <v>238</v>
      </c>
      <c r="C25" s="21" t="s">
        <v>148</v>
      </c>
      <c r="D25" s="24">
        <v>27250</v>
      </c>
      <c r="E25" s="22">
        <v>987.649</v>
      </c>
      <c r="F25" s="23">
        <v>1.568736403742</v>
      </c>
    </row>
    <row r="26" spans="1:6" x14ac:dyDescent="0.2">
      <c r="A26" s="21" t="s">
        <v>143</v>
      </c>
      <c r="B26" s="21" t="s">
        <v>142</v>
      </c>
      <c r="C26" s="21" t="s">
        <v>94</v>
      </c>
      <c r="D26" s="24">
        <v>8680</v>
      </c>
      <c r="E26" s="22">
        <v>979.82878000000005</v>
      </c>
      <c r="F26" s="23">
        <v>1.55631512472559</v>
      </c>
    </row>
    <row r="27" spans="1:6" x14ac:dyDescent="0.2">
      <c r="A27" s="21" t="s">
        <v>291</v>
      </c>
      <c r="B27" s="21" t="s">
        <v>290</v>
      </c>
      <c r="C27" s="21" t="s">
        <v>112</v>
      </c>
      <c r="D27" s="24">
        <v>297628</v>
      </c>
      <c r="E27" s="22">
        <v>841.84079799999995</v>
      </c>
      <c r="F27" s="23">
        <v>1.3371413386515001</v>
      </c>
    </row>
    <row r="28" spans="1:6" x14ac:dyDescent="0.2">
      <c r="A28" s="21" t="s">
        <v>223</v>
      </c>
      <c r="B28" s="21" t="s">
        <v>222</v>
      </c>
      <c r="C28" s="21" t="s">
        <v>148</v>
      </c>
      <c r="D28" s="24">
        <v>29442</v>
      </c>
      <c r="E28" s="22">
        <v>830.82379800000001</v>
      </c>
      <c r="F28" s="23">
        <v>1.31964244080416</v>
      </c>
    </row>
    <row r="29" spans="1:6" x14ac:dyDescent="0.2">
      <c r="A29" s="21" t="s">
        <v>128</v>
      </c>
      <c r="B29" s="21" t="s">
        <v>127</v>
      </c>
      <c r="C29" s="21" t="s">
        <v>129</v>
      </c>
      <c r="D29" s="24">
        <v>530056</v>
      </c>
      <c r="E29" s="22">
        <v>746.58387600000003</v>
      </c>
      <c r="F29" s="23">
        <v>1.185839609748</v>
      </c>
    </row>
    <row r="30" spans="1:6" x14ac:dyDescent="0.2">
      <c r="A30" s="21" t="s">
        <v>172</v>
      </c>
      <c r="B30" s="21" t="s">
        <v>171</v>
      </c>
      <c r="C30" s="21" t="s">
        <v>166</v>
      </c>
      <c r="D30" s="24">
        <v>7541</v>
      </c>
      <c r="E30" s="22">
        <v>745.98588400000006</v>
      </c>
      <c r="F30" s="23">
        <v>1.18488978666353</v>
      </c>
    </row>
    <row r="31" spans="1:6" x14ac:dyDescent="0.2">
      <c r="A31" s="21" t="s">
        <v>752</v>
      </c>
      <c r="B31" s="21" t="s">
        <v>751</v>
      </c>
      <c r="C31" s="21" t="s">
        <v>753</v>
      </c>
      <c r="D31" s="24">
        <v>21590</v>
      </c>
      <c r="E31" s="22">
        <v>709.31786</v>
      </c>
      <c r="F31" s="23">
        <v>1.1266479779824301</v>
      </c>
    </row>
    <row r="32" spans="1:6" x14ac:dyDescent="0.2">
      <c r="A32" s="21" t="s">
        <v>755</v>
      </c>
      <c r="B32" s="21" t="s">
        <v>754</v>
      </c>
      <c r="C32" s="21" t="s">
        <v>671</v>
      </c>
      <c r="D32" s="24">
        <v>52197</v>
      </c>
      <c r="E32" s="22">
        <v>689.26138500000002</v>
      </c>
      <c r="F32" s="23">
        <v>1.09479119235996</v>
      </c>
    </row>
    <row r="33" spans="1:6" x14ac:dyDescent="0.2">
      <c r="A33" s="21" t="s">
        <v>131</v>
      </c>
      <c r="B33" s="21" t="s">
        <v>130</v>
      </c>
      <c r="C33" s="21" t="s">
        <v>132</v>
      </c>
      <c r="D33" s="24">
        <v>254694</v>
      </c>
      <c r="E33" s="22">
        <v>673.92032400000005</v>
      </c>
      <c r="F33" s="23">
        <v>1.07042415420904</v>
      </c>
    </row>
    <row r="34" spans="1:6" x14ac:dyDescent="0.2">
      <c r="A34" s="21" t="s">
        <v>284</v>
      </c>
      <c r="B34" s="21" t="s">
        <v>283</v>
      </c>
      <c r="C34" s="21" t="s">
        <v>285</v>
      </c>
      <c r="D34" s="24">
        <v>148916</v>
      </c>
      <c r="E34" s="22">
        <v>650.31617200000005</v>
      </c>
      <c r="F34" s="23">
        <v>1.0329324010438301</v>
      </c>
    </row>
    <row r="35" spans="1:6" x14ac:dyDescent="0.2">
      <c r="A35" s="21" t="s">
        <v>117</v>
      </c>
      <c r="B35" s="21" t="s">
        <v>116</v>
      </c>
      <c r="C35" s="21" t="s">
        <v>77</v>
      </c>
      <c r="D35" s="24">
        <v>42622</v>
      </c>
      <c r="E35" s="22">
        <v>628.63187800000003</v>
      </c>
      <c r="F35" s="23">
        <v>0.99849006233114901</v>
      </c>
    </row>
    <row r="36" spans="1:6" x14ac:dyDescent="0.2">
      <c r="A36" s="21" t="s">
        <v>757</v>
      </c>
      <c r="B36" s="21" t="s">
        <v>756</v>
      </c>
      <c r="C36" s="21" t="s">
        <v>351</v>
      </c>
      <c r="D36" s="24">
        <v>23290</v>
      </c>
      <c r="E36" s="22">
        <v>604.65498000000002</v>
      </c>
      <c r="F36" s="23">
        <v>0.96040625650396805</v>
      </c>
    </row>
    <row r="37" spans="1:6" x14ac:dyDescent="0.2">
      <c r="A37" s="21" t="s">
        <v>251</v>
      </c>
      <c r="B37" s="21" t="s">
        <v>250</v>
      </c>
      <c r="C37" s="21" t="s">
        <v>94</v>
      </c>
      <c r="D37" s="24">
        <v>7391</v>
      </c>
      <c r="E37" s="22">
        <v>584.58005849999995</v>
      </c>
      <c r="F37" s="23">
        <v>0.92852017130637998</v>
      </c>
    </row>
    <row r="38" spans="1:6" x14ac:dyDescent="0.2">
      <c r="A38" s="21" t="s">
        <v>759</v>
      </c>
      <c r="B38" s="21" t="s">
        <v>758</v>
      </c>
      <c r="C38" s="21" t="s">
        <v>163</v>
      </c>
      <c r="D38" s="24">
        <v>35427</v>
      </c>
      <c r="E38" s="22">
        <v>564.63552600000003</v>
      </c>
      <c r="F38" s="23">
        <v>0.89684119002014895</v>
      </c>
    </row>
    <row r="39" spans="1:6" x14ac:dyDescent="0.2">
      <c r="A39" s="21" t="s">
        <v>289</v>
      </c>
      <c r="B39" s="21" t="s">
        <v>288</v>
      </c>
      <c r="C39" s="21" t="s">
        <v>166</v>
      </c>
      <c r="D39" s="24">
        <v>24081</v>
      </c>
      <c r="E39" s="22">
        <v>527.71103400000004</v>
      </c>
      <c r="F39" s="23">
        <v>0.83819201932278597</v>
      </c>
    </row>
    <row r="40" spans="1:6" x14ac:dyDescent="0.2">
      <c r="A40" s="21" t="s">
        <v>145</v>
      </c>
      <c r="B40" s="21" t="s">
        <v>144</v>
      </c>
      <c r="C40" s="21" t="s">
        <v>82</v>
      </c>
      <c r="D40" s="24">
        <v>40773</v>
      </c>
      <c r="E40" s="22">
        <v>519.38686050000001</v>
      </c>
      <c r="F40" s="23">
        <v>0.82497028366516401</v>
      </c>
    </row>
    <row r="41" spans="1:6" x14ac:dyDescent="0.2">
      <c r="A41" s="21" t="s">
        <v>214</v>
      </c>
      <c r="B41" s="21" t="s">
        <v>213</v>
      </c>
      <c r="C41" s="21" t="s">
        <v>88</v>
      </c>
      <c r="D41" s="24">
        <v>7951</v>
      </c>
      <c r="E41" s="22">
        <v>510.79211750000002</v>
      </c>
      <c r="F41" s="23">
        <v>0.81131878781501199</v>
      </c>
    </row>
    <row r="42" spans="1:6" x14ac:dyDescent="0.2">
      <c r="A42" s="21" t="s">
        <v>317</v>
      </c>
      <c r="B42" s="21" t="s">
        <v>316</v>
      </c>
      <c r="C42" s="21" t="s">
        <v>88</v>
      </c>
      <c r="D42" s="24">
        <v>34270</v>
      </c>
      <c r="E42" s="22">
        <v>507.315945</v>
      </c>
      <c r="F42" s="23">
        <v>0.80579739474273904</v>
      </c>
    </row>
    <row r="43" spans="1:6" x14ac:dyDescent="0.2">
      <c r="A43" s="21" t="s">
        <v>761</v>
      </c>
      <c r="B43" s="21" t="s">
        <v>760</v>
      </c>
      <c r="C43" s="21" t="s">
        <v>129</v>
      </c>
      <c r="D43" s="24">
        <v>60689</v>
      </c>
      <c r="E43" s="22">
        <v>485.57268900000003</v>
      </c>
      <c r="F43" s="23">
        <v>0.77126140349171601</v>
      </c>
    </row>
    <row r="44" spans="1:6" x14ac:dyDescent="0.2">
      <c r="A44" s="21" t="s">
        <v>309</v>
      </c>
      <c r="B44" s="21" t="s">
        <v>308</v>
      </c>
      <c r="C44" s="21" t="s">
        <v>310</v>
      </c>
      <c r="D44" s="24">
        <v>95394</v>
      </c>
      <c r="E44" s="22">
        <v>480.64266900000001</v>
      </c>
      <c r="F44" s="23">
        <v>0.76343078568602196</v>
      </c>
    </row>
    <row r="45" spans="1:6" x14ac:dyDescent="0.2">
      <c r="A45" s="21" t="s">
        <v>763</v>
      </c>
      <c r="B45" s="21" t="s">
        <v>762</v>
      </c>
      <c r="C45" s="21" t="s">
        <v>82</v>
      </c>
      <c r="D45" s="24">
        <v>92076</v>
      </c>
      <c r="E45" s="22">
        <v>477.50613600000003</v>
      </c>
      <c r="F45" s="23">
        <v>0.75844886042852899</v>
      </c>
    </row>
    <row r="46" spans="1:6" x14ac:dyDescent="0.2">
      <c r="A46" s="21" t="s">
        <v>691</v>
      </c>
      <c r="B46" s="21" t="s">
        <v>690</v>
      </c>
      <c r="C46" s="21" t="s">
        <v>135</v>
      </c>
      <c r="D46" s="24">
        <v>39436</v>
      </c>
      <c r="E46" s="22">
        <v>469.30811799999998</v>
      </c>
      <c r="F46" s="23">
        <v>0.74542750438490202</v>
      </c>
    </row>
    <row r="47" spans="1:6" x14ac:dyDescent="0.2">
      <c r="A47" s="21" t="s">
        <v>664</v>
      </c>
      <c r="B47" s="21" t="s">
        <v>663</v>
      </c>
      <c r="C47" s="21" t="s">
        <v>151</v>
      </c>
      <c r="D47" s="24">
        <v>29419</v>
      </c>
      <c r="E47" s="22">
        <v>456.74468450000001</v>
      </c>
      <c r="F47" s="23">
        <v>0.725472322445325</v>
      </c>
    </row>
    <row r="48" spans="1:6" x14ac:dyDescent="0.2">
      <c r="A48" s="21" t="s">
        <v>241</v>
      </c>
      <c r="B48" s="21" t="s">
        <v>240</v>
      </c>
      <c r="C48" s="21" t="s">
        <v>151</v>
      </c>
      <c r="D48" s="24">
        <v>70205</v>
      </c>
      <c r="E48" s="22">
        <v>408.59309999999999</v>
      </c>
      <c r="F48" s="23">
        <v>0.64899055260299299</v>
      </c>
    </row>
    <row r="49" spans="1:9" x14ac:dyDescent="0.2">
      <c r="A49" s="21" t="s">
        <v>668</v>
      </c>
      <c r="B49" s="21" t="s">
        <v>667</v>
      </c>
      <c r="C49" s="21" t="s">
        <v>180</v>
      </c>
      <c r="D49" s="24">
        <v>6573</v>
      </c>
      <c r="E49" s="22">
        <v>401.05816800000002</v>
      </c>
      <c r="F49" s="23">
        <v>0.63702241196991305</v>
      </c>
    </row>
    <row r="50" spans="1:9" x14ac:dyDescent="0.2">
      <c r="A50" s="21" t="s">
        <v>765</v>
      </c>
      <c r="B50" s="21" t="s">
        <v>764</v>
      </c>
      <c r="C50" s="21" t="s">
        <v>351</v>
      </c>
      <c r="D50" s="24">
        <v>7708</v>
      </c>
      <c r="E50" s="22">
        <v>382.71761600000002</v>
      </c>
      <c r="F50" s="23">
        <v>0.60789111979311505</v>
      </c>
    </row>
    <row r="51" spans="1:9" x14ac:dyDescent="0.2">
      <c r="A51" s="21" t="s">
        <v>237</v>
      </c>
      <c r="B51" s="21" t="s">
        <v>236</v>
      </c>
      <c r="C51" s="21" t="s">
        <v>91</v>
      </c>
      <c r="D51" s="24">
        <v>62334</v>
      </c>
      <c r="E51" s="22">
        <v>376.40385900000001</v>
      </c>
      <c r="F51" s="23">
        <v>0.59786263755875702</v>
      </c>
    </row>
    <row r="52" spans="1:9" x14ac:dyDescent="0.2">
      <c r="A52" s="21" t="s">
        <v>767</v>
      </c>
      <c r="B52" s="21" t="s">
        <v>766</v>
      </c>
      <c r="C52" s="21" t="s">
        <v>94</v>
      </c>
      <c r="D52" s="24">
        <v>8484</v>
      </c>
      <c r="E52" s="22">
        <v>375.54426000000001</v>
      </c>
      <c r="F52" s="23">
        <v>0.59649728990597795</v>
      </c>
    </row>
    <row r="53" spans="1:9" x14ac:dyDescent="0.2">
      <c r="A53" s="21" t="s">
        <v>675</v>
      </c>
      <c r="B53" s="21" t="s">
        <v>674</v>
      </c>
      <c r="C53" s="21" t="s">
        <v>94</v>
      </c>
      <c r="D53" s="24">
        <v>8939</v>
      </c>
      <c r="E53" s="22">
        <v>339.002636</v>
      </c>
      <c r="F53" s="23">
        <v>0.53845624919145996</v>
      </c>
    </row>
    <row r="54" spans="1:9" x14ac:dyDescent="0.2">
      <c r="A54" s="21" t="s">
        <v>769</v>
      </c>
      <c r="B54" s="21" t="s">
        <v>768</v>
      </c>
      <c r="C54" s="21" t="s">
        <v>82</v>
      </c>
      <c r="D54" s="24">
        <v>5990</v>
      </c>
      <c r="E54" s="22">
        <v>317.520915</v>
      </c>
      <c r="F54" s="23">
        <v>0.50433566814725495</v>
      </c>
    </row>
    <row r="55" spans="1:9" x14ac:dyDescent="0.2">
      <c r="A55" s="21" t="s">
        <v>771</v>
      </c>
      <c r="B55" s="21" t="s">
        <v>770</v>
      </c>
      <c r="C55" s="21" t="s">
        <v>88</v>
      </c>
      <c r="D55" s="24">
        <v>8321</v>
      </c>
      <c r="E55" s="22">
        <v>290.30304799999999</v>
      </c>
      <c r="F55" s="23">
        <v>0.461104055706896</v>
      </c>
    </row>
    <row r="56" spans="1:9" x14ac:dyDescent="0.2">
      <c r="A56" s="21" t="s">
        <v>773</v>
      </c>
      <c r="B56" s="21" t="s">
        <v>772</v>
      </c>
      <c r="C56" s="21" t="s">
        <v>305</v>
      </c>
      <c r="D56" s="24">
        <v>32843</v>
      </c>
      <c r="E56" s="22">
        <v>154.26357100000001</v>
      </c>
      <c r="F56" s="23">
        <v>0.24502518566711201</v>
      </c>
    </row>
    <row r="57" spans="1:9" x14ac:dyDescent="0.2">
      <c r="A57" s="20" t="s">
        <v>29</v>
      </c>
      <c r="B57" s="20"/>
      <c r="C57" s="20"/>
      <c r="D57" s="20"/>
      <c r="E57" s="25">
        <f>SUM(E7:E56)</f>
        <v>62851.775668000017</v>
      </c>
      <c r="F57" s="26">
        <f>SUM(F7:F56)</f>
        <v>99.830879725709281</v>
      </c>
      <c r="G57" s="14"/>
      <c r="H57" s="14"/>
      <c r="I57" s="14"/>
    </row>
    <row r="58" spans="1:9" x14ac:dyDescent="0.2">
      <c r="A58" s="21"/>
      <c r="B58" s="21"/>
      <c r="C58" s="21"/>
      <c r="D58" s="21"/>
      <c r="E58" s="22"/>
      <c r="F58" s="23"/>
    </row>
    <row r="59" spans="1:9" x14ac:dyDescent="0.2">
      <c r="A59" s="20" t="s">
        <v>35</v>
      </c>
      <c r="B59" s="20"/>
      <c r="C59" s="20"/>
      <c r="D59" s="20"/>
      <c r="E59" s="25">
        <f>E57</f>
        <v>62851.775668000017</v>
      </c>
      <c r="F59" s="26">
        <f>F57</f>
        <v>99.830879725709281</v>
      </c>
      <c r="G59" s="14"/>
      <c r="H59" s="14"/>
      <c r="I59" s="14"/>
    </row>
    <row r="60" spans="1:9" x14ac:dyDescent="0.2">
      <c r="A60" s="20"/>
      <c r="B60" s="20"/>
      <c r="C60" s="20"/>
      <c r="D60" s="20"/>
      <c r="E60" s="25"/>
      <c r="F60" s="26"/>
      <c r="G60" s="14"/>
      <c r="H60" s="14"/>
      <c r="I60" s="14"/>
    </row>
    <row r="61" spans="1:9" x14ac:dyDescent="0.2">
      <c r="A61" s="20" t="s">
        <v>37</v>
      </c>
      <c r="B61" s="20"/>
      <c r="C61" s="20"/>
      <c r="D61" s="20"/>
      <c r="E61" s="25">
        <f>E63-(E57)</f>
        <v>106.47516649998579</v>
      </c>
      <c r="F61" s="26">
        <f>F63-(F57)</f>
        <v>0.16912027429071941</v>
      </c>
      <c r="G61" s="14"/>
      <c r="H61" s="14"/>
      <c r="I61" s="14"/>
    </row>
    <row r="62" spans="1:9" x14ac:dyDescent="0.2">
      <c r="A62" s="20"/>
      <c r="B62" s="20"/>
      <c r="C62" s="20"/>
      <c r="D62" s="20"/>
      <c r="E62" s="25"/>
      <c r="F62" s="26"/>
      <c r="G62" s="14"/>
      <c r="H62" s="14"/>
      <c r="I62" s="14"/>
    </row>
    <row r="63" spans="1:9" x14ac:dyDescent="0.2">
      <c r="A63" s="27" t="s">
        <v>36</v>
      </c>
      <c r="B63" s="27"/>
      <c r="C63" s="27"/>
      <c r="D63" s="27"/>
      <c r="E63" s="28">
        <v>62958.250834500002</v>
      </c>
      <c r="F63" s="29">
        <v>100</v>
      </c>
      <c r="G63" s="14"/>
      <c r="H63" s="14"/>
      <c r="I63" s="14"/>
    </row>
    <row r="65" spans="1:4" x14ac:dyDescent="0.2">
      <c r="A65" s="14" t="s">
        <v>40</v>
      </c>
    </row>
    <row r="66" spans="1:4" x14ac:dyDescent="0.2">
      <c r="A66" s="14" t="s">
        <v>41</v>
      </c>
    </row>
    <row r="67" spans="1:4" x14ac:dyDescent="0.2">
      <c r="A67" s="14" t="s">
        <v>42</v>
      </c>
      <c r="B67" s="14"/>
      <c r="C67" s="30" t="s">
        <v>44</v>
      </c>
      <c r="D67" s="14" t="s">
        <v>43</v>
      </c>
    </row>
    <row r="68" spans="1:4" x14ac:dyDescent="0.2">
      <c r="A68" s="7" t="s">
        <v>64</v>
      </c>
      <c r="C68" s="31">
        <v>153.73609999999999</v>
      </c>
      <c r="D68" s="31">
        <v>175.39269999999999</v>
      </c>
    </row>
    <row r="69" spans="1:4" x14ac:dyDescent="0.2">
      <c r="A69" s="7" t="s">
        <v>70</v>
      </c>
      <c r="C69" s="31">
        <v>153.73609999999999</v>
      </c>
      <c r="D69" s="31">
        <v>175.39269999999999</v>
      </c>
    </row>
    <row r="70" spans="1:4" x14ac:dyDescent="0.2">
      <c r="A70" s="7" t="s">
        <v>65</v>
      </c>
      <c r="C70" s="31">
        <v>160.36529999999999</v>
      </c>
      <c r="D70" s="31">
        <v>183.2978</v>
      </c>
    </row>
    <row r="71" spans="1:4" x14ac:dyDescent="0.2">
      <c r="A71" s="7" t="s">
        <v>71</v>
      </c>
      <c r="C71" s="31">
        <v>160.36529999999999</v>
      </c>
      <c r="D71" s="31">
        <v>183.2978</v>
      </c>
    </row>
    <row r="73" spans="1:4" x14ac:dyDescent="0.2">
      <c r="A73" s="7" t="s">
        <v>49</v>
      </c>
    </row>
    <row r="75" spans="1:4" x14ac:dyDescent="0.2">
      <c r="A75" s="14" t="s">
        <v>45</v>
      </c>
      <c r="D75" s="30" t="s">
        <v>51</v>
      </c>
    </row>
    <row r="77" spans="1:4" x14ac:dyDescent="0.2">
      <c r="A77" s="14" t="s">
        <v>276</v>
      </c>
      <c r="D77" s="49">
        <v>1.21E-2</v>
      </c>
    </row>
    <row r="79" spans="1:4" x14ac:dyDescent="0.2">
      <c r="A79" s="95" t="s">
        <v>823</v>
      </c>
      <c r="B79" s="95"/>
      <c r="C79" s="95"/>
      <c r="D79" s="30" t="s">
        <v>51</v>
      </c>
    </row>
    <row r="81" spans="1:1" x14ac:dyDescent="0.2">
      <c r="A81" s="14" t="s">
        <v>801</v>
      </c>
    </row>
    <row r="82" spans="1:1" x14ac:dyDescent="0.2">
      <c r="A82" s="14"/>
    </row>
    <row r="83" spans="1:1" x14ac:dyDescent="0.2">
      <c r="A83" s="53" t="s">
        <v>796</v>
      </c>
    </row>
    <row r="84" spans="1:1" x14ac:dyDescent="0.2">
      <c r="A84" s="54"/>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3" t="s">
        <v>814</v>
      </c>
    </row>
    <row r="98" spans="1:1" x14ac:dyDescent="0.2">
      <c r="A98" s="55"/>
    </row>
    <row r="99" spans="1:1" x14ac:dyDescent="0.2">
      <c r="A99" s="53" t="s">
        <v>797</v>
      </c>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4" spans="1:1" x14ac:dyDescent="0.2">
      <c r="A114" s="14" t="s">
        <v>815</v>
      </c>
    </row>
  </sheetData>
  <mergeCells count="2">
    <mergeCell ref="A1:F1"/>
    <mergeCell ref="A79:C79"/>
  </mergeCells>
  <conditionalFormatting sqref="F2:F3 F217:F65536">
    <cfRule type="cellIs" dxfId="31" priority="2" stopIfTrue="1" operator="between">
      <formula>0.009</formula>
      <formula>-0.009</formula>
    </cfRule>
  </conditionalFormatting>
  <conditionalFormatting sqref="F5:F116">
    <cfRule type="cellIs" dxfId="30"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4"/>
  <sheetViews>
    <sheetView workbookViewId="0">
      <selection sqref="A1:F1"/>
    </sheetView>
  </sheetViews>
  <sheetFormatPr defaultColWidth="9.140625" defaultRowHeight="11.25" x14ac:dyDescent="0.2"/>
  <cols>
    <col min="1" max="1" width="38.7109375" style="7" bestFit="1" customWidth="1"/>
    <col min="2" max="2" width="34.85546875" style="7" customWidth="1"/>
    <col min="3" max="3" width="25.5703125" style="7" bestFit="1" customWidth="1"/>
    <col min="4" max="4" width="15.28515625" style="7" bestFit="1" customWidth="1"/>
    <col min="5" max="5" width="23" style="10" customWidth="1"/>
    <col min="6" max="6" width="14.7109375" style="11" bestFit="1" customWidth="1"/>
    <col min="7" max="16384" width="9.140625" style="7"/>
  </cols>
  <sheetData>
    <row r="1" spans="1:6" s="1" customFormat="1" ht="15" x14ac:dyDescent="0.2">
      <c r="A1" s="88" t="s">
        <v>833</v>
      </c>
      <c r="B1" s="89"/>
      <c r="C1" s="89"/>
      <c r="D1" s="89"/>
      <c r="E1" s="89"/>
      <c r="F1" s="89"/>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327</v>
      </c>
      <c r="D4" s="13" t="s">
        <v>1</v>
      </c>
      <c r="E4" s="50" t="s">
        <v>6</v>
      </c>
      <c r="F4" s="12" t="s">
        <v>3</v>
      </c>
    </row>
    <row r="5" spans="1:6" x14ac:dyDescent="0.2">
      <c r="A5" s="16" t="s">
        <v>74</v>
      </c>
      <c r="B5" s="17"/>
      <c r="C5" s="17"/>
      <c r="D5" s="17"/>
      <c r="E5" s="18"/>
      <c r="F5" s="19"/>
    </row>
    <row r="6" spans="1:6" x14ac:dyDescent="0.2">
      <c r="A6" s="20" t="s">
        <v>61</v>
      </c>
      <c r="B6" s="21"/>
      <c r="C6" s="21"/>
      <c r="D6" s="21"/>
      <c r="E6" s="22"/>
      <c r="F6" s="23"/>
    </row>
    <row r="7" spans="1:6" x14ac:dyDescent="0.2">
      <c r="A7" s="21" t="s">
        <v>76</v>
      </c>
      <c r="B7" s="21" t="s">
        <v>75</v>
      </c>
      <c r="C7" s="21" t="s">
        <v>77</v>
      </c>
      <c r="D7" s="24">
        <v>4600000</v>
      </c>
      <c r="E7" s="22">
        <v>48401.2</v>
      </c>
      <c r="F7" s="23">
        <v>7.8773880877587104</v>
      </c>
    </row>
    <row r="8" spans="1:6" x14ac:dyDescent="0.2">
      <c r="A8" s="21" t="s">
        <v>79</v>
      </c>
      <c r="B8" s="21" t="s">
        <v>78</v>
      </c>
      <c r="C8" s="21" t="s">
        <v>77</v>
      </c>
      <c r="D8" s="24">
        <v>2700000</v>
      </c>
      <c r="E8" s="22">
        <v>37891.800000000003</v>
      </c>
      <c r="F8" s="23">
        <v>6.1669630906617003</v>
      </c>
    </row>
    <row r="9" spans="1:6" x14ac:dyDescent="0.2">
      <c r="A9" s="21" t="s">
        <v>81</v>
      </c>
      <c r="B9" s="21" t="s">
        <v>80</v>
      </c>
      <c r="C9" s="21" t="s">
        <v>82</v>
      </c>
      <c r="D9" s="24">
        <v>2084000</v>
      </c>
      <c r="E9" s="22">
        <v>34884.076000000001</v>
      </c>
      <c r="F9" s="23">
        <v>5.6774502436896102</v>
      </c>
    </row>
    <row r="10" spans="1:6" x14ac:dyDescent="0.2">
      <c r="A10" s="21" t="s">
        <v>84</v>
      </c>
      <c r="B10" s="21" t="s">
        <v>83</v>
      </c>
      <c r="C10" s="21" t="s">
        <v>85</v>
      </c>
      <c r="D10" s="24">
        <v>964705</v>
      </c>
      <c r="E10" s="22">
        <v>33548.098729999998</v>
      </c>
      <c r="F10" s="23">
        <v>5.4600173818552999</v>
      </c>
    </row>
    <row r="11" spans="1:6" x14ac:dyDescent="0.2">
      <c r="A11" s="21" t="s">
        <v>105</v>
      </c>
      <c r="B11" s="21" t="s">
        <v>104</v>
      </c>
      <c r="C11" s="21" t="s">
        <v>106</v>
      </c>
      <c r="D11" s="24">
        <v>2700000</v>
      </c>
      <c r="E11" s="22">
        <v>30330.45</v>
      </c>
      <c r="F11" s="23">
        <v>4.93633888263847</v>
      </c>
    </row>
    <row r="12" spans="1:6" x14ac:dyDescent="0.2">
      <c r="A12" s="21" t="s">
        <v>96</v>
      </c>
      <c r="B12" s="21" t="s">
        <v>95</v>
      </c>
      <c r="C12" s="21" t="s">
        <v>77</v>
      </c>
      <c r="D12" s="24">
        <v>2424362</v>
      </c>
      <c r="E12" s="22">
        <v>26064.315859999999</v>
      </c>
      <c r="F12" s="23">
        <v>4.2420173729400199</v>
      </c>
    </row>
    <row r="13" spans="1:6" x14ac:dyDescent="0.2">
      <c r="A13" s="21" t="s">
        <v>98</v>
      </c>
      <c r="B13" s="21" t="s">
        <v>97</v>
      </c>
      <c r="C13" s="21" t="s">
        <v>82</v>
      </c>
      <c r="D13" s="24">
        <v>1491000</v>
      </c>
      <c r="E13" s="22">
        <v>24808.003499999999</v>
      </c>
      <c r="F13" s="23">
        <v>4.0375501279302197</v>
      </c>
    </row>
    <row r="14" spans="1:6" x14ac:dyDescent="0.2">
      <c r="A14" s="21" t="s">
        <v>100</v>
      </c>
      <c r="B14" s="21" t="s">
        <v>99</v>
      </c>
      <c r="C14" s="21" t="s">
        <v>77</v>
      </c>
      <c r="D14" s="24">
        <v>3251300</v>
      </c>
      <c r="E14" s="22">
        <v>24322.975299999998</v>
      </c>
      <c r="F14" s="23">
        <v>3.9586108585545201</v>
      </c>
    </row>
    <row r="15" spans="1:6" x14ac:dyDescent="0.2">
      <c r="A15" s="21" t="s">
        <v>111</v>
      </c>
      <c r="B15" s="21" t="s">
        <v>110</v>
      </c>
      <c r="C15" s="21" t="s">
        <v>112</v>
      </c>
      <c r="D15" s="24">
        <v>5867776</v>
      </c>
      <c r="E15" s="22">
        <v>19692.256259999998</v>
      </c>
      <c r="F15" s="23">
        <v>3.2049524574517898</v>
      </c>
    </row>
    <row r="16" spans="1:6" x14ac:dyDescent="0.2">
      <c r="A16" s="21" t="s">
        <v>122</v>
      </c>
      <c r="B16" s="21" t="s">
        <v>121</v>
      </c>
      <c r="C16" s="21" t="s">
        <v>123</v>
      </c>
      <c r="D16" s="24">
        <v>1650000</v>
      </c>
      <c r="E16" s="22">
        <v>19236.525000000001</v>
      </c>
      <c r="F16" s="23">
        <v>3.1307813212249398</v>
      </c>
    </row>
    <row r="17" spans="1:6" x14ac:dyDescent="0.2">
      <c r="A17" s="21" t="s">
        <v>289</v>
      </c>
      <c r="B17" s="21" t="s">
        <v>288</v>
      </c>
      <c r="C17" s="21" t="s">
        <v>166</v>
      </c>
      <c r="D17" s="24">
        <v>800000</v>
      </c>
      <c r="E17" s="22">
        <v>17531.2</v>
      </c>
      <c r="F17" s="23">
        <v>2.8532364082732502</v>
      </c>
    </row>
    <row r="18" spans="1:6" x14ac:dyDescent="0.2">
      <c r="A18" s="21" t="s">
        <v>90</v>
      </c>
      <c r="B18" s="21" t="s">
        <v>89</v>
      </c>
      <c r="C18" s="21" t="s">
        <v>91</v>
      </c>
      <c r="D18" s="24">
        <v>590714</v>
      </c>
      <c r="E18" s="22">
        <v>17258.300220000001</v>
      </c>
      <c r="F18" s="23">
        <v>2.8088214459143899</v>
      </c>
    </row>
    <row r="19" spans="1:6" x14ac:dyDescent="0.2">
      <c r="A19" s="21" t="s">
        <v>114</v>
      </c>
      <c r="B19" s="21" t="s">
        <v>113</v>
      </c>
      <c r="C19" s="21" t="s">
        <v>115</v>
      </c>
      <c r="D19" s="24">
        <v>8000000</v>
      </c>
      <c r="E19" s="22">
        <v>16408</v>
      </c>
      <c r="F19" s="23">
        <v>2.67043345503716</v>
      </c>
    </row>
    <row r="20" spans="1:6" x14ac:dyDescent="0.2">
      <c r="A20" s="21" t="s">
        <v>102</v>
      </c>
      <c r="B20" s="21" t="s">
        <v>101</v>
      </c>
      <c r="C20" s="21" t="s">
        <v>103</v>
      </c>
      <c r="D20" s="24">
        <v>1730030</v>
      </c>
      <c r="E20" s="22">
        <v>15800.36399</v>
      </c>
      <c r="F20" s="23">
        <v>2.5715395295380601</v>
      </c>
    </row>
    <row r="21" spans="1:6" x14ac:dyDescent="0.2">
      <c r="A21" s="21" t="s">
        <v>119</v>
      </c>
      <c r="B21" s="21" t="s">
        <v>118</v>
      </c>
      <c r="C21" s="21" t="s">
        <v>120</v>
      </c>
      <c r="D21" s="24">
        <v>7283000</v>
      </c>
      <c r="E21" s="22">
        <v>13273.2675</v>
      </c>
      <c r="F21" s="23">
        <v>2.1602497312078</v>
      </c>
    </row>
    <row r="22" spans="1:6" x14ac:dyDescent="0.2">
      <c r="A22" s="21" t="s">
        <v>93</v>
      </c>
      <c r="B22" s="21" t="s">
        <v>92</v>
      </c>
      <c r="C22" s="21" t="s">
        <v>94</v>
      </c>
      <c r="D22" s="24">
        <v>1350000</v>
      </c>
      <c r="E22" s="22">
        <v>12827.7</v>
      </c>
      <c r="F22" s="23">
        <v>2.0877327664054302</v>
      </c>
    </row>
    <row r="23" spans="1:6" x14ac:dyDescent="0.2">
      <c r="A23" s="21" t="s">
        <v>282</v>
      </c>
      <c r="B23" s="21" t="s">
        <v>281</v>
      </c>
      <c r="C23" s="21" t="s">
        <v>94</v>
      </c>
      <c r="D23" s="24">
        <v>2000000</v>
      </c>
      <c r="E23" s="22">
        <v>12645</v>
      </c>
      <c r="F23" s="23">
        <v>2.0579979911594899</v>
      </c>
    </row>
    <row r="24" spans="1:6" x14ac:dyDescent="0.2">
      <c r="A24" s="21" t="s">
        <v>108</v>
      </c>
      <c r="B24" s="21" t="s">
        <v>107</v>
      </c>
      <c r="C24" s="21" t="s">
        <v>109</v>
      </c>
      <c r="D24" s="24">
        <v>7500000</v>
      </c>
      <c r="E24" s="22">
        <v>12408.75</v>
      </c>
      <c r="F24" s="23">
        <v>2.01954785075527</v>
      </c>
    </row>
    <row r="25" spans="1:6" x14ac:dyDescent="0.2">
      <c r="A25" s="21" t="s">
        <v>443</v>
      </c>
      <c r="B25" s="21" t="s">
        <v>442</v>
      </c>
      <c r="C25" s="21" t="s">
        <v>148</v>
      </c>
      <c r="D25" s="24">
        <v>3000000</v>
      </c>
      <c r="E25" s="22">
        <v>11905.5</v>
      </c>
      <c r="F25" s="23">
        <v>1.9376429484973801</v>
      </c>
    </row>
    <row r="26" spans="1:6" x14ac:dyDescent="0.2">
      <c r="A26" s="21" t="s">
        <v>243</v>
      </c>
      <c r="B26" s="21" t="s">
        <v>242</v>
      </c>
      <c r="C26" s="21" t="s">
        <v>91</v>
      </c>
      <c r="D26" s="24">
        <v>6000000</v>
      </c>
      <c r="E26" s="22">
        <v>9933</v>
      </c>
      <c r="F26" s="23">
        <v>1.6166147921065399</v>
      </c>
    </row>
    <row r="27" spans="1:6" x14ac:dyDescent="0.2">
      <c r="A27" s="21" t="s">
        <v>145</v>
      </c>
      <c r="B27" s="21" t="s">
        <v>144</v>
      </c>
      <c r="C27" s="21" t="s">
        <v>82</v>
      </c>
      <c r="D27" s="24">
        <v>740000</v>
      </c>
      <c r="E27" s="22">
        <v>9426.49</v>
      </c>
      <c r="F27" s="23">
        <v>1.53417931859905</v>
      </c>
    </row>
    <row r="28" spans="1:6" x14ac:dyDescent="0.2">
      <c r="A28" s="21" t="s">
        <v>134</v>
      </c>
      <c r="B28" s="21" t="s">
        <v>133</v>
      </c>
      <c r="C28" s="21" t="s">
        <v>135</v>
      </c>
      <c r="D28" s="24">
        <v>1800000</v>
      </c>
      <c r="E28" s="22">
        <v>9406.7999999999993</v>
      </c>
      <c r="F28" s="23">
        <v>1.5309747333522401</v>
      </c>
    </row>
    <row r="29" spans="1:6" x14ac:dyDescent="0.2">
      <c r="A29" s="21" t="s">
        <v>184</v>
      </c>
      <c r="B29" s="21" t="s">
        <v>183</v>
      </c>
      <c r="C29" s="21" t="s">
        <v>185</v>
      </c>
      <c r="D29" s="24">
        <v>1973096</v>
      </c>
      <c r="E29" s="22">
        <v>9116.6900679999999</v>
      </c>
      <c r="F29" s="23">
        <v>1.48375878576257</v>
      </c>
    </row>
    <row r="30" spans="1:6" x14ac:dyDescent="0.2">
      <c r="A30" s="21" t="s">
        <v>606</v>
      </c>
      <c r="B30" s="21" t="s">
        <v>605</v>
      </c>
      <c r="C30" s="21" t="s">
        <v>123</v>
      </c>
      <c r="D30" s="24">
        <v>530000</v>
      </c>
      <c r="E30" s="22">
        <v>8995.16</v>
      </c>
      <c r="F30" s="23">
        <v>1.46397953421575</v>
      </c>
    </row>
    <row r="31" spans="1:6" x14ac:dyDescent="0.2">
      <c r="A31" s="21" t="s">
        <v>229</v>
      </c>
      <c r="B31" s="21" t="s">
        <v>228</v>
      </c>
      <c r="C31" s="21" t="s">
        <v>88</v>
      </c>
      <c r="D31" s="24">
        <v>520000</v>
      </c>
      <c r="E31" s="22">
        <v>8429.4599999999991</v>
      </c>
      <c r="F31" s="23">
        <v>1.3719107747377901</v>
      </c>
    </row>
    <row r="32" spans="1:6" x14ac:dyDescent="0.2">
      <c r="A32" s="21" t="s">
        <v>247</v>
      </c>
      <c r="B32" s="21" t="s">
        <v>246</v>
      </c>
      <c r="C32" s="21" t="s">
        <v>166</v>
      </c>
      <c r="D32" s="24">
        <v>300000</v>
      </c>
      <c r="E32" s="22">
        <v>7887.9</v>
      </c>
      <c r="F32" s="23">
        <v>1.2837708465375199</v>
      </c>
    </row>
    <row r="33" spans="1:6" x14ac:dyDescent="0.2">
      <c r="A33" s="21" t="s">
        <v>170</v>
      </c>
      <c r="B33" s="21" t="s">
        <v>169</v>
      </c>
      <c r="C33" s="21" t="s">
        <v>148</v>
      </c>
      <c r="D33" s="24">
        <v>700000</v>
      </c>
      <c r="E33" s="22">
        <v>7763.7</v>
      </c>
      <c r="F33" s="23">
        <v>1.2635570584393001</v>
      </c>
    </row>
    <row r="34" spans="1:6" x14ac:dyDescent="0.2">
      <c r="A34" s="21" t="s">
        <v>150</v>
      </c>
      <c r="B34" s="21" t="s">
        <v>149</v>
      </c>
      <c r="C34" s="21" t="s">
        <v>151</v>
      </c>
      <c r="D34" s="24">
        <v>1350000</v>
      </c>
      <c r="E34" s="22">
        <v>7190.7749999999996</v>
      </c>
      <c r="F34" s="23">
        <v>1.17031241636061</v>
      </c>
    </row>
    <row r="35" spans="1:6" x14ac:dyDescent="0.2">
      <c r="A35" s="21" t="s">
        <v>156</v>
      </c>
      <c r="B35" s="21" t="s">
        <v>155</v>
      </c>
      <c r="C35" s="21" t="s">
        <v>115</v>
      </c>
      <c r="D35" s="24">
        <v>230000</v>
      </c>
      <c r="E35" s="22">
        <v>7093.3149999999996</v>
      </c>
      <c r="F35" s="23">
        <v>1.15445061452444</v>
      </c>
    </row>
    <row r="36" spans="1:6" x14ac:dyDescent="0.2">
      <c r="A36" s="21" t="s">
        <v>249</v>
      </c>
      <c r="B36" s="21" t="s">
        <v>248</v>
      </c>
      <c r="C36" s="21" t="s">
        <v>166</v>
      </c>
      <c r="D36" s="24">
        <v>750000</v>
      </c>
      <c r="E36" s="22">
        <v>6891.75</v>
      </c>
      <c r="F36" s="23">
        <v>1.1216455243632599</v>
      </c>
    </row>
    <row r="37" spans="1:6" x14ac:dyDescent="0.2">
      <c r="A37" s="21" t="s">
        <v>117</v>
      </c>
      <c r="B37" s="21" t="s">
        <v>116</v>
      </c>
      <c r="C37" s="21" t="s">
        <v>77</v>
      </c>
      <c r="D37" s="24">
        <v>450000</v>
      </c>
      <c r="E37" s="22">
        <v>6637.05</v>
      </c>
      <c r="F37" s="23">
        <v>1.08019261108937</v>
      </c>
    </row>
    <row r="38" spans="1:6" x14ac:dyDescent="0.2">
      <c r="A38" s="21" t="s">
        <v>87</v>
      </c>
      <c r="B38" s="21" t="s">
        <v>86</v>
      </c>
      <c r="C38" s="21" t="s">
        <v>88</v>
      </c>
      <c r="D38" s="24">
        <v>396564</v>
      </c>
      <c r="E38" s="22">
        <v>6257.5816379999997</v>
      </c>
      <c r="F38" s="23">
        <v>1.0184334077121799</v>
      </c>
    </row>
    <row r="39" spans="1:6" x14ac:dyDescent="0.2">
      <c r="A39" s="21" t="s">
        <v>596</v>
      </c>
      <c r="B39" s="21" t="s">
        <v>595</v>
      </c>
      <c r="C39" s="21" t="s">
        <v>472</v>
      </c>
      <c r="D39" s="24">
        <v>18103</v>
      </c>
      <c r="E39" s="22">
        <v>6211.0578370000003</v>
      </c>
      <c r="F39" s="23">
        <v>1.0108615699107499</v>
      </c>
    </row>
    <row r="40" spans="1:6" x14ac:dyDescent="0.2">
      <c r="A40" s="21" t="s">
        <v>158</v>
      </c>
      <c r="B40" s="21" t="s">
        <v>157</v>
      </c>
      <c r="C40" s="21" t="s">
        <v>126</v>
      </c>
      <c r="D40" s="24">
        <v>1330000</v>
      </c>
      <c r="E40" s="22">
        <v>6169.87</v>
      </c>
      <c r="F40" s="23">
        <v>1.0041581704796501</v>
      </c>
    </row>
    <row r="41" spans="1:6" x14ac:dyDescent="0.2">
      <c r="A41" s="21" t="s">
        <v>233</v>
      </c>
      <c r="B41" s="21" t="s">
        <v>232</v>
      </c>
      <c r="C41" s="21" t="s">
        <v>77</v>
      </c>
      <c r="D41" s="24">
        <v>325000</v>
      </c>
      <c r="E41" s="22">
        <v>5490.7124999999996</v>
      </c>
      <c r="F41" s="23">
        <v>0.89362398537242504</v>
      </c>
    </row>
    <row r="42" spans="1:6" x14ac:dyDescent="0.2">
      <c r="A42" s="21" t="s">
        <v>162</v>
      </c>
      <c r="B42" s="21" t="s">
        <v>161</v>
      </c>
      <c r="C42" s="21" t="s">
        <v>163</v>
      </c>
      <c r="D42" s="24">
        <v>700000</v>
      </c>
      <c r="E42" s="22">
        <v>5037.55</v>
      </c>
      <c r="F42" s="23">
        <v>0.81987091976002402</v>
      </c>
    </row>
    <row r="43" spans="1:6" x14ac:dyDescent="0.2">
      <c r="A43" s="21" t="s">
        <v>653</v>
      </c>
      <c r="B43" s="21" t="s">
        <v>652</v>
      </c>
      <c r="C43" s="21" t="s">
        <v>148</v>
      </c>
      <c r="D43" s="24">
        <v>1635181</v>
      </c>
      <c r="E43" s="22">
        <v>4735.4841759999999</v>
      </c>
      <c r="F43" s="23">
        <v>0.77070912782724899</v>
      </c>
    </row>
    <row r="44" spans="1:6" x14ac:dyDescent="0.2">
      <c r="A44" s="21" t="s">
        <v>542</v>
      </c>
      <c r="B44" s="21" t="s">
        <v>541</v>
      </c>
      <c r="C44" s="21" t="s">
        <v>126</v>
      </c>
      <c r="D44" s="24">
        <v>3000000</v>
      </c>
      <c r="E44" s="22">
        <v>4608</v>
      </c>
      <c r="F44" s="23">
        <v>0.74996083378908196</v>
      </c>
    </row>
    <row r="45" spans="1:6" x14ac:dyDescent="0.2">
      <c r="A45" s="21" t="s">
        <v>137</v>
      </c>
      <c r="B45" s="21" t="s">
        <v>136</v>
      </c>
      <c r="C45" s="21" t="s">
        <v>138</v>
      </c>
      <c r="D45" s="24">
        <v>450000</v>
      </c>
      <c r="E45" s="22">
        <v>4398.3</v>
      </c>
      <c r="F45" s="23">
        <v>0.71583175678266497</v>
      </c>
    </row>
    <row r="46" spans="1:6" x14ac:dyDescent="0.2">
      <c r="A46" s="21" t="s">
        <v>174</v>
      </c>
      <c r="B46" s="21" t="s">
        <v>173</v>
      </c>
      <c r="C46" s="21" t="s">
        <v>175</v>
      </c>
      <c r="D46" s="24">
        <v>140000</v>
      </c>
      <c r="E46" s="22">
        <v>4217.6400000000003</v>
      </c>
      <c r="F46" s="23">
        <v>0.68642899544752201</v>
      </c>
    </row>
    <row r="47" spans="1:6" x14ac:dyDescent="0.2">
      <c r="A47" s="21" t="s">
        <v>160</v>
      </c>
      <c r="B47" s="21" t="s">
        <v>159</v>
      </c>
      <c r="C47" s="21" t="s">
        <v>88</v>
      </c>
      <c r="D47" s="24">
        <v>75551</v>
      </c>
      <c r="E47" s="22">
        <v>3873.7641990000002</v>
      </c>
      <c r="F47" s="23">
        <v>0.63046254960597503</v>
      </c>
    </row>
    <row r="48" spans="1:6" x14ac:dyDescent="0.2">
      <c r="A48" s="21" t="s">
        <v>182</v>
      </c>
      <c r="B48" s="21" t="s">
        <v>181</v>
      </c>
      <c r="C48" s="21" t="s">
        <v>126</v>
      </c>
      <c r="D48" s="24">
        <v>515625</v>
      </c>
      <c r="E48" s="22">
        <v>3861</v>
      </c>
      <c r="F48" s="23">
        <v>0.62838515174905496</v>
      </c>
    </row>
    <row r="49" spans="1:9" x14ac:dyDescent="0.2">
      <c r="A49" s="21" t="s">
        <v>187</v>
      </c>
      <c r="B49" s="21" t="s">
        <v>186</v>
      </c>
      <c r="C49" s="21" t="s">
        <v>148</v>
      </c>
      <c r="D49" s="24">
        <v>75177</v>
      </c>
      <c r="E49" s="22">
        <v>2768.468202</v>
      </c>
      <c r="F49" s="23">
        <v>0.45057350718109401</v>
      </c>
    </row>
    <row r="50" spans="1:9" x14ac:dyDescent="0.2">
      <c r="A50" s="21" t="s">
        <v>221</v>
      </c>
      <c r="B50" s="21" t="s">
        <v>220</v>
      </c>
      <c r="C50" s="21" t="s">
        <v>91</v>
      </c>
      <c r="D50" s="24">
        <v>482861</v>
      </c>
      <c r="E50" s="22">
        <v>2459.6939339999999</v>
      </c>
      <c r="F50" s="23">
        <v>0.400319903126864</v>
      </c>
    </row>
    <row r="51" spans="1:9" x14ac:dyDescent="0.2">
      <c r="A51" s="21" t="s">
        <v>655</v>
      </c>
      <c r="B51" s="21" t="s">
        <v>654</v>
      </c>
      <c r="C51" s="21" t="s">
        <v>109</v>
      </c>
      <c r="D51" s="24">
        <v>1079270</v>
      </c>
      <c r="E51" s="22">
        <v>2430.51604</v>
      </c>
      <c r="F51" s="23">
        <v>0.39557114494273798</v>
      </c>
    </row>
    <row r="52" spans="1:9" x14ac:dyDescent="0.2">
      <c r="A52" s="21" t="s">
        <v>298</v>
      </c>
      <c r="B52" s="21" t="s">
        <v>297</v>
      </c>
      <c r="C52" s="21" t="s">
        <v>120</v>
      </c>
      <c r="D52" s="24">
        <v>600000</v>
      </c>
      <c r="E52" s="22">
        <v>2213.4</v>
      </c>
      <c r="F52" s="23">
        <v>0.36023509320936498</v>
      </c>
    </row>
    <row r="53" spans="1:9" x14ac:dyDescent="0.2">
      <c r="A53" s="21" t="s">
        <v>296</v>
      </c>
      <c r="B53" s="21" t="s">
        <v>295</v>
      </c>
      <c r="C53" s="21" t="s">
        <v>77</v>
      </c>
      <c r="D53" s="24">
        <v>1461245</v>
      </c>
      <c r="E53" s="22">
        <v>1974.8726180000001</v>
      </c>
      <c r="F53" s="23">
        <v>0.32141430451877301</v>
      </c>
    </row>
    <row r="54" spans="1:9" x14ac:dyDescent="0.2">
      <c r="A54" s="21" t="s">
        <v>562</v>
      </c>
      <c r="B54" s="21" t="s">
        <v>561</v>
      </c>
      <c r="C54" s="21" t="s">
        <v>138</v>
      </c>
      <c r="D54" s="24">
        <v>604634</v>
      </c>
      <c r="E54" s="22">
        <v>1091.0620530000001</v>
      </c>
      <c r="F54" s="23">
        <v>0.17757244075162901</v>
      </c>
    </row>
    <row r="55" spans="1:9" x14ac:dyDescent="0.2">
      <c r="A55" s="21" t="s">
        <v>320</v>
      </c>
      <c r="B55" s="21" t="s">
        <v>839</v>
      </c>
      <c r="C55" s="21" t="s">
        <v>166</v>
      </c>
      <c r="D55" s="24">
        <v>26815</v>
      </c>
      <c r="E55" s="22">
        <v>254.9436125</v>
      </c>
      <c r="F55" s="23">
        <v>4.14925616752823E-2</v>
      </c>
    </row>
    <row r="56" spans="1:9" x14ac:dyDescent="0.2">
      <c r="A56" s="20" t="s">
        <v>29</v>
      </c>
      <c r="B56" s="20"/>
      <c r="C56" s="20"/>
      <c r="D56" s="20"/>
      <c r="E56" s="25">
        <f>SUM(E7:E55)</f>
        <v>596063.78923750017</v>
      </c>
      <c r="F56" s="26">
        <f>SUM(F7:F55)</f>
        <v>97.01052438542429</v>
      </c>
      <c r="G56" s="14"/>
      <c r="H56" s="14"/>
      <c r="I56" s="14"/>
    </row>
    <row r="57" spans="1:9" x14ac:dyDescent="0.2">
      <c r="A57" s="21"/>
      <c r="B57" s="21"/>
      <c r="C57" s="21"/>
      <c r="D57" s="21"/>
      <c r="E57" s="22"/>
      <c r="F57" s="23"/>
    </row>
    <row r="58" spans="1:9" x14ac:dyDescent="0.2">
      <c r="A58" s="20" t="s">
        <v>263</v>
      </c>
      <c r="B58" s="21"/>
      <c r="C58" s="21"/>
      <c r="D58" s="21"/>
      <c r="E58" s="22"/>
      <c r="F58" s="23"/>
    </row>
    <row r="59" spans="1:9" x14ac:dyDescent="0.2">
      <c r="A59" s="21" t="s">
        <v>266</v>
      </c>
      <c r="B59" s="21" t="s">
        <v>265</v>
      </c>
      <c r="C59" s="21" t="s">
        <v>154</v>
      </c>
      <c r="D59" s="24">
        <v>3000</v>
      </c>
      <c r="E59" s="22">
        <v>2.9999999999999997E-4</v>
      </c>
      <c r="F59" s="23">
        <v>4.8825575116476702E-8</v>
      </c>
    </row>
    <row r="60" spans="1:9" x14ac:dyDescent="0.2">
      <c r="A60" s="21"/>
      <c r="B60" s="21" t="s">
        <v>264</v>
      </c>
      <c r="C60" s="21" t="s">
        <v>163</v>
      </c>
      <c r="D60" s="24">
        <v>2900</v>
      </c>
      <c r="E60" s="22">
        <v>2.9E-4</v>
      </c>
      <c r="F60" s="23">
        <v>4.7198055945927503E-8</v>
      </c>
    </row>
    <row r="61" spans="1:9" x14ac:dyDescent="0.2">
      <c r="A61" s="20" t="s">
        <v>29</v>
      </c>
      <c r="B61" s="20"/>
      <c r="C61" s="20"/>
      <c r="D61" s="20"/>
      <c r="E61" s="25">
        <f>SUM(E58:E60)</f>
        <v>5.9000000000000003E-4</v>
      </c>
      <c r="F61" s="26">
        <f>SUM(F58:F60)</f>
        <v>9.6023631062404198E-8</v>
      </c>
      <c r="G61" s="14"/>
      <c r="H61" s="14"/>
      <c r="I61" s="14"/>
    </row>
    <row r="62" spans="1:9" x14ac:dyDescent="0.2">
      <c r="A62" s="21"/>
      <c r="B62" s="21"/>
      <c r="C62" s="21"/>
      <c r="D62" s="21"/>
      <c r="E62" s="22"/>
      <c r="F62" s="23"/>
    </row>
    <row r="63" spans="1:9" x14ac:dyDescent="0.2">
      <c r="A63" s="20" t="s">
        <v>35</v>
      </c>
      <c r="B63" s="20"/>
      <c r="C63" s="20"/>
      <c r="D63" s="20"/>
      <c r="E63" s="25">
        <f>E56+E61</f>
        <v>596063.78982750012</v>
      </c>
      <c r="F63" s="26">
        <f>F56+F61</f>
        <v>97.010524481447916</v>
      </c>
      <c r="G63" s="14"/>
      <c r="H63" s="14"/>
      <c r="I63" s="14"/>
    </row>
    <row r="64" spans="1:9" x14ac:dyDescent="0.2">
      <c r="A64" s="20"/>
      <c r="B64" s="20"/>
      <c r="C64" s="20"/>
      <c r="D64" s="20"/>
      <c r="E64" s="25"/>
      <c r="F64" s="26"/>
      <c r="G64" s="14"/>
      <c r="H64" s="14"/>
      <c r="I64" s="14"/>
    </row>
    <row r="65" spans="1:9" x14ac:dyDescent="0.2">
      <c r="A65" s="20" t="s">
        <v>37</v>
      </c>
      <c r="B65" s="20"/>
      <c r="C65" s="20"/>
      <c r="D65" s="20"/>
      <c r="E65" s="25">
        <f>E67-(E56+E61)</f>
        <v>18368.29680809984</v>
      </c>
      <c r="F65" s="26">
        <f>F67-(F56+F61)</f>
        <v>2.9894755185520836</v>
      </c>
      <c r="G65" s="14"/>
      <c r="H65" s="14"/>
      <c r="I65" s="14"/>
    </row>
    <row r="66" spans="1:9" x14ac:dyDescent="0.2">
      <c r="A66" s="20"/>
      <c r="B66" s="20"/>
      <c r="C66" s="20"/>
      <c r="D66" s="20"/>
      <c r="E66" s="25"/>
      <c r="F66" s="26"/>
      <c r="G66" s="14"/>
      <c r="H66" s="14"/>
      <c r="I66" s="14"/>
    </row>
    <row r="67" spans="1:9" x14ac:dyDescent="0.2">
      <c r="A67" s="27" t="s">
        <v>36</v>
      </c>
      <c r="B67" s="27"/>
      <c r="C67" s="27"/>
      <c r="D67" s="27"/>
      <c r="E67" s="28">
        <v>614432.08663559996</v>
      </c>
      <c r="F67" s="29">
        <v>100</v>
      </c>
      <c r="G67" s="14"/>
      <c r="H67" s="14"/>
      <c r="I67" s="14"/>
    </row>
    <row r="68" spans="1:9" x14ac:dyDescent="0.2">
      <c r="F68" s="15" t="s">
        <v>632</v>
      </c>
    </row>
    <row r="69" spans="1:9" x14ac:dyDescent="0.2">
      <c r="A69" s="14" t="s">
        <v>39</v>
      </c>
    </row>
    <row r="70" spans="1:9" x14ac:dyDescent="0.2">
      <c r="A70" s="14" t="s">
        <v>275</v>
      </c>
    </row>
    <row r="72" spans="1:9" x14ac:dyDescent="0.2">
      <c r="A72" s="14" t="s">
        <v>40</v>
      </c>
    </row>
    <row r="73" spans="1:9" x14ac:dyDescent="0.2">
      <c r="A73" s="14" t="s">
        <v>41</v>
      </c>
    </row>
    <row r="74" spans="1:9" x14ac:dyDescent="0.2">
      <c r="A74" s="14" t="s">
        <v>42</v>
      </c>
      <c r="B74" s="14"/>
      <c r="C74" s="30" t="s">
        <v>44</v>
      </c>
      <c r="D74" s="14" t="s">
        <v>43</v>
      </c>
    </row>
    <row r="75" spans="1:9" x14ac:dyDescent="0.2">
      <c r="A75" s="7" t="s">
        <v>64</v>
      </c>
      <c r="C75" s="31">
        <v>1030.6039000000001</v>
      </c>
      <c r="D75" s="31">
        <v>1255.0044</v>
      </c>
    </row>
    <row r="76" spans="1:9" x14ac:dyDescent="0.2">
      <c r="A76" s="7" t="s">
        <v>70</v>
      </c>
      <c r="C76" s="31">
        <v>53.315100000000001</v>
      </c>
      <c r="D76" s="31">
        <v>61.069899999999997</v>
      </c>
    </row>
    <row r="77" spans="1:9" x14ac:dyDescent="0.2">
      <c r="A77" s="7" t="s">
        <v>65</v>
      </c>
      <c r="C77" s="31">
        <v>1132.1762000000001</v>
      </c>
      <c r="D77" s="31">
        <v>1384.1739</v>
      </c>
    </row>
    <row r="78" spans="1:9" x14ac:dyDescent="0.2">
      <c r="A78" s="7" t="s">
        <v>71</v>
      </c>
      <c r="C78" s="31">
        <v>61.122799999999998</v>
      </c>
      <c r="D78" s="31">
        <v>70.095100000000002</v>
      </c>
    </row>
    <row r="80" spans="1:9" x14ac:dyDescent="0.2">
      <c r="A80" s="14" t="s">
        <v>45</v>
      </c>
    </row>
    <row r="81" spans="1:4" x14ac:dyDescent="0.2">
      <c r="A81" s="90" t="s">
        <v>46</v>
      </c>
      <c r="B81" s="91"/>
      <c r="C81" s="32" t="s">
        <v>47</v>
      </c>
    </row>
    <row r="82" spans="1:4" x14ac:dyDescent="0.2">
      <c r="A82" s="86" t="s">
        <v>70</v>
      </c>
      <c r="B82" s="87"/>
      <c r="C82" s="33">
        <v>3.75</v>
      </c>
    </row>
    <row r="83" spans="1:4" x14ac:dyDescent="0.2">
      <c r="A83" s="86" t="s">
        <v>71</v>
      </c>
      <c r="B83" s="87"/>
      <c r="C83" s="33">
        <v>4.5</v>
      </c>
    </row>
    <row r="84" spans="1:4" x14ac:dyDescent="0.2">
      <c r="A84" s="7" t="s">
        <v>48</v>
      </c>
    </row>
    <row r="85" spans="1:4" x14ac:dyDescent="0.2">
      <c r="A85" s="7" t="s">
        <v>49</v>
      </c>
    </row>
    <row r="87" spans="1:4" x14ac:dyDescent="0.2">
      <c r="A87" s="14" t="s">
        <v>276</v>
      </c>
      <c r="D87" s="49">
        <v>9.0200000000000002E-2</v>
      </c>
    </row>
    <row r="89" spans="1:4" x14ac:dyDescent="0.2">
      <c r="A89" s="95" t="s">
        <v>823</v>
      </c>
      <c r="B89" s="95"/>
      <c r="C89" s="95"/>
      <c r="D89" s="30" t="s">
        <v>51</v>
      </c>
    </row>
    <row r="91" spans="1:4" x14ac:dyDescent="0.2">
      <c r="A91" s="14" t="s">
        <v>801</v>
      </c>
    </row>
    <row r="92" spans="1:4" x14ac:dyDescent="0.2">
      <c r="A92" s="52"/>
    </row>
    <row r="93" spans="1:4" x14ac:dyDescent="0.2">
      <c r="A93" s="53" t="s">
        <v>796</v>
      </c>
    </row>
    <row r="94" spans="1:4" x14ac:dyDescent="0.2">
      <c r="A94" s="54"/>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3" t="s">
        <v>809</v>
      </c>
    </row>
    <row r="108" spans="1:1" x14ac:dyDescent="0.2">
      <c r="A108" s="55"/>
    </row>
    <row r="109" spans="1:1" x14ac:dyDescent="0.2">
      <c r="A109" s="53" t="s">
        <v>797</v>
      </c>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4" spans="1:1" x14ac:dyDescent="0.2">
      <c r="A124" s="14" t="s">
        <v>816</v>
      </c>
    </row>
  </sheetData>
  <mergeCells count="5">
    <mergeCell ref="A1:F1"/>
    <mergeCell ref="A81:B81"/>
    <mergeCell ref="A82:B82"/>
    <mergeCell ref="A83:B83"/>
    <mergeCell ref="A89:C89"/>
  </mergeCells>
  <conditionalFormatting sqref="F2:F3">
    <cfRule type="cellIs" dxfId="29" priority="3" stopIfTrue="1" operator="between">
      <formula>0.009</formula>
      <formula>-0.009</formula>
    </cfRule>
  </conditionalFormatting>
  <conditionalFormatting sqref="F5:F123">
    <cfRule type="cellIs" dxfId="28" priority="1" stopIfTrue="1" operator="between">
      <formula>0.009</formula>
      <formula>-0.009</formula>
    </cfRule>
  </conditionalFormatting>
  <conditionalFormatting sqref="F224:F65536">
    <cfRule type="cellIs" dxfId="27"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1"/>
  <sheetViews>
    <sheetView workbookViewId="0">
      <selection sqref="A1:E1"/>
    </sheetView>
  </sheetViews>
  <sheetFormatPr defaultColWidth="9.140625" defaultRowHeight="11.25" x14ac:dyDescent="0.2"/>
  <cols>
    <col min="1" max="1" width="35.7109375" style="7" bestFit="1" customWidth="1"/>
    <col min="2" max="2" width="45.140625" style="7" customWidth="1"/>
    <col min="3" max="3" width="18.85546875" style="7" bestFit="1" customWidth="1"/>
    <col min="4" max="4" width="15.28515625" style="7" bestFit="1" customWidth="1"/>
    <col min="5" max="5" width="13.5703125" style="10" bestFit="1" customWidth="1"/>
    <col min="6" max="16384" width="9.140625" style="7"/>
  </cols>
  <sheetData>
    <row r="1" spans="1:8" s="1" customFormat="1" ht="15" x14ac:dyDescent="0.2">
      <c r="A1" s="88" t="s">
        <v>22</v>
      </c>
      <c r="B1" s="89"/>
      <c r="C1" s="89"/>
      <c r="D1" s="89"/>
      <c r="E1" s="89"/>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373</v>
      </c>
      <c r="B5" s="17"/>
      <c r="C5" s="17"/>
      <c r="D5" s="18"/>
      <c r="E5" s="19"/>
    </row>
    <row r="6" spans="1:8" x14ac:dyDescent="0.2">
      <c r="A6" s="21" t="s">
        <v>775</v>
      </c>
      <c r="B6" s="21" t="s">
        <v>774</v>
      </c>
      <c r="C6" s="24">
        <v>4989293.9919999996</v>
      </c>
      <c r="D6" s="22">
        <v>353709.03590000002</v>
      </c>
      <c r="E6" s="23">
        <v>99.1381398003264</v>
      </c>
    </row>
    <row r="7" spans="1:8" x14ac:dyDescent="0.2">
      <c r="A7" s="20" t="s">
        <v>29</v>
      </c>
      <c r="B7" s="20"/>
      <c r="C7" s="20"/>
      <c r="D7" s="25">
        <f>SUM(D6:D6)</f>
        <v>353709.03590000002</v>
      </c>
      <c r="E7" s="26">
        <f>SUM(E6:E6)</f>
        <v>99.1381398003264</v>
      </c>
      <c r="F7" s="14"/>
      <c r="G7" s="14"/>
      <c r="H7" s="14"/>
    </row>
    <row r="8" spans="1:8" x14ac:dyDescent="0.2">
      <c r="A8" s="21"/>
      <c r="B8" s="21"/>
      <c r="C8" s="21"/>
      <c r="D8" s="22"/>
      <c r="E8" s="23"/>
    </row>
    <row r="9" spans="1:8" x14ac:dyDescent="0.2">
      <c r="A9" s="20" t="s">
        <v>35</v>
      </c>
      <c r="B9" s="20"/>
      <c r="C9" s="20"/>
      <c r="D9" s="25">
        <f>D7</f>
        <v>353709.03590000002</v>
      </c>
      <c r="E9" s="26">
        <f>E7</f>
        <v>99.1381398003264</v>
      </c>
      <c r="F9" s="14"/>
      <c r="G9" s="14"/>
      <c r="H9" s="14"/>
    </row>
    <row r="10" spans="1:8" x14ac:dyDescent="0.2">
      <c r="A10" s="20"/>
      <c r="B10" s="20"/>
      <c r="C10" s="20"/>
      <c r="D10" s="25"/>
      <c r="E10" s="26"/>
      <c r="F10" s="14"/>
      <c r="G10" s="14"/>
      <c r="H10" s="14"/>
    </row>
    <row r="11" spans="1:8" x14ac:dyDescent="0.2">
      <c r="A11" s="20" t="s">
        <v>37</v>
      </c>
      <c r="B11" s="20"/>
      <c r="C11" s="20"/>
      <c r="D11" s="25">
        <f>D13-(D7)</f>
        <v>3074.9794268999831</v>
      </c>
      <c r="E11" s="26">
        <f>E13-(E7)</f>
        <v>0.86186019967360039</v>
      </c>
      <c r="F11" s="14"/>
      <c r="G11" s="14"/>
      <c r="H11" s="14"/>
    </row>
    <row r="12" spans="1:8" x14ac:dyDescent="0.2">
      <c r="A12" s="20"/>
      <c r="B12" s="20"/>
      <c r="C12" s="20"/>
      <c r="D12" s="25"/>
      <c r="E12" s="26"/>
      <c r="F12" s="14"/>
      <c r="G12" s="14"/>
      <c r="H12" s="14"/>
    </row>
    <row r="13" spans="1:8" x14ac:dyDescent="0.2">
      <c r="A13" s="27" t="s">
        <v>36</v>
      </c>
      <c r="B13" s="27"/>
      <c r="C13" s="27"/>
      <c r="D13" s="28">
        <v>356784.0153269</v>
      </c>
      <c r="E13" s="29">
        <v>100</v>
      </c>
      <c r="F13" s="14"/>
      <c r="G13" s="14"/>
      <c r="H13" s="14"/>
    </row>
    <row r="15" spans="1:8" x14ac:dyDescent="0.2">
      <c r="A15" s="14" t="s">
        <v>40</v>
      </c>
    </row>
    <row r="16" spans="1:8" x14ac:dyDescent="0.2">
      <c r="A16" s="14" t="s">
        <v>41</v>
      </c>
    </row>
    <row r="17" spans="1:4" x14ac:dyDescent="0.2">
      <c r="A17" s="14" t="s">
        <v>42</v>
      </c>
      <c r="B17" s="14"/>
      <c r="C17" s="30" t="s">
        <v>44</v>
      </c>
      <c r="D17" s="14" t="s">
        <v>43</v>
      </c>
    </row>
    <row r="18" spans="1:4" x14ac:dyDescent="0.2">
      <c r="A18" s="7" t="s">
        <v>64</v>
      </c>
      <c r="C18" s="31">
        <v>52.523400000000002</v>
      </c>
      <c r="D18" s="31">
        <v>63.2254</v>
      </c>
    </row>
    <row r="19" spans="1:4" x14ac:dyDescent="0.2">
      <c r="A19" s="7" t="s">
        <v>70</v>
      </c>
      <c r="C19" s="31">
        <v>52.523400000000002</v>
      </c>
      <c r="D19" s="31">
        <v>63.2254</v>
      </c>
    </row>
    <row r="20" spans="1:4" x14ac:dyDescent="0.2">
      <c r="A20" s="7" t="s">
        <v>65</v>
      </c>
      <c r="C20" s="31">
        <v>58.298999999999999</v>
      </c>
      <c r="D20" s="31">
        <v>70.524199999999993</v>
      </c>
    </row>
    <row r="21" spans="1:4" x14ac:dyDescent="0.2">
      <c r="A21" s="7" t="s">
        <v>71</v>
      </c>
      <c r="C21" s="31">
        <v>58.298999999999999</v>
      </c>
      <c r="D21" s="31">
        <v>70.524199999999993</v>
      </c>
    </row>
    <row r="23" spans="1:4" x14ac:dyDescent="0.2">
      <c r="A23" s="7" t="s">
        <v>49</v>
      </c>
    </row>
    <row r="25" spans="1:4" x14ac:dyDescent="0.2">
      <c r="A25" s="14" t="s">
        <v>45</v>
      </c>
      <c r="D25" s="30" t="s">
        <v>51</v>
      </c>
    </row>
    <row r="27" spans="1:4" x14ac:dyDescent="0.2">
      <c r="A27" s="14" t="s">
        <v>276</v>
      </c>
      <c r="D27" s="49">
        <v>0</v>
      </c>
    </row>
    <row r="29" spans="1:4" x14ac:dyDescent="0.2">
      <c r="A29" s="95" t="s">
        <v>823</v>
      </c>
      <c r="B29" s="95"/>
      <c r="C29" s="95"/>
      <c r="D29" s="30" t="s">
        <v>51</v>
      </c>
    </row>
    <row r="31" spans="1:4" x14ac:dyDescent="0.2">
      <c r="A31" s="14" t="s">
        <v>801</v>
      </c>
    </row>
    <row r="32" spans="1:4" x14ac:dyDescent="0.2">
      <c r="A32" s="52"/>
    </row>
    <row r="33" spans="1:1" x14ac:dyDescent="0.2">
      <c r="A33" s="53" t="s">
        <v>796</v>
      </c>
    </row>
    <row r="34" spans="1:1" x14ac:dyDescent="0.2">
      <c r="A34" s="54"/>
    </row>
    <row r="35" spans="1:1" x14ac:dyDescent="0.2">
      <c r="A35" s="55"/>
    </row>
    <row r="36" spans="1:1" x14ac:dyDescent="0.2">
      <c r="A36" s="55"/>
    </row>
    <row r="37" spans="1:1" x14ac:dyDescent="0.2">
      <c r="A37" s="55"/>
    </row>
    <row r="38" spans="1:1" x14ac:dyDescent="0.2">
      <c r="A38" s="55"/>
    </row>
    <row r="39" spans="1:1" x14ac:dyDescent="0.2">
      <c r="A39" s="55"/>
    </row>
    <row r="40" spans="1:1" x14ac:dyDescent="0.2">
      <c r="A40" s="55"/>
    </row>
    <row r="41" spans="1:1" x14ac:dyDescent="0.2">
      <c r="A41" s="55"/>
    </row>
    <row r="42" spans="1:1" x14ac:dyDescent="0.2">
      <c r="A42" s="55"/>
    </row>
    <row r="43" spans="1:1" x14ac:dyDescent="0.2">
      <c r="A43" s="55"/>
    </row>
    <row r="44" spans="1:1" x14ac:dyDescent="0.2">
      <c r="A44" s="55"/>
    </row>
    <row r="45" spans="1:1" x14ac:dyDescent="0.2">
      <c r="A45" s="55"/>
    </row>
    <row r="46" spans="1:1" x14ac:dyDescent="0.2">
      <c r="A46" s="55"/>
    </row>
    <row r="47" spans="1:1" x14ac:dyDescent="0.2">
      <c r="A47" s="53" t="s">
        <v>817</v>
      </c>
    </row>
    <row r="48" spans="1:1" x14ac:dyDescent="0.2">
      <c r="A48" s="55"/>
    </row>
    <row r="49" spans="1:1" x14ac:dyDescent="0.2">
      <c r="A49" s="53" t="s">
        <v>797</v>
      </c>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5"/>
    </row>
    <row r="61" spans="1:1" x14ac:dyDescent="0.2">
      <c r="A61" s="55"/>
    </row>
  </sheetData>
  <mergeCells count="2">
    <mergeCell ref="A1:E1"/>
    <mergeCell ref="A29:C29"/>
  </mergeCells>
  <conditionalFormatting sqref="E5:E13">
    <cfRule type="cellIs" dxfId="26"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1"/>
  <sheetViews>
    <sheetView workbookViewId="0">
      <selection sqref="A1:E1"/>
    </sheetView>
  </sheetViews>
  <sheetFormatPr defaultColWidth="9.140625" defaultRowHeight="11.25" x14ac:dyDescent="0.2"/>
  <cols>
    <col min="1" max="1" width="35.7109375" style="7" bestFit="1" customWidth="1"/>
    <col min="2" max="2" width="49.85546875" style="7" customWidth="1"/>
    <col min="3" max="3" width="18.85546875" style="7" bestFit="1" customWidth="1"/>
    <col min="4" max="4" width="15.28515625" style="7" bestFit="1" customWidth="1"/>
    <col min="5" max="5" width="13.5703125" style="10" bestFit="1" customWidth="1"/>
    <col min="6" max="16384" width="9.140625" style="7"/>
  </cols>
  <sheetData>
    <row r="1" spans="1:8" s="1" customFormat="1" ht="15" customHeight="1" x14ac:dyDescent="0.2">
      <c r="A1" s="88" t="s">
        <v>834</v>
      </c>
      <c r="B1" s="89"/>
      <c r="C1" s="89"/>
      <c r="D1" s="89"/>
      <c r="E1" s="89"/>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373</v>
      </c>
      <c r="B5" s="17"/>
      <c r="C5" s="17"/>
      <c r="D5" s="18"/>
      <c r="E5" s="19"/>
    </row>
    <row r="6" spans="1:8" x14ac:dyDescent="0.2">
      <c r="A6" s="21" t="s">
        <v>777</v>
      </c>
      <c r="B6" s="21" t="s">
        <v>776</v>
      </c>
      <c r="C6" s="24">
        <v>55852.165999999997</v>
      </c>
      <c r="D6" s="22">
        <v>1480.7443069999999</v>
      </c>
      <c r="E6" s="23">
        <v>98.379793642183003</v>
      </c>
    </row>
    <row r="7" spans="1:8" x14ac:dyDescent="0.2">
      <c r="A7" s="20" t="s">
        <v>29</v>
      </c>
      <c r="B7" s="20"/>
      <c r="C7" s="20"/>
      <c r="D7" s="25">
        <f>SUM(D6:D6)</f>
        <v>1480.7443069999999</v>
      </c>
      <c r="E7" s="26">
        <f>SUM(E6:E6)</f>
        <v>98.379793642183003</v>
      </c>
      <c r="F7" s="14"/>
      <c r="G7" s="14"/>
      <c r="H7" s="14"/>
    </row>
    <row r="8" spans="1:8" x14ac:dyDescent="0.2">
      <c r="A8" s="21"/>
      <c r="B8" s="21"/>
      <c r="C8" s="21"/>
      <c r="D8" s="22"/>
      <c r="E8" s="23"/>
    </row>
    <row r="9" spans="1:8" x14ac:dyDescent="0.2">
      <c r="A9" s="20" t="s">
        <v>35</v>
      </c>
      <c r="B9" s="20"/>
      <c r="C9" s="20"/>
      <c r="D9" s="25">
        <f>D7</f>
        <v>1480.7443069999999</v>
      </c>
      <c r="E9" s="26">
        <f>E7</f>
        <v>98.379793642183003</v>
      </c>
      <c r="F9" s="14"/>
      <c r="G9" s="14"/>
      <c r="H9" s="14"/>
    </row>
    <row r="10" spans="1:8" x14ac:dyDescent="0.2">
      <c r="A10" s="20"/>
      <c r="B10" s="20"/>
      <c r="C10" s="20"/>
      <c r="D10" s="25"/>
      <c r="E10" s="26"/>
      <c r="F10" s="14"/>
      <c r="G10" s="14"/>
      <c r="H10" s="14"/>
    </row>
    <row r="11" spans="1:8" x14ac:dyDescent="0.2">
      <c r="A11" s="20" t="s">
        <v>37</v>
      </c>
      <c r="B11" s="20"/>
      <c r="C11" s="20"/>
      <c r="D11" s="25">
        <f>D13-(D7)</f>
        <v>24.386220500000036</v>
      </c>
      <c r="E11" s="26">
        <f>E13-(E7)</f>
        <v>1.620206357816997</v>
      </c>
      <c r="F11" s="14"/>
      <c r="G11" s="14"/>
      <c r="H11" s="14"/>
    </row>
    <row r="12" spans="1:8" x14ac:dyDescent="0.2">
      <c r="A12" s="20"/>
      <c r="B12" s="20"/>
      <c r="C12" s="20"/>
      <c r="D12" s="25"/>
      <c r="E12" s="26"/>
      <c r="F12" s="14"/>
      <c r="G12" s="14"/>
      <c r="H12" s="14"/>
    </row>
    <row r="13" spans="1:8" x14ac:dyDescent="0.2">
      <c r="A13" s="27" t="s">
        <v>36</v>
      </c>
      <c r="B13" s="27"/>
      <c r="C13" s="27"/>
      <c r="D13" s="28">
        <v>1505.1305275</v>
      </c>
      <c r="E13" s="29">
        <v>100</v>
      </c>
      <c r="F13" s="14"/>
      <c r="G13" s="14"/>
      <c r="H13" s="14"/>
    </row>
    <row r="15" spans="1:8" x14ac:dyDescent="0.2">
      <c r="A15" s="14" t="s">
        <v>40</v>
      </c>
    </row>
    <row r="16" spans="1:8" x14ac:dyDescent="0.2">
      <c r="A16" s="14" t="s">
        <v>41</v>
      </c>
    </row>
    <row r="17" spans="1:4" x14ac:dyDescent="0.2">
      <c r="A17" s="14" t="s">
        <v>42</v>
      </c>
      <c r="B17" s="14"/>
      <c r="C17" s="30" t="s">
        <v>44</v>
      </c>
      <c r="D17" s="14" t="s">
        <v>43</v>
      </c>
    </row>
    <row r="18" spans="1:4" x14ac:dyDescent="0.2">
      <c r="A18" s="7" t="s">
        <v>64</v>
      </c>
      <c r="C18" s="31">
        <v>10.1197</v>
      </c>
      <c r="D18" s="31">
        <v>9.5725999999999996</v>
      </c>
    </row>
    <row r="19" spans="1:4" x14ac:dyDescent="0.2">
      <c r="A19" s="7" t="s">
        <v>70</v>
      </c>
      <c r="C19" s="31">
        <v>10.1197</v>
      </c>
      <c r="D19" s="31">
        <v>9.5725999999999996</v>
      </c>
    </row>
    <row r="20" spans="1:4" x14ac:dyDescent="0.2">
      <c r="A20" s="7" t="s">
        <v>65</v>
      </c>
      <c r="C20" s="31">
        <v>11.2211</v>
      </c>
      <c r="D20" s="31">
        <v>10.661</v>
      </c>
    </row>
    <row r="21" spans="1:4" x14ac:dyDescent="0.2">
      <c r="A21" s="7" t="s">
        <v>71</v>
      </c>
      <c r="C21" s="31">
        <v>11.2211</v>
      </c>
      <c r="D21" s="31">
        <v>10.661</v>
      </c>
    </row>
    <row r="23" spans="1:4" x14ac:dyDescent="0.2">
      <c r="A23" s="7" t="s">
        <v>49</v>
      </c>
    </row>
    <row r="25" spans="1:4" x14ac:dyDescent="0.2">
      <c r="A25" s="14" t="s">
        <v>45</v>
      </c>
      <c r="D25" s="30" t="s">
        <v>51</v>
      </c>
    </row>
    <row r="27" spans="1:4" x14ac:dyDescent="0.2">
      <c r="A27" s="14" t="s">
        <v>276</v>
      </c>
      <c r="D27" s="49">
        <v>0</v>
      </c>
    </row>
    <row r="29" spans="1:4" x14ac:dyDescent="0.2">
      <c r="A29" s="95" t="s">
        <v>823</v>
      </c>
      <c r="B29" s="95"/>
      <c r="C29" s="95"/>
      <c r="D29" s="30" t="s">
        <v>51</v>
      </c>
    </row>
    <row r="31" spans="1:4" x14ac:dyDescent="0.2">
      <c r="A31" s="14" t="s">
        <v>801</v>
      </c>
    </row>
    <row r="32" spans="1:4" x14ac:dyDescent="0.2">
      <c r="A32" s="52"/>
    </row>
    <row r="33" spans="1:1" x14ac:dyDescent="0.2">
      <c r="A33" s="53" t="s">
        <v>796</v>
      </c>
    </row>
    <row r="34" spans="1:1" x14ac:dyDescent="0.2">
      <c r="A34" s="54"/>
    </row>
    <row r="35" spans="1:1" x14ac:dyDescent="0.2">
      <c r="A35" s="55"/>
    </row>
    <row r="36" spans="1:1" x14ac:dyDescent="0.2">
      <c r="A36" s="55"/>
    </row>
    <row r="37" spans="1:1" x14ac:dyDescent="0.2">
      <c r="A37" s="55"/>
    </row>
    <row r="38" spans="1:1" x14ac:dyDescent="0.2">
      <c r="A38" s="55"/>
    </row>
    <row r="39" spans="1:1" x14ac:dyDescent="0.2">
      <c r="A39" s="55"/>
    </row>
    <row r="40" spans="1:1" x14ac:dyDescent="0.2">
      <c r="A40" s="55"/>
    </row>
    <row r="41" spans="1:1" x14ac:dyDescent="0.2">
      <c r="A41" s="55"/>
    </row>
    <row r="42" spans="1:1" x14ac:dyDescent="0.2">
      <c r="A42" s="55"/>
    </row>
    <row r="43" spans="1:1" x14ac:dyDescent="0.2">
      <c r="A43" s="55"/>
    </row>
    <row r="44" spans="1:1" x14ac:dyDescent="0.2">
      <c r="A44" s="55"/>
    </row>
    <row r="45" spans="1:1" x14ac:dyDescent="0.2">
      <c r="A45" s="55"/>
    </row>
    <row r="46" spans="1:1" x14ac:dyDescent="0.2">
      <c r="A46" s="55"/>
    </row>
    <row r="47" spans="1:1" x14ac:dyDescent="0.2">
      <c r="A47" s="53" t="s">
        <v>818</v>
      </c>
    </row>
    <row r="48" spans="1:1" x14ac:dyDescent="0.2">
      <c r="A48" s="55"/>
    </row>
    <row r="49" spans="1:1" x14ac:dyDescent="0.2">
      <c r="A49" s="53" t="s">
        <v>797</v>
      </c>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5"/>
    </row>
    <row r="61" spans="1:1" x14ac:dyDescent="0.2">
      <c r="A61" s="55"/>
    </row>
  </sheetData>
  <mergeCells count="2">
    <mergeCell ref="A1:E1"/>
    <mergeCell ref="A29:C29"/>
  </mergeCells>
  <conditionalFormatting sqref="E5:E13">
    <cfRule type="cellIs" dxfId="2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2"/>
  <sheetViews>
    <sheetView showGridLines="0" workbookViewId="0">
      <selection sqref="A1:E1"/>
    </sheetView>
  </sheetViews>
  <sheetFormatPr defaultColWidth="9.140625" defaultRowHeight="11.25" x14ac:dyDescent="0.2"/>
  <cols>
    <col min="1" max="1" width="35.7109375" style="7" bestFit="1" customWidth="1"/>
    <col min="2" max="2" width="67.28515625" style="7" customWidth="1"/>
    <col min="3" max="3" width="15.5703125" style="7" bestFit="1" customWidth="1"/>
    <col min="4" max="4" width="15.28515625" style="7" bestFit="1" customWidth="1"/>
    <col min="5" max="5" width="13.5703125" style="10" customWidth="1"/>
    <col min="6" max="16384" width="9.140625" style="7"/>
  </cols>
  <sheetData>
    <row r="1" spans="1:8" s="1" customFormat="1" ht="15" x14ac:dyDescent="0.2">
      <c r="A1" s="88" t="s">
        <v>1210</v>
      </c>
      <c r="B1" s="89"/>
      <c r="C1" s="89"/>
      <c r="D1" s="89"/>
      <c r="E1" s="89"/>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34</v>
      </c>
      <c r="B5" s="17"/>
      <c r="C5" s="17"/>
      <c r="D5" s="18"/>
      <c r="E5" s="19"/>
    </row>
    <row r="6" spans="1:8" x14ac:dyDescent="0.2">
      <c r="A6" s="21" t="s">
        <v>779</v>
      </c>
      <c r="B6" s="61" t="s">
        <v>778</v>
      </c>
      <c r="C6" s="24">
        <v>159170.06200000001</v>
      </c>
      <c r="D6" s="22">
        <v>1517.711213</v>
      </c>
      <c r="E6" s="23">
        <v>29.933657238487299</v>
      </c>
    </row>
    <row r="7" spans="1:8" x14ac:dyDescent="0.2">
      <c r="A7" s="21" t="s">
        <v>781</v>
      </c>
      <c r="B7" s="61" t="s">
        <v>780</v>
      </c>
      <c r="C7" s="24">
        <v>2492620</v>
      </c>
      <c r="D7" s="22">
        <v>1315.604836</v>
      </c>
      <c r="E7" s="23">
        <v>25.9475346065854</v>
      </c>
    </row>
    <row r="8" spans="1:8" x14ac:dyDescent="0.2">
      <c r="A8" s="21" t="s">
        <v>782</v>
      </c>
      <c r="B8" s="61" t="s">
        <v>835</v>
      </c>
      <c r="C8" s="24">
        <v>1853913.4739999999</v>
      </c>
      <c r="D8" s="22">
        <v>1083.9516920000001</v>
      </c>
      <c r="E8" s="23">
        <v>21.378664223788899</v>
      </c>
    </row>
    <row r="9" spans="1:8" x14ac:dyDescent="0.2">
      <c r="A9" s="21" t="s">
        <v>783</v>
      </c>
      <c r="B9" s="61" t="s">
        <v>836</v>
      </c>
      <c r="C9" s="24">
        <v>3260087.4160000002</v>
      </c>
      <c r="D9" s="22">
        <v>992.84658219999994</v>
      </c>
      <c r="E9" s="23">
        <v>19.581807808636398</v>
      </c>
    </row>
    <row r="10" spans="1:8" ht="22.5" x14ac:dyDescent="0.2">
      <c r="A10" s="21" t="s">
        <v>785</v>
      </c>
      <c r="B10" s="61" t="s">
        <v>784</v>
      </c>
      <c r="C10" s="24">
        <v>48.798999999999999</v>
      </c>
      <c r="D10" s="22">
        <v>1.2611296000000001</v>
      </c>
      <c r="E10" s="23">
        <v>2.48731253062901E-2</v>
      </c>
    </row>
    <row r="11" spans="1:8" x14ac:dyDescent="0.2">
      <c r="A11" s="21" t="s">
        <v>787</v>
      </c>
      <c r="B11" s="61" t="s">
        <v>786</v>
      </c>
      <c r="C11" s="24">
        <v>13.571999999999999</v>
      </c>
      <c r="D11" s="22">
        <v>0.48909930000000001</v>
      </c>
      <c r="E11" s="23">
        <v>9.6464536048624806E-3</v>
      </c>
    </row>
    <row r="12" spans="1:8" ht="22.5" x14ac:dyDescent="0.2">
      <c r="A12" s="21" t="s">
        <v>789</v>
      </c>
      <c r="B12" s="61" t="s">
        <v>788</v>
      </c>
      <c r="C12" s="24">
        <v>23973.544999999998</v>
      </c>
      <c r="D12" s="22">
        <v>0</v>
      </c>
      <c r="E12" s="22">
        <v>0</v>
      </c>
    </row>
    <row r="13" spans="1:8" x14ac:dyDescent="0.2">
      <c r="A13" s="20" t="s">
        <v>29</v>
      </c>
      <c r="B13" s="20"/>
      <c r="C13" s="20"/>
      <c r="D13" s="25">
        <f>SUM(D6:D12)</f>
        <v>4911.8645520999999</v>
      </c>
      <c r="E13" s="26">
        <f>SUM(E6:E12)</f>
        <v>96.876183456409137</v>
      </c>
      <c r="F13" s="14"/>
      <c r="G13" s="14"/>
      <c r="H13" s="14"/>
    </row>
    <row r="14" spans="1:8" x14ac:dyDescent="0.2">
      <c r="A14" s="21"/>
      <c r="B14" s="21"/>
      <c r="C14" s="21"/>
      <c r="D14" s="22"/>
      <c r="E14" s="23"/>
    </row>
    <row r="15" spans="1:8" x14ac:dyDescent="0.2">
      <c r="A15" s="20" t="s">
        <v>35</v>
      </c>
      <c r="B15" s="20"/>
      <c r="C15" s="20"/>
      <c r="D15" s="25">
        <f>D13</f>
        <v>4911.8645520999999</v>
      </c>
      <c r="E15" s="26">
        <f>E13</f>
        <v>96.876183456409137</v>
      </c>
      <c r="F15" s="14"/>
      <c r="G15" s="14"/>
      <c r="H15" s="14"/>
    </row>
    <row r="16" spans="1:8" x14ac:dyDescent="0.2">
      <c r="A16" s="20"/>
      <c r="B16" s="20"/>
      <c r="C16" s="20"/>
      <c r="D16" s="25"/>
      <c r="E16" s="26"/>
      <c r="F16" s="14"/>
      <c r="G16" s="14"/>
      <c r="H16" s="14"/>
    </row>
    <row r="17" spans="1:8" x14ac:dyDescent="0.2">
      <c r="A17" s="20" t="s">
        <v>37</v>
      </c>
      <c r="B17" s="20"/>
      <c r="C17" s="20"/>
      <c r="D17" s="25">
        <f>D19-(D13)</f>
        <v>158.38530379999975</v>
      </c>
      <c r="E17" s="26">
        <f>E19-(E13)</f>
        <v>3.1238165435908627</v>
      </c>
      <c r="F17" s="14"/>
      <c r="G17" s="14"/>
      <c r="H17" s="14"/>
    </row>
    <row r="18" spans="1:8" x14ac:dyDescent="0.2">
      <c r="A18" s="20"/>
      <c r="B18" s="20"/>
      <c r="C18" s="20"/>
      <c r="D18" s="25"/>
      <c r="E18" s="26"/>
      <c r="F18" s="14"/>
      <c r="G18" s="14"/>
      <c r="H18" s="14"/>
    </row>
    <row r="19" spans="1:8" x14ac:dyDescent="0.2">
      <c r="A19" s="27" t="s">
        <v>36</v>
      </c>
      <c r="B19" s="27"/>
      <c r="C19" s="27"/>
      <c r="D19" s="28">
        <v>5070.2498558999996</v>
      </c>
      <c r="E19" s="29">
        <v>100</v>
      </c>
      <c r="F19" s="14"/>
      <c r="G19" s="14"/>
      <c r="H19" s="14"/>
    </row>
    <row r="21" spans="1:8" x14ac:dyDescent="0.2">
      <c r="A21" s="14" t="s">
        <v>275</v>
      </c>
    </row>
    <row r="22" spans="1:8" ht="15" x14ac:dyDescent="0.25">
      <c r="A22" s="93" t="s">
        <v>837</v>
      </c>
      <c r="B22" s="94"/>
      <c r="C22" s="94"/>
      <c r="D22" s="94"/>
      <c r="E22" s="94"/>
    </row>
    <row r="23" spans="1:8" ht="15" x14ac:dyDescent="0.25">
      <c r="A23" s="62"/>
      <c r="B23" s="63"/>
      <c r="C23" s="63"/>
      <c r="D23" s="63"/>
      <c r="E23" s="63"/>
    </row>
    <row r="24" spans="1:8" x14ac:dyDescent="0.2">
      <c r="A24" s="14" t="s">
        <v>40</v>
      </c>
    </row>
    <row r="25" spans="1:8" x14ac:dyDescent="0.2">
      <c r="A25" s="14" t="s">
        <v>41</v>
      </c>
    </row>
    <row r="26" spans="1:8" x14ac:dyDescent="0.2">
      <c r="A26" s="14" t="s">
        <v>42</v>
      </c>
      <c r="B26" s="14"/>
      <c r="C26" s="30" t="s">
        <v>44</v>
      </c>
      <c r="D26" s="14" t="s">
        <v>43</v>
      </c>
    </row>
    <row r="27" spans="1:8" x14ac:dyDescent="0.2">
      <c r="A27" s="7" t="s">
        <v>64</v>
      </c>
      <c r="C27" s="31">
        <v>15.744300000000001</v>
      </c>
      <c r="D27" s="31">
        <v>17.086300000000001</v>
      </c>
    </row>
    <row r="28" spans="1:8" x14ac:dyDescent="0.2">
      <c r="A28" s="7" t="s">
        <v>70</v>
      </c>
      <c r="C28" s="31">
        <v>15.744300000000001</v>
      </c>
      <c r="D28" s="31">
        <v>17.086300000000001</v>
      </c>
    </row>
    <row r="29" spans="1:8" x14ac:dyDescent="0.2">
      <c r="A29" s="7" t="s">
        <v>65</v>
      </c>
      <c r="C29" s="31">
        <v>17.4438</v>
      </c>
      <c r="D29" s="31">
        <v>19.020399999999999</v>
      </c>
    </row>
    <row r="30" spans="1:8" x14ac:dyDescent="0.2">
      <c r="A30" s="7" t="s">
        <v>71</v>
      </c>
      <c r="C30" s="31">
        <v>17.4438</v>
      </c>
      <c r="D30" s="31">
        <v>19.020399999999999</v>
      </c>
    </row>
    <row r="32" spans="1:8" x14ac:dyDescent="0.2">
      <c r="A32" s="7" t="s">
        <v>49</v>
      </c>
    </row>
    <row r="34" spans="1:4" x14ac:dyDescent="0.2">
      <c r="A34" s="14" t="s">
        <v>45</v>
      </c>
      <c r="D34" s="30" t="s">
        <v>51</v>
      </c>
    </row>
    <row r="36" spans="1:4" x14ac:dyDescent="0.2">
      <c r="A36" s="14" t="s">
        <v>276</v>
      </c>
      <c r="D36" s="49">
        <v>0.33739999999999998</v>
      </c>
    </row>
    <row r="38" spans="1:4" x14ac:dyDescent="0.2">
      <c r="A38" s="14" t="s">
        <v>823</v>
      </c>
      <c r="D38" s="30" t="s">
        <v>51</v>
      </c>
    </row>
    <row r="40" spans="1:4" x14ac:dyDescent="0.2">
      <c r="A40" s="14" t="s">
        <v>801</v>
      </c>
    </row>
    <row r="41" spans="1:4" x14ac:dyDescent="0.2">
      <c r="A41" s="14"/>
    </row>
    <row r="42" spans="1:4" x14ac:dyDescent="0.2">
      <c r="A42" s="53" t="s">
        <v>796</v>
      </c>
    </row>
    <row r="43" spans="1:4" x14ac:dyDescent="0.2">
      <c r="A43" s="54"/>
    </row>
    <row r="44" spans="1:4" x14ac:dyDescent="0.2">
      <c r="A44" s="55"/>
    </row>
    <row r="45" spans="1:4" x14ac:dyDescent="0.2">
      <c r="A45" s="55"/>
    </row>
    <row r="46" spans="1:4" x14ac:dyDescent="0.2">
      <c r="A46" s="55"/>
    </row>
    <row r="47" spans="1:4" x14ac:dyDescent="0.2">
      <c r="A47" s="55"/>
    </row>
    <row r="48" spans="1:4" x14ac:dyDescent="0.2">
      <c r="A48" s="55"/>
    </row>
    <row r="49" spans="1:5" x14ac:dyDescent="0.2">
      <c r="A49" s="55"/>
    </row>
    <row r="50" spans="1:5" x14ac:dyDescent="0.2">
      <c r="A50" s="55"/>
    </row>
    <row r="51" spans="1:5" x14ac:dyDescent="0.2">
      <c r="A51" s="55"/>
    </row>
    <row r="52" spans="1:5" x14ac:dyDescent="0.2">
      <c r="A52" s="55"/>
    </row>
    <row r="53" spans="1:5" x14ac:dyDescent="0.2">
      <c r="A53" s="55"/>
    </row>
    <row r="54" spans="1:5" x14ac:dyDescent="0.2">
      <c r="A54" s="55"/>
    </row>
    <row r="55" spans="1:5" x14ac:dyDescent="0.2">
      <c r="A55" s="55"/>
    </row>
    <row r="56" spans="1:5" ht="24.95" customHeight="1" x14ac:dyDescent="0.2">
      <c r="A56" s="96" t="s">
        <v>819</v>
      </c>
      <c r="B56" s="96"/>
      <c r="C56" s="96"/>
      <c r="D56" s="96"/>
      <c r="E56" s="96"/>
    </row>
    <row r="57" spans="1:5" x14ac:dyDescent="0.2">
      <c r="A57" s="55"/>
    </row>
    <row r="58" spans="1:5" x14ac:dyDescent="0.2">
      <c r="A58" s="53" t="s">
        <v>797</v>
      </c>
    </row>
    <row r="59" spans="1:5" x14ac:dyDescent="0.2">
      <c r="A59" s="55"/>
    </row>
    <row r="60" spans="1:5" x14ac:dyDescent="0.2">
      <c r="A60" s="55"/>
    </row>
    <row r="61" spans="1:5" x14ac:dyDescent="0.2">
      <c r="A61" s="55"/>
    </row>
    <row r="62" spans="1:5" x14ac:dyDescent="0.2">
      <c r="A62" s="55"/>
    </row>
    <row r="63" spans="1:5" x14ac:dyDescent="0.2">
      <c r="A63" s="55"/>
    </row>
    <row r="64" spans="1:5"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2" spans="1:1" x14ac:dyDescent="0.2">
      <c r="A72" s="14" t="s">
        <v>820</v>
      </c>
    </row>
  </sheetData>
  <mergeCells count="3">
    <mergeCell ref="A1:E1"/>
    <mergeCell ref="A56:E56"/>
    <mergeCell ref="A22:E22"/>
  </mergeCells>
  <conditionalFormatting sqref="E5:E11 E13:E19">
    <cfRule type="cellIs" dxfId="2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44"/>
  <sheetViews>
    <sheetView workbookViewId="0">
      <selection sqref="A1:G1"/>
    </sheetView>
  </sheetViews>
  <sheetFormatPr defaultColWidth="9.140625" defaultRowHeight="11.25" x14ac:dyDescent="0.2"/>
  <cols>
    <col min="1" max="1" width="35.5703125" style="7" bestFit="1" customWidth="1"/>
    <col min="2" max="2" width="48.85546875" style="7" bestFit="1" customWidth="1"/>
    <col min="3" max="3" width="24.5703125" style="7" bestFit="1" customWidth="1"/>
    <col min="4" max="4" width="15.42578125" style="7" bestFit="1" customWidth="1"/>
    <col min="5" max="5" width="23.140625" style="10" customWidth="1"/>
    <col min="6" max="6" width="13.5703125" style="11" bestFit="1" customWidth="1"/>
    <col min="7" max="7" width="6" style="10" customWidth="1"/>
    <col min="8" max="16384" width="9.140625" style="7"/>
  </cols>
  <sheetData>
    <row r="1" spans="1:7" s="1" customFormat="1" ht="15" customHeight="1" x14ac:dyDescent="0.2">
      <c r="A1" s="88" t="s">
        <v>953</v>
      </c>
      <c r="B1" s="89"/>
      <c r="C1" s="89"/>
      <c r="D1" s="89"/>
      <c r="E1" s="89"/>
      <c r="F1" s="89"/>
      <c r="G1" s="89"/>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841</v>
      </c>
      <c r="D4" s="13" t="s">
        <v>1</v>
      </c>
      <c r="E4" s="50" t="s">
        <v>6</v>
      </c>
      <c r="F4" s="12" t="s">
        <v>3</v>
      </c>
      <c r="G4" s="12" t="s">
        <v>5</v>
      </c>
    </row>
    <row r="5" spans="1:7" x14ac:dyDescent="0.2">
      <c r="A5" s="16" t="s">
        <v>23</v>
      </c>
      <c r="B5" s="17"/>
      <c r="C5" s="17"/>
      <c r="D5" s="17"/>
      <c r="E5" s="18"/>
      <c r="F5" s="19"/>
      <c r="G5" s="18"/>
    </row>
    <row r="6" spans="1:7" x14ac:dyDescent="0.2">
      <c r="A6" s="20" t="s">
        <v>24</v>
      </c>
      <c r="B6" s="21"/>
      <c r="C6" s="21"/>
      <c r="D6" s="21"/>
      <c r="E6" s="22"/>
      <c r="F6" s="23"/>
      <c r="G6" s="22"/>
    </row>
    <row r="7" spans="1:7" x14ac:dyDescent="0.2">
      <c r="A7" s="21" t="s">
        <v>954</v>
      </c>
      <c r="B7" s="21" t="s">
        <v>955</v>
      </c>
      <c r="C7" s="21" t="s">
        <v>858</v>
      </c>
      <c r="D7" s="24">
        <v>2000</v>
      </c>
      <c r="E7" s="22">
        <v>9331.94</v>
      </c>
      <c r="F7" s="23">
        <v>5.9540703717200998</v>
      </c>
      <c r="G7" s="22">
        <v>7.7766999999999999</v>
      </c>
    </row>
    <row r="8" spans="1:7" x14ac:dyDescent="0.2">
      <c r="A8" s="21" t="s">
        <v>956</v>
      </c>
      <c r="B8" s="21" t="s">
        <v>957</v>
      </c>
      <c r="C8" s="21" t="s">
        <v>25</v>
      </c>
      <c r="D8" s="24">
        <v>2000</v>
      </c>
      <c r="E8" s="22">
        <v>9298.07</v>
      </c>
      <c r="F8" s="23">
        <v>5.9324602495493401</v>
      </c>
      <c r="G8" s="22">
        <v>7.7401</v>
      </c>
    </row>
    <row r="9" spans="1:7" x14ac:dyDescent="0.2">
      <c r="A9" s="21" t="s">
        <v>958</v>
      </c>
      <c r="B9" s="21" t="s">
        <v>959</v>
      </c>
      <c r="C9" s="21" t="s">
        <v>25</v>
      </c>
      <c r="D9" s="24">
        <v>1500</v>
      </c>
      <c r="E9" s="22">
        <v>7015.9875000000002</v>
      </c>
      <c r="F9" s="23">
        <v>4.47642004793307</v>
      </c>
      <c r="G9" s="22">
        <v>7.82</v>
      </c>
    </row>
    <row r="10" spans="1:7" x14ac:dyDescent="0.2">
      <c r="A10" s="21" t="s">
        <v>960</v>
      </c>
      <c r="B10" s="21" t="s">
        <v>961</v>
      </c>
      <c r="C10" s="21" t="s">
        <v>25</v>
      </c>
      <c r="D10" s="24">
        <v>1500</v>
      </c>
      <c r="E10" s="22">
        <v>6961.3725000000004</v>
      </c>
      <c r="F10" s="23">
        <v>4.4415739651944897</v>
      </c>
      <c r="G10" s="22">
        <v>7.78</v>
      </c>
    </row>
    <row r="11" spans="1:7" x14ac:dyDescent="0.2">
      <c r="A11" s="21" t="s">
        <v>27</v>
      </c>
      <c r="B11" s="21" t="s">
        <v>26</v>
      </c>
      <c r="C11" s="21" t="s">
        <v>25</v>
      </c>
      <c r="D11" s="24">
        <v>1000</v>
      </c>
      <c r="E11" s="22">
        <v>4986.6000000000004</v>
      </c>
      <c r="F11" s="23">
        <v>3.1816071808883701</v>
      </c>
      <c r="G11" s="22">
        <v>7.0058999999999996</v>
      </c>
    </row>
    <row r="12" spans="1:7" x14ac:dyDescent="0.2">
      <c r="A12" s="21" t="s">
        <v>962</v>
      </c>
      <c r="B12" s="21" t="s">
        <v>963</v>
      </c>
      <c r="C12" s="21" t="s">
        <v>858</v>
      </c>
      <c r="D12" s="24">
        <v>1000</v>
      </c>
      <c r="E12" s="22">
        <v>4975.99</v>
      </c>
      <c r="F12" s="23">
        <v>3.1748376681564001</v>
      </c>
      <c r="G12" s="22">
        <v>7.0454999999999997</v>
      </c>
    </row>
    <row r="13" spans="1:7" x14ac:dyDescent="0.2">
      <c r="A13" s="21" t="s">
        <v>964</v>
      </c>
      <c r="B13" s="21" t="s">
        <v>965</v>
      </c>
      <c r="C13" s="21" t="s">
        <v>28</v>
      </c>
      <c r="D13" s="24">
        <v>1000</v>
      </c>
      <c r="E13" s="22">
        <v>4724.38</v>
      </c>
      <c r="F13" s="23">
        <v>3.0143025976106799</v>
      </c>
      <c r="G13" s="22">
        <v>7.8</v>
      </c>
    </row>
    <row r="14" spans="1:7" x14ac:dyDescent="0.2">
      <c r="A14" s="21" t="s">
        <v>966</v>
      </c>
      <c r="B14" s="21" t="s">
        <v>967</v>
      </c>
      <c r="C14" s="21" t="s">
        <v>853</v>
      </c>
      <c r="D14" s="24">
        <v>1000</v>
      </c>
      <c r="E14" s="22">
        <v>4705.085</v>
      </c>
      <c r="F14" s="23">
        <v>3.0019917825151698</v>
      </c>
      <c r="G14" s="22">
        <v>7.835</v>
      </c>
    </row>
    <row r="15" spans="1:7" x14ac:dyDescent="0.2">
      <c r="A15" s="21" t="s">
        <v>968</v>
      </c>
      <c r="B15" s="21" t="s">
        <v>969</v>
      </c>
      <c r="C15" s="21" t="s">
        <v>28</v>
      </c>
      <c r="D15" s="24">
        <v>1000</v>
      </c>
      <c r="E15" s="22">
        <v>4674.0150000000003</v>
      </c>
      <c r="F15" s="23">
        <v>2.9821681481530402</v>
      </c>
      <c r="G15" s="22">
        <v>7.7850000000000001</v>
      </c>
    </row>
    <row r="16" spans="1:7" x14ac:dyDescent="0.2">
      <c r="A16" s="21" t="s">
        <v>970</v>
      </c>
      <c r="B16" s="21" t="s">
        <v>971</v>
      </c>
      <c r="C16" s="21" t="s">
        <v>853</v>
      </c>
      <c r="D16" s="24">
        <v>1000</v>
      </c>
      <c r="E16" s="22">
        <v>4661.4449999999997</v>
      </c>
      <c r="F16" s="23">
        <v>2.9741480939550402</v>
      </c>
      <c r="G16" s="22">
        <v>7.82</v>
      </c>
    </row>
    <row r="17" spans="1:9" x14ac:dyDescent="0.2">
      <c r="A17" s="21" t="s">
        <v>972</v>
      </c>
      <c r="B17" s="21" t="s">
        <v>973</v>
      </c>
      <c r="C17" s="21" t="s">
        <v>25</v>
      </c>
      <c r="D17" s="24">
        <v>1000</v>
      </c>
      <c r="E17" s="22">
        <v>4657.72</v>
      </c>
      <c r="F17" s="23">
        <v>2.9717714271382101</v>
      </c>
      <c r="G17" s="22">
        <v>7.82</v>
      </c>
    </row>
    <row r="18" spans="1:9" x14ac:dyDescent="0.2">
      <c r="A18" s="21" t="s">
        <v>974</v>
      </c>
      <c r="B18" s="21" t="s">
        <v>975</v>
      </c>
      <c r="C18" s="21" t="s">
        <v>853</v>
      </c>
      <c r="D18" s="24">
        <v>1000</v>
      </c>
      <c r="E18" s="22">
        <v>4645.67</v>
      </c>
      <c r="F18" s="23">
        <v>2.9640831492475201</v>
      </c>
      <c r="G18" s="22">
        <v>7.82</v>
      </c>
    </row>
    <row r="19" spans="1:9" x14ac:dyDescent="0.2">
      <c r="A19" s="21" t="s">
        <v>976</v>
      </c>
      <c r="B19" s="21" t="s">
        <v>977</v>
      </c>
      <c r="C19" s="21" t="s">
        <v>28</v>
      </c>
      <c r="D19" s="24">
        <v>1000</v>
      </c>
      <c r="E19" s="22">
        <v>4641.16</v>
      </c>
      <c r="F19" s="23">
        <v>2.9612056278129102</v>
      </c>
      <c r="G19" s="22">
        <v>7.9050000000000002</v>
      </c>
    </row>
    <row r="20" spans="1:9" x14ac:dyDescent="0.2">
      <c r="A20" s="21" t="s">
        <v>978</v>
      </c>
      <c r="B20" s="21" t="s">
        <v>979</v>
      </c>
      <c r="C20" s="21" t="s">
        <v>853</v>
      </c>
      <c r="D20" s="24">
        <v>1000</v>
      </c>
      <c r="E20" s="22">
        <v>4638.5600000000004</v>
      </c>
      <c r="F20" s="23">
        <v>2.9595467462763301</v>
      </c>
      <c r="G20" s="22">
        <v>7.835</v>
      </c>
    </row>
    <row r="21" spans="1:9" x14ac:dyDescent="0.2">
      <c r="A21" s="21" t="s">
        <v>980</v>
      </c>
      <c r="B21" s="21" t="s">
        <v>981</v>
      </c>
      <c r="C21" s="21" t="s">
        <v>28</v>
      </c>
      <c r="D21" s="24">
        <v>500</v>
      </c>
      <c r="E21" s="22">
        <v>2460.9375</v>
      </c>
      <c r="F21" s="23">
        <v>1.5701553005489699</v>
      </c>
      <c r="G21" s="22">
        <v>7.7248999999999999</v>
      </c>
    </row>
    <row r="22" spans="1:9" x14ac:dyDescent="0.2">
      <c r="A22" s="21" t="s">
        <v>982</v>
      </c>
      <c r="B22" s="21" t="s">
        <v>983</v>
      </c>
      <c r="C22" s="21" t="s">
        <v>853</v>
      </c>
      <c r="D22" s="24">
        <v>500</v>
      </c>
      <c r="E22" s="22">
        <v>2358.6</v>
      </c>
      <c r="F22" s="23">
        <v>1.50486076622214</v>
      </c>
      <c r="G22" s="22">
        <v>7.8150000000000004</v>
      </c>
    </row>
    <row r="23" spans="1:9" x14ac:dyDescent="0.2">
      <c r="A23" s="20" t="s">
        <v>29</v>
      </c>
      <c r="B23" s="20"/>
      <c r="C23" s="20"/>
      <c r="D23" s="20"/>
      <c r="E23" s="25">
        <f>SUM(E6:E22)</f>
        <v>84737.532500000001</v>
      </c>
      <c r="F23" s="26">
        <f>SUM(F6:F22)</f>
        <v>54.06520312292178</v>
      </c>
      <c r="G23" s="25"/>
      <c r="H23" s="14"/>
      <c r="I23" s="14"/>
    </row>
    <row r="24" spans="1:9" x14ac:dyDescent="0.2">
      <c r="A24" s="21"/>
      <c r="B24" s="21"/>
      <c r="C24" s="21"/>
      <c r="D24" s="21"/>
      <c r="E24" s="22"/>
      <c r="F24" s="23"/>
      <c r="G24" s="22"/>
    </row>
    <row r="25" spans="1:9" x14ac:dyDescent="0.2">
      <c r="A25" s="20" t="s">
        <v>30</v>
      </c>
      <c r="B25" s="21"/>
      <c r="C25" s="21"/>
      <c r="D25" s="21"/>
      <c r="E25" s="22"/>
      <c r="F25" s="23"/>
      <c r="G25" s="22"/>
    </row>
    <row r="26" spans="1:9" x14ac:dyDescent="0.2">
      <c r="A26" s="21" t="s">
        <v>879</v>
      </c>
      <c r="B26" s="21" t="s">
        <v>880</v>
      </c>
      <c r="C26" s="21" t="s">
        <v>853</v>
      </c>
      <c r="D26" s="24">
        <v>2000</v>
      </c>
      <c r="E26" s="22">
        <v>9958.9500000000007</v>
      </c>
      <c r="F26" s="23">
        <v>6.3541224148935598</v>
      </c>
      <c r="G26" s="22">
        <v>7.1651999999999996</v>
      </c>
    </row>
    <row r="27" spans="1:9" x14ac:dyDescent="0.2">
      <c r="A27" s="21" t="s">
        <v>984</v>
      </c>
      <c r="B27" s="21" t="s">
        <v>985</v>
      </c>
      <c r="C27" s="21" t="s">
        <v>858</v>
      </c>
      <c r="D27" s="24">
        <v>1000</v>
      </c>
      <c r="E27" s="22">
        <v>4993.95</v>
      </c>
      <c r="F27" s="23">
        <v>3.1862967113860101</v>
      </c>
      <c r="G27" s="22">
        <v>7.3697999999999997</v>
      </c>
    </row>
    <row r="28" spans="1:9" x14ac:dyDescent="0.2">
      <c r="A28" s="21" t="s">
        <v>986</v>
      </c>
      <c r="B28" s="21" t="s">
        <v>987</v>
      </c>
      <c r="C28" s="21" t="s">
        <v>858</v>
      </c>
      <c r="D28" s="24">
        <v>1000</v>
      </c>
      <c r="E28" s="22">
        <v>4985.375</v>
      </c>
      <c r="F28" s="23">
        <v>3.1808255924720998</v>
      </c>
      <c r="G28" s="22">
        <v>7.6496000000000004</v>
      </c>
    </row>
    <row r="29" spans="1:9" x14ac:dyDescent="0.2">
      <c r="A29" s="21" t="s">
        <v>32</v>
      </c>
      <c r="B29" s="21" t="s">
        <v>31</v>
      </c>
      <c r="C29" s="21" t="s">
        <v>28</v>
      </c>
      <c r="D29" s="24">
        <v>1000</v>
      </c>
      <c r="E29" s="22">
        <v>4981.8999999999996</v>
      </c>
      <c r="F29" s="23">
        <v>3.1786084334953202</v>
      </c>
      <c r="G29" s="22">
        <v>7.8006000000000002</v>
      </c>
    </row>
    <row r="30" spans="1:9" x14ac:dyDescent="0.2">
      <c r="A30" s="21" t="s">
        <v>988</v>
      </c>
      <c r="B30" s="21" t="s">
        <v>989</v>
      </c>
      <c r="C30" s="21" t="s">
        <v>28</v>
      </c>
      <c r="D30" s="24">
        <v>1000</v>
      </c>
      <c r="E30" s="22">
        <v>4705.6850000000004</v>
      </c>
      <c r="F30" s="23">
        <v>3.0023746013313102</v>
      </c>
      <c r="G30" s="22">
        <v>7.8449999999999998</v>
      </c>
    </row>
    <row r="31" spans="1:9" x14ac:dyDescent="0.2">
      <c r="A31" s="21" t="s">
        <v>990</v>
      </c>
      <c r="B31" s="21" t="s">
        <v>991</v>
      </c>
      <c r="C31" s="21" t="s">
        <v>858</v>
      </c>
      <c r="D31" s="24">
        <v>1000</v>
      </c>
      <c r="E31" s="22">
        <v>4649.55</v>
      </c>
      <c r="F31" s="23">
        <v>2.9665587109251899</v>
      </c>
      <c r="G31" s="22">
        <v>8.3874999999999993</v>
      </c>
    </row>
    <row r="32" spans="1:9" x14ac:dyDescent="0.2">
      <c r="A32" s="21" t="s">
        <v>992</v>
      </c>
      <c r="B32" s="21" t="s">
        <v>993</v>
      </c>
      <c r="C32" s="21" t="s">
        <v>28</v>
      </c>
      <c r="D32" s="24">
        <v>900</v>
      </c>
      <c r="E32" s="22">
        <v>4153.41</v>
      </c>
      <c r="F32" s="23">
        <v>2.6500058318641102</v>
      </c>
      <c r="G32" s="22">
        <v>8.8800000000000008</v>
      </c>
    </row>
    <row r="33" spans="1:9" x14ac:dyDescent="0.2">
      <c r="A33" s="21" t="s">
        <v>994</v>
      </c>
      <c r="B33" s="21" t="s">
        <v>995</v>
      </c>
      <c r="C33" s="21" t="s">
        <v>853</v>
      </c>
      <c r="D33" s="24">
        <v>500</v>
      </c>
      <c r="E33" s="22">
        <v>2498.4699999999998</v>
      </c>
      <c r="F33" s="23">
        <v>1.5941022125765401</v>
      </c>
      <c r="G33" s="22">
        <v>7.4505999999999997</v>
      </c>
    </row>
    <row r="34" spans="1:9" x14ac:dyDescent="0.2">
      <c r="A34" s="20" t="s">
        <v>29</v>
      </c>
      <c r="B34" s="20"/>
      <c r="C34" s="20"/>
      <c r="D34" s="20"/>
      <c r="E34" s="25">
        <f>SUM(E25:E33)</f>
        <v>40927.290000000008</v>
      </c>
      <c r="F34" s="26">
        <f>SUM(F25:F33)</f>
        <v>26.112894508944144</v>
      </c>
      <c r="G34" s="25"/>
      <c r="H34" s="14"/>
      <c r="I34" s="14"/>
    </row>
    <row r="35" spans="1:9" x14ac:dyDescent="0.2">
      <c r="A35" s="21"/>
      <c r="B35" s="21"/>
      <c r="C35" s="21"/>
      <c r="D35" s="21"/>
      <c r="E35" s="22"/>
      <c r="F35" s="23"/>
      <c r="G35" s="22"/>
    </row>
    <row r="36" spans="1:9" x14ac:dyDescent="0.2">
      <c r="A36" s="20" t="s">
        <v>33</v>
      </c>
      <c r="B36" s="21"/>
      <c r="C36" s="21"/>
      <c r="D36" s="21"/>
      <c r="E36" s="22"/>
      <c r="F36" s="23"/>
      <c r="G36" s="22"/>
    </row>
    <row r="37" spans="1:9" x14ac:dyDescent="0.2">
      <c r="A37" s="21" t="s">
        <v>996</v>
      </c>
      <c r="B37" s="21" t="s">
        <v>997</v>
      </c>
      <c r="C37" s="21" t="s">
        <v>57</v>
      </c>
      <c r="D37" s="24">
        <v>12500000</v>
      </c>
      <c r="E37" s="22">
        <v>11856.475</v>
      </c>
      <c r="F37" s="23">
        <v>7.5648028717008504</v>
      </c>
      <c r="G37" s="22">
        <v>7.1006999999999998</v>
      </c>
    </row>
    <row r="38" spans="1:9" x14ac:dyDescent="0.2">
      <c r="A38" s="21" t="s">
        <v>998</v>
      </c>
      <c r="B38" s="21" t="s">
        <v>999</v>
      </c>
      <c r="C38" s="21" t="s">
        <v>57</v>
      </c>
      <c r="D38" s="24">
        <v>10000000</v>
      </c>
      <c r="E38" s="22">
        <v>9353.25</v>
      </c>
      <c r="F38" s="23">
        <v>5.9676668200064498</v>
      </c>
      <c r="G38" s="22">
        <v>7.0895999999999999</v>
      </c>
    </row>
    <row r="39" spans="1:9" x14ac:dyDescent="0.2">
      <c r="A39" s="21" t="s">
        <v>1000</v>
      </c>
      <c r="B39" s="21" t="s">
        <v>1001</v>
      </c>
      <c r="C39" s="21" t="s">
        <v>57</v>
      </c>
      <c r="D39" s="24">
        <v>2500000</v>
      </c>
      <c r="E39" s="22">
        <v>2353.17</v>
      </c>
      <c r="F39" s="23">
        <v>1.50139625593613</v>
      </c>
      <c r="G39" s="22">
        <v>7.0949</v>
      </c>
    </row>
    <row r="40" spans="1:9" x14ac:dyDescent="0.2">
      <c r="A40" s="20" t="s">
        <v>29</v>
      </c>
      <c r="B40" s="20"/>
      <c r="C40" s="20"/>
      <c r="D40" s="20"/>
      <c r="E40" s="25">
        <f>SUM(E36:E39)</f>
        <v>23562.894999999997</v>
      </c>
      <c r="F40" s="26">
        <f>SUM(F36:F39)</f>
        <v>15.033865947643431</v>
      </c>
      <c r="G40" s="25"/>
      <c r="H40" s="14"/>
      <c r="I40" s="14"/>
    </row>
    <row r="41" spans="1:9" x14ac:dyDescent="0.2">
      <c r="A41" s="21"/>
      <c r="B41" s="21"/>
      <c r="C41" s="21"/>
      <c r="D41" s="21"/>
      <c r="E41" s="22"/>
      <c r="F41" s="23"/>
      <c r="G41" s="22"/>
    </row>
    <row r="42" spans="1:9" x14ac:dyDescent="0.2">
      <c r="A42" s="20" t="s">
        <v>917</v>
      </c>
      <c r="B42" s="21"/>
      <c r="C42" s="21"/>
      <c r="D42" s="21"/>
      <c r="E42" s="22"/>
      <c r="F42" s="23"/>
      <c r="G42" s="22"/>
    </row>
    <row r="43" spans="1:9" x14ac:dyDescent="0.2">
      <c r="A43" s="21" t="s">
        <v>918</v>
      </c>
      <c r="B43" s="21" t="s">
        <v>919</v>
      </c>
      <c r="C43" s="21" t="s">
        <v>920</v>
      </c>
      <c r="D43" s="24">
        <v>3467.9720000000002</v>
      </c>
      <c r="E43" s="22">
        <v>352.11706900000001</v>
      </c>
      <c r="F43" s="23">
        <v>0.224661732491831</v>
      </c>
      <c r="G43" s="22">
        <v>7.03</v>
      </c>
    </row>
    <row r="44" spans="1:9" x14ac:dyDescent="0.2">
      <c r="A44" s="20" t="s">
        <v>29</v>
      </c>
      <c r="B44" s="20"/>
      <c r="C44" s="20"/>
      <c r="D44" s="20"/>
      <c r="E44" s="25">
        <f>SUM(E43:E43)</f>
        <v>352.11706900000001</v>
      </c>
      <c r="F44" s="26">
        <f>SUM(F43:F43)</f>
        <v>0.224661732491831</v>
      </c>
      <c r="G44" s="25"/>
      <c r="H44" s="14"/>
      <c r="I44" s="14"/>
    </row>
    <row r="45" spans="1:9" x14ac:dyDescent="0.2">
      <c r="A45" s="21"/>
      <c r="B45" s="21"/>
      <c r="C45" s="21"/>
      <c r="D45" s="21"/>
      <c r="E45" s="22"/>
      <c r="F45" s="23"/>
      <c r="G45" s="22"/>
    </row>
    <row r="46" spans="1:9" x14ac:dyDescent="0.2">
      <c r="A46" s="20" t="s">
        <v>35</v>
      </c>
      <c r="B46" s="20"/>
      <c r="C46" s="20"/>
      <c r="D46" s="20"/>
      <c r="E46" s="25">
        <f>E23+E34+E40+E44</f>
        <v>149579.834569</v>
      </c>
      <c r="F46" s="26">
        <f>F23+F34+F40+F44</f>
        <v>95.436625312001183</v>
      </c>
      <c r="G46" s="25"/>
      <c r="H46" s="14"/>
      <c r="I46" s="14"/>
    </row>
    <row r="47" spans="1:9" x14ac:dyDescent="0.2">
      <c r="A47" s="20"/>
      <c r="B47" s="20"/>
      <c r="C47" s="20"/>
      <c r="D47" s="20"/>
      <c r="E47" s="25"/>
      <c r="F47" s="26"/>
      <c r="G47" s="25"/>
      <c r="H47" s="14"/>
      <c r="I47" s="14"/>
    </row>
    <row r="48" spans="1:9" x14ac:dyDescent="0.2">
      <c r="A48" s="20" t="s">
        <v>37</v>
      </c>
      <c r="B48" s="20"/>
      <c r="C48" s="20"/>
      <c r="D48" s="20"/>
      <c r="E48" s="25">
        <f>E50-(E23+E34+E40+E44)</f>
        <v>7152.2733402999875</v>
      </c>
      <c r="F48" s="26">
        <f>F50-(F23+F34+F40+F44)</f>
        <v>4.5633746879988166</v>
      </c>
      <c r="G48" s="25"/>
      <c r="H48" s="14"/>
      <c r="I48" s="14"/>
    </row>
    <row r="49" spans="1:9" x14ac:dyDescent="0.2">
      <c r="A49" s="20"/>
      <c r="B49" s="20"/>
      <c r="C49" s="20"/>
      <c r="D49" s="20"/>
      <c r="E49" s="25"/>
      <c r="F49" s="26"/>
      <c r="G49" s="25"/>
      <c r="H49" s="14"/>
      <c r="I49" s="14"/>
    </row>
    <row r="50" spans="1:9" x14ac:dyDescent="0.2">
      <c r="A50" s="27" t="s">
        <v>36</v>
      </c>
      <c r="B50" s="27"/>
      <c r="C50" s="27"/>
      <c r="D50" s="27"/>
      <c r="E50" s="28">
        <v>156732.10790929999</v>
      </c>
      <c r="F50" s="29">
        <v>100</v>
      </c>
      <c r="G50" s="28"/>
      <c r="H50" s="14"/>
      <c r="I50" s="14"/>
    </row>
    <row r="52" spans="1:9" x14ac:dyDescent="0.2">
      <c r="A52" s="14" t="s">
        <v>38</v>
      </c>
    </row>
    <row r="53" spans="1:9" x14ac:dyDescent="0.2">
      <c r="A53" s="14" t="s">
        <v>39</v>
      </c>
    </row>
    <row r="54" spans="1:9" x14ac:dyDescent="0.2">
      <c r="A54" s="14" t="s">
        <v>921</v>
      </c>
    </row>
    <row r="56" spans="1:9" x14ac:dyDescent="0.2">
      <c r="A56" s="14" t="s">
        <v>40</v>
      </c>
    </row>
    <row r="57" spans="1:9" x14ac:dyDescent="0.2">
      <c r="A57" s="14" t="s">
        <v>41</v>
      </c>
    </row>
    <row r="58" spans="1:9" x14ac:dyDescent="0.2">
      <c r="A58" s="14" t="s">
        <v>42</v>
      </c>
      <c r="B58" s="14"/>
      <c r="C58" s="30" t="s">
        <v>44</v>
      </c>
      <c r="D58" s="14" t="s">
        <v>43</v>
      </c>
    </row>
    <row r="59" spans="1:9" x14ac:dyDescent="0.2">
      <c r="A59" s="7" t="s">
        <v>1002</v>
      </c>
      <c r="C59" s="31">
        <v>43.799900000000001</v>
      </c>
      <c r="D59" s="31">
        <v>45.344900000000003</v>
      </c>
    </row>
    <row r="60" spans="1:9" x14ac:dyDescent="0.2">
      <c r="A60" s="7" t="s">
        <v>1003</v>
      </c>
      <c r="C60" s="31">
        <v>10.045500000000001</v>
      </c>
      <c r="D60" s="31">
        <v>10.045500000000001</v>
      </c>
    </row>
    <row r="61" spans="1:9" x14ac:dyDescent="0.2">
      <c r="A61" s="7" t="s">
        <v>1004</v>
      </c>
      <c r="C61" s="69" t="s">
        <v>1005</v>
      </c>
      <c r="D61" s="31">
        <v>10.010899999999999</v>
      </c>
    </row>
    <row r="62" spans="1:9" x14ac:dyDescent="0.2">
      <c r="A62" s="7" t="s">
        <v>1006</v>
      </c>
      <c r="C62" s="31">
        <v>10.3157</v>
      </c>
      <c r="D62" s="31">
        <v>10.349299999999999</v>
      </c>
    </row>
    <row r="63" spans="1:9" x14ac:dyDescent="0.2">
      <c r="A63" s="7" t="s">
        <v>1007</v>
      </c>
      <c r="C63" s="31">
        <v>10.6737</v>
      </c>
      <c r="D63" s="31">
        <v>10.799899999999999</v>
      </c>
    </row>
    <row r="64" spans="1:9" x14ac:dyDescent="0.2">
      <c r="A64" s="7" t="s">
        <v>1008</v>
      </c>
      <c r="C64" s="31">
        <v>45.130400000000002</v>
      </c>
      <c r="D64" s="31">
        <v>46.758499999999998</v>
      </c>
    </row>
    <row r="65" spans="1:4" x14ac:dyDescent="0.2">
      <c r="A65" s="7" t="s">
        <v>1009</v>
      </c>
      <c r="C65" s="31">
        <v>10.056900000000001</v>
      </c>
      <c r="D65" s="31">
        <v>10.056900000000001</v>
      </c>
    </row>
    <row r="66" spans="1:4" x14ac:dyDescent="0.2">
      <c r="A66" s="7" t="s">
        <v>1010</v>
      </c>
      <c r="C66" s="69" t="s">
        <v>1005</v>
      </c>
      <c r="D66" s="31">
        <v>10.0121</v>
      </c>
    </row>
    <row r="67" spans="1:4" x14ac:dyDescent="0.2">
      <c r="A67" s="7" t="s">
        <v>1011</v>
      </c>
      <c r="C67" s="31">
        <v>10.747400000000001</v>
      </c>
      <c r="D67" s="31">
        <v>10.7789</v>
      </c>
    </row>
    <row r="68" spans="1:4" x14ac:dyDescent="0.2">
      <c r="A68" s="7" t="s">
        <v>1012</v>
      </c>
      <c r="C68" s="31">
        <v>11.1631</v>
      </c>
      <c r="D68" s="31">
        <v>11.3148</v>
      </c>
    </row>
    <row r="69" spans="1:4" x14ac:dyDescent="0.2">
      <c r="C69" s="31"/>
      <c r="D69" s="31"/>
    </row>
    <row r="70" spans="1:4" x14ac:dyDescent="0.2">
      <c r="A70" s="7" t="s">
        <v>1013</v>
      </c>
      <c r="C70" s="31"/>
      <c r="D70" s="31"/>
    </row>
    <row r="72" spans="1:4" x14ac:dyDescent="0.2">
      <c r="A72" s="14" t="s">
        <v>45</v>
      </c>
    </row>
    <row r="73" spans="1:4" x14ac:dyDescent="0.2">
      <c r="A73" s="90" t="s">
        <v>46</v>
      </c>
      <c r="B73" s="91"/>
      <c r="C73" s="32" t="s">
        <v>47</v>
      </c>
    </row>
    <row r="74" spans="1:4" x14ac:dyDescent="0.2">
      <c r="A74" s="86" t="s">
        <v>1003</v>
      </c>
      <c r="B74" s="87"/>
      <c r="C74" s="33">
        <v>0.34832739000000001</v>
      </c>
    </row>
    <row r="75" spans="1:4" x14ac:dyDescent="0.2">
      <c r="A75" s="86" t="s">
        <v>1014</v>
      </c>
      <c r="B75" s="87"/>
      <c r="C75" s="33">
        <v>0.21125693000000001</v>
      </c>
    </row>
    <row r="76" spans="1:4" x14ac:dyDescent="0.2">
      <c r="A76" s="86" t="s">
        <v>1006</v>
      </c>
      <c r="B76" s="87"/>
      <c r="C76" s="33">
        <v>0.32500000000000001</v>
      </c>
    </row>
    <row r="77" spans="1:4" x14ac:dyDescent="0.2">
      <c r="A77" s="86" t="s">
        <v>1007</v>
      </c>
      <c r="B77" s="87"/>
      <c r="C77" s="33">
        <v>0.245</v>
      </c>
    </row>
    <row r="78" spans="1:4" x14ac:dyDescent="0.2">
      <c r="A78" s="86" t="s">
        <v>1009</v>
      </c>
      <c r="B78" s="87"/>
      <c r="C78" s="33">
        <v>0.35628637000000002</v>
      </c>
    </row>
    <row r="79" spans="1:4" x14ac:dyDescent="0.2">
      <c r="A79" s="86" t="s">
        <v>1015</v>
      </c>
      <c r="B79" s="87"/>
      <c r="C79" s="33">
        <v>0.21455268</v>
      </c>
    </row>
    <row r="80" spans="1:4" x14ac:dyDescent="0.2">
      <c r="A80" s="86" t="s">
        <v>1011</v>
      </c>
      <c r="B80" s="87"/>
      <c r="C80" s="33">
        <v>0.35</v>
      </c>
    </row>
    <row r="81" spans="1:5" x14ac:dyDescent="0.2">
      <c r="A81" s="86" t="s">
        <v>1012</v>
      </c>
      <c r="B81" s="87"/>
      <c r="C81" s="33">
        <v>0.245</v>
      </c>
    </row>
    <row r="82" spans="1:5" x14ac:dyDescent="0.2">
      <c r="A82" s="7" t="s">
        <v>48</v>
      </c>
    </row>
    <row r="83" spans="1:5" x14ac:dyDescent="0.2">
      <c r="A83" s="7" t="s">
        <v>49</v>
      </c>
    </row>
    <row r="85" spans="1:5" x14ac:dyDescent="0.2">
      <c r="A85" s="14" t="s">
        <v>937</v>
      </c>
      <c r="D85" s="34">
        <v>0.64467114510415502</v>
      </c>
      <c r="E85" s="10" t="s">
        <v>50</v>
      </c>
    </row>
    <row r="87" spans="1:5" x14ac:dyDescent="0.2">
      <c r="A87" s="14" t="s">
        <v>823</v>
      </c>
      <c r="D87" s="30" t="s">
        <v>51</v>
      </c>
    </row>
    <row r="89" spans="1:5" x14ac:dyDescent="0.2">
      <c r="A89" s="14" t="s">
        <v>938</v>
      </c>
    </row>
    <row r="91" spans="1:5" x14ac:dyDescent="0.2">
      <c r="A91" s="53" t="s">
        <v>796</v>
      </c>
    </row>
    <row r="92" spans="1:5" x14ac:dyDescent="0.2">
      <c r="A92" s="55"/>
    </row>
    <row r="93" spans="1:5" x14ac:dyDescent="0.2">
      <c r="A93" s="55"/>
    </row>
    <row r="94" spans="1:5" x14ac:dyDescent="0.2">
      <c r="A94" s="55"/>
    </row>
    <row r="95" spans="1:5" x14ac:dyDescent="0.2">
      <c r="A95" s="55"/>
    </row>
    <row r="96" spans="1:5"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3"/>
    </row>
    <row r="106" spans="1:1" x14ac:dyDescent="0.2">
      <c r="A106" s="55"/>
    </row>
    <row r="107" spans="1:1" x14ac:dyDescent="0.2">
      <c r="A107" s="53" t="s">
        <v>1016</v>
      </c>
    </row>
    <row r="108" spans="1:1" x14ac:dyDescent="0.2">
      <c r="A108" s="55"/>
    </row>
    <row r="109" spans="1:1" x14ac:dyDescent="0.2">
      <c r="A109" s="53" t="s">
        <v>1219</v>
      </c>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14" t="s">
        <v>1017</v>
      </c>
    </row>
    <row r="125" spans="1:1" x14ac:dyDescent="0.2">
      <c r="A125" s="53" t="s">
        <v>1220</v>
      </c>
    </row>
    <row r="139" spans="1:1" x14ac:dyDescent="0.2">
      <c r="A139" s="55"/>
    </row>
    <row r="140" spans="1:1" x14ac:dyDescent="0.2">
      <c r="A140" s="55"/>
    </row>
    <row r="141" spans="1:1" x14ac:dyDescent="0.2">
      <c r="A141" s="14" t="s">
        <v>1018</v>
      </c>
    </row>
    <row r="143" spans="1:1" x14ac:dyDescent="0.2">
      <c r="A143" s="55"/>
    </row>
    <row r="144" spans="1:1" x14ac:dyDescent="0.2">
      <c r="A144" s="54"/>
    </row>
  </sheetData>
  <mergeCells count="10">
    <mergeCell ref="A78:B78"/>
    <mergeCell ref="A79:B79"/>
    <mergeCell ref="A80:B80"/>
    <mergeCell ref="A81:B81"/>
    <mergeCell ref="A1:G1"/>
    <mergeCell ref="A73:B73"/>
    <mergeCell ref="A74:B74"/>
    <mergeCell ref="A75:B75"/>
    <mergeCell ref="A76:B76"/>
    <mergeCell ref="A77:B77"/>
  </mergeCells>
  <conditionalFormatting sqref="F2:F3 F5:F65539">
    <cfRule type="cellIs" dxfId="7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6"/>
  <sheetViews>
    <sheetView showGridLines="0" workbookViewId="0">
      <selection sqref="A1:E1"/>
    </sheetView>
  </sheetViews>
  <sheetFormatPr defaultColWidth="9.140625" defaultRowHeight="11.25" x14ac:dyDescent="0.2"/>
  <cols>
    <col min="1" max="1" width="35.7109375" style="7" bestFit="1" customWidth="1"/>
    <col min="2" max="2" width="67.140625" style="7" customWidth="1"/>
    <col min="3" max="3" width="24.7109375" style="7" bestFit="1" customWidth="1"/>
    <col min="4" max="4" width="15.28515625" style="7" bestFit="1" customWidth="1"/>
    <col min="5" max="5" width="13.5703125" style="10" customWidth="1"/>
    <col min="6" max="16384" width="9.140625" style="7"/>
  </cols>
  <sheetData>
    <row r="1" spans="1:8" s="1" customFormat="1" ht="15" customHeight="1" x14ac:dyDescent="0.2">
      <c r="A1" s="88" t="s">
        <v>838</v>
      </c>
      <c r="B1" s="89"/>
      <c r="C1" s="89"/>
      <c r="D1" s="89"/>
      <c r="E1" s="89"/>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34</v>
      </c>
      <c r="B5" s="17"/>
      <c r="C5" s="17"/>
      <c r="D5" s="18"/>
      <c r="E5" s="19"/>
    </row>
    <row r="6" spans="1:8" ht="22.5" x14ac:dyDescent="0.2">
      <c r="A6" s="21" t="s">
        <v>791</v>
      </c>
      <c r="B6" s="61" t="s">
        <v>790</v>
      </c>
      <c r="C6" s="24">
        <v>3989840.43</v>
      </c>
      <c r="D6" s="22">
        <v>60862.749530000001</v>
      </c>
      <c r="E6" s="23">
        <v>46.747989046201504</v>
      </c>
    </row>
    <row r="7" spans="1:8" x14ac:dyDescent="0.2">
      <c r="A7" s="21" t="s">
        <v>782</v>
      </c>
      <c r="B7" s="61" t="s">
        <v>835</v>
      </c>
      <c r="C7" s="24">
        <v>55548720.528999999</v>
      </c>
      <c r="D7" s="22">
        <v>32478.39257</v>
      </c>
      <c r="E7" s="23">
        <v>24.946285730193701</v>
      </c>
    </row>
    <row r="8" spans="1:8" x14ac:dyDescent="0.2">
      <c r="A8" s="21" t="s">
        <v>783</v>
      </c>
      <c r="B8" s="61" t="s">
        <v>836</v>
      </c>
      <c r="C8" s="24">
        <v>106598511.78200001</v>
      </c>
      <c r="D8" s="22">
        <v>32464.150369999999</v>
      </c>
      <c r="E8" s="23">
        <v>24.935346457572301</v>
      </c>
    </row>
    <row r="9" spans="1:8" ht="22.5" x14ac:dyDescent="0.2">
      <c r="A9" s="21" t="s">
        <v>785</v>
      </c>
      <c r="B9" s="61" t="s">
        <v>784</v>
      </c>
      <c r="C9" s="24">
        <v>1210.933</v>
      </c>
      <c r="D9" s="22">
        <v>31.294564099999999</v>
      </c>
      <c r="E9" s="23">
        <v>2.4037000481408399E-2</v>
      </c>
    </row>
    <row r="10" spans="1:8" ht="22.5" x14ac:dyDescent="0.2">
      <c r="A10" s="21" t="s">
        <v>793</v>
      </c>
      <c r="B10" s="61" t="s">
        <v>792</v>
      </c>
      <c r="C10" s="24">
        <v>1483902.88</v>
      </c>
      <c r="D10" s="22">
        <v>0</v>
      </c>
      <c r="E10" s="22">
        <v>0</v>
      </c>
    </row>
    <row r="11" spans="1:8" ht="22.5" x14ac:dyDescent="0.2">
      <c r="A11" s="21" t="s">
        <v>789</v>
      </c>
      <c r="B11" s="61" t="s">
        <v>788</v>
      </c>
      <c r="C11" s="24">
        <v>1370528.45</v>
      </c>
      <c r="D11" s="22">
        <v>0</v>
      </c>
      <c r="E11" s="22">
        <v>0</v>
      </c>
    </row>
    <row r="12" spans="1:8" x14ac:dyDescent="0.2">
      <c r="A12" s="20" t="s">
        <v>29</v>
      </c>
      <c r="B12" s="20"/>
      <c r="C12" s="20"/>
      <c r="D12" s="25">
        <f>SUM(D6:D11)</f>
        <v>125836.5870341</v>
      </c>
      <c r="E12" s="26">
        <f>SUM(E6:E11)</f>
        <v>96.653658234448912</v>
      </c>
      <c r="F12" s="14"/>
      <c r="G12" s="14"/>
      <c r="H12" s="14"/>
    </row>
    <row r="13" spans="1:8" x14ac:dyDescent="0.2">
      <c r="A13" s="21"/>
      <c r="B13" s="21"/>
      <c r="C13" s="21"/>
      <c r="D13" s="22"/>
      <c r="E13" s="23"/>
    </row>
    <row r="14" spans="1:8" x14ac:dyDescent="0.2">
      <c r="A14" s="20" t="s">
        <v>35</v>
      </c>
      <c r="B14" s="20"/>
      <c r="C14" s="20"/>
      <c r="D14" s="25">
        <f>D12</f>
        <v>125836.5870341</v>
      </c>
      <c r="E14" s="26">
        <f>E12</f>
        <v>96.653658234448912</v>
      </c>
      <c r="F14" s="14"/>
      <c r="G14" s="14"/>
      <c r="H14" s="14"/>
    </row>
    <row r="15" spans="1:8" x14ac:dyDescent="0.2">
      <c r="A15" s="20"/>
      <c r="B15" s="20"/>
      <c r="C15" s="20"/>
      <c r="D15" s="25"/>
      <c r="E15" s="26"/>
      <c r="F15" s="14"/>
      <c r="G15" s="14"/>
      <c r="H15" s="14"/>
    </row>
    <row r="16" spans="1:8" x14ac:dyDescent="0.2">
      <c r="A16" s="20" t="s">
        <v>37</v>
      </c>
      <c r="B16" s="20"/>
      <c r="C16" s="20"/>
      <c r="D16" s="25">
        <f>D18-(D12)</f>
        <v>4356.7127672000061</v>
      </c>
      <c r="E16" s="26">
        <f>E18-(E12)</f>
        <v>3.3463417655510881</v>
      </c>
      <c r="F16" s="14"/>
      <c r="G16" s="14"/>
      <c r="H16" s="14"/>
    </row>
    <row r="17" spans="1:8" x14ac:dyDescent="0.2">
      <c r="A17" s="20"/>
      <c r="B17" s="20"/>
      <c r="C17" s="20"/>
      <c r="D17" s="25"/>
      <c r="E17" s="26"/>
      <c r="F17" s="14"/>
      <c r="G17" s="14"/>
      <c r="H17" s="14"/>
    </row>
    <row r="18" spans="1:8" x14ac:dyDescent="0.2">
      <c r="A18" s="27" t="s">
        <v>36</v>
      </c>
      <c r="B18" s="27"/>
      <c r="C18" s="27"/>
      <c r="D18" s="28">
        <v>130193.2998013</v>
      </c>
      <c r="E18" s="29">
        <v>100</v>
      </c>
      <c r="F18" s="14"/>
      <c r="G18" s="14"/>
      <c r="H18" s="14"/>
    </row>
    <row r="20" spans="1:8" x14ac:dyDescent="0.2">
      <c r="A20" s="14" t="s">
        <v>275</v>
      </c>
    </row>
    <row r="21" spans="1:8" ht="15" x14ac:dyDescent="0.25">
      <c r="A21" s="93" t="s">
        <v>837</v>
      </c>
      <c r="B21" s="94"/>
      <c r="C21" s="94"/>
      <c r="D21" s="94"/>
      <c r="E21" s="94"/>
    </row>
    <row r="22" spans="1:8" ht="15" x14ac:dyDescent="0.25">
      <c r="A22" s="62"/>
      <c r="B22" s="63"/>
      <c r="C22" s="63"/>
      <c r="D22" s="63"/>
      <c r="E22" s="63"/>
    </row>
    <row r="23" spans="1:8" x14ac:dyDescent="0.2">
      <c r="A23" s="14" t="s">
        <v>40</v>
      </c>
    </row>
    <row r="24" spans="1:8" x14ac:dyDescent="0.2">
      <c r="A24" s="14" t="s">
        <v>41</v>
      </c>
    </row>
    <row r="25" spans="1:8" x14ac:dyDescent="0.2">
      <c r="A25" s="14" t="s">
        <v>42</v>
      </c>
      <c r="B25" s="14"/>
      <c r="C25" s="30" t="s">
        <v>44</v>
      </c>
      <c r="D25" s="14" t="s">
        <v>43</v>
      </c>
    </row>
    <row r="26" spans="1:8" x14ac:dyDescent="0.2">
      <c r="A26" s="7" t="s">
        <v>64</v>
      </c>
      <c r="C26" s="31">
        <v>127.4207</v>
      </c>
      <c r="D26" s="31">
        <v>144.8854</v>
      </c>
    </row>
    <row r="27" spans="1:8" x14ac:dyDescent="0.2">
      <c r="A27" s="7" t="s">
        <v>70</v>
      </c>
      <c r="C27" s="31">
        <v>38.665300000000002</v>
      </c>
      <c r="D27" s="31">
        <v>42.368000000000002</v>
      </c>
    </row>
    <row r="28" spans="1:8" x14ac:dyDescent="0.2">
      <c r="A28" s="7" t="s">
        <v>65</v>
      </c>
      <c r="C28" s="31">
        <v>141.58590000000001</v>
      </c>
      <c r="D28" s="31">
        <v>161.72839999999999</v>
      </c>
    </row>
    <row r="29" spans="1:8" x14ac:dyDescent="0.2">
      <c r="A29" s="7" t="s">
        <v>71</v>
      </c>
      <c r="C29" s="31">
        <v>45.0518</v>
      </c>
      <c r="D29" s="31">
        <v>49.536999999999999</v>
      </c>
    </row>
    <row r="31" spans="1:8" x14ac:dyDescent="0.2">
      <c r="A31" s="14" t="s">
        <v>45</v>
      </c>
    </row>
    <row r="32" spans="1:8" x14ac:dyDescent="0.2">
      <c r="A32" s="90" t="s">
        <v>46</v>
      </c>
      <c r="B32" s="91"/>
      <c r="C32" s="32" t="s">
        <v>47</v>
      </c>
    </row>
    <row r="33" spans="1:4" x14ac:dyDescent="0.2">
      <c r="A33" s="86" t="s">
        <v>70</v>
      </c>
      <c r="B33" s="87"/>
      <c r="C33" s="33">
        <v>1.5</v>
      </c>
    </row>
    <row r="34" spans="1:4" x14ac:dyDescent="0.2">
      <c r="A34" s="86" t="s">
        <v>71</v>
      </c>
      <c r="B34" s="87"/>
      <c r="C34" s="33">
        <v>1.8</v>
      </c>
    </row>
    <row r="35" spans="1:4" x14ac:dyDescent="0.2">
      <c r="A35" s="7" t="s">
        <v>48</v>
      </c>
    </row>
    <row r="36" spans="1:4" x14ac:dyDescent="0.2">
      <c r="A36" s="7" t="s">
        <v>49</v>
      </c>
    </row>
    <row r="38" spans="1:4" x14ac:dyDescent="0.2">
      <c r="A38" s="14" t="s">
        <v>276</v>
      </c>
      <c r="D38" s="49">
        <v>7.4200000000000002E-2</v>
      </c>
    </row>
    <row r="40" spans="1:4" x14ac:dyDescent="0.2">
      <c r="A40" s="95" t="s">
        <v>823</v>
      </c>
      <c r="B40" s="95"/>
      <c r="C40" s="95"/>
      <c r="D40" s="30" t="s">
        <v>51</v>
      </c>
    </row>
    <row r="42" spans="1:4" x14ac:dyDescent="0.2">
      <c r="A42" s="14" t="s">
        <v>801</v>
      </c>
    </row>
    <row r="43" spans="1:4" x14ac:dyDescent="0.2">
      <c r="A43" s="52"/>
    </row>
    <row r="44" spans="1:4" x14ac:dyDescent="0.2">
      <c r="A44" s="53" t="s">
        <v>796</v>
      </c>
    </row>
    <row r="45" spans="1:4" x14ac:dyDescent="0.2">
      <c r="A45" s="54"/>
    </row>
    <row r="46" spans="1:4" x14ac:dyDescent="0.2">
      <c r="A46" s="55"/>
    </row>
    <row r="47" spans="1:4" x14ac:dyDescent="0.2">
      <c r="A47" s="55"/>
    </row>
    <row r="48" spans="1:4" x14ac:dyDescent="0.2">
      <c r="A48" s="55"/>
    </row>
    <row r="49" spans="1:1" x14ac:dyDescent="0.2">
      <c r="A49" s="55"/>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3" t="s">
        <v>821</v>
      </c>
    </row>
    <row r="59" spans="1:1" x14ac:dyDescent="0.2">
      <c r="A59" s="55"/>
    </row>
    <row r="60" spans="1:1" x14ac:dyDescent="0.2">
      <c r="A60" s="53" t="s">
        <v>797</v>
      </c>
    </row>
    <row r="61" spans="1:1" x14ac:dyDescent="0.2">
      <c r="A61" s="55"/>
    </row>
    <row r="62" spans="1:1" x14ac:dyDescent="0.2">
      <c r="A62" s="55"/>
    </row>
    <row r="63" spans="1:1" x14ac:dyDescent="0.2">
      <c r="A63" s="55"/>
    </row>
    <row r="64" spans="1:1" x14ac:dyDescent="0.2">
      <c r="A64" s="55"/>
    </row>
    <row r="65" spans="1:5" x14ac:dyDescent="0.2">
      <c r="A65" s="55"/>
    </row>
    <row r="66" spans="1:5" x14ac:dyDescent="0.2">
      <c r="A66" s="55"/>
    </row>
    <row r="67" spans="1:5" x14ac:dyDescent="0.2">
      <c r="A67" s="55"/>
    </row>
    <row r="68" spans="1:5" x14ac:dyDescent="0.2">
      <c r="A68" s="55"/>
    </row>
    <row r="69" spans="1:5" x14ac:dyDescent="0.2">
      <c r="A69" s="55"/>
    </row>
    <row r="70" spans="1:5" x14ac:dyDescent="0.2">
      <c r="A70" s="55"/>
    </row>
    <row r="71" spans="1:5" x14ac:dyDescent="0.2">
      <c r="A71" s="55"/>
    </row>
    <row r="72" spans="1:5" x14ac:dyDescent="0.2">
      <c r="A72" s="55"/>
    </row>
    <row r="73" spans="1:5" x14ac:dyDescent="0.2">
      <c r="A73" s="55"/>
    </row>
    <row r="74" spans="1:5" x14ac:dyDescent="0.2">
      <c r="A74" s="97" t="s">
        <v>822</v>
      </c>
      <c r="B74" s="97"/>
      <c r="C74" s="97"/>
      <c r="D74" s="97"/>
      <c r="E74" s="97"/>
    </row>
    <row r="76" spans="1:5" x14ac:dyDescent="0.2">
      <c r="A76" s="95"/>
      <c r="B76" s="95"/>
      <c r="C76" s="95"/>
      <c r="D76" s="95"/>
      <c r="E76" s="95"/>
    </row>
  </sheetData>
  <mergeCells count="8">
    <mergeCell ref="A76:E76"/>
    <mergeCell ref="A21:E21"/>
    <mergeCell ref="A40:C40"/>
    <mergeCell ref="A1:E1"/>
    <mergeCell ref="A32:B32"/>
    <mergeCell ref="A33:B33"/>
    <mergeCell ref="A34:B34"/>
    <mergeCell ref="A74:E74"/>
  </mergeCells>
  <conditionalFormatting sqref="E5:E9 E12:E18">
    <cfRule type="cellIs" dxfId="2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71"/>
  <sheetViews>
    <sheetView zoomScaleNormal="100" zoomScaleSheetLayoutView="100" workbookViewId="0">
      <selection sqref="A1:G1"/>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85546875" style="10" customWidth="1"/>
    <col min="6" max="6" width="13.5703125" style="11" bestFit="1" customWidth="1"/>
    <col min="7" max="7" width="11" style="10" customWidth="1"/>
    <col min="8" max="8" width="9.42578125" style="7"/>
    <col min="9" max="13" width="9.42578125" style="7" customWidth="1"/>
    <col min="14" max="16384" width="9.42578125" style="7"/>
  </cols>
  <sheetData>
    <row r="1" spans="1:7" s="1" customFormat="1" ht="15" customHeight="1" x14ac:dyDescent="0.2">
      <c r="A1" s="88" t="s">
        <v>1145</v>
      </c>
      <c r="B1" s="89"/>
      <c r="C1" s="89"/>
      <c r="D1" s="89"/>
      <c r="E1" s="89"/>
      <c r="F1" s="89"/>
      <c r="G1" s="89"/>
    </row>
    <row r="2" spans="1:7" s="1" customFormat="1" ht="12" x14ac:dyDescent="0.2">
      <c r="A2" s="35"/>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841</v>
      </c>
      <c r="D4" s="13" t="s">
        <v>1</v>
      </c>
      <c r="E4" s="50" t="s">
        <v>6</v>
      </c>
      <c r="F4" s="12" t="s">
        <v>3</v>
      </c>
      <c r="G4" s="12" t="s">
        <v>5</v>
      </c>
    </row>
    <row r="5" spans="1:7" x14ac:dyDescent="0.2">
      <c r="A5" s="20" t="s">
        <v>37</v>
      </c>
      <c r="B5" s="20"/>
      <c r="C5" s="20"/>
      <c r="D5" s="20"/>
      <c r="E5" s="25">
        <v>0</v>
      </c>
      <c r="F5" s="73">
        <v>100</v>
      </c>
      <c r="G5" s="25"/>
    </row>
    <row r="6" spans="1:7" x14ac:dyDescent="0.2">
      <c r="A6" s="20"/>
      <c r="B6" s="20"/>
      <c r="C6" s="20"/>
      <c r="D6" s="20"/>
      <c r="E6" s="25"/>
      <c r="F6" s="26"/>
      <c r="G6" s="25"/>
    </row>
    <row r="7" spans="1:7" x14ac:dyDescent="0.2">
      <c r="A7" s="27" t="s">
        <v>36</v>
      </c>
      <c r="B7" s="27"/>
      <c r="C7" s="27"/>
      <c r="D7" s="27"/>
      <c r="E7" s="28">
        <v>0</v>
      </c>
      <c r="F7" s="28">
        <v>100</v>
      </c>
      <c r="G7" s="28"/>
    </row>
    <row r="9" spans="1:7" x14ac:dyDescent="0.2">
      <c r="A9" s="14" t="s">
        <v>40</v>
      </c>
    </row>
    <row r="10" spans="1:7" x14ac:dyDescent="0.2">
      <c r="A10" s="14" t="s">
        <v>41</v>
      </c>
    </row>
    <row r="11" spans="1:7" x14ac:dyDescent="0.2">
      <c r="A11" s="14" t="s">
        <v>42</v>
      </c>
      <c r="B11" s="14"/>
      <c r="C11" s="14" t="s">
        <v>1146</v>
      </c>
      <c r="D11" s="14" t="s">
        <v>43</v>
      </c>
      <c r="E11" s="30"/>
    </row>
    <row r="12" spans="1:7" x14ac:dyDescent="0.2">
      <c r="A12" s="7" t="s">
        <v>64</v>
      </c>
      <c r="C12" s="31">
        <v>94.787999999999997</v>
      </c>
      <c r="D12" s="74" t="s">
        <v>1005</v>
      </c>
      <c r="E12" s="74"/>
    </row>
    <row r="13" spans="1:7" x14ac:dyDescent="0.2">
      <c r="A13" s="7" t="s">
        <v>70</v>
      </c>
      <c r="C13" s="31">
        <v>15.6675</v>
      </c>
      <c r="D13" s="74" t="s">
        <v>1005</v>
      </c>
      <c r="E13" s="74"/>
    </row>
    <row r="14" spans="1:7" x14ac:dyDescent="0.2">
      <c r="A14" s="7" t="s">
        <v>65</v>
      </c>
      <c r="C14" s="31">
        <v>84.032899999999998</v>
      </c>
      <c r="D14" s="74" t="s">
        <v>1005</v>
      </c>
      <c r="E14" s="74"/>
    </row>
    <row r="15" spans="1:7" x14ac:dyDescent="0.2">
      <c r="A15" s="7" t="s">
        <v>71</v>
      </c>
      <c r="C15" s="31">
        <v>14.163500000000001</v>
      </c>
      <c r="D15" s="74" t="s">
        <v>1005</v>
      </c>
      <c r="E15" s="74"/>
    </row>
    <row r="17" spans="1:7" x14ac:dyDescent="0.2">
      <c r="A17" s="7" t="s">
        <v>49</v>
      </c>
    </row>
    <row r="18" spans="1:7" x14ac:dyDescent="0.2">
      <c r="A18" s="7" t="s">
        <v>1147</v>
      </c>
    </row>
    <row r="20" spans="1:7" x14ac:dyDescent="0.2">
      <c r="A20" s="14" t="s">
        <v>45</v>
      </c>
      <c r="D20" s="30" t="s">
        <v>51</v>
      </c>
    </row>
    <row r="22" spans="1:7" x14ac:dyDescent="0.2">
      <c r="A22" s="14" t="s">
        <v>937</v>
      </c>
      <c r="D22" s="75" t="s">
        <v>1005</v>
      </c>
    </row>
    <row r="23" spans="1:7" x14ac:dyDescent="0.2">
      <c r="A23" s="7" t="s">
        <v>1148</v>
      </c>
      <c r="D23" s="34"/>
    </row>
    <row r="24" spans="1:7" x14ac:dyDescent="0.2">
      <c r="D24" s="34"/>
    </row>
    <row r="25" spans="1:7" ht="15" customHeight="1" x14ac:dyDescent="0.25">
      <c r="A25" s="93" t="s">
        <v>823</v>
      </c>
      <c r="B25" s="94"/>
      <c r="C25" s="94"/>
      <c r="D25" s="30" t="s">
        <v>51</v>
      </c>
    </row>
    <row r="27" spans="1:7" ht="25.5" customHeight="1" x14ac:dyDescent="0.25">
      <c r="A27" s="98" t="s">
        <v>1149</v>
      </c>
      <c r="B27" s="99"/>
      <c r="C27" s="99"/>
      <c r="D27" s="99"/>
      <c r="E27" s="99"/>
      <c r="F27" s="99"/>
      <c r="G27" s="99"/>
    </row>
    <row r="29" spans="1:7" ht="57.75" customHeight="1" x14ac:dyDescent="0.25">
      <c r="A29" s="98" t="s">
        <v>1150</v>
      </c>
      <c r="B29" s="99"/>
      <c r="C29" s="99"/>
      <c r="D29" s="99"/>
      <c r="E29" s="99"/>
      <c r="F29" s="99"/>
      <c r="G29" s="99"/>
    </row>
    <row r="31" spans="1:7" ht="35.25" customHeight="1" x14ac:dyDescent="0.25">
      <c r="A31" s="98" t="s">
        <v>1151</v>
      </c>
      <c r="B31" s="99"/>
      <c r="C31" s="99"/>
      <c r="D31" s="99"/>
      <c r="E31" s="99"/>
      <c r="F31" s="99"/>
      <c r="G31" s="99"/>
    </row>
    <row r="32" spans="1:7" x14ac:dyDescent="0.2">
      <c r="A32" s="52" t="s">
        <v>1152</v>
      </c>
    </row>
    <row r="34" spans="1:7" ht="27" customHeight="1" x14ac:dyDescent="0.25">
      <c r="A34" s="98" t="s">
        <v>1153</v>
      </c>
      <c r="B34" s="99"/>
      <c r="C34" s="99"/>
      <c r="D34" s="99"/>
      <c r="E34" s="99"/>
      <c r="F34" s="99"/>
      <c r="G34" s="99"/>
    </row>
    <row r="36" spans="1:7" ht="22.5" customHeight="1" x14ac:dyDescent="0.25">
      <c r="A36" s="98" t="s">
        <v>1154</v>
      </c>
      <c r="B36" s="99"/>
      <c r="C36" s="99"/>
      <c r="D36" s="99"/>
      <c r="E36" s="99"/>
      <c r="F36" s="99"/>
      <c r="G36" s="99"/>
    </row>
    <row r="38" spans="1:7" x14ac:dyDescent="0.2">
      <c r="A38" s="14" t="s">
        <v>1155</v>
      </c>
    </row>
    <row r="39" spans="1:7" ht="46.5" customHeight="1" x14ac:dyDescent="0.25">
      <c r="A39" s="100" t="s">
        <v>1156</v>
      </c>
      <c r="B39" s="94"/>
      <c r="C39" s="94"/>
      <c r="D39" s="94"/>
      <c r="E39" s="94"/>
      <c r="F39" s="94"/>
      <c r="G39" s="94"/>
    </row>
    <row r="40" spans="1:7" x14ac:dyDescent="0.2">
      <c r="A40" s="54"/>
    </row>
    <row r="41" spans="1:7" ht="24.75" customHeight="1" x14ac:dyDescent="0.2">
      <c r="A41" s="93" t="s">
        <v>1157</v>
      </c>
      <c r="B41" s="93"/>
      <c r="C41" s="93"/>
      <c r="D41" s="93"/>
      <c r="E41" s="93"/>
      <c r="F41" s="93"/>
      <c r="G41" s="93"/>
    </row>
    <row r="43" spans="1:7" s="1" customFormat="1" ht="15" x14ac:dyDescent="0.2">
      <c r="A43" s="88" t="s">
        <v>1158</v>
      </c>
      <c r="B43" s="89"/>
      <c r="C43" s="89"/>
      <c r="D43" s="89"/>
      <c r="E43" s="89"/>
      <c r="F43" s="89"/>
      <c r="G43" s="89"/>
    </row>
    <row r="44" spans="1:7" x14ac:dyDescent="0.2">
      <c r="A44" s="8" t="s">
        <v>7</v>
      </c>
    </row>
    <row r="45" spans="1:7" s="1" customFormat="1" ht="33.75" x14ac:dyDescent="0.2">
      <c r="A45" s="6" t="s">
        <v>2</v>
      </c>
      <c r="B45" s="6" t="s">
        <v>0</v>
      </c>
      <c r="C45" s="13" t="s">
        <v>841</v>
      </c>
      <c r="D45" s="13" t="s">
        <v>1</v>
      </c>
      <c r="E45" s="50" t="s">
        <v>6</v>
      </c>
      <c r="F45" s="12" t="s">
        <v>3</v>
      </c>
      <c r="G45" s="12" t="s">
        <v>5</v>
      </c>
    </row>
    <row r="46" spans="1:7" x14ac:dyDescent="0.2">
      <c r="A46" s="16" t="s">
        <v>60</v>
      </c>
      <c r="B46" s="17"/>
      <c r="C46" s="17"/>
      <c r="D46" s="17"/>
      <c r="E46" s="18"/>
      <c r="F46" s="19"/>
      <c r="G46" s="18"/>
    </row>
    <row r="47" spans="1:7" x14ac:dyDescent="0.2">
      <c r="A47" s="20" t="s">
        <v>61</v>
      </c>
      <c r="B47" s="21"/>
      <c r="C47" s="21"/>
      <c r="D47" s="21"/>
      <c r="E47" s="22"/>
      <c r="F47" s="23"/>
      <c r="G47" s="22"/>
    </row>
    <row r="48" spans="1:7" ht="22.5" x14ac:dyDescent="0.2">
      <c r="A48" s="21" t="s">
        <v>1159</v>
      </c>
      <c r="B48" s="21" t="s">
        <v>1160</v>
      </c>
      <c r="C48" s="61" t="s">
        <v>1161</v>
      </c>
      <c r="D48" s="24">
        <v>682</v>
      </c>
      <c r="E48" s="22">
        <v>0</v>
      </c>
      <c r="F48" s="23">
        <v>100</v>
      </c>
      <c r="G48" s="22">
        <v>0</v>
      </c>
    </row>
    <row r="49" spans="1:9" x14ac:dyDescent="0.2">
      <c r="A49" s="20" t="s">
        <v>29</v>
      </c>
      <c r="B49" s="20"/>
      <c r="C49" s="20"/>
      <c r="D49" s="20"/>
      <c r="E49" s="25">
        <v>0</v>
      </c>
      <c r="F49" s="26">
        <v>100</v>
      </c>
      <c r="G49" s="25"/>
      <c r="H49" s="14"/>
      <c r="I49" s="14"/>
    </row>
    <row r="50" spans="1:9" x14ac:dyDescent="0.2">
      <c r="A50" s="21"/>
      <c r="B50" s="21"/>
      <c r="C50" s="21"/>
      <c r="D50" s="21"/>
      <c r="E50" s="22"/>
      <c r="F50" s="23"/>
      <c r="G50" s="22"/>
    </row>
    <row r="51" spans="1:9" x14ac:dyDescent="0.2">
      <c r="A51" s="20" t="s">
        <v>35</v>
      </c>
      <c r="B51" s="20"/>
      <c r="C51" s="20"/>
      <c r="D51" s="20"/>
      <c r="E51" s="25">
        <v>0</v>
      </c>
      <c r="F51" s="26">
        <v>100</v>
      </c>
      <c r="G51" s="25"/>
      <c r="H51" s="14"/>
      <c r="I51" s="14"/>
    </row>
    <row r="52" spans="1:9" x14ac:dyDescent="0.2">
      <c r="A52" s="20"/>
      <c r="B52" s="20"/>
      <c r="C52" s="20"/>
      <c r="D52" s="20"/>
      <c r="E52" s="25"/>
      <c r="F52" s="26"/>
      <c r="G52" s="25"/>
      <c r="H52" s="14"/>
      <c r="I52" s="14"/>
    </row>
    <row r="53" spans="1:9" x14ac:dyDescent="0.2">
      <c r="A53" s="20" t="s">
        <v>37</v>
      </c>
      <c r="B53" s="20"/>
      <c r="C53" s="20"/>
      <c r="D53" s="20"/>
      <c r="E53" s="76">
        <v>0</v>
      </c>
      <c r="F53" s="76">
        <v>0</v>
      </c>
      <c r="G53" s="25"/>
      <c r="H53" s="14"/>
      <c r="I53" s="14"/>
    </row>
    <row r="54" spans="1:9" x14ac:dyDescent="0.2">
      <c r="A54" s="20"/>
      <c r="B54" s="20"/>
      <c r="C54" s="20"/>
      <c r="D54" s="20"/>
      <c r="E54" s="25"/>
      <c r="F54" s="26"/>
      <c r="G54" s="25"/>
      <c r="H54" s="14"/>
      <c r="I54" s="14"/>
    </row>
    <row r="55" spans="1:9" x14ac:dyDescent="0.2">
      <c r="A55" s="27" t="s">
        <v>36</v>
      </c>
      <c r="B55" s="27"/>
      <c r="C55" s="27"/>
      <c r="D55" s="27"/>
      <c r="E55" s="28">
        <v>0</v>
      </c>
      <c r="F55" s="29">
        <v>100</v>
      </c>
      <c r="G55" s="28"/>
      <c r="H55" s="14"/>
      <c r="I55" s="14"/>
    </row>
    <row r="57" spans="1:9" x14ac:dyDescent="0.2">
      <c r="A57" s="14" t="s">
        <v>39</v>
      </c>
    </row>
    <row r="58" spans="1:9" x14ac:dyDescent="0.2">
      <c r="A58" s="14" t="s">
        <v>1162</v>
      </c>
    </row>
    <row r="59" spans="1:9" ht="25.5" customHeight="1" x14ac:dyDescent="0.2">
      <c r="A59" s="101" t="s">
        <v>1163</v>
      </c>
      <c r="B59" s="101"/>
      <c r="C59" s="101"/>
      <c r="D59" s="101"/>
      <c r="E59" s="101"/>
      <c r="F59" s="101"/>
      <c r="G59" s="101"/>
    </row>
    <row r="61" spans="1:9" x14ac:dyDescent="0.2">
      <c r="A61" s="14" t="s">
        <v>40</v>
      </c>
    </row>
    <row r="62" spans="1:9" x14ac:dyDescent="0.2">
      <c r="A62" s="14" t="s">
        <v>41</v>
      </c>
    </row>
    <row r="63" spans="1:9" x14ac:dyDescent="0.2">
      <c r="A63" s="14" t="s">
        <v>42</v>
      </c>
      <c r="B63" s="14"/>
      <c r="C63" s="30" t="s">
        <v>44</v>
      </c>
      <c r="D63" s="14" t="s">
        <v>43</v>
      </c>
    </row>
    <row r="64" spans="1:9" x14ac:dyDescent="0.2">
      <c r="A64" s="7" t="s">
        <v>64</v>
      </c>
      <c r="C64" s="31">
        <v>0</v>
      </c>
      <c r="D64" s="31">
        <v>0</v>
      </c>
    </row>
    <row r="65" spans="1:9" x14ac:dyDescent="0.2">
      <c r="A65" s="7" t="s">
        <v>70</v>
      </c>
      <c r="C65" s="31">
        <v>0</v>
      </c>
      <c r="D65" s="31">
        <v>0</v>
      </c>
    </row>
    <row r="66" spans="1:9" x14ac:dyDescent="0.2">
      <c r="A66" s="7" t="s">
        <v>65</v>
      </c>
      <c r="C66" s="31">
        <v>0</v>
      </c>
      <c r="D66" s="31">
        <v>0</v>
      </c>
    </row>
    <row r="67" spans="1:9" x14ac:dyDescent="0.2">
      <c r="A67" s="7" t="s">
        <v>71</v>
      </c>
      <c r="C67" s="31">
        <v>0</v>
      </c>
      <c r="D67" s="31">
        <v>0</v>
      </c>
    </row>
    <row r="69" spans="1:9" x14ac:dyDescent="0.2">
      <c r="A69" s="7" t="s">
        <v>49</v>
      </c>
    </row>
    <row r="71" spans="1:9" s="10" customFormat="1" ht="15.75" customHeight="1" x14ac:dyDescent="0.25">
      <c r="A71" s="93" t="s">
        <v>1209</v>
      </c>
      <c r="B71" s="94"/>
      <c r="C71" s="94"/>
      <c r="D71" s="30" t="s">
        <v>51</v>
      </c>
      <c r="F71" s="11"/>
      <c r="H71" s="7"/>
      <c r="I71" s="7"/>
    </row>
  </sheetData>
  <mergeCells count="12">
    <mergeCell ref="A71:C71"/>
    <mergeCell ref="A1:G1"/>
    <mergeCell ref="A25:C25"/>
    <mergeCell ref="A27:G27"/>
    <mergeCell ref="A29:G29"/>
    <mergeCell ref="A31:G31"/>
    <mergeCell ref="A34:G34"/>
    <mergeCell ref="A36:G36"/>
    <mergeCell ref="A39:G39"/>
    <mergeCell ref="A41:G41"/>
    <mergeCell ref="A43:G43"/>
    <mergeCell ref="A59:G59"/>
  </mergeCells>
  <conditionalFormatting sqref="F2:F3 F8:F26 F28 F30 F32:F33 F35 F37:F38 F40 F42 F44 F60:F65483">
    <cfRule type="cellIs" dxfId="22" priority="4" stopIfTrue="1" operator="between">
      <formula>0.009</formula>
      <formula>-0.009</formula>
    </cfRule>
  </conditionalFormatting>
  <conditionalFormatting sqref="F6">
    <cfRule type="cellIs" dxfId="21" priority="1" stopIfTrue="1" operator="between">
      <formula>0.009</formula>
      <formula>-0.009</formula>
    </cfRule>
  </conditionalFormatting>
  <conditionalFormatting sqref="F46:F52">
    <cfRule type="cellIs" dxfId="20" priority="3" stopIfTrue="1" operator="between">
      <formula>0.009</formula>
      <formula>-0.009</formula>
    </cfRule>
  </conditionalFormatting>
  <conditionalFormatting sqref="F54:F58">
    <cfRule type="cellIs" dxfId="19" priority="2" stopIfTrue="1" operator="between">
      <formula>0.009</formula>
      <formula>-0.009</formula>
    </cfRule>
  </conditionalFormatting>
  <hyperlinks>
    <hyperlink ref="A32" r:id="rId1" xr:uid="{00000000-0004-0000-1E00-000000000000}"/>
  </hyperlinks>
  <pageMargins left="0.7" right="0.7" top="0.75" bottom="0.75" header="0.3" footer="0.3"/>
  <pageSetup paperSize="9" scale="40" orientation="portrait" r:id="rId2"/>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2"/>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85546875" style="10" customWidth="1"/>
    <col min="6" max="6" width="13.5703125" style="11" bestFit="1" customWidth="1"/>
    <col min="7" max="7" width="11" style="10" customWidth="1"/>
    <col min="8" max="16384" width="9.42578125" style="7"/>
  </cols>
  <sheetData>
    <row r="1" spans="1:9" s="1" customFormat="1" ht="15" customHeight="1" x14ac:dyDescent="0.2">
      <c r="A1" s="88" t="s">
        <v>1164</v>
      </c>
      <c r="B1" s="89"/>
      <c r="C1" s="89"/>
      <c r="D1" s="89"/>
      <c r="E1" s="89"/>
      <c r="F1" s="89"/>
      <c r="G1" s="89"/>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841</v>
      </c>
      <c r="D4" s="13" t="s">
        <v>1</v>
      </c>
      <c r="E4" s="50" t="s">
        <v>6</v>
      </c>
      <c r="F4" s="12" t="s">
        <v>3</v>
      </c>
      <c r="G4" s="12" t="s">
        <v>5</v>
      </c>
    </row>
    <row r="5" spans="1:9" x14ac:dyDescent="0.2">
      <c r="A5" s="20" t="s">
        <v>37</v>
      </c>
      <c r="B5" s="20"/>
      <c r="C5" s="20"/>
      <c r="D5" s="20"/>
      <c r="E5" s="25">
        <v>0</v>
      </c>
      <c r="F5" s="73">
        <v>100</v>
      </c>
      <c r="G5" s="25"/>
      <c r="H5" s="14"/>
      <c r="I5" s="14"/>
    </row>
    <row r="6" spans="1:9" x14ac:dyDescent="0.2">
      <c r="A6" s="20"/>
      <c r="B6" s="20"/>
      <c r="C6" s="20"/>
      <c r="D6" s="20"/>
      <c r="E6" s="25"/>
      <c r="F6" s="26"/>
      <c r="G6" s="25"/>
      <c r="H6" s="14"/>
      <c r="I6" s="14"/>
    </row>
    <row r="7" spans="1:9" x14ac:dyDescent="0.2">
      <c r="A7" s="27" t="s">
        <v>36</v>
      </c>
      <c r="B7" s="27"/>
      <c r="C7" s="27"/>
      <c r="D7" s="27"/>
      <c r="E7" s="28">
        <v>0</v>
      </c>
      <c r="F7" s="28">
        <v>100</v>
      </c>
      <c r="G7" s="28"/>
      <c r="H7" s="14"/>
      <c r="I7" s="14"/>
    </row>
    <row r="9" spans="1:9" x14ac:dyDescent="0.2">
      <c r="A9" s="14" t="s">
        <v>40</v>
      </c>
    </row>
    <row r="10" spans="1:9" x14ac:dyDescent="0.2">
      <c r="A10" s="14" t="s">
        <v>41</v>
      </c>
    </row>
    <row r="11" spans="1:9" s="11" customFormat="1" x14ac:dyDescent="0.2">
      <c r="A11" s="14" t="s">
        <v>42</v>
      </c>
      <c r="B11" s="14"/>
      <c r="C11" s="14" t="s">
        <v>1146</v>
      </c>
      <c r="D11" s="14" t="s">
        <v>43</v>
      </c>
      <c r="E11" s="30"/>
      <c r="G11" s="10"/>
      <c r="H11" s="7"/>
      <c r="I11" s="7"/>
    </row>
    <row r="12" spans="1:9" s="11" customFormat="1" x14ac:dyDescent="0.2">
      <c r="A12" s="7" t="s">
        <v>64</v>
      </c>
      <c r="B12" s="7"/>
      <c r="C12" s="77">
        <v>32.607100000000003</v>
      </c>
      <c r="D12" s="74" t="s">
        <v>1005</v>
      </c>
      <c r="E12" s="74"/>
      <c r="G12" s="10"/>
      <c r="H12" s="7"/>
      <c r="I12" s="7"/>
    </row>
    <row r="13" spans="1:9" s="11" customFormat="1" x14ac:dyDescent="0.2">
      <c r="A13" s="7" t="s">
        <v>66</v>
      </c>
      <c r="B13" s="7"/>
      <c r="C13" s="77">
        <v>15.0351</v>
      </c>
      <c r="D13" s="74" t="s">
        <v>1005</v>
      </c>
      <c r="E13" s="74"/>
      <c r="G13" s="10"/>
      <c r="H13" s="7"/>
      <c r="I13" s="7"/>
    </row>
    <row r="14" spans="1:9" s="11" customFormat="1" x14ac:dyDescent="0.2">
      <c r="A14" s="7" t="s">
        <v>67</v>
      </c>
      <c r="B14" s="7"/>
      <c r="C14" s="77">
        <v>14.7667</v>
      </c>
      <c r="D14" s="74" t="s">
        <v>1005</v>
      </c>
      <c r="E14" s="74"/>
      <c r="G14" s="10"/>
      <c r="H14" s="7"/>
      <c r="I14" s="7"/>
    </row>
    <row r="15" spans="1:9" s="11" customFormat="1" x14ac:dyDescent="0.2">
      <c r="A15" s="7" t="s">
        <v>65</v>
      </c>
      <c r="B15" s="7"/>
      <c r="C15" s="77">
        <v>28.6858</v>
      </c>
      <c r="D15" s="74" t="s">
        <v>1005</v>
      </c>
      <c r="E15" s="74"/>
      <c r="G15" s="10"/>
      <c r="H15" s="7"/>
      <c r="I15" s="7"/>
    </row>
    <row r="16" spans="1:9" s="11" customFormat="1" x14ac:dyDescent="0.2">
      <c r="A16" s="7" t="s">
        <v>68</v>
      </c>
      <c r="B16" s="7"/>
      <c r="C16" s="77">
        <v>13.3317</v>
      </c>
      <c r="D16" s="74" t="s">
        <v>1005</v>
      </c>
      <c r="E16" s="74"/>
      <c r="G16" s="10"/>
      <c r="H16" s="7"/>
      <c r="I16" s="7"/>
    </row>
    <row r="17" spans="1:9" s="11" customFormat="1" x14ac:dyDescent="0.2">
      <c r="A17" s="7" t="s">
        <v>69</v>
      </c>
      <c r="B17" s="7"/>
      <c r="C17" s="77">
        <v>13.100899999999999</v>
      </c>
      <c r="D17" s="74" t="s">
        <v>1005</v>
      </c>
      <c r="E17" s="74"/>
      <c r="G17" s="10"/>
      <c r="H17" s="7"/>
      <c r="I17" s="7"/>
    </row>
    <row r="19" spans="1:9" s="11" customFormat="1" x14ac:dyDescent="0.2">
      <c r="A19" s="7" t="s">
        <v>49</v>
      </c>
      <c r="B19" s="7"/>
      <c r="C19" s="7"/>
      <c r="D19" s="7"/>
      <c r="E19" s="10"/>
      <c r="G19" s="10"/>
      <c r="H19" s="7"/>
      <c r="I19" s="7"/>
    </row>
    <row r="20" spans="1:9" x14ac:dyDescent="0.2">
      <c r="A20" s="7" t="s">
        <v>1147</v>
      </c>
    </row>
    <row r="22" spans="1:9" s="11" customFormat="1" x14ac:dyDescent="0.2">
      <c r="A22" s="14" t="s">
        <v>45</v>
      </c>
      <c r="B22" s="7"/>
      <c r="C22" s="7"/>
      <c r="D22" s="30" t="s">
        <v>51</v>
      </c>
      <c r="E22" s="10"/>
      <c r="G22" s="10"/>
      <c r="H22" s="7"/>
      <c r="I22" s="7"/>
    </row>
    <row r="24" spans="1:9" s="11" customFormat="1" x14ac:dyDescent="0.2">
      <c r="A24" s="14" t="s">
        <v>937</v>
      </c>
      <c r="B24" s="7"/>
      <c r="C24" s="7"/>
      <c r="D24" s="75" t="s">
        <v>1005</v>
      </c>
      <c r="E24" s="10"/>
      <c r="G24" s="10"/>
      <c r="H24" s="7"/>
      <c r="I24" s="7"/>
    </row>
    <row r="25" spans="1:9" s="11" customFormat="1" x14ac:dyDescent="0.2">
      <c r="A25" s="7" t="s">
        <v>1165</v>
      </c>
      <c r="B25" s="7"/>
      <c r="C25" s="7"/>
      <c r="D25" s="34"/>
      <c r="E25" s="10"/>
      <c r="G25" s="10"/>
      <c r="H25" s="7"/>
      <c r="I25" s="7"/>
    </row>
    <row r="27" spans="1:9" s="11" customFormat="1" ht="15" customHeight="1" x14ac:dyDescent="0.25">
      <c r="A27" s="93" t="s">
        <v>823</v>
      </c>
      <c r="B27" s="94"/>
      <c r="C27" s="94"/>
      <c r="D27" s="30" t="s">
        <v>51</v>
      </c>
      <c r="E27" s="10"/>
      <c r="G27" s="10"/>
      <c r="H27" s="7"/>
      <c r="I27" s="7"/>
    </row>
    <row r="29" spans="1:9" ht="24.75" customHeight="1" x14ac:dyDescent="0.25">
      <c r="A29" s="98" t="s">
        <v>1166</v>
      </c>
      <c r="B29" s="99"/>
      <c r="C29" s="99"/>
      <c r="D29" s="99"/>
      <c r="E29" s="99"/>
      <c r="F29" s="99"/>
      <c r="G29" s="99"/>
    </row>
    <row r="31" spans="1:9" ht="39" customHeight="1" x14ac:dyDescent="0.25">
      <c r="A31" s="98" t="s">
        <v>1167</v>
      </c>
      <c r="B31" s="99"/>
      <c r="C31" s="99"/>
      <c r="D31" s="99"/>
      <c r="E31" s="99"/>
      <c r="F31" s="99"/>
      <c r="G31" s="99"/>
    </row>
    <row r="32" spans="1:9" x14ac:dyDescent="0.2">
      <c r="A32" s="52" t="s">
        <v>1152</v>
      </c>
    </row>
    <row r="34" spans="1:7" ht="24.75" customHeight="1" x14ac:dyDescent="0.25">
      <c r="A34" s="98" t="s">
        <v>1168</v>
      </c>
      <c r="B34" s="99"/>
      <c r="C34" s="99"/>
      <c r="D34" s="99"/>
      <c r="E34" s="99"/>
      <c r="F34" s="99"/>
      <c r="G34" s="99"/>
    </row>
    <row r="36" spans="1:7" ht="23.25" customHeight="1" x14ac:dyDescent="0.25">
      <c r="A36" s="98" t="s">
        <v>1169</v>
      </c>
      <c r="B36" s="99"/>
      <c r="C36" s="99"/>
      <c r="D36" s="99"/>
      <c r="E36" s="99"/>
      <c r="F36" s="99"/>
      <c r="G36" s="99"/>
    </row>
    <row r="38" spans="1:7" x14ac:dyDescent="0.2">
      <c r="A38" s="14" t="s">
        <v>1170</v>
      </c>
    </row>
    <row r="39" spans="1:7" x14ac:dyDescent="0.2">
      <c r="A39" s="14"/>
    </row>
    <row r="40" spans="1:7" ht="47.25" customHeight="1" x14ac:dyDescent="0.2">
      <c r="A40" s="100" t="s">
        <v>1171</v>
      </c>
      <c r="B40" s="100"/>
      <c r="C40" s="100"/>
      <c r="D40" s="100"/>
      <c r="E40" s="100"/>
      <c r="F40" s="100"/>
      <c r="G40" s="100"/>
    </row>
    <row r="41" spans="1:7" x14ac:dyDescent="0.2">
      <c r="A41" s="14"/>
    </row>
    <row r="42" spans="1:7" ht="27" customHeight="1" x14ac:dyDescent="0.2">
      <c r="A42" s="93" t="s">
        <v>1157</v>
      </c>
      <c r="B42" s="93"/>
      <c r="C42" s="93"/>
      <c r="D42" s="93"/>
      <c r="E42" s="93"/>
      <c r="F42" s="93"/>
      <c r="G42" s="93"/>
    </row>
  </sheetData>
  <mergeCells count="8">
    <mergeCell ref="A40:G40"/>
    <mergeCell ref="A42:G42"/>
    <mergeCell ref="A1:G1"/>
    <mergeCell ref="A27:C27"/>
    <mergeCell ref="A29:G29"/>
    <mergeCell ref="A31:G31"/>
    <mergeCell ref="A34:G34"/>
    <mergeCell ref="A36:G36"/>
  </mergeCells>
  <conditionalFormatting sqref="F2:F3 F6 F8:F28 F30 F32:F33 F35 F37:F39 F41 F43:F65495">
    <cfRule type="cellIs" dxfId="18" priority="1" stopIfTrue="1" operator="between">
      <formula>0.009</formula>
      <formula>-0.009</formula>
    </cfRule>
  </conditionalFormatting>
  <hyperlinks>
    <hyperlink ref="A32" r:id="rId1" xr:uid="{00000000-0004-0000-1F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15"/>
  <sheetViews>
    <sheetView workbookViewId="0">
      <selection sqref="A1:G1"/>
    </sheetView>
  </sheetViews>
  <sheetFormatPr defaultColWidth="9.140625" defaultRowHeight="11.25" x14ac:dyDescent="0.2"/>
  <cols>
    <col min="1" max="1" width="38.5703125" style="7" bestFit="1" customWidth="1"/>
    <col min="2" max="2" width="48.5703125" style="7" bestFit="1" customWidth="1"/>
    <col min="3" max="4" width="15.42578125" style="7" bestFit="1" customWidth="1"/>
    <col min="5" max="5" width="23" style="10" customWidth="1"/>
    <col min="6" max="6" width="14.5703125" style="11" bestFit="1" customWidth="1"/>
    <col min="7" max="7" width="8.5703125" style="10" customWidth="1"/>
    <col min="8" max="16384" width="9.140625" style="7"/>
  </cols>
  <sheetData>
    <row r="1" spans="1:9" s="1" customFormat="1" ht="15" x14ac:dyDescent="0.2">
      <c r="A1" s="88" t="s">
        <v>1172</v>
      </c>
      <c r="B1" s="89"/>
      <c r="C1" s="89"/>
      <c r="D1" s="89"/>
      <c r="E1" s="89"/>
      <c r="F1" s="89"/>
      <c r="G1" s="89"/>
    </row>
    <row r="2" spans="1:9" s="1" customFormat="1" ht="12" x14ac:dyDescent="0.2">
      <c r="A2" s="35"/>
      <c r="E2" s="5"/>
      <c r="F2" s="9"/>
      <c r="G2" s="10"/>
    </row>
    <row r="3" spans="1:9" s="1" customFormat="1" ht="12" x14ac:dyDescent="0.2">
      <c r="A3" s="8" t="s">
        <v>7</v>
      </c>
      <c r="B3" s="2"/>
      <c r="C3" s="3"/>
      <c r="D3" s="3"/>
      <c r="E3" s="4"/>
      <c r="F3" s="9"/>
      <c r="G3" s="10"/>
    </row>
    <row r="4" spans="1:9" s="1" customFormat="1" ht="33.75" x14ac:dyDescent="0.2">
      <c r="A4" s="6" t="s">
        <v>2</v>
      </c>
      <c r="B4" s="6" t="s">
        <v>0</v>
      </c>
      <c r="C4" s="13" t="s">
        <v>841</v>
      </c>
      <c r="D4" s="13" t="s">
        <v>1</v>
      </c>
      <c r="E4" s="50" t="s">
        <v>6</v>
      </c>
      <c r="F4" s="12" t="s">
        <v>3</v>
      </c>
      <c r="G4" s="12" t="s">
        <v>5</v>
      </c>
    </row>
    <row r="5" spans="1:9" x14ac:dyDescent="0.2">
      <c r="A5" s="20" t="s">
        <v>37</v>
      </c>
      <c r="B5" s="20"/>
      <c r="C5" s="20"/>
      <c r="D5" s="20"/>
      <c r="E5" s="25">
        <v>1250.9639997000099</v>
      </c>
      <c r="F5" s="26">
        <v>100</v>
      </c>
      <c r="G5" s="25"/>
      <c r="H5" s="14"/>
      <c r="I5" s="14"/>
    </row>
    <row r="6" spans="1:9" x14ac:dyDescent="0.2">
      <c r="A6" s="20"/>
      <c r="B6" s="20"/>
      <c r="C6" s="20"/>
      <c r="D6" s="20"/>
      <c r="E6" s="25"/>
      <c r="F6" s="26"/>
      <c r="G6" s="25"/>
      <c r="H6" s="14"/>
      <c r="I6" s="14"/>
    </row>
    <row r="7" spans="1:9" x14ac:dyDescent="0.2">
      <c r="A7" s="27" t="s">
        <v>36</v>
      </c>
      <c r="B7" s="27"/>
      <c r="C7" s="27"/>
      <c r="D7" s="27"/>
      <c r="E7" s="28">
        <v>1250.9639997000099</v>
      </c>
      <c r="F7" s="29">
        <v>100</v>
      </c>
      <c r="G7" s="28"/>
      <c r="H7" s="14"/>
      <c r="I7" s="14"/>
    </row>
    <row r="8" spans="1:9" x14ac:dyDescent="0.2">
      <c r="F8" s="15"/>
    </row>
    <row r="9" spans="1:9" x14ac:dyDescent="0.2">
      <c r="A9" s="14" t="s">
        <v>40</v>
      </c>
    </row>
    <row r="10" spans="1:9" x14ac:dyDescent="0.2">
      <c r="A10" s="14" t="s">
        <v>41</v>
      </c>
    </row>
    <row r="11" spans="1:9" x14ac:dyDescent="0.2">
      <c r="A11" s="14" t="s">
        <v>42</v>
      </c>
      <c r="B11" s="14"/>
      <c r="C11" s="30" t="s">
        <v>44</v>
      </c>
      <c r="D11" s="14" t="s">
        <v>43</v>
      </c>
    </row>
    <row r="12" spans="1:9" x14ac:dyDescent="0.2">
      <c r="A12" s="7" t="s">
        <v>1002</v>
      </c>
      <c r="C12" s="31">
        <v>5149.4098999999997</v>
      </c>
      <c r="D12" s="31">
        <v>5149.4098999999997</v>
      </c>
    </row>
    <row r="13" spans="1:9" x14ac:dyDescent="0.2">
      <c r="A13" s="7" t="s">
        <v>1014</v>
      </c>
      <c r="C13" s="31">
        <v>1301.4838999999999</v>
      </c>
      <c r="D13" s="31">
        <v>1301.4838999999999</v>
      </c>
    </row>
    <row r="14" spans="1:9" x14ac:dyDescent="0.2">
      <c r="A14" s="7" t="s">
        <v>1006</v>
      </c>
      <c r="C14" s="31">
        <v>1436.9029</v>
      </c>
      <c r="D14" s="31">
        <v>1436.9029</v>
      </c>
    </row>
    <row r="15" spans="1:9" x14ac:dyDescent="0.2">
      <c r="A15" s="7" t="s">
        <v>1007</v>
      </c>
      <c r="C15" s="31">
        <v>1494.8231000000001</v>
      </c>
      <c r="D15" s="31">
        <v>1494.8231000000001</v>
      </c>
    </row>
    <row r="16" spans="1:9" x14ac:dyDescent="0.2">
      <c r="A16" s="7" t="s">
        <v>1173</v>
      </c>
      <c r="C16" s="31">
        <v>4256.4772999999996</v>
      </c>
      <c r="D16" s="31">
        <v>4256.4772999999996</v>
      </c>
    </row>
    <row r="17" spans="1:7" x14ac:dyDescent="0.2">
      <c r="A17" s="7" t="s">
        <v>1008</v>
      </c>
      <c r="C17" s="31">
        <v>5168.6697999999997</v>
      </c>
      <c r="D17" s="31">
        <v>5168.6697999999997</v>
      </c>
    </row>
    <row r="18" spans="1:7" x14ac:dyDescent="0.2">
      <c r="A18" s="7" t="s">
        <v>1015</v>
      </c>
      <c r="C18" s="31">
        <v>1240.3343</v>
      </c>
      <c r="D18" s="31">
        <v>1240.3343</v>
      </c>
    </row>
    <row r="19" spans="1:7" x14ac:dyDescent="0.2">
      <c r="A19" s="7" t="s">
        <v>1011</v>
      </c>
      <c r="C19" s="31">
        <v>1465.75</v>
      </c>
      <c r="D19" s="31">
        <v>1465.75</v>
      </c>
    </row>
    <row r="20" spans="1:7" x14ac:dyDescent="0.2">
      <c r="A20" s="7" t="s">
        <v>1012</v>
      </c>
      <c r="C20" s="31">
        <v>1526.9039</v>
      </c>
      <c r="D20" s="31">
        <v>1526.9039</v>
      </c>
    </row>
    <row r="22" spans="1:7" x14ac:dyDescent="0.2">
      <c r="A22" s="7" t="s">
        <v>49</v>
      </c>
    </row>
    <row r="24" spans="1:7" x14ac:dyDescent="0.2">
      <c r="A24" s="14" t="s">
        <v>45</v>
      </c>
      <c r="D24" s="30" t="s">
        <v>51</v>
      </c>
    </row>
    <row r="26" spans="1:7" x14ac:dyDescent="0.2">
      <c r="A26" s="14" t="s">
        <v>937</v>
      </c>
      <c r="D26" s="34">
        <v>4.3683085271177498E-11</v>
      </c>
      <c r="E26" s="10" t="s">
        <v>50</v>
      </c>
    </row>
    <row r="28" spans="1:7" ht="15" customHeight="1" x14ac:dyDescent="0.25">
      <c r="A28" s="93" t="s">
        <v>823</v>
      </c>
      <c r="B28" s="94"/>
      <c r="C28" s="94"/>
      <c r="D28" s="30" t="s">
        <v>51</v>
      </c>
    </row>
    <row r="30" spans="1:7" ht="25.5" customHeight="1" x14ac:dyDescent="0.25">
      <c r="A30" s="98" t="s">
        <v>1174</v>
      </c>
      <c r="B30" s="99"/>
      <c r="C30" s="99"/>
      <c r="D30" s="99"/>
      <c r="E30" s="99"/>
      <c r="F30" s="99"/>
      <c r="G30" s="99"/>
    </row>
    <row r="32" spans="1:7" ht="32.25" customHeight="1" x14ac:dyDescent="0.2">
      <c r="A32" s="101" t="s">
        <v>1175</v>
      </c>
      <c r="B32" s="101"/>
      <c r="C32" s="101"/>
      <c r="D32" s="101"/>
      <c r="E32" s="101"/>
      <c r="F32" s="101"/>
      <c r="G32" s="101"/>
    </row>
    <row r="33" spans="1:7" x14ac:dyDescent="0.2">
      <c r="A33" s="52" t="s">
        <v>1080</v>
      </c>
    </row>
    <row r="35" spans="1:7" ht="69" customHeight="1" x14ac:dyDescent="0.25">
      <c r="A35" s="98" t="s">
        <v>1176</v>
      </c>
      <c r="B35" s="99"/>
      <c r="C35" s="99"/>
      <c r="D35" s="99"/>
      <c r="E35" s="99"/>
      <c r="F35" s="99"/>
      <c r="G35" s="99"/>
    </row>
    <row r="37" spans="1:7" ht="45.75" customHeight="1" x14ac:dyDescent="0.25">
      <c r="A37" s="98" t="s">
        <v>1177</v>
      </c>
      <c r="B37" s="99"/>
      <c r="C37" s="99"/>
      <c r="D37" s="99"/>
      <c r="E37" s="99"/>
      <c r="F37" s="99"/>
      <c r="G37" s="99"/>
    </row>
    <row r="38" spans="1:7" x14ac:dyDescent="0.2">
      <c r="A38" s="52" t="s">
        <v>1152</v>
      </c>
    </row>
    <row r="40" spans="1:7" ht="25.5" customHeight="1" x14ac:dyDescent="0.25">
      <c r="A40" s="98" t="s">
        <v>1178</v>
      </c>
      <c r="B40" s="99"/>
      <c r="C40" s="99"/>
      <c r="D40" s="99"/>
      <c r="E40" s="99"/>
      <c r="F40" s="99"/>
      <c r="G40" s="99"/>
    </row>
    <row r="42" spans="1:7" ht="33.75" customHeight="1" x14ac:dyDescent="0.25">
      <c r="A42" s="98" t="s">
        <v>1179</v>
      </c>
      <c r="B42" s="99"/>
      <c r="C42" s="99"/>
      <c r="D42" s="99"/>
      <c r="E42" s="99"/>
      <c r="F42" s="99"/>
      <c r="G42" s="99"/>
    </row>
    <row r="43" spans="1:7" x14ac:dyDescent="0.2">
      <c r="A43" s="14"/>
    </row>
    <row r="44" spans="1:7" x14ac:dyDescent="0.2">
      <c r="A44" s="14" t="s">
        <v>1180</v>
      </c>
    </row>
    <row r="45" spans="1:7" x14ac:dyDescent="0.2">
      <c r="A45" s="14"/>
    </row>
    <row r="46" spans="1:7" x14ac:dyDescent="0.2">
      <c r="A46" s="53" t="s">
        <v>796</v>
      </c>
    </row>
    <row r="47" spans="1:7" x14ac:dyDescent="0.2">
      <c r="A47" s="54"/>
    </row>
    <row r="48" spans="1:7" x14ac:dyDescent="0.2">
      <c r="A48" s="55"/>
    </row>
    <row r="49" spans="1:1" x14ac:dyDescent="0.2">
      <c r="A49" s="55"/>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3" t="s">
        <v>1181</v>
      </c>
    </row>
    <row r="61" spans="1:1" x14ac:dyDescent="0.2">
      <c r="A61" s="55"/>
    </row>
    <row r="62" spans="1:1" x14ac:dyDescent="0.2">
      <c r="A62" s="53" t="s">
        <v>797</v>
      </c>
    </row>
    <row r="63" spans="1:1" x14ac:dyDescent="0.2">
      <c r="A63" s="55"/>
    </row>
    <row r="64" spans="1:1"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1" spans="1:1" x14ac:dyDescent="0.2">
      <c r="A71" s="55"/>
    </row>
    <row r="72" spans="1:1" x14ac:dyDescent="0.2">
      <c r="A72" s="55"/>
    </row>
    <row r="73" spans="1:1" x14ac:dyDescent="0.2">
      <c r="A73" s="55"/>
    </row>
    <row r="74" spans="1:1" x14ac:dyDescent="0.2">
      <c r="A74" s="55"/>
    </row>
    <row r="75" spans="1:1" x14ac:dyDescent="0.2">
      <c r="A75" s="55"/>
    </row>
    <row r="76" spans="1:1" x14ac:dyDescent="0.2">
      <c r="A76" s="55"/>
    </row>
    <row r="77" spans="1:1" x14ac:dyDescent="0.2">
      <c r="A77" s="54"/>
    </row>
    <row r="78" spans="1:1" x14ac:dyDescent="0.2">
      <c r="A78" s="54"/>
    </row>
    <row r="79" spans="1:1" x14ac:dyDescent="0.2">
      <c r="A79" s="55"/>
    </row>
    <row r="80" spans="1:1" x14ac:dyDescent="0.2">
      <c r="A80" s="14" t="s">
        <v>837</v>
      </c>
    </row>
    <row r="81" spans="1:9" x14ac:dyDescent="0.2">
      <c r="A81" s="14"/>
    </row>
    <row r="82" spans="1:9" s="1" customFormat="1" ht="15" x14ac:dyDescent="0.2">
      <c r="A82" s="88" t="s">
        <v>1182</v>
      </c>
      <c r="B82" s="89"/>
      <c r="C82" s="89"/>
      <c r="D82" s="89"/>
      <c r="E82" s="89"/>
      <c r="F82" s="89"/>
      <c r="G82" s="89"/>
    </row>
    <row r="83" spans="1:9" x14ac:dyDescent="0.2">
      <c r="A83" s="8" t="s">
        <v>7</v>
      </c>
    </row>
    <row r="84" spans="1:9" s="1" customFormat="1" ht="33.75" x14ac:dyDescent="0.2">
      <c r="A84" s="6" t="s">
        <v>2</v>
      </c>
      <c r="B84" s="6" t="s">
        <v>0</v>
      </c>
      <c r="C84" s="13" t="s">
        <v>841</v>
      </c>
      <c r="D84" s="13" t="s">
        <v>1</v>
      </c>
      <c r="E84" s="50" t="s">
        <v>6</v>
      </c>
      <c r="F84" s="12" t="s">
        <v>3</v>
      </c>
      <c r="G84" s="12" t="s">
        <v>5</v>
      </c>
    </row>
    <row r="85" spans="1:9" x14ac:dyDescent="0.2">
      <c r="A85" s="16" t="s">
        <v>60</v>
      </c>
      <c r="B85" s="17"/>
      <c r="C85" s="17"/>
      <c r="D85" s="17"/>
      <c r="E85" s="18"/>
      <c r="F85" s="19"/>
      <c r="G85" s="18"/>
    </row>
    <row r="86" spans="1:9" x14ac:dyDescent="0.2">
      <c r="A86" s="20" t="s">
        <v>61</v>
      </c>
      <c r="B86" s="21"/>
      <c r="C86" s="21"/>
      <c r="D86" s="21"/>
      <c r="E86" s="22"/>
      <c r="F86" s="23"/>
      <c r="G86" s="22"/>
    </row>
    <row r="87" spans="1:9" ht="22.5" x14ac:dyDescent="0.2">
      <c r="A87" s="21" t="s">
        <v>1159</v>
      </c>
      <c r="B87" s="21" t="s">
        <v>1160</v>
      </c>
      <c r="C87" s="61" t="s">
        <v>1161</v>
      </c>
      <c r="D87" s="24">
        <v>3523</v>
      </c>
      <c r="E87" s="22">
        <v>0</v>
      </c>
      <c r="F87" s="23">
        <v>100</v>
      </c>
      <c r="G87" s="22"/>
    </row>
    <row r="88" spans="1:9" x14ac:dyDescent="0.2">
      <c r="A88" s="20" t="s">
        <v>29</v>
      </c>
      <c r="B88" s="20"/>
      <c r="C88" s="20"/>
      <c r="D88" s="20"/>
      <c r="E88" s="25">
        <f>SUM(E86:E87)</f>
        <v>0</v>
      </c>
      <c r="F88" s="26">
        <f>SUM(F86:F87)</f>
        <v>100</v>
      </c>
      <c r="G88" s="25"/>
      <c r="H88" s="14"/>
      <c r="I88" s="14"/>
    </row>
    <row r="89" spans="1:9" x14ac:dyDescent="0.2">
      <c r="A89" s="21"/>
      <c r="B89" s="21"/>
      <c r="C89" s="21"/>
      <c r="D89" s="21"/>
      <c r="E89" s="22"/>
      <c r="F89" s="23"/>
      <c r="G89" s="22"/>
    </row>
    <row r="90" spans="1:9" x14ac:dyDescent="0.2">
      <c r="A90" s="20" t="s">
        <v>35</v>
      </c>
      <c r="B90" s="20"/>
      <c r="C90" s="20"/>
      <c r="D90" s="20"/>
      <c r="E90" s="25">
        <f>E88</f>
        <v>0</v>
      </c>
      <c r="F90" s="26">
        <f>F88</f>
        <v>100</v>
      </c>
      <c r="G90" s="25"/>
      <c r="H90" s="14"/>
      <c r="I90" s="14"/>
    </row>
    <row r="91" spans="1:9" x14ac:dyDescent="0.2">
      <c r="A91" s="20"/>
      <c r="B91" s="20"/>
      <c r="C91" s="20"/>
      <c r="D91" s="20"/>
      <c r="E91" s="25"/>
      <c r="F91" s="26"/>
      <c r="G91" s="25"/>
      <c r="H91" s="14"/>
      <c r="I91" s="14"/>
    </row>
    <row r="92" spans="1:9" x14ac:dyDescent="0.2">
      <c r="A92" s="20" t="s">
        <v>37</v>
      </c>
      <c r="B92" s="20"/>
      <c r="C92" s="20"/>
      <c r="D92" s="20"/>
      <c r="E92" s="76">
        <v>0</v>
      </c>
      <c r="F92" s="76">
        <v>0</v>
      </c>
      <c r="G92" s="25"/>
      <c r="H92" s="14"/>
      <c r="I92" s="14"/>
    </row>
    <row r="93" spans="1:9" x14ac:dyDescent="0.2">
      <c r="A93" s="20"/>
      <c r="B93" s="20"/>
      <c r="C93" s="20"/>
      <c r="D93" s="20"/>
      <c r="E93" s="25"/>
      <c r="F93" s="26"/>
      <c r="G93" s="25"/>
      <c r="H93" s="14"/>
      <c r="I93" s="14"/>
    </row>
    <row r="94" spans="1:9" x14ac:dyDescent="0.2">
      <c r="A94" s="27" t="s">
        <v>36</v>
      </c>
      <c r="B94" s="27"/>
      <c r="C94" s="27"/>
      <c r="D94" s="27"/>
      <c r="E94" s="28">
        <v>8.9999999999999996E-7</v>
      </c>
      <c r="F94" s="29">
        <v>100</v>
      </c>
      <c r="G94" s="28"/>
      <c r="H94" s="14"/>
      <c r="I94" s="14"/>
    </row>
    <row r="96" spans="1:9" x14ac:dyDescent="0.2">
      <c r="A96" s="14" t="s">
        <v>39</v>
      </c>
    </row>
    <row r="97" spans="1:9" x14ac:dyDescent="0.2">
      <c r="A97" s="14" t="s">
        <v>1162</v>
      </c>
    </row>
    <row r="98" spans="1:9" ht="25.5" customHeight="1" x14ac:dyDescent="0.25">
      <c r="A98" s="93" t="s">
        <v>1163</v>
      </c>
      <c r="B98" s="94"/>
      <c r="C98" s="94"/>
      <c r="D98" s="94"/>
      <c r="E98" s="94"/>
      <c r="F98" s="94"/>
      <c r="G98" s="94"/>
    </row>
    <row r="100" spans="1:9" x14ac:dyDescent="0.2">
      <c r="A100" s="14" t="s">
        <v>40</v>
      </c>
    </row>
    <row r="101" spans="1:9" x14ac:dyDescent="0.2">
      <c r="A101" s="14" t="s">
        <v>41</v>
      </c>
    </row>
    <row r="102" spans="1:9" x14ac:dyDescent="0.2">
      <c r="A102" s="14" t="s">
        <v>42</v>
      </c>
      <c r="B102" s="14"/>
      <c r="C102" s="30" t="s">
        <v>44</v>
      </c>
      <c r="D102" s="14" t="s">
        <v>43</v>
      </c>
    </row>
    <row r="103" spans="1:9" x14ac:dyDescent="0.2">
      <c r="A103" s="7" t="s">
        <v>1002</v>
      </c>
      <c r="C103" s="31">
        <v>0</v>
      </c>
      <c r="D103" s="31">
        <v>0</v>
      </c>
    </row>
    <row r="104" spans="1:9" x14ac:dyDescent="0.2">
      <c r="A104" s="7" t="s">
        <v>1014</v>
      </c>
      <c r="C104" s="31">
        <v>0</v>
      </c>
      <c r="D104" s="31">
        <v>0</v>
      </c>
    </row>
    <row r="105" spans="1:9" x14ac:dyDescent="0.2">
      <c r="A105" s="7" t="s">
        <v>1006</v>
      </c>
      <c r="C105" s="31">
        <v>0</v>
      </c>
      <c r="D105" s="31">
        <v>0</v>
      </c>
    </row>
    <row r="106" spans="1:9" s="10" customFormat="1" x14ac:dyDescent="0.2">
      <c r="A106" s="7" t="s">
        <v>1007</v>
      </c>
      <c r="B106" s="7"/>
      <c r="C106" s="31">
        <v>0</v>
      </c>
      <c r="D106" s="31">
        <v>0</v>
      </c>
      <c r="F106" s="11"/>
      <c r="H106" s="7"/>
      <c r="I106" s="7"/>
    </row>
    <row r="107" spans="1:9" s="10" customFormat="1" x14ac:dyDescent="0.2">
      <c r="A107" s="7" t="s">
        <v>1173</v>
      </c>
      <c r="B107" s="7"/>
      <c r="C107" s="31">
        <v>0</v>
      </c>
      <c r="D107" s="31">
        <v>0</v>
      </c>
      <c r="F107" s="11"/>
      <c r="H107" s="7"/>
      <c r="I107" s="7"/>
    </row>
    <row r="108" spans="1:9" s="10" customFormat="1" x14ac:dyDescent="0.2">
      <c r="A108" s="7" t="s">
        <v>1008</v>
      </c>
      <c r="B108" s="7"/>
      <c r="C108" s="31">
        <v>0</v>
      </c>
      <c r="D108" s="31">
        <v>0</v>
      </c>
      <c r="F108" s="11"/>
      <c r="H108" s="7"/>
      <c r="I108" s="7"/>
    </row>
    <row r="109" spans="1:9" s="10" customFormat="1" x14ac:dyDescent="0.2">
      <c r="A109" s="7" t="s">
        <v>1015</v>
      </c>
      <c r="B109" s="7"/>
      <c r="C109" s="31">
        <v>0</v>
      </c>
      <c r="D109" s="31">
        <v>0</v>
      </c>
      <c r="F109" s="11"/>
      <c r="H109" s="7"/>
      <c r="I109" s="7"/>
    </row>
    <row r="110" spans="1:9" s="10" customFormat="1" x14ac:dyDescent="0.2">
      <c r="A110" s="7" t="s">
        <v>1011</v>
      </c>
      <c r="B110" s="7"/>
      <c r="C110" s="31">
        <v>0</v>
      </c>
      <c r="D110" s="31">
        <v>0</v>
      </c>
      <c r="F110" s="11"/>
      <c r="H110" s="7"/>
      <c r="I110" s="7"/>
    </row>
    <row r="111" spans="1:9" s="10" customFormat="1" x14ac:dyDescent="0.2">
      <c r="A111" s="7" t="s">
        <v>1012</v>
      </c>
      <c r="B111" s="7"/>
      <c r="C111" s="31">
        <v>0</v>
      </c>
      <c r="D111" s="31">
        <v>0</v>
      </c>
      <c r="F111" s="11"/>
      <c r="H111" s="7"/>
      <c r="I111" s="7"/>
    </row>
    <row r="113" spans="1:9" s="10" customFormat="1" x14ac:dyDescent="0.2">
      <c r="A113" s="7" t="s">
        <v>49</v>
      </c>
      <c r="B113" s="7"/>
      <c r="C113" s="7"/>
      <c r="D113" s="7"/>
      <c r="F113" s="11"/>
      <c r="H113" s="7"/>
      <c r="I113" s="7"/>
    </row>
    <row r="115" spans="1:9" s="10" customFormat="1" ht="15" customHeight="1" x14ac:dyDescent="0.25">
      <c r="A115" s="93" t="s">
        <v>1209</v>
      </c>
      <c r="B115" s="94"/>
      <c r="C115" s="94"/>
      <c r="D115" s="30" t="s">
        <v>51</v>
      </c>
      <c r="F115" s="11"/>
      <c r="H115" s="7"/>
      <c r="I115" s="7"/>
    </row>
  </sheetData>
  <mergeCells count="11">
    <mergeCell ref="A40:G40"/>
    <mergeCell ref="A42:G42"/>
    <mergeCell ref="A82:G82"/>
    <mergeCell ref="A98:G98"/>
    <mergeCell ref="A115:C115"/>
    <mergeCell ref="A37:G37"/>
    <mergeCell ref="A1:G1"/>
    <mergeCell ref="A28:C28"/>
    <mergeCell ref="A30:G30"/>
    <mergeCell ref="A32:G32"/>
    <mergeCell ref="A35:G35"/>
  </mergeCells>
  <conditionalFormatting sqref="F2:F3 F5:F29 F83 F99:F65556">
    <cfRule type="cellIs" dxfId="17" priority="8" stopIfTrue="1" operator="between">
      <formula>0.009</formula>
      <formula>-0.009</formula>
    </cfRule>
  </conditionalFormatting>
  <conditionalFormatting sqref="F31 F36">
    <cfRule type="cellIs" dxfId="16" priority="6" stopIfTrue="1" operator="between">
      <formula>0.009</formula>
      <formula>-0.009</formula>
    </cfRule>
  </conditionalFormatting>
  <conditionalFormatting sqref="F33:F34">
    <cfRule type="cellIs" dxfId="15" priority="5" stopIfTrue="1" operator="between">
      <formula>0.009</formula>
      <formula>-0.009</formula>
    </cfRule>
  </conditionalFormatting>
  <conditionalFormatting sqref="F38:F39">
    <cfRule type="cellIs" dxfId="14" priority="4" stopIfTrue="1" operator="between">
      <formula>0.009</formula>
      <formula>-0.009</formula>
    </cfRule>
  </conditionalFormatting>
  <conditionalFormatting sqref="F41">
    <cfRule type="cellIs" dxfId="13" priority="7" stopIfTrue="1" operator="between">
      <formula>0.009</formula>
      <formula>-0.009</formula>
    </cfRule>
  </conditionalFormatting>
  <conditionalFormatting sqref="F43:F81">
    <cfRule type="cellIs" dxfId="12" priority="3" stopIfTrue="1" operator="between">
      <formula>0.009</formula>
      <formula>-0.009</formula>
    </cfRule>
  </conditionalFormatting>
  <conditionalFormatting sqref="F85:F91">
    <cfRule type="cellIs" dxfId="11" priority="2" stopIfTrue="1" operator="between">
      <formula>0.009</formula>
      <formula>-0.009</formula>
    </cfRule>
  </conditionalFormatting>
  <conditionalFormatting sqref="F93:F97">
    <cfRule type="cellIs" dxfId="10" priority="1" stopIfTrue="1" operator="between">
      <formula>0.009</formula>
      <formula>-0.009</formula>
    </cfRule>
  </conditionalFormatting>
  <hyperlinks>
    <hyperlink ref="A33" r:id="rId1" tooltip="https://www.franklintempletonindia.com/download/en-in/latest%20updates/189ea834-ae3f-48eb-9d73-a9cc9cd9317e/franklin-templeton-update-on-reliance-broadcast-july-23-2020-kcg9m1gq-en-in.pdf" xr:uid="{00000000-0004-0000-2000-000000000000}"/>
    <hyperlink ref="A38" r:id="rId2" tooltip="https://www.franklintempletonindia.com/download/en-in/valuation-policy/a0e293eb-f28b-4edc-9535-c7d9e7321ddc/fair_valuation_reliance_big_reliance_infra_november_4_2020-kgox4tdb-en-in.pdf" xr:uid="{00000000-0004-0000-20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0"/>
  <sheetViews>
    <sheetView showGridLines="0" zoomScaleNormal="100" zoomScaleSheetLayoutView="100" workbookViewId="0">
      <selection sqref="A1:G1"/>
    </sheetView>
  </sheetViews>
  <sheetFormatPr defaultColWidth="9.42578125" defaultRowHeight="11.25" x14ac:dyDescent="0.2"/>
  <cols>
    <col min="1" max="1" width="31.5703125" style="7" bestFit="1" customWidth="1"/>
    <col min="2" max="2" width="73" style="7" customWidth="1"/>
    <col min="3" max="3" width="15.42578125" style="7" bestFit="1" customWidth="1"/>
    <col min="4" max="4" width="14.5703125" style="7" bestFit="1" customWidth="1"/>
    <col min="5" max="5" width="25.85546875" style="10" customWidth="1"/>
    <col min="6" max="6" width="13.5703125" style="11" bestFit="1" customWidth="1"/>
    <col min="7" max="7" width="11" style="10" customWidth="1"/>
    <col min="8" max="16384" width="9.42578125" style="7"/>
  </cols>
  <sheetData>
    <row r="1" spans="1:9" s="1" customFormat="1" ht="15" customHeight="1" x14ac:dyDescent="0.2">
      <c r="A1" s="88" t="s">
        <v>1183</v>
      </c>
      <c r="B1" s="89"/>
      <c r="C1" s="89"/>
      <c r="D1" s="89"/>
      <c r="E1" s="89"/>
      <c r="F1" s="89"/>
      <c r="G1" s="89"/>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841</v>
      </c>
      <c r="D4" s="13" t="s">
        <v>1</v>
      </c>
      <c r="E4" s="50" t="s">
        <v>6</v>
      </c>
      <c r="F4" s="12" t="s">
        <v>3</v>
      </c>
      <c r="G4" s="12" t="s">
        <v>5</v>
      </c>
    </row>
    <row r="5" spans="1:9" x14ac:dyDescent="0.2">
      <c r="A5" s="20" t="s">
        <v>37</v>
      </c>
      <c r="B5" s="20"/>
      <c r="C5" s="20"/>
      <c r="D5" s="20"/>
      <c r="E5" s="25">
        <v>0</v>
      </c>
      <c r="F5" s="73">
        <v>100</v>
      </c>
      <c r="G5" s="25"/>
      <c r="H5" s="14"/>
      <c r="I5" s="14"/>
    </row>
    <row r="6" spans="1:9" x14ac:dyDescent="0.2">
      <c r="A6" s="20"/>
      <c r="B6" s="20"/>
      <c r="C6" s="20"/>
      <c r="D6" s="20"/>
      <c r="E6" s="25"/>
      <c r="F6" s="26"/>
      <c r="G6" s="25"/>
      <c r="H6" s="14"/>
      <c r="I6" s="14"/>
    </row>
    <row r="7" spans="1:9" x14ac:dyDescent="0.2">
      <c r="A7" s="27" t="s">
        <v>36</v>
      </c>
      <c r="B7" s="27"/>
      <c r="C7" s="27"/>
      <c r="D7" s="27"/>
      <c r="E7" s="28">
        <v>0</v>
      </c>
      <c r="F7" s="28">
        <v>100</v>
      </c>
      <c r="G7" s="28"/>
      <c r="H7" s="14"/>
      <c r="I7" s="14"/>
    </row>
    <row r="9" spans="1:9" x14ac:dyDescent="0.2">
      <c r="A9" s="14" t="s">
        <v>40</v>
      </c>
    </row>
    <row r="10" spans="1:9" x14ac:dyDescent="0.2">
      <c r="A10" s="14" t="s">
        <v>41</v>
      </c>
    </row>
    <row r="11" spans="1:9" s="10" customFormat="1" x14ac:dyDescent="0.2">
      <c r="A11" s="14" t="s">
        <v>42</v>
      </c>
      <c r="B11" s="14"/>
      <c r="C11" s="14" t="s">
        <v>1146</v>
      </c>
      <c r="D11" s="14" t="s">
        <v>43</v>
      </c>
      <c r="E11" s="30"/>
      <c r="F11" s="11"/>
      <c r="H11" s="7"/>
      <c r="I11" s="7"/>
    </row>
    <row r="12" spans="1:9" s="10" customFormat="1" x14ac:dyDescent="0.2">
      <c r="A12" s="7" t="s">
        <v>1002</v>
      </c>
      <c r="B12" s="7"/>
      <c r="C12" s="77">
        <v>32.926200000000001</v>
      </c>
      <c r="D12" s="74" t="s">
        <v>1005</v>
      </c>
      <c r="E12" s="74"/>
      <c r="F12" s="11"/>
      <c r="H12" s="7"/>
      <c r="I12" s="7"/>
    </row>
    <row r="13" spans="1:9" s="10" customFormat="1" x14ac:dyDescent="0.2">
      <c r="A13" s="7" t="s">
        <v>1003</v>
      </c>
      <c r="B13" s="7"/>
      <c r="C13" s="77">
        <v>12.4137</v>
      </c>
      <c r="D13" s="74" t="s">
        <v>1005</v>
      </c>
      <c r="E13" s="74"/>
      <c r="F13" s="11"/>
      <c r="H13" s="7"/>
      <c r="I13" s="7"/>
    </row>
    <row r="14" spans="1:9" s="10" customFormat="1" x14ac:dyDescent="0.2">
      <c r="A14" s="7" t="s">
        <v>1014</v>
      </c>
      <c r="B14" s="7"/>
      <c r="C14" s="77">
        <v>12.516299999999999</v>
      </c>
      <c r="D14" s="74" t="s">
        <v>1005</v>
      </c>
      <c r="E14" s="74"/>
      <c r="F14" s="11"/>
      <c r="H14" s="7"/>
      <c r="I14" s="7"/>
    </row>
    <row r="15" spans="1:9" s="10" customFormat="1" x14ac:dyDescent="0.2">
      <c r="A15" s="7" t="s">
        <v>1173</v>
      </c>
      <c r="B15" s="7"/>
      <c r="C15" s="77">
        <v>33.775700000000001</v>
      </c>
      <c r="D15" s="74" t="s">
        <v>1005</v>
      </c>
      <c r="E15" s="74"/>
      <c r="F15" s="11"/>
      <c r="H15" s="7"/>
      <c r="I15" s="7"/>
    </row>
    <row r="16" spans="1:9" s="10" customFormat="1" x14ac:dyDescent="0.2">
      <c r="A16" s="7" t="s">
        <v>1184</v>
      </c>
      <c r="B16" s="7"/>
      <c r="C16" s="77">
        <v>12.37</v>
      </c>
      <c r="D16" s="74" t="s">
        <v>1005</v>
      </c>
      <c r="E16" s="74"/>
      <c r="F16" s="11"/>
      <c r="H16" s="7"/>
      <c r="I16" s="7"/>
    </row>
    <row r="17" spans="1:9" s="10" customFormat="1" x14ac:dyDescent="0.2">
      <c r="A17" s="7" t="s">
        <v>927</v>
      </c>
      <c r="B17" s="7"/>
      <c r="C17" s="77">
        <v>34.9131</v>
      </c>
      <c r="D17" s="74" t="s">
        <v>1005</v>
      </c>
      <c r="E17" s="74"/>
      <c r="F17" s="11"/>
      <c r="H17" s="7"/>
      <c r="I17" s="7"/>
    </row>
    <row r="18" spans="1:9" s="10" customFormat="1" x14ac:dyDescent="0.2">
      <c r="A18" s="7" t="s">
        <v>1185</v>
      </c>
      <c r="B18" s="7"/>
      <c r="C18" s="77">
        <v>12.4788</v>
      </c>
      <c r="D18" s="74" t="s">
        <v>1005</v>
      </c>
      <c r="E18" s="74"/>
      <c r="F18" s="11"/>
      <c r="H18" s="7"/>
      <c r="I18" s="7"/>
    </row>
    <row r="19" spans="1:9" s="10" customFormat="1" x14ac:dyDescent="0.2">
      <c r="A19" s="7" t="s">
        <v>929</v>
      </c>
      <c r="B19" s="7"/>
      <c r="C19" s="77">
        <v>12.511100000000001</v>
      </c>
      <c r="D19" s="74" t="s">
        <v>1005</v>
      </c>
      <c r="E19" s="74"/>
      <c r="F19" s="11"/>
      <c r="H19" s="7"/>
      <c r="I19" s="7"/>
    </row>
    <row r="20" spans="1:9" s="10" customFormat="1" x14ac:dyDescent="0.2">
      <c r="A20" s="7" t="s">
        <v>1186</v>
      </c>
      <c r="B20" s="7"/>
      <c r="C20" s="77">
        <v>34.235500000000002</v>
      </c>
      <c r="D20" s="74" t="s">
        <v>1005</v>
      </c>
      <c r="E20" s="74"/>
      <c r="F20" s="11"/>
      <c r="H20" s="7"/>
      <c r="I20" s="7"/>
    </row>
    <row r="21" spans="1:9" s="10" customFormat="1" x14ac:dyDescent="0.2">
      <c r="A21" s="7" t="s">
        <v>1187</v>
      </c>
      <c r="B21" s="7"/>
      <c r="C21" s="77">
        <v>12.151199999999999</v>
      </c>
      <c r="D21" s="74" t="s">
        <v>1005</v>
      </c>
      <c r="E21" s="74"/>
      <c r="F21" s="11"/>
      <c r="H21" s="7"/>
      <c r="I21" s="7"/>
    </row>
    <row r="22" spans="1:9" s="10" customFormat="1" x14ac:dyDescent="0.2">
      <c r="A22" s="7" t="s">
        <v>1188</v>
      </c>
      <c r="B22" s="7"/>
      <c r="C22" s="77">
        <v>12.196</v>
      </c>
      <c r="D22" s="74" t="s">
        <v>1005</v>
      </c>
      <c r="E22" s="74"/>
      <c r="F22" s="11"/>
      <c r="H22" s="7"/>
      <c r="I22" s="7"/>
    </row>
    <row r="24" spans="1:9" s="10" customFormat="1" x14ac:dyDescent="0.2">
      <c r="A24" s="7" t="s">
        <v>49</v>
      </c>
      <c r="B24" s="7"/>
      <c r="C24" s="7"/>
      <c r="D24" s="7"/>
      <c r="F24" s="11"/>
      <c r="H24" s="7"/>
      <c r="I24" s="7"/>
    </row>
    <row r="25" spans="1:9" s="10" customFormat="1" x14ac:dyDescent="0.2">
      <c r="A25" s="7" t="s">
        <v>1147</v>
      </c>
      <c r="B25" s="7"/>
      <c r="C25" s="7"/>
      <c r="D25" s="7"/>
      <c r="F25" s="11"/>
      <c r="H25" s="7"/>
      <c r="I25" s="7"/>
    </row>
    <row r="27" spans="1:9" s="10" customFormat="1" x14ac:dyDescent="0.2">
      <c r="A27" s="14" t="s">
        <v>45</v>
      </c>
      <c r="B27" s="7"/>
      <c r="C27" s="7"/>
      <c r="D27" s="30" t="s">
        <v>51</v>
      </c>
      <c r="F27" s="11"/>
      <c r="H27" s="7"/>
      <c r="I27" s="7"/>
    </row>
    <row r="29" spans="1:9" x14ac:dyDescent="0.2">
      <c r="A29" s="14" t="s">
        <v>937</v>
      </c>
      <c r="D29" s="75" t="s">
        <v>1005</v>
      </c>
    </row>
    <row r="30" spans="1:9" x14ac:dyDescent="0.2">
      <c r="A30" s="7" t="s">
        <v>1165</v>
      </c>
      <c r="D30" s="34"/>
    </row>
    <row r="31" spans="1:9" x14ac:dyDescent="0.2">
      <c r="D31" s="34"/>
    </row>
    <row r="32" spans="1:9" ht="15" x14ac:dyDescent="0.25">
      <c r="A32" s="93" t="s">
        <v>823</v>
      </c>
      <c r="B32" s="94"/>
      <c r="C32" s="94"/>
      <c r="D32" s="30" t="s">
        <v>51</v>
      </c>
    </row>
    <row r="34" spans="1:7" ht="24" customHeight="1" x14ac:dyDescent="0.25">
      <c r="A34" s="98" t="s">
        <v>1189</v>
      </c>
      <c r="B34" s="99"/>
      <c r="C34" s="99"/>
      <c r="D34" s="99"/>
      <c r="E34" s="99"/>
      <c r="F34" s="99"/>
      <c r="G34" s="99"/>
    </row>
    <row r="36" spans="1:7" x14ac:dyDescent="0.2">
      <c r="A36" s="14" t="s">
        <v>798</v>
      </c>
    </row>
    <row r="37" spans="1:7" x14ac:dyDescent="0.2">
      <c r="A37" s="14"/>
    </row>
    <row r="38" spans="1:7" ht="27" customHeight="1" x14ac:dyDescent="0.25">
      <c r="A38" s="100" t="s">
        <v>1190</v>
      </c>
      <c r="B38" s="94"/>
      <c r="C38" s="94"/>
      <c r="D38" s="94"/>
      <c r="E38" s="94"/>
      <c r="F38" s="94"/>
      <c r="G38" s="94"/>
    </row>
    <row r="39" spans="1:7" x14ac:dyDescent="0.2">
      <c r="A39" s="54"/>
    </row>
    <row r="40" spans="1:7" ht="27.6" customHeight="1" x14ac:dyDescent="0.2">
      <c r="A40" s="93" t="s">
        <v>1157</v>
      </c>
      <c r="B40" s="93"/>
      <c r="C40" s="93"/>
      <c r="D40" s="93"/>
      <c r="E40" s="93"/>
      <c r="F40" s="93"/>
      <c r="G40" s="93"/>
    </row>
  </sheetData>
  <mergeCells count="5">
    <mergeCell ref="A1:G1"/>
    <mergeCell ref="A32:C32"/>
    <mergeCell ref="A34:G34"/>
    <mergeCell ref="A38:G38"/>
    <mergeCell ref="A40:G40"/>
  </mergeCells>
  <conditionalFormatting sqref="F2:F3 F8:F33 F35:F37 F39 F41:F65458">
    <cfRule type="cellIs" dxfId="9" priority="2" stopIfTrue="1" operator="between">
      <formula>0.009</formula>
      <formula>-0.009</formula>
    </cfRule>
  </conditionalFormatting>
  <conditionalFormatting sqref="F6">
    <cfRule type="cellIs" dxfId="8"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9"/>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42578125" style="7" customWidth="1"/>
    <col min="3" max="3" width="15.5703125" style="7" bestFit="1" customWidth="1"/>
    <col min="4" max="4" width="15.42578125" style="7" bestFit="1" customWidth="1"/>
    <col min="5" max="5" width="25.85546875" style="10" customWidth="1"/>
    <col min="6" max="6" width="13.5703125" style="11" bestFit="1" customWidth="1"/>
    <col min="7" max="7" width="11" style="10" customWidth="1"/>
    <col min="8" max="8" width="9.42578125" style="7"/>
    <col min="9" max="11" width="9.42578125" style="7" customWidth="1"/>
    <col min="12" max="16384" width="9.42578125" style="7"/>
  </cols>
  <sheetData>
    <row r="1" spans="1:9" s="1" customFormat="1" ht="15" customHeight="1" x14ac:dyDescent="0.2">
      <c r="A1" s="88" t="s">
        <v>1191</v>
      </c>
      <c r="B1" s="89"/>
      <c r="C1" s="89"/>
      <c r="D1" s="89"/>
      <c r="E1" s="89"/>
      <c r="F1" s="89"/>
      <c r="G1" s="89"/>
      <c r="H1" s="78"/>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841</v>
      </c>
      <c r="D4" s="13" t="s">
        <v>1</v>
      </c>
      <c r="E4" s="50" t="s">
        <v>6</v>
      </c>
      <c r="F4" s="12" t="s">
        <v>3</v>
      </c>
      <c r="G4" s="12" t="s">
        <v>5</v>
      </c>
    </row>
    <row r="5" spans="1:9" x14ac:dyDescent="0.2">
      <c r="A5" s="20" t="s">
        <v>37</v>
      </c>
      <c r="B5" s="20"/>
      <c r="C5" s="20"/>
      <c r="D5" s="20"/>
      <c r="E5" s="25">
        <f>491678.83/100000</f>
        <v>4.9167883000000003</v>
      </c>
      <c r="F5" s="25">
        <f>F7</f>
        <v>100</v>
      </c>
      <c r="G5" s="25"/>
      <c r="H5" s="14"/>
      <c r="I5" s="14"/>
    </row>
    <row r="6" spans="1:9" x14ac:dyDescent="0.2">
      <c r="A6" s="20"/>
      <c r="B6" s="20"/>
      <c r="C6" s="20"/>
      <c r="D6" s="20"/>
      <c r="E6" s="25"/>
      <c r="F6" s="26"/>
      <c r="G6" s="25"/>
      <c r="H6" s="14"/>
      <c r="I6" s="14"/>
    </row>
    <row r="7" spans="1:9" x14ac:dyDescent="0.2">
      <c r="A7" s="27" t="s">
        <v>36</v>
      </c>
      <c r="B7" s="27"/>
      <c r="C7" s="27"/>
      <c r="D7" s="27"/>
      <c r="E7" s="28">
        <f>E5</f>
        <v>4.9167883000000003</v>
      </c>
      <c r="F7" s="28">
        <v>100</v>
      </c>
      <c r="G7" s="28"/>
      <c r="H7" s="14"/>
      <c r="I7" s="14"/>
    </row>
    <row r="9" spans="1:9" x14ac:dyDescent="0.2">
      <c r="A9" s="14" t="s">
        <v>40</v>
      </c>
    </row>
    <row r="10" spans="1:9" x14ac:dyDescent="0.2">
      <c r="A10" s="14" t="s">
        <v>41</v>
      </c>
    </row>
    <row r="11" spans="1:9" x14ac:dyDescent="0.2">
      <c r="A11" s="14" t="s">
        <v>42</v>
      </c>
      <c r="B11" s="14"/>
      <c r="C11" s="30" t="s">
        <v>1192</v>
      </c>
      <c r="D11" s="14" t="s">
        <v>43</v>
      </c>
      <c r="E11" s="30"/>
    </row>
    <row r="12" spans="1:9" x14ac:dyDescent="0.2">
      <c r="A12" s="7" t="s">
        <v>64</v>
      </c>
      <c r="C12" s="31">
        <v>24.933800000000002</v>
      </c>
      <c r="D12" s="74" t="s">
        <v>1005</v>
      </c>
      <c r="E12" s="74"/>
    </row>
    <row r="13" spans="1:9" x14ac:dyDescent="0.2">
      <c r="A13" s="7" t="s">
        <v>70</v>
      </c>
      <c r="C13" s="31">
        <v>11.5593</v>
      </c>
      <c r="D13" s="74" t="s">
        <v>1005</v>
      </c>
      <c r="E13" s="74"/>
    </row>
    <row r="14" spans="1:9" x14ac:dyDescent="0.2">
      <c r="A14" s="7" t="s">
        <v>65</v>
      </c>
      <c r="C14" s="31">
        <v>26.575900000000001</v>
      </c>
      <c r="D14" s="74" t="s">
        <v>1005</v>
      </c>
      <c r="E14" s="74"/>
    </row>
    <row r="15" spans="1:9" x14ac:dyDescent="0.2">
      <c r="A15" s="7" t="s">
        <v>71</v>
      </c>
      <c r="C15" s="31">
        <v>12.480700000000001</v>
      </c>
      <c r="D15" s="74" t="s">
        <v>1005</v>
      </c>
      <c r="E15" s="74"/>
    </row>
    <row r="17" spans="1:7" x14ac:dyDescent="0.2">
      <c r="A17" s="7" t="s">
        <v>49</v>
      </c>
    </row>
    <row r="18" spans="1:7" x14ac:dyDescent="0.2">
      <c r="A18" s="7" t="s">
        <v>1193</v>
      </c>
    </row>
    <row r="20" spans="1:7" x14ac:dyDescent="0.2">
      <c r="A20" s="14" t="s">
        <v>45</v>
      </c>
      <c r="D20" s="30" t="s">
        <v>51</v>
      </c>
    </row>
    <row r="22" spans="1:7" x14ac:dyDescent="0.2">
      <c r="A22" s="14" t="s">
        <v>937</v>
      </c>
      <c r="D22" s="75" t="s">
        <v>1005</v>
      </c>
    </row>
    <row r="23" spans="1:7" x14ac:dyDescent="0.2">
      <c r="A23" s="7" t="s">
        <v>1148</v>
      </c>
      <c r="D23" s="34"/>
    </row>
    <row r="24" spans="1:7" x14ac:dyDescent="0.2">
      <c r="D24" s="34"/>
    </row>
    <row r="25" spans="1:7" ht="15" customHeight="1" x14ac:dyDescent="0.25">
      <c r="A25" s="93" t="s">
        <v>823</v>
      </c>
      <c r="B25" s="94"/>
      <c r="C25" s="94"/>
      <c r="D25" s="30" t="s">
        <v>51</v>
      </c>
    </row>
    <row r="27" spans="1:7" ht="48" customHeight="1" x14ac:dyDescent="0.25">
      <c r="A27" s="98" t="s">
        <v>1194</v>
      </c>
      <c r="B27" s="99"/>
      <c r="C27" s="99"/>
      <c r="D27" s="99"/>
      <c r="E27" s="99"/>
      <c r="F27" s="99"/>
      <c r="G27" s="99"/>
    </row>
    <row r="29" spans="1:7" ht="36.75" customHeight="1" x14ac:dyDescent="0.25">
      <c r="A29" s="98" t="s">
        <v>1195</v>
      </c>
      <c r="B29" s="99"/>
      <c r="C29" s="99"/>
      <c r="D29" s="99"/>
      <c r="E29" s="99"/>
      <c r="F29" s="99"/>
      <c r="G29" s="99"/>
    </row>
    <row r="30" spans="1:7" x14ac:dyDescent="0.2">
      <c r="A30" s="52" t="s">
        <v>1152</v>
      </c>
    </row>
    <row r="32" spans="1:7" ht="26.25" customHeight="1" x14ac:dyDescent="0.25">
      <c r="A32" s="98" t="s">
        <v>1168</v>
      </c>
      <c r="B32" s="99"/>
      <c r="C32" s="99"/>
      <c r="D32" s="99"/>
      <c r="E32" s="99"/>
      <c r="F32" s="99"/>
      <c r="G32" s="99"/>
    </row>
    <row r="33" spans="1:7" s="55" customFormat="1" ht="15" x14ac:dyDescent="0.25">
      <c r="A33" s="79"/>
      <c r="B33" s="80"/>
      <c r="C33" s="80"/>
      <c r="D33" s="80"/>
      <c r="E33" s="80"/>
      <c r="F33" s="80"/>
      <c r="G33" s="80"/>
    </row>
    <row r="34" spans="1:7" s="55" customFormat="1" ht="27.75" customHeight="1" x14ac:dyDescent="0.25">
      <c r="A34" s="98" t="s">
        <v>1169</v>
      </c>
      <c r="B34" s="99"/>
      <c r="C34" s="99"/>
      <c r="D34" s="99"/>
      <c r="E34" s="99"/>
      <c r="F34" s="99"/>
      <c r="G34" s="99"/>
    </row>
    <row r="35" spans="1:7" s="55" customFormat="1" ht="15" x14ac:dyDescent="0.25">
      <c r="A35" s="79"/>
      <c r="B35" s="80"/>
      <c r="C35" s="80"/>
      <c r="D35" s="80"/>
      <c r="E35" s="80"/>
      <c r="F35" s="80"/>
      <c r="G35" s="80"/>
    </row>
    <row r="36" spans="1:7" x14ac:dyDescent="0.2">
      <c r="A36" s="53" t="s">
        <v>794</v>
      </c>
      <c r="B36" s="55"/>
      <c r="C36" s="55"/>
      <c r="D36" s="55"/>
      <c r="E36" s="11"/>
      <c r="G36" s="11"/>
    </row>
    <row r="37" spans="1:7" x14ac:dyDescent="0.2">
      <c r="A37" s="53"/>
      <c r="B37" s="55"/>
      <c r="C37" s="55"/>
      <c r="D37" s="55"/>
      <c r="E37" s="11"/>
      <c r="G37" s="11"/>
    </row>
    <row r="38" spans="1:7" ht="48" customHeight="1" x14ac:dyDescent="0.2">
      <c r="A38" s="102" t="s">
        <v>1196</v>
      </c>
      <c r="B38" s="102"/>
      <c r="C38" s="102"/>
      <c r="D38" s="102"/>
      <c r="E38" s="102"/>
      <c r="F38" s="102"/>
      <c r="G38" s="102"/>
    </row>
    <row r="39" spans="1:7" ht="25.5" customHeight="1" x14ac:dyDescent="0.2">
      <c r="A39" s="93" t="s">
        <v>1197</v>
      </c>
      <c r="B39" s="93"/>
      <c r="C39" s="93"/>
      <c r="D39" s="93"/>
      <c r="E39" s="93"/>
      <c r="F39" s="93"/>
      <c r="G39" s="93"/>
    </row>
  </sheetData>
  <mergeCells count="8">
    <mergeCell ref="A38:G38"/>
    <mergeCell ref="A39:G39"/>
    <mergeCell ref="A1:G1"/>
    <mergeCell ref="A25:C25"/>
    <mergeCell ref="A27:G27"/>
    <mergeCell ref="A29:G29"/>
    <mergeCell ref="A32:G32"/>
    <mergeCell ref="A34:G34"/>
  </mergeCells>
  <conditionalFormatting sqref="F2:F3 F6 F8:F26 F28 F30:F31 F36:F37 F40:F65473">
    <cfRule type="cellIs" dxfId="7" priority="1" stopIfTrue="1" operator="between">
      <formula>0.009</formula>
      <formula>-0.009</formula>
    </cfRule>
  </conditionalFormatting>
  <hyperlinks>
    <hyperlink ref="A30" r:id="rId1" xr:uid="{00000000-0004-0000-2200-000000000000}"/>
  </hyperlinks>
  <pageMargins left="0.7" right="0.7" top="0.75" bottom="0.75" header="0.3" footer="0.3"/>
  <pageSetup paperSize="9" scale="48" orientation="portrait" r:id="rId2"/>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2"/>
  <sheetViews>
    <sheetView zoomScaleNormal="100" zoomScaleSheetLayoutView="100" workbookViewId="0">
      <selection sqref="A1:G1"/>
    </sheetView>
  </sheetViews>
  <sheetFormatPr defaultColWidth="9.140625" defaultRowHeight="11.25" x14ac:dyDescent="0.2"/>
  <cols>
    <col min="1" max="1" width="38.5703125" style="7" bestFit="1" customWidth="1"/>
    <col min="2" max="2" width="58" style="7" bestFit="1" customWidth="1"/>
    <col min="3" max="3" width="15.42578125" style="7" bestFit="1" customWidth="1"/>
    <col min="4" max="4" width="15.5703125" style="7" bestFit="1" customWidth="1"/>
    <col min="5" max="5" width="25.85546875" style="10" customWidth="1"/>
    <col min="6" max="6" width="13.5703125" style="11" bestFit="1" customWidth="1"/>
    <col min="7" max="7" width="11" style="10" customWidth="1"/>
    <col min="8" max="16384" width="9.140625" style="7"/>
  </cols>
  <sheetData>
    <row r="1" spans="1:7" s="1" customFormat="1" ht="15" x14ac:dyDescent="0.2">
      <c r="A1" s="88" t="s">
        <v>1198</v>
      </c>
      <c r="B1" s="89"/>
      <c r="C1" s="89"/>
      <c r="D1" s="89"/>
      <c r="E1" s="89"/>
      <c r="F1" s="89"/>
      <c r="G1" s="89"/>
    </row>
    <row r="2" spans="1:7" s="1" customFormat="1" ht="12" x14ac:dyDescent="0.2">
      <c r="A2" s="35"/>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841</v>
      </c>
      <c r="D4" s="13" t="s">
        <v>1</v>
      </c>
      <c r="E4" s="50" t="s">
        <v>6</v>
      </c>
      <c r="F4" s="12" t="s">
        <v>3</v>
      </c>
      <c r="G4" s="12" t="s">
        <v>5</v>
      </c>
    </row>
    <row r="5" spans="1:7" s="1" customFormat="1" ht="13.5" customHeight="1" x14ac:dyDescent="0.2">
      <c r="A5" s="20" t="s">
        <v>37</v>
      </c>
      <c r="B5" s="20"/>
      <c r="C5" s="20"/>
      <c r="D5" s="20"/>
      <c r="E5" s="25">
        <v>0</v>
      </c>
      <c r="F5" s="73">
        <v>100</v>
      </c>
      <c r="G5" s="25"/>
    </row>
    <row r="6" spans="1:7" s="1" customFormat="1" ht="12" x14ac:dyDescent="0.2">
      <c r="A6" s="20"/>
      <c r="B6" s="20"/>
      <c r="C6" s="20"/>
      <c r="D6" s="20"/>
      <c r="E6" s="25"/>
      <c r="F6" s="26"/>
      <c r="G6" s="25"/>
    </row>
    <row r="7" spans="1:7" x14ac:dyDescent="0.2">
      <c r="A7" s="27" t="s">
        <v>36</v>
      </c>
      <c r="B7" s="27"/>
      <c r="C7" s="27"/>
      <c r="D7" s="27"/>
      <c r="E7" s="28">
        <v>0</v>
      </c>
      <c r="F7" s="28">
        <v>100</v>
      </c>
      <c r="G7" s="28"/>
    </row>
    <row r="8" spans="1:7" x14ac:dyDescent="0.2">
      <c r="A8" s="14"/>
      <c r="B8" s="14"/>
      <c r="C8" s="14"/>
      <c r="D8" s="14"/>
      <c r="E8" s="81"/>
      <c r="F8" s="81"/>
      <c r="G8" s="81"/>
    </row>
    <row r="9" spans="1:7" x14ac:dyDescent="0.2">
      <c r="A9" s="14" t="s">
        <v>40</v>
      </c>
    </row>
    <row r="10" spans="1:7" x14ac:dyDescent="0.2">
      <c r="A10" s="14" t="s">
        <v>41</v>
      </c>
    </row>
    <row r="11" spans="1:7" x14ac:dyDescent="0.2">
      <c r="A11" s="14" t="s">
        <v>42</v>
      </c>
      <c r="B11" s="14"/>
      <c r="C11" s="14" t="s">
        <v>1199</v>
      </c>
      <c r="D11" s="14" t="s">
        <v>43</v>
      </c>
    </row>
    <row r="12" spans="1:7" x14ac:dyDescent="0.2">
      <c r="A12" s="7" t="s">
        <v>64</v>
      </c>
      <c r="C12" s="31">
        <v>25.334800000000001</v>
      </c>
      <c r="D12" s="74" t="s">
        <v>1005</v>
      </c>
    </row>
    <row r="13" spans="1:7" x14ac:dyDescent="0.2">
      <c r="A13" s="7" t="s">
        <v>70</v>
      </c>
      <c r="C13" s="31">
        <v>13.585800000000001</v>
      </c>
      <c r="D13" s="74" t="s">
        <v>1005</v>
      </c>
    </row>
    <row r="14" spans="1:7" x14ac:dyDescent="0.2">
      <c r="A14" s="7" t="s">
        <v>65</v>
      </c>
      <c r="C14" s="31">
        <v>25.565000000000001</v>
      </c>
      <c r="D14" s="74" t="s">
        <v>1005</v>
      </c>
    </row>
    <row r="15" spans="1:7" x14ac:dyDescent="0.2">
      <c r="A15" s="7" t="s">
        <v>71</v>
      </c>
      <c r="C15" s="31">
        <v>14.0105</v>
      </c>
      <c r="D15" s="74" t="s">
        <v>1005</v>
      </c>
    </row>
    <row r="17" spans="1:7" x14ac:dyDescent="0.2">
      <c r="A17" s="7" t="s">
        <v>49</v>
      </c>
    </row>
    <row r="18" spans="1:7" x14ac:dyDescent="0.2">
      <c r="A18" s="7" t="s">
        <v>1200</v>
      </c>
    </row>
    <row r="20" spans="1:7" x14ac:dyDescent="0.2">
      <c r="A20" s="14" t="s">
        <v>45</v>
      </c>
      <c r="D20" s="30" t="s">
        <v>51</v>
      </c>
    </row>
    <row r="22" spans="1:7" x14ac:dyDescent="0.2">
      <c r="A22" s="14" t="s">
        <v>937</v>
      </c>
      <c r="D22" s="75" t="s">
        <v>1005</v>
      </c>
    </row>
    <row r="23" spans="1:7" x14ac:dyDescent="0.2">
      <c r="A23" s="7" t="s">
        <v>1165</v>
      </c>
      <c r="D23" s="34"/>
    </row>
    <row r="24" spans="1:7" x14ac:dyDescent="0.2">
      <c r="D24" s="34"/>
    </row>
    <row r="25" spans="1:7" ht="15" customHeight="1" x14ac:dyDescent="0.25">
      <c r="A25" s="93" t="s">
        <v>823</v>
      </c>
      <c r="B25" s="94"/>
      <c r="C25" s="94"/>
      <c r="D25" s="30" t="s">
        <v>51</v>
      </c>
    </row>
    <row r="27" spans="1:7" ht="24.75" customHeight="1" x14ac:dyDescent="0.25">
      <c r="A27" s="98" t="s">
        <v>1201</v>
      </c>
      <c r="B27" s="99"/>
      <c r="C27" s="99"/>
      <c r="D27" s="99"/>
      <c r="E27" s="99"/>
      <c r="F27" s="99"/>
      <c r="G27" s="99"/>
    </row>
    <row r="29" spans="1:7" ht="53.25" customHeight="1" x14ac:dyDescent="0.25">
      <c r="A29" s="98" t="s">
        <v>1202</v>
      </c>
      <c r="B29" s="99"/>
      <c r="C29" s="99"/>
      <c r="D29" s="99"/>
      <c r="E29" s="99"/>
      <c r="F29" s="99"/>
      <c r="G29" s="99"/>
    </row>
    <row r="31" spans="1:7" ht="48" customHeight="1" x14ac:dyDescent="0.25">
      <c r="A31" s="98" t="s">
        <v>1203</v>
      </c>
      <c r="B31" s="99"/>
      <c r="C31" s="99"/>
      <c r="D31" s="99"/>
      <c r="E31" s="99"/>
      <c r="F31" s="99"/>
      <c r="G31" s="99"/>
    </row>
    <row r="32" spans="1:7" x14ac:dyDescent="0.2">
      <c r="A32" s="52" t="s">
        <v>1152</v>
      </c>
    </row>
    <row r="34" spans="1:7" ht="24" customHeight="1" x14ac:dyDescent="0.25">
      <c r="A34" s="98" t="s">
        <v>1153</v>
      </c>
      <c r="B34" s="99"/>
      <c r="C34" s="99"/>
      <c r="D34" s="99"/>
      <c r="E34" s="99"/>
      <c r="F34" s="99"/>
      <c r="G34" s="99"/>
    </row>
    <row r="36" spans="1:7" ht="27.75" customHeight="1" x14ac:dyDescent="0.25">
      <c r="A36" s="98" t="s">
        <v>1154</v>
      </c>
      <c r="B36" s="99"/>
      <c r="C36" s="99"/>
      <c r="D36" s="99"/>
      <c r="E36" s="99"/>
      <c r="F36" s="99"/>
      <c r="G36" s="99"/>
    </row>
    <row r="38" spans="1:7" ht="13.5" customHeight="1" x14ac:dyDescent="0.2">
      <c r="A38" s="14" t="s">
        <v>1204</v>
      </c>
    </row>
    <row r="39" spans="1:7" ht="10.5" customHeight="1" x14ac:dyDescent="0.25">
      <c r="A39" s="100"/>
      <c r="B39" s="94"/>
      <c r="C39" s="94"/>
      <c r="D39" s="94"/>
      <c r="E39" s="94"/>
      <c r="F39" s="94"/>
      <c r="G39" s="94"/>
    </row>
    <row r="40" spans="1:7" ht="26.25" customHeight="1" x14ac:dyDescent="0.25">
      <c r="A40" s="100" t="s">
        <v>1205</v>
      </c>
      <c r="B40" s="94"/>
      <c r="C40" s="94"/>
      <c r="D40" s="94"/>
      <c r="E40" s="94"/>
      <c r="F40" s="94"/>
      <c r="G40" s="94"/>
    </row>
    <row r="41" spans="1:7" x14ac:dyDescent="0.2">
      <c r="A41" s="54"/>
    </row>
    <row r="42" spans="1:7" ht="29.1" customHeight="1" x14ac:dyDescent="0.2">
      <c r="A42" s="93" t="s">
        <v>1206</v>
      </c>
      <c r="B42" s="93"/>
      <c r="C42" s="93"/>
      <c r="D42" s="93"/>
      <c r="E42" s="93"/>
      <c r="F42" s="93"/>
      <c r="G42" s="93"/>
    </row>
    <row r="44" spans="1:7" s="1" customFormat="1" ht="15" x14ac:dyDescent="0.2">
      <c r="A44" s="88" t="s">
        <v>1207</v>
      </c>
      <c r="B44" s="89"/>
      <c r="C44" s="89"/>
      <c r="D44" s="89"/>
      <c r="E44" s="89"/>
      <c r="F44" s="89"/>
      <c r="G44" s="89"/>
    </row>
    <row r="45" spans="1:7" x14ac:dyDescent="0.2">
      <c r="A45" s="8" t="s">
        <v>7</v>
      </c>
    </row>
    <row r="46" spans="1:7" s="1" customFormat="1" ht="38.25" customHeight="1" x14ac:dyDescent="0.2">
      <c r="A46" s="6" t="s">
        <v>2</v>
      </c>
      <c r="B46" s="6" t="s">
        <v>0</v>
      </c>
      <c r="C46" s="13" t="s">
        <v>841</v>
      </c>
      <c r="D46" s="13" t="s">
        <v>1</v>
      </c>
      <c r="E46" s="82" t="s">
        <v>6</v>
      </c>
      <c r="F46" s="12" t="s">
        <v>3</v>
      </c>
      <c r="G46" s="12" t="s">
        <v>5</v>
      </c>
    </row>
    <row r="47" spans="1:7" x14ac:dyDescent="0.2">
      <c r="A47" s="16" t="s">
        <v>60</v>
      </c>
      <c r="B47" s="17"/>
      <c r="C47" s="17"/>
      <c r="D47" s="17"/>
      <c r="E47" s="18"/>
      <c r="F47" s="19"/>
      <c r="G47" s="18"/>
    </row>
    <row r="48" spans="1:7" x14ac:dyDescent="0.2">
      <c r="A48" s="20" t="s">
        <v>61</v>
      </c>
      <c r="B48" s="21"/>
      <c r="C48" s="21"/>
      <c r="D48" s="21"/>
      <c r="E48" s="22"/>
      <c r="F48" s="23"/>
      <c r="G48" s="22"/>
    </row>
    <row r="49" spans="1:9" ht="22.5" x14ac:dyDescent="0.2">
      <c r="A49" s="21" t="s">
        <v>1159</v>
      </c>
      <c r="B49" s="21" t="s">
        <v>1160</v>
      </c>
      <c r="C49" s="61" t="s">
        <v>1161</v>
      </c>
      <c r="D49" s="24">
        <v>1695</v>
      </c>
      <c r="E49" s="22">
        <v>0</v>
      </c>
      <c r="F49" s="23">
        <v>100</v>
      </c>
      <c r="G49" s="22">
        <v>0</v>
      </c>
    </row>
    <row r="50" spans="1:9" x14ac:dyDescent="0.2">
      <c r="A50" s="20" t="s">
        <v>29</v>
      </c>
      <c r="B50" s="20"/>
      <c r="C50" s="20"/>
      <c r="D50" s="20"/>
      <c r="E50" s="25">
        <f>SUM(E48:E49)</f>
        <v>0</v>
      </c>
      <c r="F50" s="26">
        <f>SUM(F48:F49)</f>
        <v>100</v>
      </c>
      <c r="G50" s="25"/>
      <c r="H50" s="14"/>
      <c r="I50" s="14"/>
    </row>
    <row r="51" spans="1:9" x14ac:dyDescent="0.2">
      <c r="A51" s="21"/>
      <c r="B51" s="21"/>
      <c r="C51" s="21"/>
      <c r="D51" s="21"/>
      <c r="E51" s="22"/>
      <c r="F51" s="23"/>
      <c r="G51" s="22"/>
    </row>
    <row r="52" spans="1:9" x14ac:dyDescent="0.2">
      <c r="A52" s="20" t="s">
        <v>35</v>
      </c>
      <c r="B52" s="20"/>
      <c r="C52" s="20"/>
      <c r="D52" s="20"/>
      <c r="E52" s="25">
        <f>E50</f>
        <v>0</v>
      </c>
      <c r="F52" s="26">
        <f>F50</f>
        <v>100</v>
      </c>
      <c r="G52" s="25"/>
      <c r="H52" s="14"/>
      <c r="I52" s="14"/>
    </row>
    <row r="53" spans="1:9" x14ac:dyDescent="0.2">
      <c r="A53" s="20"/>
      <c r="B53" s="20"/>
      <c r="C53" s="20"/>
      <c r="D53" s="20"/>
      <c r="E53" s="25"/>
      <c r="F53" s="26"/>
      <c r="G53" s="25"/>
      <c r="H53" s="14"/>
      <c r="I53" s="14"/>
    </row>
    <row r="54" spans="1:9" x14ac:dyDescent="0.2">
      <c r="A54" s="20" t="s">
        <v>37</v>
      </c>
      <c r="B54" s="20"/>
      <c r="C54" s="20"/>
      <c r="D54" s="20"/>
      <c r="E54" s="76">
        <v>0</v>
      </c>
      <c r="F54" s="76">
        <v>0</v>
      </c>
      <c r="G54" s="25"/>
      <c r="H54" s="14"/>
      <c r="I54" s="14"/>
    </row>
    <row r="55" spans="1:9" x14ac:dyDescent="0.2">
      <c r="A55" s="20"/>
      <c r="B55" s="20"/>
      <c r="C55" s="20"/>
      <c r="D55" s="20"/>
      <c r="E55" s="25"/>
      <c r="F55" s="26"/>
      <c r="G55" s="25"/>
      <c r="H55" s="14"/>
      <c r="I55" s="14"/>
    </row>
    <row r="56" spans="1:9" x14ac:dyDescent="0.2">
      <c r="A56" s="27" t="s">
        <v>36</v>
      </c>
      <c r="B56" s="27"/>
      <c r="C56" s="27"/>
      <c r="D56" s="27"/>
      <c r="E56" s="28">
        <v>3.9999999999999998E-7</v>
      </c>
      <c r="F56" s="29">
        <v>100</v>
      </c>
      <c r="G56" s="28"/>
      <c r="H56" s="14"/>
      <c r="I56" s="14"/>
    </row>
    <row r="58" spans="1:9" x14ac:dyDescent="0.2">
      <c r="A58" s="14" t="s">
        <v>39</v>
      </c>
    </row>
    <row r="59" spans="1:9" x14ac:dyDescent="0.2">
      <c r="A59" s="14" t="s">
        <v>1162</v>
      </c>
    </row>
    <row r="60" spans="1:9" x14ac:dyDescent="0.2">
      <c r="A60" s="103" t="s">
        <v>1163</v>
      </c>
      <c r="B60" s="103"/>
      <c r="C60" s="103"/>
      <c r="D60" s="103"/>
      <c r="E60" s="103"/>
      <c r="F60" s="103"/>
      <c r="G60" s="103"/>
    </row>
    <row r="61" spans="1:9" x14ac:dyDescent="0.2">
      <c r="A61" s="83"/>
      <c r="B61" s="83"/>
      <c r="C61" s="83"/>
      <c r="D61" s="83"/>
      <c r="E61" s="83"/>
      <c r="F61" s="83"/>
      <c r="G61" s="83"/>
    </row>
    <row r="62" spans="1:9" x14ac:dyDescent="0.2">
      <c r="A62" s="14" t="s">
        <v>40</v>
      </c>
    </row>
    <row r="63" spans="1:9" s="10" customFormat="1" x14ac:dyDescent="0.2">
      <c r="A63" s="14" t="s">
        <v>41</v>
      </c>
      <c r="B63" s="7"/>
      <c r="C63" s="7"/>
      <c r="D63" s="7"/>
      <c r="F63" s="11"/>
      <c r="H63" s="7"/>
      <c r="I63" s="7"/>
    </row>
    <row r="64" spans="1:9" s="10" customFormat="1" x14ac:dyDescent="0.2">
      <c r="A64" s="14" t="s">
        <v>42</v>
      </c>
      <c r="B64" s="14"/>
      <c r="C64" s="30" t="s">
        <v>1208</v>
      </c>
      <c r="D64" s="14" t="s">
        <v>43</v>
      </c>
      <c r="F64" s="11"/>
      <c r="H64" s="7"/>
      <c r="I64" s="7"/>
    </row>
    <row r="65" spans="1:9" s="10" customFormat="1" x14ac:dyDescent="0.2">
      <c r="A65" s="7" t="s">
        <v>64</v>
      </c>
      <c r="B65" s="7"/>
      <c r="C65" s="31">
        <v>0</v>
      </c>
      <c r="D65" s="31">
        <v>0</v>
      </c>
      <c r="F65" s="11"/>
      <c r="H65" s="7"/>
      <c r="I65" s="7"/>
    </row>
    <row r="66" spans="1:9" s="10" customFormat="1" x14ac:dyDescent="0.2">
      <c r="A66" s="7" t="s">
        <v>70</v>
      </c>
      <c r="B66" s="7"/>
      <c r="C66" s="31">
        <v>0</v>
      </c>
      <c r="D66" s="31">
        <v>0</v>
      </c>
      <c r="F66" s="11"/>
      <c r="H66" s="7"/>
      <c r="I66" s="7"/>
    </row>
    <row r="67" spans="1:9" s="10" customFormat="1" x14ac:dyDescent="0.2">
      <c r="A67" s="7" t="s">
        <v>65</v>
      </c>
      <c r="B67" s="7"/>
      <c r="C67" s="31">
        <v>0</v>
      </c>
      <c r="D67" s="31">
        <v>0</v>
      </c>
      <c r="F67" s="11"/>
      <c r="H67" s="7"/>
      <c r="I67" s="7"/>
    </row>
    <row r="68" spans="1:9" s="10" customFormat="1" x14ac:dyDescent="0.2">
      <c r="A68" s="7" t="s">
        <v>71</v>
      </c>
      <c r="B68" s="7"/>
      <c r="C68" s="31">
        <v>0</v>
      </c>
      <c r="D68" s="31">
        <v>0</v>
      </c>
      <c r="F68" s="11"/>
      <c r="H68" s="7"/>
      <c r="I68" s="7"/>
    </row>
    <row r="70" spans="1:9" s="10" customFormat="1" x14ac:dyDescent="0.2">
      <c r="A70" s="7" t="s">
        <v>49</v>
      </c>
      <c r="B70" s="7"/>
      <c r="C70" s="7"/>
      <c r="D70" s="7"/>
      <c r="F70" s="11"/>
      <c r="H70" s="7"/>
      <c r="I70" s="7"/>
    </row>
    <row r="72" spans="1:9" s="10" customFormat="1" ht="15" x14ac:dyDescent="0.25">
      <c r="A72" s="93" t="s">
        <v>1209</v>
      </c>
      <c r="B72" s="94"/>
      <c r="C72" s="94"/>
      <c r="D72" s="30" t="s">
        <v>51</v>
      </c>
      <c r="F72" s="11"/>
      <c r="H72" s="7"/>
      <c r="I72" s="7"/>
    </row>
  </sheetData>
  <mergeCells count="13">
    <mergeCell ref="A72:C72"/>
    <mergeCell ref="A36:G36"/>
    <mergeCell ref="A39:G39"/>
    <mergeCell ref="A40:G40"/>
    <mergeCell ref="A42:G42"/>
    <mergeCell ref="A44:G44"/>
    <mergeCell ref="A60:G60"/>
    <mergeCell ref="A34:G34"/>
    <mergeCell ref="A1:G1"/>
    <mergeCell ref="A25:C25"/>
    <mergeCell ref="A27:G27"/>
    <mergeCell ref="A29:G29"/>
    <mergeCell ref="A31:G31"/>
  </mergeCells>
  <conditionalFormatting sqref="F2:F3 F9:F26 F37:F38 F41 F43 F45 F62:F65485">
    <cfRule type="cellIs" dxfId="6" priority="7" stopIfTrue="1" operator="between">
      <formula>0.009</formula>
      <formula>-0.009</formula>
    </cfRule>
  </conditionalFormatting>
  <conditionalFormatting sqref="F6">
    <cfRule type="cellIs" dxfId="5" priority="1" stopIfTrue="1" operator="between">
      <formula>0.009</formula>
      <formula>-0.009</formula>
    </cfRule>
  </conditionalFormatting>
  <conditionalFormatting sqref="F28 F30">
    <cfRule type="cellIs" dxfId="4" priority="4" stopIfTrue="1" operator="between">
      <formula>0.009</formula>
      <formula>-0.009</formula>
    </cfRule>
  </conditionalFormatting>
  <conditionalFormatting sqref="F32:F33">
    <cfRule type="cellIs" dxfId="3" priority="3" stopIfTrue="1" operator="between">
      <formula>0.009</formula>
      <formula>-0.009</formula>
    </cfRule>
  </conditionalFormatting>
  <conditionalFormatting sqref="F35">
    <cfRule type="cellIs" dxfId="2" priority="2" stopIfTrue="1" operator="between">
      <formula>0.009</formula>
      <formula>-0.009</formula>
    </cfRule>
  </conditionalFormatting>
  <conditionalFormatting sqref="F47:F53">
    <cfRule type="cellIs" dxfId="1" priority="6" stopIfTrue="1" operator="between">
      <formula>0.009</formula>
      <formula>-0.009</formula>
    </cfRule>
  </conditionalFormatting>
  <conditionalFormatting sqref="F55:F59">
    <cfRule type="cellIs" dxfId="0" priority="5" stopIfTrue="1" operator="between">
      <formula>0.009</formula>
      <formula>-0.009</formula>
    </cfRule>
  </conditionalFormatting>
  <hyperlinks>
    <hyperlink ref="A41" r:id="rId1"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0000000}"/>
    <hyperlink ref="A32" r:id="rId2" tooltip="https://www.franklintempletonindia.com/download/en-in/valuation-policy/a0e293eb-f28b-4edc-9535-c7d9e7321ddc/fair_valuation_reliance_big_reliance_infra_november_4_2020-kgox4tdb-en-in.pdf" xr:uid="{00000000-0004-0000-2300-000001000000}"/>
  </hyperlinks>
  <pageMargins left="0.7" right="0.7" top="0.75" bottom="0.75" header="0.3" footer="0.3"/>
  <pageSetup paperSize="9" scale="44" orientation="portrait" r:id="rId3"/>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0"/>
  <sheetViews>
    <sheetView workbookViewId="0">
      <selection sqref="A1:G1"/>
    </sheetView>
  </sheetViews>
  <sheetFormatPr defaultColWidth="9.140625" defaultRowHeight="11.25" x14ac:dyDescent="0.2"/>
  <cols>
    <col min="1" max="1" width="38.5703125" style="7" bestFit="1" customWidth="1"/>
    <col min="2" max="2" width="54" style="7" bestFit="1" customWidth="1"/>
    <col min="3" max="3" width="24.5703125" style="7" bestFit="1" customWidth="1"/>
    <col min="4" max="4" width="15.42578125" style="7" bestFit="1" customWidth="1"/>
    <col min="5" max="5" width="23.140625" style="10" customWidth="1"/>
    <col min="6" max="6" width="13.5703125" style="11" bestFit="1" customWidth="1"/>
    <col min="7" max="7" width="6" style="10" customWidth="1"/>
    <col min="8" max="16384" width="9.140625" style="7"/>
  </cols>
  <sheetData>
    <row r="1" spans="1:9" s="1" customFormat="1" ht="15" x14ac:dyDescent="0.2">
      <c r="A1" s="88" t="s">
        <v>1019</v>
      </c>
      <c r="B1" s="89"/>
      <c r="C1" s="89"/>
      <c r="D1" s="89"/>
      <c r="E1" s="89"/>
      <c r="F1" s="89"/>
      <c r="G1" s="89"/>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841</v>
      </c>
      <c r="D4" s="13" t="s">
        <v>1</v>
      </c>
      <c r="E4" s="50" t="s">
        <v>6</v>
      </c>
      <c r="F4" s="12" t="s">
        <v>3</v>
      </c>
      <c r="G4" s="12" t="s">
        <v>5</v>
      </c>
    </row>
    <row r="5" spans="1:9" x14ac:dyDescent="0.2">
      <c r="A5" s="16" t="s">
        <v>60</v>
      </c>
      <c r="B5" s="17"/>
      <c r="C5" s="17"/>
      <c r="D5" s="17"/>
      <c r="E5" s="18"/>
      <c r="F5" s="19"/>
      <c r="G5" s="18"/>
    </row>
    <row r="6" spans="1:9" x14ac:dyDescent="0.2">
      <c r="A6" s="20" t="s">
        <v>61</v>
      </c>
      <c r="B6" s="21"/>
      <c r="C6" s="21"/>
      <c r="D6" s="21"/>
      <c r="E6" s="22"/>
      <c r="F6" s="23"/>
      <c r="G6" s="22"/>
    </row>
    <row r="7" spans="1:9" x14ac:dyDescent="0.2">
      <c r="A7" s="21" t="s">
        <v>1020</v>
      </c>
      <c r="B7" s="21" t="s">
        <v>1021</v>
      </c>
      <c r="C7" s="21" t="s">
        <v>62</v>
      </c>
      <c r="D7" s="24">
        <v>250</v>
      </c>
      <c r="E7" s="22">
        <v>2477.6623906999998</v>
      </c>
      <c r="F7" s="23">
        <v>8.0256456176933195</v>
      </c>
      <c r="G7" s="22">
        <v>7.85</v>
      </c>
    </row>
    <row r="8" spans="1:9" x14ac:dyDescent="0.2">
      <c r="A8" s="21" t="s">
        <v>1022</v>
      </c>
      <c r="B8" s="21" t="s">
        <v>1023</v>
      </c>
      <c r="C8" s="21" t="s">
        <v>63</v>
      </c>
      <c r="D8" s="24">
        <v>250</v>
      </c>
      <c r="E8" s="22">
        <v>2468.4046994999999</v>
      </c>
      <c r="F8" s="23">
        <v>7.9956580983734504</v>
      </c>
      <c r="G8" s="22">
        <v>7.8650000000000002</v>
      </c>
    </row>
    <row r="9" spans="1:9" x14ac:dyDescent="0.2">
      <c r="A9" s="21" t="s">
        <v>1024</v>
      </c>
      <c r="B9" s="21" t="s">
        <v>1025</v>
      </c>
      <c r="C9" s="21" t="s">
        <v>1026</v>
      </c>
      <c r="D9" s="24">
        <v>100</v>
      </c>
      <c r="E9" s="22">
        <v>1010.3515851</v>
      </c>
      <c r="F9" s="23">
        <v>3.27273150761933</v>
      </c>
      <c r="G9" s="22">
        <v>10.144759928137301</v>
      </c>
    </row>
    <row r="10" spans="1:9" x14ac:dyDescent="0.2">
      <c r="A10" s="20" t="s">
        <v>29</v>
      </c>
      <c r="B10" s="20"/>
      <c r="C10" s="20"/>
      <c r="D10" s="20"/>
      <c r="E10" s="25">
        <f>SUM(E6:E9)</f>
        <v>5956.4186753000004</v>
      </c>
      <c r="F10" s="26">
        <f>SUM(F6:F9)</f>
        <v>19.294035223686098</v>
      </c>
      <c r="G10" s="25"/>
      <c r="H10" s="14"/>
      <c r="I10" s="14"/>
    </row>
    <row r="11" spans="1:9" x14ac:dyDescent="0.2">
      <c r="A11" s="21"/>
      <c r="B11" s="21"/>
      <c r="C11" s="21"/>
      <c r="D11" s="21"/>
      <c r="E11" s="22"/>
      <c r="F11" s="23"/>
      <c r="G11" s="22"/>
    </row>
    <row r="12" spans="1:9" x14ac:dyDescent="0.2">
      <c r="A12" s="20" t="s">
        <v>54</v>
      </c>
      <c r="B12" s="21"/>
      <c r="C12" s="21"/>
      <c r="D12" s="21"/>
      <c r="E12" s="22"/>
      <c r="F12" s="23"/>
      <c r="G12" s="22"/>
    </row>
    <row r="13" spans="1:9" x14ac:dyDescent="0.2">
      <c r="A13" s="21" t="s">
        <v>1027</v>
      </c>
      <c r="B13" s="21" t="s">
        <v>1028</v>
      </c>
      <c r="C13" s="21" t="s">
        <v>57</v>
      </c>
      <c r="D13" s="24">
        <v>9500000</v>
      </c>
      <c r="E13" s="22">
        <v>9960.15625</v>
      </c>
      <c r="F13" s="23">
        <v>32.262944563956196</v>
      </c>
      <c r="G13" s="22">
        <v>7.8688524590163897</v>
      </c>
    </row>
    <row r="14" spans="1:9" x14ac:dyDescent="0.2">
      <c r="A14" s="21" t="s">
        <v>1029</v>
      </c>
      <c r="B14" s="21" t="s">
        <v>1030</v>
      </c>
      <c r="C14" s="21" t="s">
        <v>57</v>
      </c>
      <c r="D14" s="24">
        <v>7000000</v>
      </c>
      <c r="E14" s="22">
        <v>7184.3018333</v>
      </c>
      <c r="F14" s="23">
        <v>23.2713951428711</v>
      </c>
      <c r="G14" s="22">
        <v>7.4927252847649699</v>
      </c>
    </row>
    <row r="15" spans="1:9" x14ac:dyDescent="0.2">
      <c r="A15" s="21" t="s">
        <v>1031</v>
      </c>
      <c r="B15" s="21" t="s">
        <v>1032</v>
      </c>
      <c r="C15" s="21" t="s">
        <v>57</v>
      </c>
      <c r="D15" s="24">
        <v>3000000</v>
      </c>
      <c r="E15" s="22">
        <v>3076.2139999999999</v>
      </c>
      <c r="F15" s="23">
        <v>9.9644743774843807</v>
      </c>
      <c r="G15" s="22">
        <v>7.9188248931966401</v>
      </c>
    </row>
    <row r="16" spans="1:9" x14ac:dyDescent="0.2">
      <c r="A16" s="21" t="s">
        <v>59</v>
      </c>
      <c r="B16" s="21" t="s">
        <v>58</v>
      </c>
      <c r="C16" s="21" t="s">
        <v>57</v>
      </c>
      <c r="D16" s="24">
        <v>2000000</v>
      </c>
      <c r="E16" s="22">
        <v>2020.5771110999999</v>
      </c>
      <c r="F16" s="23">
        <v>6.5450546845204398</v>
      </c>
      <c r="G16" s="22">
        <v>7.2031208355124896</v>
      </c>
    </row>
    <row r="17" spans="1:9" x14ac:dyDescent="0.2">
      <c r="A17" s="21" t="s">
        <v>56</v>
      </c>
      <c r="B17" s="21" t="s">
        <v>55</v>
      </c>
      <c r="C17" s="21" t="s">
        <v>57</v>
      </c>
      <c r="D17" s="24">
        <v>1000000</v>
      </c>
      <c r="E17" s="22">
        <v>1038.1924444000001</v>
      </c>
      <c r="F17" s="23">
        <v>3.3629136370622099</v>
      </c>
      <c r="G17" s="22">
        <v>7.1839939104499901</v>
      </c>
    </row>
    <row r="18" spans="1:9" x14ac:dyDescent="0.2">
      <c r="A18" s="21" t="s">
        <v>1033</v>
      </c>
      <c r="B18" s="21" t="s">
        <v>1034</v>
      </c>
      <c r="C18" s="21" t="s">
        <v>57</v>
      </c>
      <c r="D18" s="24">
        <v>500000</v>
      </c>
      <c r="E18" s="22">
        <v>509.53750000000002</v>
      </c>
      <c r="F18" s="23">
        <v>1.6504941994014199</v>
      </c>
      <c r="G18" s="22">
        <v>7.9483845644334297</v>
      </c>
    </row>
    <row r="19" spans="1:9" x14ac:dyDescent="0.2">
      <c r="A19" s="20" t="s">
        <v>29</v>
      </c>
      <c r="B19" s="20"/>
      <c r="C19" s="20"/>
      <c r="D19" s="20"/>
      <c r="E19" s="25">
        <f>SUM(E13:E18)</f>
        <v>23788.979138799998</v>
      </c>
      <c r="F19" s="26">
        <f>SUM(F13:F18)</f>
        <v>77.057276605295741</v>
      </c>
      <c r="G19" s="25"/>
      <c r="H19" s="14"/>
      <c r="I19" s="14"/>
    </row>
    <row r="20" spans="1:9" x14ac:dyDescent="0.2">
      <c r="A20" s="21"/>
      <c r="B20" s="21"/>
      <c r="C20" s="21"/>
      <c r="D20" s="21"/>
      <c r="E20" s="22"/>
      <c r="F20" s="23"/>
      <c r="G20" s="22"/>
    </row>
    <row r="21" spans="1:9" x14ac:dyDescent="0.2">
      <c r="A21" s="20" t="s">
        <v>917</v>
      </c>
      <c r="B21" s="21"/>
      <c r="C21" s="21"/>
      <c r="D21" s="21"/>
      <c r="E21" s="22"/>
      <c r="F21" s="23"/>
      <c r="G21" s="22"/>
    </row>
    <row r="22" spans="1:9" x14ac:dyDescent="0.2">
      <c r="A22" s="21" t="s">
        <v>918</v>
      </c>
      <c r="B22" s="21" t="s">
        <v>919</v>
      </c>
      <c r="C22" s="21" t="s">
        <v>920</v>
      </c>
      <c r="D22" s="24">
        <v>789.46100000000001</v>
      </c>
      <c r="E22" s="22">
        <v>80.157133200000004</v>
      </c>
      <c r="F22" s="23">
        <v>0.25964503768073399</v>
      </c>
      <c r="G22" s="22">
        <v>7.03</v>
      </c>
    </row>
    <row r="23" spans="1:9" x14ac:dyDescent="0.2">
      <c r="A23" s="20" t="s">
        <v>29</v>
      </c>
      <c r="B23" s="20"/>
      <c r="C23" s="20"/>
      <c r="D23" s="20"/>
      <c r="E23" s="25">
        <f>SUM(E22:E22)</f>
        <v>80.157133200000004</v>
      </c>
      <c r="F23" s="26">
        <f>SUM(F22:F22)</f>
        <v>0.25964503768073399</v>
      </c>
      <c r="G23" s="25"/>
      <c r="H23" s="14"/>
      <c r="I23" s="14"/>
    </row>
    <row r="24" spans="1:9" x14ac:dyDescent="0.2">
      <c r="A24" s="21"/>
      <c r="B24" s="21"/>
      <c r="C24" s="21"/>
      <c r="D24" s="21"/>
      <c r="E24" s="22"/>
      <c r="F24" s="23"/>
      <c r="G24" s="22"/>
    </row>
    <row r="25" spans="1:9" x14ac:dyDescent="0.2">
      <c r="A25" s="20" t="s">
        <v>35</v>
      </c>
      <c r="B25" s="20"/>
      <c r="C25" s="20"/>
      <c r="D25" s="20"/>
      <c r="E25" s="25">
        <f>E10+E19+E23</f>
        <v>29825.554947299996</v>
      </c>
      <c r="F25" s="26">
        <f>F10+F19+F23</f>
        <v>96.610956866662576</v>
      </c>
      <c r="G25" s="25"/>
      <c r="H25" s="14"/>
      <c r="I25" s="14"/>
    </row>
    <row r="26" spans="1:9" x14ac:dyDescent="0.2">
      <c r="A26" s="20"/>
      <c r="B26" s="20"/>
      <c r="C26" s="20"/>
      <c r="D26" s="20"/>
      <c r="E26" s="25"/>
      <c r="F26" s="26"/>
      <c r="G26" s="25"/>
      <c r="H26" s="14"/>
      <c r="I26" s="14"/>
    </row>
    <row r="27" spans="1:9" x14ac:dyDescent="0.2">
      <c r="A27" s="20" t="s">
        <v>37</v>
      </c>
      <c r="B27" s="20"/>
      <c r="C27" s="20"/>
      <c r="D27" s="20"/>
      <c r="E27" s="25">
        <f>E29-(E10+E19+E23)</f>
        <v>1046.2590939000038</v>
      </c>
      <c r="F27" s="26">
        <f>F29-(F10+F19+F23)</f>
        <v>3.3890431333374238</v>
      </c>
      <c r="G27" s="25"/>
      <c r="H27" s="14"/>
      <c r="I27" s="14"/>
    </row>
    <row r="28" spans="1:9" x14ac:dyDescent="0.2">
      <c r="A28" s="20"/>
      <c r="B28" s="20"/>
      <c r="C28" s="20"/>
      <c r="D28" s="20"/>
      <c r="E28" s="25"/>
      <c r="F28" s="26"/>
      <c r="G28" s="25"/>
      <c r="H28" s="14"/>
      <c r="I28" s="14"/>
    </row>
    <row r="29" spans="1:9" x14ac:dyDescent="0.2">
      <c r="A29" s="27" t="s">
        <v>36</v>
      </c>
      <c r="B29" s="27"/>
      <c r="C29" s="27"/>
      <c r="D29" s="27"/>
      <c r="E29" s="28">
        <v>30871.814041199999</v>
      </c>
      <c r="F29" s="29">
        <v>100</v>
      </c>
      <c r="G29" s="28"/>
      <c r="H29" s="14"/>
      <c r="I29" s="14"/>
    </row>
    <row r="31" spans="1:9" x14ac:dyDescent="0.2">
      <c r="A31" s="14" t="s">
        <v>39</v>
      </c>
    </row>
    <row r="32" spans="1:9" x14ac:dyDescent="0.2">
      <c r="A32" s="14" t="s">
        <v>921</v>
      </c>
    </row>
    <row r="33" spans="1:7" x14ac:dyDescent="0.2">
      <c r="A33" s="14"/>
    </row>
    <row r="34" spans="1:7" ht="36" customHeight="1" x14ac:dyDescent="0.2">
      <c r="A34" s="92" t="s">
        <v>1035</v>
      </c>
      <c r="B34" s="92"/>
      <c r="C34" s="92"/>
      <c r="D34" s="92"/>
      <c r="E34" s="92"/>
      <c r="F34" s="92"/>
      <c r="G34" s="92"/>
    </row>
    <row r="36" spans="1:7" x14ac:dyDescent="0.2">
      <c r="A36" s="14" t="s">
        <v>40</v>
      </c>
    </row>
    <row r="37" spans="1:7" x14ac:dyDescent="0.2">
      <c r="A37" s="14" t="s">
        <v>41</v>
      </c>
    </row>
    <row r="38" spans="1:7" x14ac:dyDescent="0.2">
      <c r="A38" s="14" t="s">
        <v>42</v>
      </c>
      <c r="B38" s="14"/>
      <c r="C38" s="30" t="s">
        <v>44</v>
      </c>
      <c r="D38" s="14" t="s">
        <v>43</v>
      </c>
    </row>
    <row r="39" spans="1:7" x14ac:dyDescent="0.2">
      <c r="A39" s="7" t="s">
        <v>64</v>
      </c>
      <c r="C39" s="31">
        <v>35.243000000000002</v>
      </c>
      <c r="D39" s="31">
        <v>36.4437</v>
      </c>
    </row>
    <row r="40" spans="1:7" x14ac:dyDescent="0.2">
      <c r="A40" s="7" t="s">
        <v>944</v>
      </c>
      <c r="C40" s="31">
        <v>10.186400000000001</v>
      </c>
      <c r="D40" s="31">
        <v>10.1706</v>
      </c>
    </row>
    <row r="41" spans="1:7" x14ac:dyDescent="0.2">
      <c r="A41" s="7" t="s">
        <v>65</v>
      </c>
      <c r="C41" s="31">
        <v>37.970199999999998</v>
      </c>
      <c r="D41" s="31">
        <v>39.3979</v>
      </c>
    </row>
    <row r="42" spans="1:7" x14ac:dyDescent="0.2">
      <c r="A42" s="7" t="s">
        <v>946</v>
      </c>
      <c r="C42" s="31">
        <v>10.084099999999999</v>
      </c>
      <c r="D42" s="31">
        <v>10.071099999999999</v>
      </c>
    </row>
    <row r="44" spans="1:7" x14ac:dyDescent="0.2">
      <c r="A44" s="14" t="s">
        <v>45</v>
      </c>
    </row>
    <row r="45" spans="1:7" x14ac:dyDescent="0.2">
      <c r="A45" s="90" t="s">
        <v>46</v>
      </c>
      <c r="B45" s="91"/>
      <c r="C45" s="32" t="s">
        <v>47</v>
      </c>
    </row>
    <row r="46" spans="1:7" x14ac:dyDescent="0.2">
      <c r="A46" s="86" t="s">
        <v>944</v>
      </c>
      <c r="B46" s="87"/>
      <c r="C46" s="33">
        <v>0.35705046000000001</v>
      </c>
    </row>
    <row r="47" spans="1:7" x14ac:dyDescent="0.2">
      <c r="A47" s="86" t="s">
        <v>946</v>
      </c>
      <c r="B47" s="87"/>
      <c r="C47" s="33">
        <v>0.37884497</v>
      </c>
    </row>
    <row r="48" spans="1:7" x14ac:dyDescent="0.2">
      <c r="A48" s="7" t="s">
        <v>48</v>
      </c>
    </row>
    <row r="49" spans="1:5" x14ac:dyDescent="0.2">
      <c r="A49" s="7" t="s">
        <v>49</v>
      </c>
    </row>
    <row r="51" spans="1:5" x14ac:dyDescent="0.2">
      <c r="A51" s="14" t="s">
        <v>937</v>
      </c>
      <c r="D51" s="34">
        <v>6.0567210052130402</v>
      </c>
      <c r="E51" s="10" t="s">
        <v>50</v>
      </c>
    </row>
    <row r="53" spans="1:5" x14ac:dyDescent="0.2">
      <c r="A53" s="14" t="s">
        <v>823</v>
      </c>
      <c r="D53" s="30" t="s">
        <v>51</v>
      </c>
    </row>
    <row r="55" spans="1:5" x14ac:dyDescent="0.2">
      <c r="A55" s="14" t="s">
        <v>938</v>
      </c>
    </row>
    <row r="56" spans="1:5" ht="15" x14ac:dyDescent="0.25">
      <c r="A56" s="70"/>
    </row>
    <row r="57" spans="1:5" x14ac:dyDescent="0.2">
      <c r="A57" s="53" t="s">
        <v>796</v>
      </c>
    </row>
    <row r="58" spans="1:5" x14ac:dyDescent="0.2">
      <c r="A58" s="55"/>
    </row>
    <row r="59" spans="1:5" x14ac:dyDescent="0.2">
      <c r="A59" s="55"/>
    </row>
    <row r="60" spans="1:5" x14ac:dyDescent="0.2">
      <c r="A60" s="55"/>
    </row>
    <row r="61" spans="1:5" x14ac:dyDescent="0.2">
      <c r="A61" s="55"/>
    </row>
    <row r="62" spans="1:5" x14ac:dyDescent="0.2">
      <c r="A62" s="55"/>
    </row>
    <row r="63" spans="1:5" x14ac:dyDescent="0.2">
      <c r="A63" s="55"/>
    </row>
    <row r="64" spans="1:5"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1" spans="1:1" x14ac:dyDescent="0.2">
      <c r="A71" s="53" t="s">
        <v>1036</v>
      </c>
    </row>
    <row r="72" spans="1:1" x14ac:dyDescent="0.2">
      <c r="A72" s="55"/>
    </row>
    <row r="73" spans="1:1" x14ac:dyDescent="0.2">
      <c r="A73" s="53" t="s">
        <v>797</v>
      </c>
    </row>
    <row r="74" spans="1:1" x14ac:dyDescent="0.2">
      <c r="A74" s="55"/>
    </row>
    <row r="75" spans="1:1" x14ac:dyDescent="0.2">
      <c r="A75" s="55"/>
    </row>
    <row r="76" spans="1:1" x14ac:dyDescent="0.2">
      <c r="A76" s="55"/>
    </row>
    <row r="77" spans="1:1" x14ac:dyDescent="0.2">
      <c r="A77" s="55"/>
    </row>
    <row r="78" spans="1:1" x14ac:dyDescent="0.2">
      <c r="A78" s="55"/>
    </row>
    <row r="79" spans="1:1" x14ac:dyDescent="0.2">
      <c r="A79" s="55"/>
    </row>
    <row r="80" spans="1:1"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4"/>
    </row>
    <row r="89" spans="1:1" x14ac:dyDescent="0.2">
      <c r="A89" s="55"/>
    </row>
    <row r="90" spans="1:1" x14ac:dyDescent="0.2">
      <c r="A90" s="54"/>
    </row>
  </sheetData>
  <mergeCells count="5">
    <mergeCell ref="A1:G1"/>
    <mergeCell ref="A34:G34"/>
    <mergeCell ref="A45:B45"/>
    <mergeCell ref="A46:B46"/>
    <mergeCell ref="A47:B47"/>
  </mergeCells>
  <conditionalFormatting sqref="F2:F3 F5:F33">
    <cfRule type="cellIs" dxfId="74" priority="2" stopIfTrue="1" operator="between">
      <formula>0.009</formula>
      <formula>-0.009</formula>
    </cfRule>
  </conditionalFormatting>
  <conditionalFormatting sqref="F35:F65539">
    <cfRule type="cellIs" dxfId="7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6"/>
  <sheetViews>
    <sheetView workbookViewId="0">
      <selection sqref="A1:G1"/>
    </sheetView>
  </sheetViews>
  <sheetFormatPr defaultColWidth="9.140625" defaultRowHeight="11.25" x14ac:dyDescent="0.2"/>
  <cols>
    <col min="1" max="1" width="38.5703125" style="7" bestFit="1" customWidth="1"/>
    <col min="2" max="2" width="52.42578125" style="7" bestFit="1" customWidth="1"/>
    <col min="3" max="3" width="24.5703125" style="7" bestFit="1" customWidth="1"/>
    <col min="4" max="4" width="15.42578125" style="7" bestFit="1" customWidth="1"/>
    <col min="5" max="5" width="23.140625" style="10" customWidth="1"/>
    <col min="6" max="6" width="13.5703125" style="11" bestFit="1" customWidth="1"/>
    <col min="7" max="7" width="6" style="10" customWidth="1"/>
    <col min="8" max="16384" width="9.140625" style="7"/>
  </cols>
  <sheetData>
    <row r="1" spans="1:7" s="1" customFormat="1" ht="15" x14ac:dyDescent="0.2">
      <c r="A1" s="88" t="s">
        <v>1037</v>
      </c>
      <c r="B1" s="89"/>
      <c r="C1" s="89"/>
      <c r="D1" s="89"/>
      <c r="E1" s="89"/>
      <c r="F1" s="89"/>
      <c r="G1" s="89"/>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841</v>
      </c>
      <c r="D4" s="13" t="s">
        <v>1</v>
      </c>
      <c r="E4" s="50" t="s">
        <v>6</v>
      </c>
      <c r="F4" s="12" t="s">
        <v>3</v>
      </c>
      <c r="G4" s="12" t="s">
        <v>5</v>
      </c>
    </row>
    <row r="5" spans="1:7" x14ac:dyDescent="0.2">
      <c r="A5" s="16" t="s">
        <v>60</v>
      </c>
      <c r="B5" s="17"/>
      <c r="C5" s="17"/>
      <c r="D5" s="17"/>
      <c r="E5" s="18"/>
      <c r="F5" s="19"/>
      <c r="G5" s="18"/>
    </row>
    <row r="6" spans="1:7" x14ac:dyDescent="0.2">
      <c r="A6" s="20" t="s">
        <v>61</v>
      </c>
      <c r="B6" s="21"/>
      <c r="C6" s="21"/>
      <c r="D6" s="21"/>
      <c r="E6" s="22"/>
      <c r="F6" s="23"/>
      <c r="G6" s="22"/>
    </row>
    <row r="7" spans="1:7" x14ac:dyDescent="0.2">
      <c r="A7" s="21" t="s">
        <v>1038</v>
      </c>
      <c r="B7" s="21" t="s">
        <v>1039</v>
      </c>
      <c r="C7" s="21" t="s">
        <v>62</v>
      </c>
      <c r="D7" s="24">
        <v>650</v>
      </c>
      <c r="E7" s="22">
        <v>6437.3722869000003</v>
      </c>
      <c r="F7" s="23">
        <v>8.7141135018813607</v>
      </c>
      <c r="G7" s="22">
        <v>7.6349999999999998</v>
      </c>
    </row>
    <row r="8" spans="1:7" x14ac:dyDescent="0.2">
      <c r="A8" s="21" t="s">
        <v>1040</v>
      </c>
      <c r="B8" s="21" t="s">
        <v>1041</v>
      </c>
      <c r="C8" s="21" t="s">
        <v>63</v>
      </c>
      <c r="D8" s="24">
        <v>5000</v>
      </c>
      <c r="E8" s="22">
        <v>5409.0617486000001</v>
      </c>
      <c r="F8" s="23">
        <v>7.3221146634481498</v>
      </c>
      <c r="G8" s="22">
        <v>7.43</v>
      </c>
    </row>
    <row r="9" spans="1:7" x14ac:dyDescent="0.2">
      <c r="A9" s="21" t="s">
        <v>1042</v>
      </c>
      <c r="B9" s="21" t="s">
        <v>1043</v>
      </c>
      <c r="C9" s="21" t="s">
        <v>63</v>
      </c>
      <c r="D9" s="24">
        <v>500</v>
      </c>
      <c r="E9" s="22">
        <v>5128.7733607</v>
      </c>
      <c r="F9" s="23">
        <v>6.94269512445545</v>
      </c>
      <c r="G9" s="22">
        <v>7.8070000000000004</v>
      </c>
    </row>
    <row r="10" spans="1:7" x14ac:dyDescent="0.2">
      <c r="A10" s="21" t="s">
        <v>1044</v>
      </c>
      <c r="B10" s="21" t="s">
        <v>1045</v>
      </c>
      <c r="C10" s="21" t="s">
        <v>62</v>
      </c>
      <c r="D10" s="24">
        <v>500</v>
      </c>
      <c r="E10" s="22">
        <v>5024.7832786999998</v>
      </c>
      <c r="F10" s="23">
        <v>6.8019262925110899</v>
      </c>
      <c r="G10" s="22">
        <v>8.15</v>
      </c>
    </row>
    <row r="11" spans="1:7" x14ac:dyDescent="0.2">
      <c r="A11" s="21" t="s">
        <v>1046</v>
      </c>
      <c r="B11" s="21" t="s">
        <v>1047</v>
      </c>
      <c r="C11" s="21" t="s">
        <v>62</v>
      </c>
      <c r="D11" s="24">
        <v>500</v>
      </c>
      <c r="E11" s="22">
        <v>4998.9256284000003</v>
      </c>
      <c r="F11" s="23">
        <v>6.7669234233955802</v>
      </c>
      <c r="G11" s="22">
        <v>7.75</v>
      </c>
    </row>
    <row r="12" spans="1:7" x14ac:dyDescent="0.2">
      <c r="A12" s="21" t="s">
        <v>1048</v>
      </c>
      <c r="B12" s="21" t="s">
        <v>1049</v>
      </c>
      <c r="C12" s="21" t="s">
        <v>62</v>
      </c>
      <c r="D12" s="24">
        <v>500</v>
      </c>
      <c r="E12" s="22">
        <v>4906.9744262000004</v>
      </c>
      <c r="F12" s="23">
        <v>6.6424513287435696</v>
      </c>
      <c r="G12" s="22">
        <v>7.87</v>
      </c>
    </row>
    <row r="13" spans="1:7" x14ac:dyDescent="0.2">
      <c r="A13" s="21" t="s">
        <v>1050</v>
      </c>
      <c r="B13" s="21" t="s">
        <v>1051</v>
      </c>
      <c r="C13" s="21" t="s">
        <v>62</v>
      </c>
      <c r="D13" s="24">
        <v>250</v>
      </c>
      <c r="E13" s="22">
        <v>2673.7881966999998</v>
      </c>
      <c r="F13" s="23">
        <v>3.61944172056806</v>
      </c>
      <c r="G13" s="22">
        <v>7.8449999999999998</v>
      </c>
    </row>
    <row r="14" spans="1:7" x14ac:dyDescent="0.2">
      <c r="A14" s="21" t="s">
        <v>1052</v>
      </c>
      <c r="B14" s="21" t="s">
        <v>1053</v>
      </c>
      <c r="C14" s="21" t="s">
        <v>62</v>
      </c>
      <c r="D14" s="24">
        <v>250</v>
      </c>
      <c r="E14" s="22">
        <v>2661.3994671999999</v>
      </c>
      <c r="F14" s="23">
        <v>3.6026714002889602</v>
      </c>
      <c r="G14" s="22">
        <v>7.6825000000000001</v>
      </c>
    </row>
    <row r="15" spans="1:7" x14ac:dyDescent="0.2">
      <c r="A15" s="21" t="s">
        <v>1054</v>
      </c>
      <c r="B15" s="21" t="s">
        <v>1055</v>
      </c>
      <c r="C15" s="21" t="s">
        <v>1056</v>
      </c>
      <c r="D15" s="24">
        <v>2500</v>
      </c>
      <c r="E15" s="22">
        <v>2623.2566256999999</v>
      </c>
      <c r="F15" s="23">
        <v>3.5510383681600501</v>
      </c>
      <c r="G15" s="22">
        <v>8.35</v>
      </c>
    </row>
    <row r="16" spans="1:7" x14ac:dyDescent="0.2">
      <c r="A16" s="21" t="s">
        <v>1057</v>
      </c>
      <c r="B16" s="21" t="s">
        <v>1058</v>
      </c>
      <c r="C16" s="21" t="s">
        <v>62</v>
      </c>
      <c r="D16" s="24">
        <v>250</v>
      </c>
      <c r="E16" s="22">
        <v>2618.2307377000002</v>
      </c>
      <c r="F16" s="23">
        <v>3.54423494643332</v>
      </c>
      <c r="G16" s="22">
        <v>7.6948999999999996</v>
      </c>
    </row>
    <row r="17" spans="1:9" x14ac:dyDescent="0.2">
      <c r="A17" s="21" t="s">
        <v>1059</v>
      </c>
      <c r="B17" s="21" t="s">
        <v>1060</v>
      </c>
      <c r="C17" s="21" t="s">
        <v>62</v>
      </c>
      <c r="D17" s="24">
        <v>250</v>
      </c>
      <c r="E17" s="22">
        <v>2542.1153825000001</v>
      </c>
      <c r="F17" s="23">
        <v>3.4411994507546599</v>
      </c>
      <c r="G17" s="22">
        <v>7.99</v>
      </c>
    </row>
    <row r="18" spans="1:9" x14ac:dyDescent="0.2">
      <c r="A18" s="21" t="s">
        <v>1061</v>
      </c>
      <c r="B18" s="21" t="s">
        <v>1062</v>
      </c>
      <c r="C18" s="21" t="s">
        <v>62</v>
      </c>
      <c r="D18" s="24">
        <v>250</v>
      </c>
      <c r="E18" s="22">
        <v>2530.9298975000002</v>
      </c>
      <c r="F18" s="23">
        <v>3.4260579331416499</v>
      </c>
      <c r="G18" s="22">
        <v>8.1050000000000004</v>
      </c>
    </row>
    <row r="19" spans="1:9" x14ac:dyDescent="0.2">
      <c r="A19" s="21" t="s">
        <v>1063</v>
      </c>
      <c r="B19" s="21" t="s">
        <v>1064</v>
      </c>
      <c r="C19" s="21" t="s">
        <v>62</v>
      </c>
      <c r="D19" s="24">
        <v>250</v>
      </c>
      <c r="E19" s="22">
        <v>2489.4337670999998</v>
      </c>
      <c r="F19" s="23">
        <v>3.3698856358006499</v>
      </c>
      <c r="G19" s="22">
        <v>7.78</v>
      </c>
    </row>
    <row r="20" spans="1:9" x14ac:dyDescent="0.2">
      <c r="A20" s="21" t="s">
        <v>1065</v>
      </c>
      <c r="B20" s="21" t="s">
        <v>1066</v>
      </c>
      <c r="C20" s="21" t="s">
        <v>62</v>
      </c>
      <c r="D20" s="24">
        <v>250</v>
      </c>
      <c r="E20" s="22">
        <v>2465.7129507999998</v>
      </c>
      <c r="F20" s="23">
        <v>3.3377753466355902</v>
      </c>
      <c r="G20" s="22">
        <v>7.7450000000000001</v>
      </c>
    </row>
    <row r="21" spans="1:9" x14ac:dyDescent="0.2">
      <c r="A21" s="21" t="s">
        <v>1067</v>
      </c>
      <c r="B21" s="21" t="s">
        <v>1068</v>
      </c>
      <c r="C21" s="21" t="s">
        <v>62</v>
      </c>
      <c r="D21" s="24">
        <v>200</v>
      </c>
      <c r="E21" s="22">
        <v>2067.7847321999998</v>
      </c>
      <c r="F21" s="23">
        <v>2.79910964455427</v>
      </c>
      <c r="G21" s="22">
        <v>7.7000999999999999</v>
      </c>
    </row>
    <row r="22" spans="1:9" x14ac:dyDescent="0.2">
      <c r="A22" s="21" t="s">
        <v>1069</v>
      </c>
      <c r="B22" s="21" t="s">
        <v>1070</v>
      </c>
      <c r="C22" s="21" t="s">
        <v>62</v>
      </c>
      <c r="D22" s="24">
        <v>100</v>
      </c>
      <c r="E22" s="22">
        <v>1022.3637486</v>
      </c>
      <c r="F22" s="23">
        <v>1.38394881458682</v>
      </c>
      <c r="G22" s="22">
        <v>7.83</v>
      </c>
    </row>
    <row r="23" spans="1:9" x14ac:dyDescent="0.2">
      <c r="A23" s="21" t="s">
        <v>1071</v>
      </c>
      <c r="B23" s="21" t="s">
        <v>1072</v>
      </c>
      <c r="C23" s="21" t="s">
        <v>62</v>
      </c>
      <c r="D23" s="24">
        <v>100</v>
      </c>
      <c r="E23" s="22">
        <v>1016.7724208</v>
      </c>
      <c r="F23" s="23">
        <v>1.3763799708251201</v>
      </c>
      <c r="G23" s="22">
        <v>7.86</v>
      </c>
    </row>
    <row r="24" spans="1:9" x14ac:dyDescent="0.2">
      <c r="A24" s="21" t="s">
        <v>1073</v>
      </c>
      <c r="B24" s="21" t="s">
        <v>1074</v>
      </c>
      <c r="C24" s="21" t="s">
        <v>62</v>
      </c>
      <c r="D24" s="24">
        <v>45</v>
      </c>
      <c r="E24" s="22">
        <v>492.14764179999997</v>
      </c>
      <c r="F24" s="23">
        <v>0.666208232053905</v>
      </c>
      <c r="G24" s="22">
        <v>8.02</v>
      </c>
    </row>
    <row r="25" spans="1:9" x14ac:dyDescent="0.2">
      <c r="A25" s="20" t="s">
        <v>29</v>
      </c>
      <c r="B25" s="20"/>
      <c r="C25" s="20"/>
      <c r="D25" s="20"/>
      <c r="E25" s="25">
        <f>SUM(E6:E24)</f>
        <v>57109.826298100008</v>
      </c>
      <c r="F25" s="26">
        <f>SUM(F6:F24)</f>
        <v>77.308175798238267</v>
      </c>
      <c r="G25" s="25"/>
      <c r="H25" s="14"/>
      <c r="I25" s="14"/>
    </row>
    <row r="26" spans="1:9" x14ac:dyDescent="0.2">
      <c r="A26" s="21"/>
      <c r="B26" s="21"/>
      <c r="C26" s="21"/>
      <c r="D26" s="21"/>
      <c r="E26" s="22"/>
      <c r="F26" s="23"/>
      <c r="G26" s="22"/>
    </row>
    <row r="27" spans="1:9" x14ac:dyDescent="0.2">
      <c r="A27" s="20" t="s">
        <v>23</v>
      </c>
      <c r="B27" s="21"/>
      <c r="C27" s="21"/>
      <c r="D27" s="21"/>
      <c r="E27" s="22"/>
      <c r="F27" s="23"/>
      <c r="G27" s="22"/>
    </row>
    <row r="28" spans="1:9" x14ac:dyDescent="0.2">
      <c r="A28" s="20" t="s">
        <v>33</v>
      </c>
      <c r="B28" s="21"/>
      <c r="C28" s="21"/>
      <c r="D28" s="21"/>
      <c r="E28" s="22"/>
      <c r="F28" s="23"/>
      <c r="G28" s="22"/>
    </row>
    <row r="29" spans="1:9" x14ac:dyDescent="0.2">
      <c r="A29" s="21" t="s">
        <v>53</v>
      </c>
      <c r="B29" s="21" t="s">
        <v>52</v>
      </c>
      <c r="C29" s="21" t="s">
        <v>57</v>
      </c>
      <c r="D29" s="24">
        <v>6500000</v>
      </c>
      <c r="E29" s="22">
        <v>6110.1234999999997</v>
      </c>
      <c r="F29" s="23">
        <v>8.2711248187190094</v>
      </c>
      <c r="G29" s="22">
        <v>7.1006</v>
      </c>
    </row>
    <row r="30" spans="1:9" x14ac:dyDescent="0.2">
      <c r="A30" s="20" t="s">
        <v>29</v>
      </c>
      <c r="B30" s="20"/>
      <c r="C30" s="20"/>
      <c r="D30" s="20"/>
      <c r="E30" s="25">
        <f>SUM(E28:E29)</f>
        <v>6110.1234999999997</v>
      </c>
      <c r="F30" s="26">
        <f>SUM(F28:F29)</f>
        <v>8.2711248187190094</v>
      </c>
      <c r="G30" s="25"/>
      <c r="H30" s="14"/>
      <c r="I30" s="14"/>
    </row>
    <row r="31" spans="1:9" x14ac:dyDescent="0.2">
      <c r="A31" s="21"/>
      <c r="B31" s="21"/>
      <c r="C31" s="21"/>
      <c r="D31" s="21"/>
      <c r="E31" s="22"/>
      <c r="F31" s="23"/>
      <c r="G31" s="22"/>
    </row>
    <row r="32" spans="1:9" x14ac:dyDescent="0.2">
      <c r="A32" s="20" t="s">
        <v>54</v>
      </c>
      <c r="B32" s="21"/>
      <c r="C32" s="21"/>
      <c r="D32" s="21"/>
      <c r="E32" s="22"/>
      <c r="F32" s="23"/>
      <c r="G32" s="22"/>
    </row>
    <row r="33" spans="1:9" x14ac:dyDescent="0.2">
      <c r="A33" s="21" t="s">
        <v>56</v>
      </c>
      <c r="B33" s="21" t="s">
        <v>55</v>
      </c>
      <c r="C33" s="21" t="s">
        <v>57</v>
      </c>
      <c r="D33" s="24">
        <v>4500000</v>
      </c>
      <c r="E33" s="22">
        <v>4671.866</v>
      </c>
      <c r="F33" s="23">
        <v>6.3241907994706699</v>
      </c>
      <c r="G33" s="22">
        <v>7.1839939104499901</v>
      </c>
    </row>
    <row r="34" spans="1:9" x14ac:dyDescent="0.2">
      <c r="A34" s="20" t="s">
        <v>29</v>
      </c>
      <c r="B34" s="20"/>
      <c r="C34" s="20"/>
      <c r="D34" s="20"/>
      <c r="E34" s="25">
        <f>SUM(E33:E33)</f>
        <v>4671.866</v>
      </c>
      <c r="F34" s="26">
        <f>SUM(F33:F33)</f>
        <v>6.3241907994706699</v>
      </c>
      <c r="G34" s="25"/>
      <c r="H34" s="14"/>
      <c r="I34" s="14"/>
    </row>
    <row r="35" spans="1:9" x14ac:dyDescent="0.2">
      <c r="A35" s="21"/>
      <c r="B35" s="21"/>
      <c r="C35" s="21"/>
      <c r="D35" s="21"/>
      <c r="E35" s="22"/>
      <c r="F35" s="23"/>
      <c r="G35" s="22"/>
    </row>
    <row r="36" spans="1:9" x14ac:dyDescent="0.2">
      <c r="A36" s="20" t="s">
        <v>917</v>
      </c>
      <c r="B36" s="21"/>
      <c r="C36" s="21"/>
      <c r="D36" s="21"/>
      <c r="E36" s="22"/>
      <c r="F36" s="23"/>
      <c r="G36" s="22"/>
    </row>
    <row r="37" spans="1:9" x14ac:dyDescent="0.2">
      <c r="A37" s="21" t="s">
        <v>918</v>
      </c>
      <c r="B37" s="21" t="s">
        <v>919</v>
      </c>
      <c r="C37" s="21" t="s">
        <v>920</v>
      </c>
      <c r="D37" s="24">
        <v>1894.175</v>
      </c>
      <c r="E37" s="22">
        <v>192.32316449999999</v>
      </c>
      <c r="F37" s="23">
        <v>0.26034316640416999</v>
      </c>
      <c r="G37" s="22">
        <v>7.03</v>
      </c>
    </row>
    <row r="38" spans="1:9" x14ac:dyDescent="0.2">
      <c r="A38" s="20" t="s">
        <v>29</v>
      </c>
      <c r="B38" s="20"/>
      <c r="C38" s="20"/>
      <c r="D38" s="20"/>
      <c r="E38" s="25">
        <f>SUM(E37:E37)</f>
        <v>192.32316449999999</v>
      </c>
      <c r="F38" s="26">
        <f>SUM(F37:F37)</f>
        <v>0.26034316640416999</v>
      </c>
      <c r="G38" s="25"/>
      <c r="H38" s="14"/>
      <c r="I38" s="14"/>
    </row>
    <row r="39" spans="1:9" x14ac:dyDescent="0.2">
      <c r="A39" s="21"/>
      <c r="B39" s="21"/>
      <c r="C39" s="21"/>
      <c r="D39" s="21"/>
      <c r="E39" s="22"/>
      <c r="F39" s="23"/>
      <c r="G39" s="22"/>
    </row>
    <row r="40" spans="1:9" x14ac:dyDescent="0.2">
      <c r="A40" s="20" t="s">
        <v>35</v>
      </c>
      <c r="B40" s="20"/>
      <c r="C40" s="20"/>
      <c r="D40" s="20"/>
      <c r="E40" s="25">
        <f>E25+E30+E34+E38</f>
        <v>68084.138962600016</v>
      </c>
      <c r="F40" s="26">
        <f>F25+F30+F34+F38</f>
        <v>92.163834582832123</v>
      </c>
      <c r="G40" s="25"/>
      <c r="H40" s="14"/>
      <c r="I40" s="14"/>
    </row>
    <row r="41" spans="1:9" x14ac:dyDescent="0.2">
      <c r="A41" s="20"/>
      <c r="B41" s="20"/>
      <c r="C41" s="20"/>
      <c r="D41" s="20"/>
      <c r="E41" s="25"/>
      <c r="F41" s="26"/>
      <c r="G41" s="25"/>
      <c r="H41" s="14"/>
      <c r="I41" s="14"/>
    </row>
    <row r="42" spans="1:9" x14ac:dyDescent="0.2">
      <c r="A42" s="20" t="s">
        <v>37</v>
      </c>
      <c r="B42" s="20"/>
      <c r="C42" s="20"/>
      <c r="D42" s="20"/>
      <c r="E42" s="25">
        <f>E44-(E25+E30+E34+E38)</f>
        <v>5788.8061798999843</v>
      </c>
      <c r="F42" s="26">
        <f>F44-(F25+F30+F34+F38)</f>
        <v>7.8361654171678765</v>
      </c>
      <c r="G42" s="25"/>
      <c r="H42" s="14"/>
      <c r="I42" s="14"/>
    </row>
    <row r="43" spans="1:9" x14ac:dyDescent="0.2">
      <c r="A43" s="20"/>
      <c r="B43" s="20"/>
      <c r="C43" s="20"/>
      <c r="D43" s="20"/>
      <c r="E43" s="25"/>
      <c r="F43" s="26"/>
      <c r="G43" s="25"/>
      <c r="H43" s="14"/>
      <c r="I43" s="14"/>
    </row>
    <row r="44" spans="1:9" x14ac:dyDescent="0.2">
      <c r="A44" s="27" t="s">
        <v>36</v>
      </c>
      <c r="B44" s="27"/>
      <c r="C44" s="27"/>
      <c r="D44" s="27"/>
      <c r="E44" s="28">
        <v>73872.945142500001</v>
      </c>
      <c r="F44" s="29">
        <v>100</v>
      </c>
      <c r="G44" s="28"/>
      <c r="H44" s="14"/>
      <c r="I44" s="14"/>
    </row>
    <row r="46" spans="1:9" x14ac:dyDescent="0.2">
      <c r="A46" s="14" t="s">
        <v>39</v>
      </c>
    </row>
    <row r="47" spans="1:9" x14ac:dyDescent="0.2">
      <c r="A47" s="14" t="s">
        <v>921</v>
      </c>
    </row>
    <row r="49" spans="1:4" x14ac:dyDescent="0.2">
      <c r="A49" s="14" t="s">
        <v>40</v>
      </c>
    </row>
    <row r="50" spans="1:4" x14ac:dyDescent="0.2">
      <c r="A50" s="14" t="s">
        <v>41</v>
      </c>
    </row>
    <row r="51" spans="1:4" x14ac:dyDescent="0.2">
      <c r="A51" s="14" t="s">
        <v>42</v>
      </c>
      <c r="B51" s="14"/>
      <c r="C51" s="30" t="s">
        <v>44</v>
      </c>
      <c r="D51" s="14" t="s">
        <v>43</v>
      </c>
    </row>
    <row r="52" spans="1:4" x14ac:dyDescent="0.2">
      <c r="A52" s="7" t="s">
        <v>64</v>
      </c>
      <c r="C52" s="31">
        <v>85.853899999999996</v>
      </c>
      <c r="D52" s="31">
        <v>88.593699999999998</v>
      </c>
    </row>
    <row r="53" spans="1:4" x14ac:dyDescent="0.2">
      <c r="A53" s="7" t="s">
        <v>66</v>
      </c>
      <c r="C53" s="31">
        <v>14.827400000000001</v>
      </c>
      <c r="D53" s="31">
        <v>14.8436</v>
      </c>
    </row>
    <row r="54" spans="1:4" x14ac:dyDescent="0.2">
      <c r="A54" s="7" t="s">
        <v>67</v>
      </c>
      <c r="C54" s="31">
        <v>12.1334</v>
      </c>
      <c r="D54" s="31">
        <v>12.0055</v>
      </c>
    </row>
    <row r="55" spans="1:4" x14ac:dyDescent="0.2">
      <c r="A55" s="7" t="s">
        <v>1075</v>
      </c>
      <c r="C55" s="31">
        <v>13.0007</v>
      </c>
      <c r="D55" s="31">
        <v>12.870799999999999</v>
      </c>
    </row>
    <row r="56" spans="1:4" x14ac:dyDescent="0.2">
      <c r="A56" s="7" t="s">
        <v>1076</v>
      </c>
      <c r="C56" s="31">
        <v>16.609500000000001</v>
      </c>
      <c r="D56" s="31">
        <v>17.139600000000002</v>
      </c>
    </row>
    <row r="57" spans="1:4" x14ac:dyDescent="0.2">
      <c r="A57" s="7" t="s">
        <v>65</v>
      </c>
      <c r="C57" s="31">
        <v>92.040499999999994</v>
      </c>
      <c r="D57" s="31">
        <v>95.228300000000004</v>
      </c>
    </row>
    <row r="58" spans="1:4" x14ac:dyDescent="0.2">
      <c r="A58" s="7" t="s">
        <v>68</v>
      </c>
      <c r="C58" s="31">
        <v>16.543900000000001</v>
      </c>
      <c r="D58" s="31">
        <v>16.598800000000001</v>
      </c>
    </row>
    <row r="59" spans="1:4" x14ac:dyDescent="0.2">
      <c r="A59" s="7" t="s">
        <v>69</v>
      </c>
      <c r="C59" s="31">
        <v>13.631</v>
      </c>
      <c r="D59" s="31">
        <v>13.562200000000001</v>
      </c>
    </row>
    <row r="60" spans="1:4" x14ac:dyDescent="0.2">
      <c r="A60" s="7" t="s">
        <v>1077</v>
      </c>
      <c r="C60" s="31">
        <v>14.913500000000001</v>
      </c>
      <c r="D60" s="31">
        <v>14.884600000000001</v>
      </c>
    </row>
    <row r="61" spans="1:4" x14ac:dyDescent="0.2">
      <c r="A61" s="7" t="s">
        <v>1078</v>
      </c>
      <c r="C61" s="31">
        <v>18.601500000000001</v>
      </c>
      <c r="D61" s="31">
        <v>19.246500000000001</v>
      </c>
    </row>
    <row r="63" spans="1:4" x14ac:dyDescent="0.2">
      <c r="A63" s="14" t="s">
        <v>45</v>
      </c>
    </row>
    <row r="64" spans="1:4" x14ac:dyDescent="0.2">
      <c r="A64" s="90" t="s">
        <v>46</v>
      </c>
      <c r="B64" s="91"/>
      <c r="C64" s="32" t="s">
        <v>47</v>
      </c>
    </row>
    <row r="65" spans="1:5" x14ac:dyDescent="0.2">
      <c r="A65" s="86" t="s">
        <v>66</v>
      </c>
      <c r="B65" s="87"/>
      <c r="C65" s="33">
        <v>0.45</v>
      </c>
    </row>
    <row r="66" spans="1:5" x14ac:dyDescent="0.2">
      <c r="A66" s="86" t="s">
        <v>67</v>
      </c>
      <c r="B66" s="87"/>
      <c r="C66" s="33">
        <v>0.505</v>
      </c>
    </row>
    <row r="67" spans="1:5" x14ac:dyDescent="0.2">
      <c r="A67" s="86" t="s">
        <v>1075</v>
      </c>
      <c r="B67" s="87"/>
      <c r="C67" s="33">
        <v>0.53</v>
      </c>
    </row>
    <row r="68" spans="1:5" x14ac:dyDescent="0.2">
      <c r="A68" s="86" t="s">
        <v>68</v>
      </c>
      <c r="B68" s="87"/>
      <c r="C68" s="33">
        <v>0.51</v>
      </c>
    </row>
    <row r="69" spans="1:5" x14ac:dyDescent="0.2">
      <c r="A69" s="86" t="s">
        <v>69</v>
      </c>
      <c r="B69" s="87"/>
      <c r="C69" s="33">
        <v>0.53</v>
      </c>
    </row>
    <row r="70" spans="1:5" x14ac:dyDescent="0.2">
      <c r="A70" s="86" t="s">
        <v>1077</v>
      </c>
      <c r="B70" s="87"/>
      <c r="C70" s="33">
        <v>0.53</v>
      </c>
    </row>
    <row r="71" spans="1:5" x14ac:dyDescent="0.2">
      <c r="A71" s="7" t="s">
        <v>48</v>
      </c>
    </row>
    <row r="72" spans="1:5" x14ac:dyDescent="0.2">
      <c r="A72" s="7" t="s">
        <v>49</v>
      </c>
    </row>
    <row r="74" spans="1:5" x14ac:dyDescent="0.2">
      <c r="A74" s="14" t="s">
        <v>937</v>
      </c>
      <c r="D74" s="34">
        <v>1.3684787999567301</v>
      </c>
      <c r="E74" s="10" t="s">
        <v>50</v>
      </c>
    </row>
    <row r="76" spans="1:5" x14ac:dyDescent="0.2">
      <c r="A76" s="14" t="s">
        <v>823</v>
      </c>
      <c r="D76" s="30" t="s">
        <v>51</v>
      </c>
    </row>
    <row r="78" spans="1:5" x14ac:dyDescent="0.2">
      <c r="A78" s="14" t="s">
        <v>1079</v>
      </c>
    </row>
    <row r="79" spans="1:5" x14ac:dyDescent="0.2">
      <c r="A79" s="52" t="s">
        <v>1080</v>
      </c>
    </row>
    <row r="81" spans="1:1" x14ac:dyDescent="0.2">
      <c r="A81" s="14" t="s">
        <v>1081</v>
      </c>
    </row>
    <row r="82" spans="1:1" x14ac:dyDescent="0.2">
      <c r="A82" s="53"/>
    </row>
    <row r="83" spans="1:1" x14ac:dyDescent="0.2">
      <c r="A83" s="53" t="s">
        <v>796</v>
      </c>
    </row>
    <row r="84" spans="1:1" x14ac:dyDescent="0.2">
      <c r="A84" s="54"/>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3" t="s">
        <v>1082</v>
      </c>
    </row>
    <row r="98" spans="1:1" x14ac:dyDescent="0.2">
      <c r="A98" s="55"/>
    </row>
    <row r="99" spans="1:1" x14ac:dyDescent="0.2">
      <c r="A99" s="53" t="s">
        <v>797</v>
      </c>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4"/>
    </row>
    <row r="116" spans="1:1" x14ac:dyDescent="0.2">
      <c r="A116" s="54"/>
    </row>
  </sheetData>
  <mergeCells count="8">
    <mergeCell ref="A69:B69"/>
    <mergeCell ref="A70:B70"/>
    <mergeCell ref="A1:G1"/>
    <mergeCell ref="A64:B64"/>
    <mergeCell ref="A65:B65"/>
    <mergeCell ref="A66:B66"/>
    <mergeCell ref="A67:B67"/>
    <mergeCell ref="A68:B68"/>
  </mergeCells>
  <conditionalFormatting sqref="F2:F3">
    <cfRule type="cellIs" dxfId="72" priority="2" stopIfTrue="1" operator="between">
      <formula>0.009</formula>
      <formula>-0.009</formula>
    </cfRule>
  </conditionalFormatting>
  <conditionalFormatting sqref="F5:F65537">
    <cfRule type="cellIs" dxfId="71" priority="1" stopIfTrue="1" operator="between">
      <formula>0.009</formula>
      <formula>-0.009</formula>
    </cfRule>
  </conditionalFormatting>
  <hyperlinks>
    <hyperlink ref="A79"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6"/>
  <sheetViews>
    <sheetView workbookViewId="0">
      <selection sqref="A1:G1"/>
    </sheetView>
  </sheetViews>
  <sheetFormatPr defaultColWidth="9.140625" defaultRowHeight="11.25" x14ac:dyDescent="0.2"/>
  <cols>
    <col min="1" max="1" width="38.5703125" style="7" bestFit="1" customWidth="1"/>
    <col min="2" max="2" width="54" style="7" bestFit="1" customWidth="1"/>
    <col min="3" max="3" width="24.5703125" style="7" bestFit="1" customWidth="1"/>
    <col min="4" max="4" width="15.42578125" style="7" bestFit="1" customWidth="1"/>
    <col min="5" max="5" width="23.140625" style="10" customWidth="1"/>
    <col min="6" max="6" width="13.5703125" style="11" bestFit="1" customWidth="1"/>
    <col min="7" max="7" width="6" style="10" customWidth="1"/>
    <col min="8" max="16384" width="9.140625" style="7"/>
  </cols>
  <sheetData>
    <row r="1" spans="1:7" s="1" customFormat="1" ht="15" x14ac:dyDescent="0.2">
      <c r="A1" s="88" t="s">
        <v>1083</v>
      </c>
      <c r="B1" s="89"/>
      <c r="C1" s="89"/>
      <c r="D1" s="89"/>
      <c r="E1" s="89"/>
      <c r="F1" s="89"/>
      <c r="G1" s="89"/>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841</v>
      </c>
      <c r="D4" s="13" t="s">
        <v>1</v>
      </c>
      <c r="E4" s="50" t="s">
        <v>6</v>
      </c>
      <c r="F4" s="12" t="s">
        <v>3</v>
      </c>
      <c r="G4" s="12" t="s">
        <v>5</v>
      </c>
    </row>
    <row r="5" spans="1:7" x14ac:dyDescent="0.2">
      <c r="A5" s="16" t="s">
        <v>60</v>
      </c>
      <c r="B5" s="17"/>
      <c r="C5" s="17"/>
      <c r="D5" s="17"/>
      <c r="E5" s="18"/>
      <c r="F5" s="19"/>
      <c r="G5" s="18"/>
    </row>
    <row r="6" spans="1:7" x14ac:dyDescent="0.2">
      <c r="A6" s="20" t="s">
        <v>61</v>
      </c>
      <c r="B6" s="21"/>
      <c r="C6" s="21"/>
      <c r="D6" s="21"/>
      <c r="E6" s="22"/>
      <c r="F6" s="23"/>
      <c r="G6" s="22"/>
    </row>
    <row r="7" spans="1:7" x14ac:dyDescent="0.2">
      <c r="A7" s="21" t="s">
        <v>1040</v>
      </c>
      <c r="B7" s="21" t="s">
        <v>1041</v>
      </c>
      <c r="C7" s="21" t="s">
        <v>63</v>
      </c>
      <c r="D7" s="24">
        <v>5000</v>
      </c>
      <c r="E7" s="22">
        <v>5409.0617486000001</v>
      </c>
      <c r="F7" s="23">
        <v>8.4582797876794302</v>
      </c>
      <c r="G7" s="22">
        <v>7.43</v>
      </c>
    </row>
    <row r="8" spans="1:7" x14ac:dyDescent="0.2">
      <c r="A8" s="21" t="s">
        <v>1084</v>
      </c>
      <c r="B8" s="21" t="s">
        <v>1085</v>
      </c>
      <c r="C8" s="21" t="s">
        <v>1056</v>
      </c>
      <c r="D8" s="24">
        <v>500</v>
      </c>
      <c r="E8" s="22">
        <v>5119.1320218999999</v>
      </c>
      <c r="F8" s="23">
        <v>8.0049097096194508</v>
      </c>
      <c r="G8" s="22">
        <v>7.86</v>
      </c>
    </row>
    <row r="9" spans="1:7" x14ac:dyDescent="0.2">
      <c r="A9" s="21" t="s">
        <v>1086</v>
      </c>
      <c r="B9" s="21" t="s">
        <v>1087</v>
      </c>
      <c r="C9" s="21" t="s">
        <v>62</v>
      </c>
      <c r="D9" s="24">
        <v>500</v>
      </c>
      <c r="E9" s="22">
        <v>5096.7186885000001</v>
      </c>
      <c r="F9" s="23">
        <v>7.9698614417898597</v>
      </c>
      <c r="G9" s="22">
        <v>7.71</v>
      </c>
    </row>
    <row r="10" spans="1:7" x14ac:dyDescent="0.2">
      <c r="A10" s="21" t="s">
        <v>1088</v>
      </c>
      <c r="B10" s="21" t="s">
        <v>1089</v>
      </c>
      <c r="C10" s="21" t="s">
        <v>1090</v>
      </c>
      <c r="D10" s="24">
        <v>500</v>
      </c>
      <c r="E10" s="22">
        <v>4880.2160929000001</v>
      </c>
      <c r="F10" s="23">
        <v>7.6313111324284204</v>
      </c>
      <c r="G10" s="22">
        <v>7.5766</v>
      </c>
    </row>
    <row r="11" spans="1:7" x14ac:dyDescent="0.2">
      <c r="A11" s="21" t="s">
        <v>1091</v>
      </c>
      <c r="B11" s="21" t="s">
        <v>1092</v>
      </c>
      <c r="C11" s="21" t="s">
        <v>63</v>
      </c>
      <c r="D11" s="24">
        <v>350</v>
      </c>
      <c r="E11" s="22">
        <v>3550.2062185999998</v>
      </c>
      <c r="F11" s="23">
        <v>5.5515427437393097</v>
      </c>
      <c r="G11" s="22">
        <v>7.6294000000000004</v>
      </c>
    </row>
    <row r="12" spans="1:7" x14ac:dyDescent="0.2">
      <c r="A12" s="21" t="s">
        <v>1093</v>
      </c>
      <c r="B12" s="21" t="s">
        <v>1094</v>
      </c>
      <c r="C12" s="21" t="s">
        <v>1095</v>
      </c>
      <c r="D12" s="24">
        <v>3000</v>
      </c>
      <c r="E12" s="22">
        <v>3025.2423115000001</v>
      </c>
      <c r="F12" s="23">
        <v>4.7306440720178404</v>
      </c>
      <c r="G12" s="22">
        <v>8.2850000000000001</v>
      </c>
    </row>
    <row r="13" spans="1:7" x14ac:dyDescent="0.2">
      <c r="A13" s="21" t="s">
        <v>1096</v>
      </c>
      <c r="B13" s="21" t="s">
        <v>1097</v>
      </c>
      <c r="C13" s="21" t="s">
        <v>1098</v>
      </c>
      <c r="D13" s="24">
        <v>250</v>
      </c>
      <c r="E13" s="22">
        <v>2665.6278142000001</v>
      </c>
      <c r="F13" s="23">
        <v>4.1683062442686296</v>
      </c>
      <c r="G13" s="22">
        <v>7.52</v>
      </c>
    </row>
    <row r="14" spans="1:7" x14ac:dyDescent="0.2">
      <c r="A14" s="21" t="s">
        <v>1099</v>
      </c>
      <c r="B14" s="21" t="s">
        <v>1100</v>
      </c>
      <c r="C14" s="21" t="s">
        <v>62</v>
      </c>
      <c r="D14" s="24">
        <v>250</v>
      </c>
      <c r="E14" s="22">
        <v>2627.6076229999999</v>
      </c>
      <c r="F14" s="23">
        <v>4.1088531580039103</v>
      </c>
      <c r="G14" s="22">
        <v>7.66</v>
      </c>
    </row>
    <row r="15" spans="1:7" x14ac:dyDescent="0.2">
      <c r="A15" s="21" t="s">
        <v>1101</v>
      </c>
      <c r="B15" s="21" t="s">
        <v>1102</v>
      </c>
      <c r="C15" s="21" t="s">
        <v>1098</v>
      </c>
      <c r="D15" s="24">
        <v>250</v>
      </c>
      <c r="E15" s="22">
        <v>2588.1499316999998</v>
      </c>
      <c r="F15" s="23">
        <v>4.0471522183025597</v>
      </c>
      <c r="G15" s="22">
        <v>7.7949999999999999</v>
      </c>
    </row>
    <row r="16" spans="1:7" x14ac:dyDescent="0.2">
      <c r="A16" s="21" t="s">
        <v>1103</v>
      </c>
      <c r="B16" s="21" t="s">
        <v>1104</v>
      </c>
      <c r="C16" s="21" t="s">
        <v>62</v>
      </c>
      <c r="D16" s="24">
        <v>250</v>
      </c>
      <c r="E16" s="22">
        <v>2517.3052459</v>
      </c>
      <c r="F16" s="23">
        <v>3.93637068135269</v>
      </c>
      <c r="G16" s="22">
        <v>7.67</v>
      </c>
    </row>
    <row r="17" spans="1:9" x14ac:dyDescent="0.2">
      <c r="A17" s="21" t="s">
        <v>1020</v>
      </c>
      <c r="B17" s="21" t="s">
        <v>1021</v>
      </c>
      <c r="C17" s="21" t="s">
        <v>62</v>
      </c>
      <c r="D17" s="24">
        <v>250</v>
      </c>
      <c r="E17" s="22">
        <v>2477.6623906999998</v>
      </c>
      <c r="F17" s="23">
        <v>3.8743801964130702</v>
      </c>
      <c r="G17" s="22">
        <v>7.85</v>
      </c>
    </row>
    <row r="18" spans="1:9" x14ac:dyDescent="0.2">
      <c r="A18" s="21" t="s">
        <v>1105</v>
      </c>
      <c r="B18" s="21" t="s">
        <v>1106</v>
      </c>
      <c r="C18" s="21" t="s">
        <v>62</v>
      </c>
      <c r="D18" s="24">
        <v>250</v>
      </c>
      <c r="E18" s="22">
        <v>2442.4158333</v>
      </c>
      <c r="F18" s="23">
        <v>3.8192643079470399</v>
      </c>
      <c r="G18" s="22">
        <v>7.7750000000000004</v>
      </c>
    </row>
    <row r="19" spans="1:9" x14ac:dyDescent="0.2">
      <c r="A19" s="21" t="s">
        <v>1071</v>
      </c>
      <c r="B19" s="21" t="s">
        <v>1072</v>
      </c>
      <c r="C19" s="21" t="s">
        <v>62</v>
      </c>
      <c r="D19" s="24">
        <v>150</v>
      </c>
      <c r="E19" s="22">
        <v>1525.1586311000001</v>
      </c>
      <c r="F19" s="23">
        <v>2.38492718737715</v>
      </c>
      <c r="G19" s="22">
        <v>7.86</v>
      </c>
    </row>
    <row r="20" spans="1:9" x14ac:dyDescent="0.2">
      <c r="A20" s="21" t="s">
        <v>1073</v>
      </c>
      <c r="B20" s="21" t="s">
        <v>1074</v>
      </c>
      <c r="C20" s="21" t="s">
        <v>62</v>
      </c>
      <c r="D20" s="24">
        <v>110</v>
      </c>
      <c r="E20" s="22">
        <v>1203.0275689</v>
      </c>
      <c r="F20" s="23">
        <v>1.8812031074856299</v>
      </c>
      <c r="G20" s="22">
        <v>8.02</v>
      </c>
    </row>
    <row r="21" spans="1:9" x14ac:dyDescent="0.2">
      <c r="A21" s="21" t="s">
        <v>1107</v>
      </c>
      <c r="B21" s="21" t="s">
        <v>1108</v>
      </c>
      <c r="C21" s="21" t="s">
        <v>1098</v>
      </c>
      <c r="D21" s="24">
        <v>100</v>
      </c>
      <c r="E21" s="22">
        <v>1048.9918907000001</v>
      </c>
      <c r="F21" s="23">
        <v>1.64033381738412</v>
      </c>
      <c r="G21" s="22">
        <v>7.5425000000000004</v>
      </c>
    </row>
    <row r="22" spans="1:9" x14ac:dyDescent="0.2">
      <c r="A22" s="21" t="s">
        <v>1052</v>
      </c>
      <c r="B22" s="21" t="s">
        <v>1053</v>
      </c>
      <c r="C22" s="21" t="s">
        <v>62</v>
      </c>
      <c r="D22" s="24">
        <v>50</v>
      </c>
      <c r="E22" s="22">
        <v>532.27989339999999</v>
      </c>
      <c r="F22" s="23">
        <v>0.83233885523652096</v>
      </c>
      <c r="G22" s="22">
        <v>7.6825000000000001</v>
      </c>
    </row>
    <row r="23" spans="1:9" x14ac:dyDescent="0.2">
      <c r="A23" s="21" t="s">
        <v>1109</v>
      </c>
      <c r="B23" s="21" t="s">
        <v>1110</v>
      </c>
      <c r="C23" s="21" t="s">
        <v>62</v>
      </c>
      <c r="D23" s="24">
        <v>50</v>
      </c>
      <c r="E23" s="22">
        <v>521.54726230000006</v>
      </c>
      <c r="F23" s="23">
        <v>0.815555982176282</v>
      </c>
      <c r="G23" s="22">
        <v>7.6299000000000001</v>
      </c>
    </row>
    <row r="24" spans="1:9" x14ac:dyDescent="0.2">
      <c r="A24" s="21" t="s">
        <v>1111</v>
      </c>
      <c r="B24" s="21" t="s">
        <v>1112</v>
      </c>
      <c r="C24" s="21" t="s">
        <v>62</v>
      </c>
      <c r="D24" s="24">
        <v>50</v>
      </c>
      <c r="E24" s="22">
        <v>511.95366389999998</v>
      </c>
      <c r="F24" s="23">
        <v>0.80055424190980495</v>
      </c>
      <c r="G24" s="22">
        <v>7.7450000000000001</v>
      </c>
    </row>
    <row r="25" spans="1:9" x14ac:dyDescent="0.2">
      <c r="A25" s="21" t="s">
        <v>1069</v>
      </c>
      <c r="B25" s="21" t="s">
        <v>1070</v>
      </c>
      <c r="C25" s="21" t="s">
        <v>62</v>
      </c>
      <c r="D25" s="24">
        <v>50</v>
      </c>
      <c r="E25" s="22">
        <v>511.1818743</v>
      </c>
      <c r="F25" s="23">
        <v>0.79934737597308103</v>
      </c>
      <c r="G25" s="22">
        <v>7.83</v>
      </c>
    </row>
    <row r="26" spans="1:9" x14ac:dyDescent="0.2">
      <c r="A26" s="20" t="s">
        <v>29</v>
      </c>
      <c r="B26" s="20"/>
      <c r="C26" s="20"/>
      <c r="D26" s="20"/>
      <c r="E26" s="25">
        <f>SUM(E6:E25)</f>
        <v>48253.486705400013</v>
      </c>
      <c r="F26" s="26">
        <f>SUM(F6:F25)</f>
        <v>75.455136261104784</v>
      </c>
      <c r="G26" s="25"/>
      <c r="H26" s="14"/>
      <c r="I26" s="14"/>
    </row>
    <row r="27" spans="1:9" x14ac:dyDescent="0.2">
      <c r="A27" s="21"/>
      <c r="B27" s="21"/>
      <c r="C27" s="21"/>
      <c r="D27" s="21"/>
      <c r="E27" s="22"/>
      <c r="F27" s="23"/>
      <c r="G27" s="22"/>
    </row>
    <row r="28" spans="1:9" x14ac:dyDescent="0.2">
      <c r="A28" s="20" t="s">
        <v>23</v>
      </c>
      <c r="B28" s="21"/>
      <c r="C28" s="21"/>
      <c r="D28" s="21"/>
      <c r="E28" s="22"/>
      <c r="F28" s="23"/>
      <c r="G28" s="22"/>
    </row>
    <row r="29" spans="1:9" x14ac:dyDescent="0.2">
      <c r="A29" s="20" t="s">
        <v>24</v>
      </c>
      <c r="B29" s="21"/>
      <c r="C29" s="21"/>
      <c r="D29" s="21"/>
      <c r="E29" s="22"/>
      <c r="F29" s="23"/>
      <c r="G29" s="22"/>
    </row>
    <row r="30" spans="1:9" x14ac:dyDescent="0.2">
      <c r="A30" s="21" t="s">
        <v>1113</v>
      </c>
      <c r="B30" s="21" t="s">
        <v>1114</v>
      </c>
      <c r="C30" s="21" t="s">
        <v>28</v>
      </c>
      <c r="D30" s="24">
        <v>500</v>
      </c>
      <c r="E30" s="22">
        <v>2465.67</v>
      </c>
      <c r="F30" s="23">
        <v>3.8556274070055498</v>
      </c>
      <c r="G30" s="22">
        <v>7.6999000000000004</v>
      </c>
    </row>
    <row r="31" spans="1:9" x14ac:dyDescent="0.2">
      <c r="A31" s="21" t="s">
        <v>1115</v>
      </c>
      <c r="B31" s="21" t="s">
        <v>1116</v>
      </c>
      <c r="C31" s="21" t="s">
        <v>28</v>
      </c>
      <c r="D31" s="24">
        <v>500</v>
      </c>
      <c r="E31" s="22">
        <v>2379.7424999999998</v>
      </c>
      <c r="F31" s="23">
        <v>3.72126051118597</v>
      </c>
      <c r="G31" s="22">
        <v>7.7499000000000002</v>
      </c>
    </row>
    <row r="32" spans="1:9" x14ac:dyDescent="0.2">
      <c r="A32" s="21" t="s">
        <v>1117</v>
      </c>
      <c r="B32" s="21" t="s">
        <v>1118</v>
      </c>
      <c r="C32" s="21" t="s">
        <v>858</v>
      </c>
      <c r="D32" s="24">
        <v>500</v>
      </c>
      <c r="E32" s="22">
        <v>2377.8200000000002</v>
      </c>
      <c r="F32" s="23">
        <v>3.71825425175548</v>
      </c>
      <c r="G32" s="22">
        <v>7.7499000000000002</v>
      </c>
    </row>
    <row r="33" spans="1:9" x14ac:dyDescent="0.2">
      <c r="A33" s="20" t="s">
        <v>29</v>
      </c>
      <c r="B33" s="20"/>
      <c r="C33" s="20"/>
      <c r="D33" s="20"/>
      <c r="E33" s="25">
        <f>SUM(E29:E32)</f>
        <v>7223.2325000000001</v>
      </c>
      <c r="F33" s="26">
        <f>SUM(F29:F32)</f>
        <v>11.295142169947001</v>
      </c>
      <c r="G33" s="25"/>
      <c r="H33" s="14"/>
      <c r="I33" s="14"/>
    </row>
    <row r="34" spans="1:9" x14ac:dyDescent="0.2">
      <c r="A34" s="21"/>
      <c r="B34" s="21"/>
      <c r="C34" s="21"/>
      <c r="D34" s="21"/>
      <c r="E34" s="22"/>
      <c r="F34" s="23"/>
      <c r="G34" s="22"/>
    </row>
    <row r="35" spans="1:9" x14ac:dyDescent="0.2">
      <c r="A35" s="20" t="s">
        <v>54</v>
      </c>
      <c r="B35" s="21"/>
      <c r="C35" s="21"/>
      <c r="D35" s="21"/>
      <c r="E35" s="22"/>
      <c r="F35" s="23"/>
      <c r="G35" s="22"/>
    </row>
    <row r="36" spans="1:9" x14ac:dyDescent="0.2">
      <c r="A36" s="21" t="s">
        <v>1119</v>
      </c>
      <c r="B36" s="21" t="s">
        <v>1120</v>
      </c>
      <c r="C36" s="21" t="s">
        <v>57</v>
      </c>
      <c r="D36" s="24">
        <v>2502400</v>
      </c>
      <c r="E36" s="22">
        <v>2451.8139839999999</v>
      </c>
      <c r="F36" s="23">
        <v>3.8339604219501702</v>
      </c>
      <c r="G36" s="22">
        <v>7.0381499999999999</v>
      </c>
    </row>
    <row r="37" spans="1:9" x14ac:dyDescent="0.2">
      <c r="A37" s="20" t="s">
        <v>29</v>
      </c>
      <c r="B37" s="20"/>
      <c r="C37" s="20"/>
      <c r="D37" s="20"/>
      <c r="E37" s="25">
        <f>SUM(E36:E36)</f>
        <v>2451.8139839999999</v>
      </c>
      <c r="F37" s="26">
        <f>SUM(F36:F36)</f>
        <v>3.8339604219501702</v>
      </c>
      <c r="G37" s="25"/>
      <c r="H37" s="14"/>
      <c r="I37" s="14"/>
    </row>
    <row r="38" spans="1:9" x14ac:dyDescent="0.2">
      <c r="A38" s="21"/>
      <c r="B38" s="21"/>
      <c r="C38" s="21"/>
      <c r="D38" s="21"/>
      <c r="E38" s="22"/>
      <c r="F38" s="23"/>
      <c r="G38" s="22"/>
    </row>
    <row r="39" spans="1:9" x14ac:dyDescent="0.2">
      <c r="A39" s="20" t="s">
        <v>917</v>
      </c>
      <c r="B39" s="21"/>
      <c r="C39" s="21"/>
      <c r="D39" s="21"/>
      <c r="E39" s="22"/>
      <c r="F39" s="23"/>
      <c r="G39" s="22"/>
    </row>
    <row r="40" spans="1:9" x14ac:dyDescent="0.2">
      <c r="A40" s="21" t="s">
        <v>918</v>
      </c>
      <c r="B40" s="21" t="s">
        <v>919</v>
      </c>
      <c r="C40" s="21" t="s">
        <v>920</v>
      </c>
      <c r="D40" s="24">
        <v>1762.3119999999999</v>
      </c>
      <c r="E40" s="22">
        <v>178.93458659999999</v>
      </c>
      <c r="F40" s="23">
        <v>0.27980431126475502</v>
      </c>
      <c r="G40" s="22">
        <v>7.03</v>
      </c>
    </row>
    <row r="41" spans="1:9" x14ac:dyDescent="0.2">
      <c r="A41" s="20" t="s">
        <v>29</v>
      </c>
      <c r="B41" s="20"/>
      <c r="C41" s="20"/>
      <c r="D41" s="20"/>
      <c r="E41" s="25">
        <f>SUM(E40:E40)</f>
        <v>178.93458659999999</v>
      </c>
      <c r="F41" s="26">
        <f>SUM(F40:F40)</f>
        <v>0.27980431126475502</v>
      </c>
      <c r="G41" s="25"/>
      <c r="H41" s="14"/>
      <c r="I41" s="14"/>
    </row>
    <row r="42" spans="1:9" x14ac:dyDescent="0.2">
      <c r="A42" s="21"/>
      <c r="B42" s="21"/>
      <c r="C42" s="21"/>
      <c r="D42" s="21"/>
      <c r="E42" s="22"/>
      <c r="F42" s="23"/>
      <c r="G42" s="22"/>
    </row>
    <row r="43" spans="1:9" x14ac:dyDescent="0.2">
      <c r="A43" s="20" t="s">
        <v>35</v>
      </c>
      <c r="B43" s="20"/>
      <c r="C43" s="20"/>
      <c r="D43" s="20"/>
      <c r="E43" s="25">
        <f>E26+E33+E37+E41</f>
        <v>58107.467776000012</v>
      </c>
      <c r="F43" s="26">
        <f>F26+F33+F37+F41</f>
        <v>90.864043164266704</v>
      </c>
      <c r="G43" s="25"/>
      <c r="H43" s="14"/>
      <c r="I43" s="14"/>
    </row>
    <row r="44" spans="1:9" x14ac:dyDescent="0.2">
      <c r="A44" s="20"/>
      <c r="B44" s="20"/>
      <c r="C44" s="20"/>
      <c r="D44" s="20"/>
      <c r="E44" s="25"/>
      <c r="F44" s="26"/>
      <c r="G44" s="25"/>
      <c r="H44" s="14"/>
      <c r="I44" s="14"/>
    </row>
    <row r="45" spans="1:9" x14ac:dyDescent="0.2">
      <c r="A45" s="20" t="s">
        <v>37</v>
      </c>
      <c r="B45" s="20"/>
      <c r="C45" s="20"/>
      <c r="D45" s="20"/>
      <c r="E45" s="25">
        <f>E47-(E26+E33+E37+E41)</f>
        <v>5842.4355657999913</v>
      </c>
      <c r="F45" s="26">
        <f>F47-(F26+F33+F37+F41)</f>
        <v>9.1359568357332961</v>
      </c>
      <c r="G45" s="25"/>
      <c r="H45" s="14"/>
      <c r="I45" s="14"/>
    </row>
    <row r="46" spans="1:9" x14ac:dyDescent="0.2">
      <c r="A46" s="20"/>
      <c r="B46" s="20"/>
      <c r="C46" s="20"/>
      <c r="D46" s="20"/>
      <c r="E46" s="25"/>
      <c r="F46" s="26"/>
      <c r="G46" s="25"/>
      <c r="H46" s="14"/>
      <c r="I46" s="14"/>
    </row>
    <row r="47" spans="1:9" x14ac:dyDescent="0.2">
      <c r="A47" s="27" t="s">
        <v>36</v>
      </c>
      <c r="B47" s="27"/>
      <c r="C47" s="27"/>
      <c r="D47" s="27"/>
      <c r="E47" s="28">
        <v>63949.903341800004</v>
      </c>
      <c r="F47" s="29">
        <v>100</v>
      </c>
      <c r="G47" s="28"/>
      <c r="H47" s="14"/>
      <c r="I47" s="14"/>
    </row>
    <row r="49" spans="1:4" x14ac:dyDescent="0.2">
      <c r="A49" s="14" t="s">
        <v>39</v>
      </c>
    </row>
    <row r="50" spans="1:4" x14ac:dyDescent="0.2">
      <c r="A50" s="14" t="s">
        <v>921</v>
      </c>
    </row>
    <row r="52" spans="1:4" x14ac:dyDescent="0.2">
      <c r="A52" s="14" t="s">
        <v>40</v>
      </c>
    </row>
    <row r="53" spans="1:4" x14ac:dyDescent="0.2">
      <c r="A53" s="14" t="s">
        <v>41</v>
      </c>
    </row>
    <row r="54" spans="1:4" x14ac:dyDescent="0.2">
      <c r="A54" s="14" t="s">
        <v>42</v>
      </c>
      <c r="B54" s="14"/>
      <c r="C54" s="30" t="s">
        <v>44</v>
      </c>
      <c r="D54" s="14" t="s">
        <v>43</v>
      </c>
    </row>
    <row r="55" spans="1:4" x14ac:dyDescent="0.2">
      <c r="A55" s="7" t="s">
        <v>64</v>
      </c>
      <c r="C55" s="31">
        <v>19.552600000000002</v>
      </c>
      <c r="D55" s="31">
        <v>20.2196</v>
      </c>
    </row>
    <row r="56" spans="1:4" x14ac:dyDescent="0.2">
      <c r="A56" s="7" t="s">
        <v>70</v>
      </c>
      <c r="C56" s="31">
        <v>10.435700000000001</v>
      </c>
      <c r="D56" s="31">
        <v>10.536300000000001</v>
      </c>
    </row>
    <row r="57" spans="1:4" x14ac:dyDescent="0.2">
      <c r="A57" s="7" t="s">
        <v>65</v>
      </c>
      <c r="C57" s="31">
        <v>20.3033</v>
      </c>
      <c r="D57" s="31">
        <v>21.03</v>
      </c>
    </row>
    <row r="58" spans="1:4" x14ac:dyDescent="0.2">
      <c r="A58" s="7" t="s">
        <v>71</v>
      </c>
      <c r="C58" s="31">
        <v>10.9771</v>
      </c>
      <c r="D58" s="31">
        <v>11.112399999999999</v>
      </c>
    </row>
    <row r="60" spans="1:4" x14ac:dyDescent="0.2">
      <c r="A60" s="14" t="s">
        <v>45</v>
      </c>
    </row>
    <row r="61" spans="1:4" x14ac:dyDescent="0.2">
      <c r="A61" s="90" t="s">
        <v>46</v>
      </c>
      <c r="B61" s="91"/>
      <c r="C61" s="32" t="s">
        <v>47</v>
      </c>
    </row>
    <row r="62" spans="1:4" x14ac:dyDescent="0.2">
      <c r="A62" s="86" t="s">
        <v>70</v>
      </c>
      <c r="B62" s="87"/>
      <c r="C62" s="33">
        <v>0.25</v>
      </c>
    </row>
    <row r="63" spans="1:4" x14ac:dyDescent="0.2">
      <c r="A63" s="86" t="s">
        <v>71</v>
      </c>
      <c r="B63" s="87"/>
      <c r="C63" s="33">
        <v>0.25</v>
      </c>
    </row>
    <row r="64" spans="1:4" x14ac:dyDescent="0.2">
      <c r="A64" s="7" t="s">
        <v>48</v>
      </c>
    </row>
    <row r="65" spans="1:5" x14ac:dyDescent="0.2">
      <c r="A65" s="7" t="s">
        <v>49</v>
      </c>
    </row>
    <row r="67" spans="1:5" x14ac:dyDescent="0.2">
      <c r="A67" s="14" t="s">
        <v>937</v>
      </c>
      <c r="D67" s="34">
        <v>1.8672272880131999</v>
      </c>
      <c r="E67" s="10" t="s">
        <v>50</v>
      </c>
    </row>
    <row r="69" spans="1:5" x14ac:dyDescent="0.2">
      <c r="A69" s="14" t="s">
        <v>823</v>
      </c>
      <c r="D69" s="30" t="s">
        <v>51</v>
      </c>
    </row>
    <row r="71" spans="1:5" x14ac:dyDescent="0.2">
      <c r="A71" s="14" t="s">
        <v>938</v>
      </c>
    </row>
    <row r="72" spans="1:5" ht="15" x14ac:dyDescent="0.25">
      <c r="A72" s="70"/>
    </row>
    <row r="73" spans="1:5" x14ac:dyDescent="0.2">
      <c r="A73" s="53" t="s">
        <v>796</v>
      </c>
    </row>
    <row r="74" spans="1:5" x14ac:dyDescent="0.2">
      <c r="A74" s="54"/>
    </row>
    <row r="75" spans="1:5" x14ac:dyDescent="0.2">
      <c r="A75" s="55"/>
    </row>
    <row r="76" spans="1:5" x14ac:dyDescent="0.2">
      <c r="A76" s="55"/>
    </row>
    <row r="77" spans="1:5" x14ac:dyDescent="0.2">
      <c r="A77" s="55"/>
    </row>
    <row r="78" spans="1:5" x14ac:dyDescent="0.2">
      <c r="A78" s="55"/>
    </row>
    <row r="79" spans="1:5" x14ac:dyDescent="0.2">
      <c r="A79" s="55"/>
    </row>
    <row r="80" spans="1:5"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3" t="s">
        <v>1121</v>
      </c>
    </row>
    <row r="88" spans="1:1" x14ac:dyDescent="0.2">
      <c r="A88" s="55"/>
    </row>
    <row r="89" spans="1:1" x14ac:dyDescent="0.2">
      <c r="A89" s="53" t="s">
        <v>797</v>
      </c>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4"/>
    </row>
    <row r="106" spans="1:1" x14ac:dyDescent="0.2">
      <c r="A106" s="54"/>
    </row>
  </sheetData>
  <mergeCells count="4">
    <mergeCell ref="A1:G1"/>
    <mergeCell ref="A61:B61"/>
    <mergeCell ref="A62:B62"/>
    <mergeCell ref="A63:B63"/>
  </mergeCells>
  <conditionalFormatting sqref="F2:F3">
    <cfRule type="cellIs" dxfId="70" priority="2" stopIfTrue="1" operator="between">
      <formula>0.009</formula>
      <formula>-0.009</formula>
    </cfRule>
  </conditionalFormatting>
  <conditionalFormatting sqref="F5:F65537">
    <cfRule type="cellIs" dxfId="6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5"/>
  <sheetViews>
    <sheetView workbookViewId="0">
      <selection sqref="A1:G1"/>
    </sheetView>
  </sheetViews>
  <sheetFormatPr defaultColWidth="9.140625" defaultRowHeight="11.25" x14ac:dyDescent="0.2"/>
  <cols>
    <col min="1" max="1" width="35.5703125" style="7" bestFit="1" customWidth="1"/>
    <col min="2" max="2" width="38.5703125" style="7" customWidth="1"/>
    <col min="3" max="3" width="24.5703125" style="7" bestFit="1" customWidth="1"/>
    <col min="4" max="4" width="15.42578125" style="7" bestFit="1" customWidth="1"/>
    <col min="5" max="5" width="23.140625" style="10" customWidth="1"/>
    <col min="6" max="6" width="13.5703125" style="11" bestFit="1" customWidth="1"/>
    <col min="7" max="7" width="6" style="10" customWidth="1"/>
    <col min="8" max="16384" width="9.140625" style="7"/>
  </cols>
  <sheetData>
    <row r="1" spans="1:9" s="1" customFormat="1" ht="15" x14ac:dyDescent="0.2">
      <c r="A1" s="88" t="s">
        <v>1122</v>
      </c>
      <c r="B1" s="89"/>
      <c r="C1" s="89"/>
      <c r="D1" s="89"/>
      <c r="E1" s="89"/>
      <c r="F1" s="89"/>
      <c r="G1" s="89"/>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841</v>
      </c>
      <c r="D4" s="13" t="s">
        <v>1</v>
      </c>
      <c r="E4" s="50" t="s">
        <v>6</v>
      </c>
      <c r="F4" s="12" t="s">
        <v>3</v>
      </c>
      <c r="G4" s="12" t="s">
        <v>5</v>
      </c>
    </row>
    <row r="5" spans="1:9" x14ac:dyDescent="0.2">
      <c r="A5" s="16" t="s">
        <v>23</v>
      </c>
      <c r="B5" s="17"/>
      <c r="C5" s="17"/>
      <c r="D5" s="17"/>
      <c r="E5" s="18"/>
      <c r="F5" s="19"/>
      <c r="G5" s="18"/>
    </row>
    <row r="6" spans="1:9" x14ac:dyDescent="0.2">
      <c r="A6" s="20" t="s">
        <v>33</v>
      </c>
      <c r="B6" s="21"/>
      <c r="C6" s="21"/>
      <c r="D6" s="21"/>
      <c r="E6" s="22"/>
      <c r="F6" s="23"/>
      <c r="G6" s="22"/>
    </row>
    <row r="7" spans="1:9" x14ac:dyDescent="0.2">
      <c r="A7" s="21" t="s">
        <v>53</v>
      </c>
      <c r="B7" s="21" t="s">
        <v>52</v>
      </c>
      <c r="C7" s="21" t="s">
        <v>57</v>
      </c>
      <c r="D7" s="24">
        <v>7000000</v>
      </c>
      <c r="E7" s="22">
        <v>6580.1329999999998</v>
      </c>
      <c r="F7" s="23">
        <v>47.844126643875001</v>
      </c>
      <c r="G7" s="22">
        <v>7.1006</v>
      </c>
    </row>
    <row r="8" spans="1:9" x14ac:dyDescent="0.2">
      <c r="A8" s="20" t="s">
        <v>29</v>
      </c>
      <c r="B8" s="20"/>
      <c r="C8" s="20"/>
      <c r="D8" s="20"/>
      <c r="E8" s="25">
        <f>SUM(E6:E7)</f>
        <v>6580.1329999999998</v>
      </c>
      <c r="F8" s="26">
        <f>SUM(F6:F7)</f>
        <v>47.844126643875001</v>
      </c>
      <c r="G8" s="25"/>
      <c r="H8" s="14"/>
      <c r="I8" s="14"/>
    </row>
    <row r="9" spans="1:9" x14ac:dyDescent="0.2">
      <c r="A9" s="21"/>
      <c r="B9" s="21"/>
      <c r="C9" s="21"/>
      <c r="D9" s="21"/>
      <c r="E9" s="22"/>
      <c r="F9" s="23"/>
      <c r="G9" s="22"/>
    </row>
    <row r="10" spans="1:9" x14ac:dyDescent="0.2">
      <c r="A10" s="20" t="s">
        <v>54</v>
      </c>
      <c r="B10" s="21"/>
      <c r="C10" s="21"/>
      <c r="D10" s="21"/>
      <c r="E10" s="22"/>
      <c r="F10" s="23"/>
      <c r="G10" s="22"/>
    </row>
    <row r="11" spans="1:9" x14ac:dyDescent="0.2">
      <c r="A11" s="21" t="s">
        <v>56</v>
      </c>
      <c r="B11" s="21" t="s">
        <v>55</v>
      </c>
      <c r="C11" s="21" t="s">
        <v>57</v>
      </c>
      <c r="D11" s="24">
        <v>5000000</v>
      </c>
      <c r="E11" s="22">
        <v>5190.9622221999998</v>
      </c>
      <c r="F11" s="23">
        <v>37.7434702250711</v>
      </c>
      <c r="G11" s="22">
        <v>7.1839939104499901</v>
      </c>
    </row>
    <row r="12" spans="1:9" x14ac:dyDescent="0.2">
      <c r="A12" s="21" t="s">
        <v>59</v>
      </c>
      <c r="B12" s="21" t="s">
        <v>58</v>
      </c>
      <c r="C12" s="21" t="s">
        <v>57</v>
      </c>
      <c r="D12" s="24">
        <v>1000000</v>
      </c>
      <c r="E12" s="22">
        <v>1010.2885556</v>
      </c>
      <c r="F12" s="23">
        <v>7.3458049557636498</v>
      </c>
      <c r="G12" s="22">
        <v>7.2031208355124896</v>
      </c>
    </row>
    <row r="13" spans="1:9" x14ac:dyDescent="0.2">
      <c r="A13" s="20" t="s">
        <v>29</v>
      </c>
      <c r="B13" s="20"/>
      <c r="C13" s="20"/>
      <c r="D13" s="20"/>
      <c r="E13" s="25">
        <f>SUM(E11:E12)</f>
        <v>6201.2507777999999</v>
      </c>
      <c r="F13" s="26">
        <f>SUM(F11:F12)</f>
        <v>45.089275180834747</v>
      </c>
      <c r="G13" s="25"/>
      <c r="H13" s="14"/>
      <c r="I13" s="14"/>
    </row>
    <row r="14" spans="1:9" x14ac:dyDescent="0.2">
      <c r="A14" s="21"/>
      <c r="B14" s="21"/>
      <c r="C14" s="21"/>
      <c r="D14" s="21"/>
      <c r="E14" s="22"/>
      <c r="F14" s="23"/>
      <c r="G14" s="22"/>
    </row>
    <row r="15" spans="1:9" x14ac:dyDescent="0.2">
      <c r="A15" s="20" t="s">
        <v>35</v>
      </c>
      <c r="B15" s="20"/>
      <c r="C15" s="20"/>
      <c r="D15" s="20"/>
      <c r="E15" s="25">
        <f>E8+E13</f>
        <v>12781.3837778</v>
      </c>
      <c r="F15" s="26">
        <f>F8+F13</f>
        <v>92.933401824709748</v>
      </c>
      <c r="G15" s="25"/>
      <c r="H15" s="14"/>
      <c r="I15" s="14"/>
    </row>
    <row r="16" spans="1:9" x14ac:dyDescent="0.2">
      <c r="A16" s="20"/>
      <c r="B16" s="20"/>
      <c r="C16" s="20"/>
      <c r="D16" s="20"/>
      <c r="E16" s="25"/>
      <c r="F16" s="26"/>
      <c r="G16" s="25"/>
      <c r="H16" s="14"/>
      <c r="I16" s="14"/>
    </row>
    <row r="17" spans="1:9" x14ac:dyDescent="0.2">
      <c r="A17" s="20" t="s">
        <v>37</v>
      </c>
      <c r="B17" s="20"/>
      <c r="C17" s="20"/>
      <c r="D17" s="20"/>
      <c r="E17" s="25">
        <f>E19-(E8+E13)</f>
        <v>971.88848689999941</v>
      </c>
      <c r="F17" s="26">
        <f>F19-(F8+F13)</f>
        <v>7.0665981752902525</v>
      </c>
      <c r="G17" s="25"/>
      <c r="H17" s="14"/>
      <c r="I17" s="14"/>
    </row>
    <row r="18" spans="1:9" x14ac:dyDescent="0.2">
      <c r="A18" s="20"/>
      <c r="B18" s="20"/>
      <c r="C18" s="20"/>
      <c r="D18" s="20"/>
      <c r="E18" s="25"/>
      <c r="F18" s="26"/>
      <c r="G18" s="25"/>
      <c r="H18" s="14"/>
      <c r="I18" s="14"/>
    </row>
    <row r="19" spans="1:9" x14ac:dyDescent="0.2">
      <c r="A19" s="27" t="s">
        <v>36</v>
      </c>
      <c r="B19" s="27"/>
      <c r="C19" s="27"/>
      <c r="D19" s="27"/>
      <c r="E19" s="28">
        <v>13753.272264699999</v>
      </c>
      <c r="F19" s="29">
        <v>100</v>
      </c>
      <c r="G19" s="28"/>
      <c r="H19" s="14"/>
      <c r="I19" s="14"/>
    </row>
    <row r="21" spans="1:9" x14ac:dyDescent="0.2">
      <c r="A21" s="14" t="s">
        <v>40</v>
      </c>
    </row>
    <row r="22" spans="1:9" x14ac:dyDescent="0.2">
      <c r="A22" s="14" t="s">
        <v>41</v>
      </c>
    </row>
    <row r="23" spans="1:9" x14ac:dyDescent="0.2">
      <c r="A23" s="14" t="s">
        <v>42</v>
      </c>
      <c r="B23" s="14"/>
      <c r="C23" s="30" t="s">
        <v>44</v>
      </c>
      <c r="D23" s="14" t="s">
        <v>43</v>
      </c>
    </row>
    <row r="24" spans="1:9" x14ac:dyDescent="0.2">
      <c r="A24" s="7" t="s">
        <v>1123</v>
      </c>
      <c r="C24" s="31">
        <v>51.602800000000002</v>
      </c>
      <c r="D24" s="31">
        <v>53.0779</v>
      </c>
    </row>
    <row r="25" spans="1:9" x14ac:dyDescent="0.2">
      <c r="A25" s="7" t="s">
        <v>1124</v>
      </c>
      <c r="C25" s="31">
        <v>10.254</v>
      </c>
      <c r="D25" s="31">
        <v>10.379099999999999</v>
      </c>
    </row>
    <row r="26" spans="1:9" x14ac:dyDescent="0.2">
      <c r="A26" s="7" t="s">
        <v>1125</v>
      </c>
      <c r="C26" s="31">
        <v>56.011200000000002</v>
      </c>
      <c r="D26" s="31">
        <v>57.752099999999999</v>
      </c>
    </row>
    <row r="27" spans="1:9" x14ac:dyDescent="0.2">
      <c r="A27" s="7" t="s">
        <v>1126</v>
      </c>
      <c r="C27" s="31">
        <v>11.567500000000001</v>
      </c>
      <c r="D27" s="31">
        <v>11.6721</v>
      </c>
    </row>
    <row r="29" spans="1:9" x14ac:dyDescent="0.2">
      <c r="A29" s="14" t="s">
        <v>45</v>
      </c>
    </row>
    <row r="30" spans="1:9" x14ac:dyDescent="0.2">
      <c r="A30" s="90" t="s">
        <v>46</v>
      </c>
      <c r="B30" s="91"/>
      <c r="C30" s="32" t="s">
        <v>47</v>
      </c>
    </row>
    <row r="31" spans="1:9" x14ac:dyDescent="0.2">
      <c r="A31" s="86" t="s">
        <v>1124</v>
      </c>
      <c r="B31" s="87"/>
      <c r="C31" s="33">
        <v>0.16500000000000001</v>
      </c>
    </row>
    <row r="32" spans="1:9" x14ac:dyDescent="0.2">
      <c r="A32" s="86" t="s">
        <v>1126</v>
      </c>
      <c r="B32" s="87"/>
      <c r="C32" s="33">
        <v>0.25</v>
      </c>
    </row>
    <row r="33" spans="1:7" x14ac:dyDescent="0.2">
      <c r="A33" s="7" t="s">
        <v>48</v>
      </c>
    </row>
    <row r="34" spans="1:7" x14ac:dyDescent="0.2">
      <c r="A34" s="7" t="s">
        <v>49</v>
      </c>
    </row>
    <row r="36" spans="1:7" x14ac:dyDescent="0.2">
      <c r="A36" s="14" t="s">
        <v>937</v>
      </c>
      <c r="D36" s="34">
        <v>2.8743590280112898</v>
      </c>
      <c r="E36" s="10" t="s">
        <v>50</v>
      </c>
    </row>
    <row r="38" spans="1:7" x14ac:dyDescent="0.2">
      <c r="A38" s="14" t="s">
        <v>823</v>
      </c>
      <c r="D38" s="30" t="s">
        <v>51</v>
      </c>
    </row>
    <row r="40" spans="1:7" x14ac:dyDescent="0.2">
      <c r="A40" s="14" t="s">
        <v>938</v>
      </c>
    </row>
    <row r="41" spans="1:7" x14ac:dyDescent="0.2">
      <c r="A41" s="53"/>
      <c r="B41" s="55"/>
      <c r="C41" s="55"/>
      <c r="D41" s="55"/>
      <c r="E41" s="11"/>
      <c r="G41" s="11"/>
    </row>
    <row r="42" spans="1:7" x14ac:dyDescent="0.2">
      <c r="A42" s="53" t="s">
        <v>796</v>
      </c>
      <c r="B42" s="55"/>
      <c r="C42" s="55"/>
      <c r="D42" s="55"/>
      <c r="E42" s="11"/>
      <c r="G42" s="11"/>
    </row>
    <row r="43" spans="1:7" x14ac:dyDescent="0.2">
      <c r="A43" s="54"/>
      <c r="B43" s="55"/>
      <c r="C43" s="55"/>
      <c r="D43" s="55"/>
      <c r="E43" s="11"/>
      <c r="G43" s="11"/>
    </row>
    <row r="44" spans="1:7" x14ac:dyDescent="0.2">
      <c r="A44" s="55"/>
      <c r="B44" s="55"/>
      <c r="C44" s="55"/>
      <c r="D44" s="55"/>
      <c r="E44" s="11"/>
      <c r="G44" s="11"/>
    </row>
    <row r="45" spans="1:7" x14ac:dyDescent="0.2">
      <c r="A45" s="55"/>
      <c r="B45" s="55"/>
      <c r="C45" s="55"/>
      <c r="D45" s="55"/>
      <c r="E45" s="11"/>
      <c r="G45" s="11"/>
    </row>
    <row r="46" spans="1:7" x14ac:dyDescent="0.2">
      <c r="A46" s="55"/>
      <c r="B46" s="55"/>
      <c r="C46" s="55"/>
      <c r="D46" s="55"/>
      <c r="E46" s="11"/>
      <c r="G46" s="11"/>
    </row>
    <row r="47" spans="1:7" x14ac:dyDescent="0.2">
      <c r="A47" s="55"/>
      <c r="B47" s="55"/>
      <c r="C47" s="55"/>
      <c r="D47" s="55"/>
      <c r="E47" s="11"/>
      <c r="G47" s="11"/>
    </row>
    <row r="48" spans="1:7" x14ac:dyDescent="0.2">
      <c r="A48" s="55"/>
      <c r="B48" s="55"/>
      <c r="C48" s="55"/>
      <c r="D48" s="55"/>
      <c r="E48" s="11"/>
      <c r="G48" s="11"/>
    </row>
    <row r="49" spans="1:7" x14ac:dyDescent="0.2">
      <c r="A49" s="55"/>
      <c r="B49" s="55"/>
      <c r="C49" s="55"/>
      <c r="D49" s="55"/>
      <c r="E49" s="11"/>
      <c r="G49" s="11"/>
    </row>
    <row r="50" spans="1:7" x14ac:dyDescent="0.2">
      <c r="A50" s="55"/>
      <c r="B50" s="55"/>
      <c r="C50" s="55"/>
      <c r="D50" s="55"/>
      <c r="E50" s="11"/>
      <c r="G50" s="11"/>
    </row>
    <row r="51" spans="1:7" x14ac:dyDescent="0.2">
      <c r="A51" s="55"/>
      <c r="B51" s="55"/>
      <c r="C51" s="55"/>
      <c r="D51" s="55"/>
      <c r="E51" s="11"/>
      <c r="G51" s="11"/>
    </row>
    <row r="52" spans="1:7" x14ac:dyDescent="0.2">
      <c r="A52" s="55"/>
      <c r="B52" s="55"/>
      <c r="C52" s="55"/>
      <c r="D52" s="55"/>
      <c r="E52" s="11"/>
      <c r="G52" s="11"/>
    </row>
    <row r="53" spans="1:7" x14ac:dyDescent="0.2">
      <c r="A53" s="55"/>
      <c r="B53" s="55"/>
      <c r="C53" s="55"/>
      <c r="D53" s="55"/>
      <c r="E53" s="11"/>
      <c r="G53" s="11"/>
    </row>
    <row r="54" spans="1:7" x14ac:dyDescent="0.2">
      <c r="A54" s="55"/>
      <c r="B54" s="55"/>
      <c r="C54" s="55"/>
      <c r="D54" s="55"/>
      <c r="E54" s="11"/>
      <c r="G54" s="11"/>
    </row>
    <row r="55" spans="1:7" x14ac:dyDescent="0.2">
      <c r="A55" s="55"/>
      <c r="B55" s="55"/>
      <c r="C55" s="55"/>
      <c r="D55" s="55"/>
      <c r="E55" s="11"/>
      <c r="G55" s="11"/>
    </row>
    <row r="56" spans="1:7" x14ac:dyDescent="0.2">
      <c r="A56" s="71" t="s">
        <v>1127</v>
      </c>
      <c r="B56" s="72"/>
      <c r="C56" s="72"/>
      <c r="D56" s="72"/>
      <c r="E56" s="72"/>
      <c r="F56" s="72"/>
      <c r="G56" s="72"/>
    </row>
    <row r="57" spans="1:7" x14ac:dyDescent="0.2">
      <c r="A57" s="55"/>
      <c r="B57" s="55"/>
      <c r="C57" s="55"/>
      <c r="D57" s="55"/>
      <c r="E57" s="11"/>
      <c r="G57" s="11"/>
    </row>
    <row r="58" spans="1:7" x14ac:dyDescent="0.2">
      <c r="A58" s="53" t="s">
        <v>797</v>
      </c>
      <c r="B58" s="55"/>
      <c r="C58" s="55"/>
      <c r="D58" s="55"/>
      <c r="E58" s="11"/>
      <c r="G58" s="11"/>
    </row>
    <row r="59" spans="1:7" x14ac:dyDescent="0.2">
      <c r="A59" s="55"/>
      <c r="B59" s="55"/>
      <c r="C59" s="55"/>
      <c r="D59" s="55"/>
      <c r="E59" s="11"/>
      <c r="G59" s="11"/>
    </row>
    <row r="60" spans="1:7" x14ac:dyDescent="0.2">
      <c r="A60" s="55"/>
      <c r="B60" s="55"/>
      <c r="C60" s="55"/>
      <c r="D60" s="55"/>
      <c r="E60" s="11"/>
      <c r="G60" s="11"/>
    </row>
    <row r="61" spans="1:7" x14ac:dyDescent="0.2">
      <c r="A61" s="55"/>
      <c r="B61" s="55"/>
      <c r="C61" s="55"/>
      <c r="D61" s="55"/>
      <c r="E61" s="11"/>
      <c r="G61" s="11"/>
    </row>
    <row r="62" spans="1:7" x14ac:dyDescent="0.2">
      <c r="A62" s="55"/>
      <c r="B62" s="55"/>
      <c r="C62" s="55"/>
      <c r="D62" s="55"/>
      <c r="E62" s="11"/>
      <c r="G62" s="11"/>
    </row>
    <row r="63" spans="1:7" x14ac:dyDescent="0.2">
      <c r="A63" s="55"/>
      <c r="B63" s="55"/>
      <c r="C63" s="55"/>
      <c r="D63" s="55"/>
      <c r="E63" s="11"/>
      <c r="G63" s="11"/>
    </row>
    <row r="64" spans="1:7" x14ac:dyDescent="0.2">
      <c r="A64" s="55"/>
      <c r="B64" s="55"/>
      <c r="C64" s="55"/>
      <c r="D64" s="55"/>
      <c r="E64" s="11"/>
      <c r="G64" s="11"/>
    </row>
    <row r="65" spans="1:7" x14ac:dyDescent="0.2">
      <c r="A65" s="55"/>
      <c r="B65" s="55"/>
      <c r="C65" s="55"/>
      <c r="D65" s="55"/>
      <c r="E65" s="11"/>
      <c r="G65" s="11"/>
    </row>
    <row r="66" spans="1:7" x14ac:dyDescent="0.2">
      <c r="A66" s="55"/>
      <c r="B66" s="55"/>
      <c r="C66" s="55"/>
      <c r="D66" s="55"/>
      <c r="E66" s="11"/>
      <c r="G66" s="11"/>
    </row>
    <row r="67" spans="1:7" x14ac:dyDescent="0.2">
      <c r="A67" s="55"/>
      <c r="B67" s="55"/>
      <c r="C67" s="55"/>
      <c r="D67" s="55"/>
      <c r="E67" s="11"/>
      <c r="G67" s="11"/>
    </row>
    <row r="68" spans="1:7" x14ac:dyDescent="0.2">
      <c r="A68" s="55"/>
      <c r="B68" s="55"/>
      <c r="C68" s="55"/>
      <c r="D68" s="55"/>
      <c r="E68" s="11"/>
      <c r="G68" s="11"/>
    </row>
    <row r="69" spans="1:7" x14ac:dyDescent="0.2">
      <c r="A69" s="55"/>
      <c r="B69" s="55"/>
      <c r="C69" s="55"/>
      <c r="D69" s="55"/>
      <c r="E69" s="11"/>
      <c r="G69" s="11"/>
    </row>
    <row r="70" spans="1:7" x14ac:dyDescent="0.2">
      <c r="A70" s="55"/>
      <c r="B70" s="55"/>
      <c r="C70" s="55"/>
      <c r="D70" s="55"/>
      <c r="E70" s="11"/>
      <c r="G70" s="11"/>
    </row>
    <row r="71" spans="1:7" x14ac:dyDescent="0.2">
      <c r="A71" s="55"/>
      <c r="B71" s="55"/>
      <c r="C71" s="55"/>
      <c r="D71" s="55"/>
      <c r="E71" s="11"/>
      <c r="G71" s="11"/>
    </row>
    <row r="72" spans="1:7" x14ac:dyDescent="0.2">
      <c r="A72" s="55"/>
    </row>
    <row r="73" spans="1:7" x14ac:dyDescent="0.2">
      <c r="A73" s="55"/>
    </row>
    <row r="74" spans="1:7" x14ac:dyDescent="0.2">
      <c r="A74" s="54"/>
    </row>
    <row r="75" spans="1:7" x14ac:dyDescent="0.2">
      <c r="A75" s="54"/>
    </row>
  </sheetData>
  <mergeCells count="4">
    <mergeCell ref="A1:G1"/>
    <mergeCell ref="A30:B30"/>
    <mergeCell ref="A31:B31"/>
    <mergeCell ref="A32:B32"/>
  </mergeCells>
  <conditionalFormatting sqref="F2:F3">
    <cfRule type="cellIs" dxfId="68" priority="3" stopIfTrue="1" operator="between">
      <formula>0.009</formula>
      <formula>-0.009</formula>
    </cfRule>
  </conditionalFormatting>
  <conditionalFormatting sqref="F5:F55">
    <cfRule type="cellIs" dxfId="67" priority="2" stopIfTrue="1" operator="between">
      <formula>0.009</formula>
      <formula>-0.009</formula>
    </cfRule>
  </conditionalFormatting>
  <conditionalFormatting sqref="F57:F65536">
    <cfRule type="cellIs" dxfId="66" priority="1" stopIfTrue="1" operator="between">
      <formula>0.009</formula>
      <formula>-0.009</formula>
    </cfRule>
  </conditionalFormatting>
  <hyperlinks>
    <hyperlink ref="A41"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40"/>
  <sheetViews>
    <sheetView workbookViewId="0">
      <selection sqref="A1:G1"/>
    </sheetView>
  </sheetViews>
  <sheetFormatPr defaultColWidth="9.140625" defaultRowHeight="11.25" x14ac:dyDescent="0.2"/>
  <cols>
    <col min="1" max="1" width="38.5703125" style="7" bestFit="1" customWidth="1"/>
    <col min="2" max="2" width="52.5703125" style="7" bestFit="1" customWidth="1"/>
    <col min="3" max="3" width="25.5703125" style="7" bestFit="1" customWidth="1"/>
    <col min="4" max="4" width="15.42578125" style="7" bestFit="1" customWidth="1"/>
    <col min="5" max="5" width="23.140625" style="10" customWidth="1"/>
    <col min="6" max="6" width="13.5703125" style="11" bestFit="1" customWidth="1"/>
    <col min="7" max="7" width="6" style="10" customWidth="1"/>
    <col min="8" max="16384" width="9.140625" style="7"/>
  </cols>
  <sheetData>
    <row r="1" spans="1:7" s="1" customFormat="1" ht="15" x14ac:dyDescent="0.2">
      <c r="A1" s="88" t="s">
        <v>1128</v>
      </c>
      <c r="B1" s="89"/>
      <c r="C1" s="89"/>
      <c r="D1" s="89"/>
      <c r="E1" s="89"/>
      <c r="F1" s="89"/>
      <c r="G1" s="89"/>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74</v>
      </c>
      <c r="B5" s="17"/>
      <c r="C5" s="17"/>
      <c r="D5" s="17"/>
      <c r="E5" s="18"/>
      <c r="F5" s="19"/>
      <c r="G5" s="18"/>
    </row>
    <row r="6" spans="1:7" x14ac:dyDescent="0.2">
      <c r="A6" s="20" t="s">
        <v>61</v>
      </c>
      <c r="B6" s="21"/>
      <c r="C6" s="21"/>
      <c r="D6" s="21"/>
      <c r="E6" s="22"/>
      <c r="F6" s="23"/>
      <c r="G6" s="22"/>
    </row>
    <row r="7" spans="1:7" x14ac:dyDescent="0.2">
      <c r="A7" s="21" t="s">
        <v>76</v>
      </c>
      <c r="B7" s="21" t="s">
        <v>75</v>
      </c>
      <c r="C7" s="21" t="s">
        <v>77</v>
      </c>
      <c r="D7" s="24">
        <v>138000</v>
      </c>
      <c r="E7" s="22">
        <v>1452.0360000000001</v>
      </c>
      <c r="F7" s="23">
        <v>2.9233773580252902</v>
      </c>
      <c r="G7" s="22"/>
    </row>
    <row r="8" spans="1:7" x14ac:dyDescent="0.2">
      <c r="A8" s="21" t="s">
        <v>79</v>
      </c>
      <c r="B8" s="21" t="s">
        <v>78</v>
      </c>
      <c r="C8" s="21" t="s">
        <v>77</v>
      </c>
      <c r="D8" s="24">
        <v>93000</v>
      </c>
      <c r="E8" s="22">
        <v>1305.162</v>
      </c>
      <c r="F8" s="23">
        <v>2.62767661363424</v>
      </c>
      <c r="G8" s="22"/>
    </row>
    <row r="9" spans="1:7" x14ac:dyDescent="0.2">
      <c r="A9" s="21" t="s">
        <v>81</v>
      </c>
      <c r="B9" s="21" t="s">
        <v>80</v>
      </c>
      <c r="C9" s="21" t="s">
        <v>82</v>
      </c>
      <c r="D9" s="24">
        <v>62000</v>
      </c>
      <c r="E9" s="22">
        <v>1037.818</v>
      </c>
      <c r="F9" s="23">
        <v>2.08943417584074</v>
      </c>
      <c r="G9" s="22"/>
    </row>
    <row r="10" spans="1:7" x14ac:dyDescent="0.2">
      <c r="A10" s="21" t="s">
        <v>84</v>
      </c>
      <c r="B10" s="21" t="s">
        <v>83</v>
      </c>
      <c r="C10" s="21" t="s">
        <v>85</v>
      </c>
      <c r="D10" s="24">
        <v>29500</v>
      </c>
      <c r="E10" s="22">
        <v>1025.87725</v>
      </c>
      <c r="F10" s="23">
        <v>2.0653939191337201</v>
      </c>
      <c r="G10" s="22"/>
    </row>
    <row r="11" spans="1:7" x14ac:dyDescent="0.2">
      <c r="A11" s="21" t="s">
        <v>87</v>
      </c>
      <c r="B11" s="21" t="s">
        <v>86</v>
      </c>
      <c r="C11" s="21" t="s">
        <v>88</v>
      </c>
      <c r="D11" s="24">
        <v>45000</v>
      </c>
      <c r="E11" s="22">
        <v>710.07749999999999</v>
      </c>
      <c r="F11" s="23">
        <v>1.4295957441435401</v>
      </c>
      <c r="G11" s="22"/>
    </row>
    <row r="12" spans="1:7" x14ac:dyDescent="0.2">
      <c r="A12" s="21" t="s">
        <v>90</v>
      </c>
      <c r="B12" s="21" t="s">
        <v>89</v>
      </c>
      <c r="C12" s="21" t="s">
        <v>91</v>
      </c>
      <c r="D12" s="24">
        <v>24300</v>
      </c>
      <c r="E12" s="22">
        <v>709.94880000000001</v>
      </c>
      <c r="F12" s="23">
        <v>1.4293366330292301</v>
      </c>
      <c r="G12" s="22"/>
    </row>
    <row r="13" spans="1:7" x14ac:dyDescent="0.2">
      <c r="A13" s="21" t="s">
        <v>93</v>
      </c>
      <c r="B13" s="21" t="s">
        <v>92</v>
      </c>
      <c r="C13" s="21" t="s">
        <v>94</v>
      </c>
      <c r="D13" s="24">
        <v>74000</v>
      </c>
      <c r="E13" s="22">
        <v>703.14800000000002</v>
      </c>
      <c r="F13" s="23">
        <v>1.4156446138668499</v>
      </c>
      <c r="G13" s="22"/>
    </row>
    <row r="14" spans="1:7" x14ac:dyDescent="0.2">
      <c r="A14" s="21" t="s">
        <v>96</v>
      </c>
      <c r="B14" s="21" t="s">
        <v>95</v>
      </c>
      <c r="C14" s="21" t="s">
        <v>77</v>
      </c>
      <c r="D14" s="24">
        <v>65000</v>
      </c>
      <c r="E14" s="22">
        <v>698.81500000000005</v>
      </c>
      <c r="F14" s="23">
        <v>1.4069210050222201</v>
      </c>
      <c r="G14" s="22"/>
    </row>
    <row r="15" spans="1:7" x14ac:dyDescent="0.2">
      <c r="A15" s="21" t="s">
        <v>98</v>
      </c>
      <c r="B15" s="21" t="s">
        <v>97</v>
      </c>
      <c r="C15" s="21" t="s">
        <v>82</v>
      </c>
      <c r="D15" s="24">
        <v>41000</v>
      </c>
      <c r="E15" s="22">
        <v>682.17849999999999</v>
      </c>
      <c r="F15" s="23">
        <v>1.37342681657456</v>
      </c>
      <c r="G15" s="22"/>
    </row>
    <row r="16" spans="1:7" x14ac:dyDescent="0.2">
      <c r="A16" s="21" t="s">
        <v>100</v>
      </c>
      <c r="B16" s="21" t="s">
        <v>99</v>
      </c>
      <c r="C16" s="21" t="s">
        <v>77</v>
      </c>
      <c r="D16" s="24">
        <v>85000</v>
      </c>
      <c r="E16" s="22">
        <v>635.88499999999999</v>
      </c>
      <c r="F16" s="23">
        <v>1.2802243272948599</v>
      </c>
      <c r="G16" s="22"/>
    </row>
    <row r="17" spans="1:7" x14ac:dyDescent="0.2">
      <c r="A17" s="21" t="s">
        <v>102</v>
      </c>
      <c r="B17" s="21" t="s">
        <v>101</v>
      </c>
      <c r="C17" s="21" t="s">
        <v>103</v>
      </c>
      <c r="D17" s="24">
        <v>65500</v>
      </c>
      <c r="E17" s="22">
        <v>598.2115</v>
      </c>
      <c r="F17" s="23">
        <v>1.2043764441173299</v>
      </c>
      <c r="G17" s="22"/>
    </row>
    <row r="18" spans="1:7" x14ac:dyDescent="0.2">
      <c r="A18" s="21" t="s">
        <v>105</v>
      </c>
      <c r="B18" s="21" t="s">
        <v>104</v>
      </c>
      <c r="C18" s="21" t="s">
        <v>106</v>
      </c>
      <c r="D18" s="24">
        <v>50000</v>
      </c>
      <c r="E18" s="22">
        <v>561.67499999999995</v>
      </c>
      <c r="F18" s="23">
        <v>1.1308176777771699</v>
      </c>
      <c r="G18" s="22"/>
    </row>
    <row r="19" spans="1:7" x14ac:dyDescent="0.2">
      <c r="A19" s="21" t="s">
        <v>108</v>
      </c>
      <c r="B19" s="21" t="s">
        <v>107</v>
      </c>
      <c r="C19" s="21" t="s">
        <v>109</v>
      </c>
      <c r="D19" s="24">
        <v>320000</v>
      </c>
      <c r="E19" s="22">
        <v>529.44000000000005</v>
      </c>
      <c r="F19" s="23">
        <v>1.0659191014774501</v>
      </c>
      <c r="G19" s="22"/>
    </row>
    <row r="20" spans="1:7" x14ac:dyDescent="0.2">
      <c r="A20" s="21" t="s">
        <v>111</v>
      </c>
      <c r="B20" s="21" t="s">
        <v>110</v>
      </c>
      <c r="C20" s="21" t="s">
        <v>112</v>
      </c>
      <c r="D20" s="24">
        <v>150000</v>
      </c>
      <c r="E20" s="22">
        <v>503.4</v>
      </c>
      <c r="F20" s="23">
        <v>1.0134928900040601</v>
      </c>
      <c r="G20" s="22"/>
    </row>
    <row r="21" spans="1:7" x14ac:dyDescent="0.2">
      <c r="A21" s="21" t="s">
        <v>114</v>
      </c>
      <c r="B21" s="21" t="s">
        <v>113</v>
      </c>
      <c r="C21" s="21" t="s">
        <v>115</v>
      </c>
      <c r="D21" s="24">
        <v>240000</v>
      </c>
      <c r="E21" s="22">
        <v>492.24</v>
      </c>
      <c r="F21" s="23">
        <v>0.99102451365831801</v>
      </c>
      <c r="G21" s="22"/>
    </row>
    <row r="22" spans="1:7" x14ac:dyDescent="0.2">
      <c r="A22" s="21" t="s">
        <v>117</v>
      </c>
      <c r="B22" s="21" t="s">
        <v>116</v>
      </c>
      <c r="C22" s="21" t="s">
        <v>77</v>
      </c>
      <c r="D22" s="24">
        <v>31000</v>
      </c>
      <c r="E22" s="22">
        <v>457.21899999999999</v>
      </c>
      <c r="F22" s="23">
        <v>0.92051689645364598</v>
      </c>
      <c r="G22" s="22"/>
    </row>
    <row r="23" spans="1:7" x14ac:dyDescent="0.2">
      <c r="A23" s="21" t="s">
        <v>119</v>
      </c>
      <c r="B23" s="21" t="s">
        <v>118</v>
      </c>
      <c r="C23" s="21" t="s">
        <v>120</v>
      </c>
      <c r="D23" s="24">
        <v>240000</v>
      </c>
      <c r="E23" s="22">
        <v>437.4</v>
      </c>
      <c r="F23" s="23">
        <v>0.88061539548624301</v>
      </c>
      <c r="G23" s="22"/>
    </row>
    <row r="24" spans="1:7" x14ac:dyDescent="0.2">
      <c r="A24" s="21" t="s">
        <v>122</v>
      </c>
      <c r="B24" s="21" t="s">
        <v>121</v>
      </c>
      <c r="C24" s="21" t="s">
        <v>123</v>
      </c>
      <c r="D24" s="24">
        <v>36000</v>
      </c>
      <c r="E24" s="22">
        <v>419.70600000000002</v>
      </c>
      <c r="F24" s="23">
        <v>0.84499214718324001</v>
      </c>
      <c r="G24" s="22"/>
    </row>
    <row r="25" spans="1:7" x14ac:dyDescent="0.2">
      <c r="A25" s="21" t="s">
        <v>125</v>
      </c>
      <c r="B25" s="21" t="s">
        <v>124</v>
      </c>
      <c r="C25" s="21" t="s">
        <v>126</v>
      </c>
      <c r="D25" s="24">
        <v>26300</v>
      </c>
      <c r="E25" s="22">
        <v>395.06545</v>
      </c>
      <c r="F25" s="23">
        <v>0.79538344191746801</v>
      </c>
      <c r="G25" s="22"/>
    </row>
    <row r="26" spans="1:7" x14ac:dyDescent="0.2">
      <c r="A26" s="21" t="s">
        <v>128</v>
      </c>
      <c r="B26" s="21" t="s">
        <v>127</v>
      </c>
      <c r="C26" s="21" t="s">
        <v>129</v>
      </c>
      <c r="D26" s="24">
        <v>266000</v>
      </c>
      <c r="E26" s="22">
        <v>374.661</v>
      </c>
      <c r="F26" s="23">
        <v>0.75430325717483204</v>
      </c>
      <c r="G26" s="22"/>
    </row>
    <row r="27" spans="1:7" x14ac:dyDescent="0.2">
      <c r="A27" s="21" t="s">
        <v>131</v>
      </c>
      <c r="B27" s="21" t="s">
        <v>130</v>
      </c>
      <c r="C27" s="21" t="s">
        <v>132</v>
      </c>
      <c r="D27" s="24">
        <v>140000</v>
      </c>
      <c r="E27" s="22">
        <v>370.44</v>
      </c>
      <c r="F27" s="23">
        <v>0.74580513741180599</v>
      </c>
      <c r="G27" s="22"/>
    </row>
    <row r="28" spans="1:7" x14ac:dyDescent="0.2">
      <c r="A28" s="21" t="s">
        <v>134</v>
      </c>
      <c r="B28" s="21" t="s">
        <v>133</v>
      </c>
      <c r="C28" s="21" t="s">
        <v>135</v>
      </c>
      <c r="D28" s="24">
        <v>70000</v>
      </c>
      <c r="E28" s="22">
        <v>365.82</v>
      </c>
      <c r="F28" s="23">
        <v>0.73650371279555904</v>
      </c>
      <c r="G28" s="22"/>
    </row>
    <row r="29" spans="1:7" x14ac:dyDescent="0.2">
      <c r="A29" s="21" t="s">
        <v>137</v>
      </c>
      <c r="B29" s="21" t="s">
        <v>136</v>
      </c>
      <c r="C29" s="21" t="s">
        <v>138</v>
      </c>
      <c r="D29" s="24">
        <v>36000</v>
      </c>
      <c r="E29" s="22">
        <v>351.86399999999998</v>
      </c>
      <c r="F29" s="23">
        <v>0.70840616259115596</v>
      </c>
      <c r="G29" s="22"/>
    </row>
    <row r="30" spans="1:7" x14ac:dyDescent="0.2">
      <c r="A30" s="21" t="s">
        <v>140</v>
      </c>
      <c r="B30" s="21" t="s">
        <v>139</v>
      </c>
      <c r="C30" s="21" t="s">
        <v>141</v>
      </c>
      <c r="D30" s="24">
        <v>25900</v>
      </c>
      <c r="E30" s="22">
        <v>302.35660000000001</v>
      </c>
      <c r="F30" s="23">
        <v>0.60873314331704598</v>
      </c>
      <c r="G30" s="22"/>
    </row>
    <row r="31" spans="1:7" x14ac:dyDescent="0.2">
      <c r="A31" s="21" t="s">
        <v>143</v>
      </c>
      <c r="B31" s="21" t="s">
        <v>142</v>
      </c>
      <c r="C31" s="21" t="s">
        <v>94</v>
      </c>
      <c r="D31" s="24">
        <v>2600</v>
      </c>
      <c r="E31" s="22">
        <v>293.49709999999999</v>
      </c>
      <c r="F31" s="23">
        <v>0.59089635297340104</v>
      </c>
      <c r="G31" s="22"/>
    </row>
    <row r="32" spans="1:7" x14ac:dyDescent="0.2">
      <c r="A32" s="21" t="s">
        <v>145</v>
      </c>
      <c r="B32" s="21" t="s">
        <v>144</v>
      </c>
      <c r="C32" s="21" t="s">
        <v>82</v>
      </c>
      <c r="D32" s="24">
        <v>23000</v>
      </c>
      <c r="E32" s="22">
        <v>292.9855</v>
      </c>
      <c r="F32" s="23">
        <v>0.58986635106134999</v>
      </c>
      <c r="G32" s="22"/>
    </row>
    <row r="33" spans="1:7" x14ac:dyDescent="0.2">
      <c r="A33" s="21" t="s">
        <v>147</v>
      </c>
      <c r="B33" s="21" t="s">
        <v>146</v>
      </c>
      <c r="C33" s="21" t="s">
        <v>148</v>
      </c>
      <c r="D33" s="24">
        <v>100000</v>
      </c>
      <c r="E33" s="22">
        <v>291</v>
      </c>
      <c r="F33" s="23">
        <v>0.58586895310127296</v>
      </c>
      <c r="G33" s="22"/>
    </row>
    <row r="34" spans="1:7" x14ac:dyDescent="0.2">
      <c r="A34" s="21" t="s">
        <v>150</v>
      </c>
      <c r="B34" s="21" t="s">
        <v>149</v>
      </c>
      <c r="C34" s="21" t="s">
        <v>151</v>
      </c>
      <c r="D34" s="24">
        <v>50388</v>
      </c>
      <c r="E34" s="22">
        <v>268.391682</v>
      </c>
      <c r="F34" s="23">
        <v>0.540351731114879</v>
      </c>
      <c r="G34" s="22"/>
    </row>
    <row r="35" spans="1:7" x14ac:dyDescent="0.2">
      <c r="A35" s="21" t="s">
        <v>153</v>
      </c>
      <c r="B35" s="21" t="s">
        <v>152</v>
      </c>
      <c r="C35" s="21" t="s">
        <v>154</v>
      </c>
      <c r="D35" s="24">
        <v>24000</v>
      </c>
      <c r="E35" s="22">
        <v>268.35599999999999</v>
      </c>
      <c r="F35" s="23">
        <v>0.540279892709434</v>
      </c>
      <c r="G35" s="22"/>
    </row>
    <row r="36" spans="1:7" x14ac:dyDescent="0.2">
      <c r="A36" s="21" t="s">
        <v>156</v>
      </c>
      <c r="B36" s="21" t="s">
        <v>155</v>
      </c>
      <c r="C36" s="21" t="s">
        <v>115</v>
      </c>
      <c r="D36" s="24">
        <v>8000</v>
      </c>
      <c r="E36" s="22">
        <v>246.72399999999999</v>
      </c>
      <c r="F36" s="23">
        <v>0.49672828723353402</v>
      </c>
      <c r="G36" s="22"/>
    </row>
    <row r="37" spans="1:7" x14ac:dyDescent="0.2">
      <c r="A37" s="21" t="s">
        <v>158</v>
      </c>
      <c r="B37" s="21" t="s">
        <v>157</v>
      </c>
      <c r="C37" s="21" t="s">
        <v>126</v>
      </c>
      <c r="D37" s="24">
        <v>50000</v>
      </c>
      <c r="E37" s="22">
        <v>231.95</v>
      </c>
      <c r="F37" s="23">
        <v>0.46698386141525899</v>
      </c>
      <c r="G37" s="22"/>
    </row>
    <row r="38" spans="1:7" x14ac:dyDescent="0.2">
      <c r="A38" s="21" t="s">
        <v>160</v>
      </c>
      <c r="B38" s="21" t="s">
        <v>159</v>
      </c>
      <c r="C38" s="21" t="s">
        <v>88</v>
      </c>
      <c r="D38" s="24">
        <v>4500</v>
      </c>
      <c r="E38" s="22">
        <v>230.73075</v>
      </c>
      <c r="F38" s="23">
        <v>0.464529151033579</v>
      </c>
      <c r="G38" s="22"/>
    </row>
    <row r="39" spans="1:7" x14ac:dyDescent="0.2">
      <c r="A39" s="21" t="s">
        <v>162</v>
      </c>
      <c r="B39" s="21" t="s">
        <v>161</v>
      </c>
      <c r="C39" s="21" t="s">
        <v>163</v>
      </c>
      <c r="D39" s="24">
        <v>32000</v>
      </c>
      <c r="E39" s="22">
        <v>230.28800000000001</v>
      </c>
      <c r="F39" s="23">
        <v>0.46363776450785499</v>
      </c>
      <c r="G39" s="22"/>
    </row>
    <row r="40" spans="1:7" x14ac:dyDescent="0.2">
      <c r="A40" s="21" t="s">
        <v>165</v>
      </c>
      <c r="B40" s="21" t="s">
        <v>164</v>
      </c>
      <c r="C40" s="21" t="s">
        <v>166</v>
      </c>
      <c r="D40" s="24">
        <v>63700</v>
      </c>
      <c r="E40" s="22">
        <v>211.13364999999999</v>
      </c>
      <c r="F40" s="23">
        <v>0.42507440030910798</v>
      </c>
      <c r="G40" s="22"/>
    </row>
    <row r="41" spans="1:7" x14ac:dyDescent="0.2">
      <c r="A41" s="21" t="s">
        <v>168</v>
      </c>
      <c r="B41" s="21" t="s">
        <v>167</v>
      </c>
      <c r="C41" s="21" t="s">
        <v>88</v>
      </c>
      <c r="D41" s="24">
        <v>23000</v>
      </c>
      <c r="E41" s="22">
        <v>203.10149999999999</v>
      </c>
      <c r="F41" s="23">
        <v>0.408903309891059</v>
      </c>
      <c r="G41" s="22"/>
    </row>
    <row r="42" spans="1:7" x14ac:dyDescent="0.2">
      <c r="A42" s="21" t="s">
        <v>170</v>
      </c>
      <c r="B42" s="21" t="s">
        <v>169</v>
      </c>
      <c r="C42" s="21" t="s">
        <v>148</v>
      </c>
      <c r="D42" s="24">
        <v>17700</v>
      </c>
      <c r="E42" s="22">
        <v>196.3107</v>
      </c>
      <c r="F42" s="23">
        <v>0.395231423682399</v>
      </c>
      <c r="G42" s="22"/>
    </row>
    <row r="43" spans="1:7" x14ac:dyDescent="0.2">
      <c r="A43" s="21" t="s">
        <v>172</v>
      </c>
      <c r="B43" s="21" t="s">
        <v>171</v>
      </c>
      <c r="C43" s="21" t="s">
        <v>166</v>
      </c>
      <c r="D43" s="24">
        <v>1900</v>
      </c>
      <c r="E43" s="22">
        <v>187.9556</v>
      </c>
      <c r="F43" s="23">
        <v>0.378410139524129</v>
      </c>
      <c r="G43" s="22"/>
    </row>
    <row r="44" spans="1:7" x14ac:dyDescent="0.2">
      <c r="A44" s="21" t="s">
        <v>174</v>
      </c>
      <c r="B44" s="21" t="s">
        <v>173</v>
      </c>
      <c r="C44" s="21" t="s">
        <v>175</v>
      </c>
      <c r="D44" s="24">
        <v>6200</v>
      </c>
      <c r="E44" s="22">
        <v>186.78120000000001</v>
      </c>
      <c r="F44" s="23">
        <v>0.37604572543986098</v>
      </c>
      <c r="G44" s="22"/>
    </row>
    <row r="45" spans="1:7" x14ac:dyDescent="0.2">
      <c r="A45" s="21" t="s">
        <v>177</v>
      </c>
      <c r="B45" s="21" t="s">
        <v>176</v>
      </c>
      <c r="C45" s="21" t="s">
        <v>126</v>
      </c>
      <c r="D45" s="24">
        <v>88000</v>
      </c>
      <c r="E45" s="22">
        <v>185.46</v>
      </c>
      <c r="F45" s="23">
        <v>0.37338575959505899</v>
      </c>
      <c r="G45" s="22"/>
    </row>
    <row r="46" spans="1:7" x14ac:dyDescent="0.2">
      <c r="A46" s="21" t="s">
        <v>179</v>
      </c>
      <c r="B46" s="21" t="s">
        <v>178</v>
      </c>
      <c r="C46" s="21" t="s">
        <v>180</v>
      </c>
      <c r="D46" s="24">
        <v>11000</v>
      </c>
      <c r="E46" s="22">
        <v>176.209</v>
      </c>
      <c r="F46" s="23">
        <v>0.35476076411347801</v>
      </c>
      <c r="G46" s="22"/>
    </row>
    <row r="47" spans="1:7" x14ac:dyDescent="0.2">
      <c r="A47" s="21" t="s">
        <v>182</v>
      </c>
      <c r="B47" s="21" t="s">
        <v>181</v>
      </c>
      <c r="C47" s="21" t="s">
        <v>126</v>
      </c>
      <c r="D47" s="24">
        <v>18401</v>
      </c>
      <c r="E47" s="22">
        <v>137.786688</v>
      </c>
      <c r="F47" s="23">
        <v>0.27740530120224</v>
      </c>
      <c r="G47" s="22"/>
    </row>
    <row r="48" spans="1:7" x14ac:dyDescent="0.2">
      <c r="A48" s="21" t="s">
        <v>184</v>
      </c>
      <c r="B48" s="21" t="s">
        <v>183</v>
      </c>
      <c r="C48" s="21" t="s">
        <v>185</v>
      </c>
      <c r="D48" s="24">
        <v>26872</v>
      </c>
      <c r="E48" s="22">
        <v>124.162076</v>
      </c>
      <c r="F48" s="23">
        <v>0.24997493292440101</v>
      </c>
      <c r="G48" s="22"/>
    </row>
    <row r="49" spans="1:9" x14ac:dyDescent="0.2">
      <c r="A49" s="21" t="s">
        <v>187</v>
      </c>
      <c r="B49" s="21" t="s">
        <v>186</v>
      </c>
      <c r="C49" s="21" t="s">
        <v>148</v>
      </c>
      <c r="D49" s="24">
        <v>3365</v>
      </c>
      <c r="E49" s="22">
        <v>123.91949</v>
      </c>
      <c r="F49" s="23">
        <v>0.249486535653415</v>
      </c>
      <c r="G49" s="22"/>
    </row>
    <row r="50" spans="1:9" x14ac:dyDescent="0.2">
      <c r="A50" s="21" t="s">
        <v>189</v>
      </c>
      <c r="B50" s="21" t="s">
        <v>188</v>
      </c>
      <c r="C50" s="21" t="s">
        <v>109</v>
      </c>
      <c r="D50" s="24">
        <v>10000</v>
      </c>
      <c r="E50" s="22">
        <v>72.405000000000001</v>
      </c>
      <c r="F50" s="23">
        <v>0.145772651372157</v>
      </c>
      <c r="G50" s="22"/>
    </row>
    <row r="51" spans="1:9" x14ac:dyDescent="0.2">
      <c r="A51" s="20" t="s">
        <v>29</v>
      </c>
      <c r="B51" s="20"/>
      <c r="C51" s="20"/>
      <c r="D51" s="20"/>
      <c r="E51" s="25">
        <f>SUM(E7:E50)</f>
        <v>19279.592535999996</v>
      </c>
      <c r="F51" s="26">
        <f>SUM(F7:F50)</f>
        <v>38.81551441678846</v>
      </c>
      <c r="G51" s="25"/>
      <c r="H51" s="14"/>
      <c r="I51" s="14"/>
    </row>
    <row r="52" spans="1:9" x14ac:dyDescent="0.2">
      <c r="A52" s="21"/>
      <c r="B52" s="21"/>
      <c r="C52" s="21"/>
      <c r="D52" s="21"/>
      <c r="E52" s="22"/>
      <c r="F52" s="23"/>
      <c r="G52" s="22"/>
    </row>
    <row r="53" spans="1:9" x14ac:dyDescent="0.2">
      <c r="A53" s="20" t="s">
        <v>60</v>
      </c>
      <c r="B53" s="21"/>
      <c r="C53" s="21"/>
      <c r="D53" s="21"/>
      <c r="E53" s="22"/>
      <c r="F53" s="23"/>
      <c r="G53" s="22"/>
    </row>
    <row r="54" spans="1:9" x14ac:dyDescent="0.2">
      <c r="A54" s="20" t="s">
        <v>61</v>
      </c>
      <c r="B54" s="21"/>
      <c r="C54" s="21"/>
      <c r="D54" s="21"/>
      <c r="E54" s="22"/>
      <c r="F54" s="23"/>
      <c r="G54" s="22"/>
    </row>
    <row r="55" spans="1:9" x14ac:dyDescent="0.2">
      <c r="A55" s="21" t="s">
        <v>191</v>
      </c>
      <c r="B55" s="21" t="s">
        <v>190</v>
      </c>
      <c r="C55" s="21" t="s">
        <v>62</v>
      </c>
      <c r="D55" s="24">
        <v>250</v>
      </c>
      <c r="E55" s="22">
        <v>2663.4771857999999</v>
      </c>
      <c r="F55" s="23">
        <v>5.36236629021914</v>
      </c>
      <c r="G55" s="22">
        <v>7.92</v>
      </c>
    </row>
    <row r="56" spans="1:9" x14ac:dyDescent="0.2">
      <c r="A56" s="21" t="s">
        <v>193</v>
      </c>
      <c r="B56" s="21" t="s">
        <v>192</v>
      </c>
      <c r="C56" s="21" t="s">
        <v>62</v>
      </c>
      <c r="D56" s="24">
        <v>2500</v>
      </c>
      <c r="E56" s="22">
        <v>2649.9319261999999</v>
      </c>
      <c r="F56" s="23">
        <v>5.3350956817609401</v>
      </c>
      <c r="G56" s="22">
        <v>8.23</v>
      </c>
    </row>
    <row r="57" spans="1:9" x14ac:dyDescent="0.2">
      <c r="A57" s="21" t="s">
        <v>195</v>
      </c>
      <c r="B57" s="21" t="s">
        <v>194</v>
      </c>
      <c r="C57" s="21" t="s">
        <v>62</v>
      </c>
      <c r="D57" s="24">
        <v>2500</v>
      </c>
      <c r="E57" s="22">
        <v>2577.1750000000002</v>
      </c>
      <c r="F57" s="23">
        <v>5.18861449899922</v>
      </c>
      <c r="G57" s="22">
        <v>7.77</v>
      </c>
    </row>
    <row r="58" spans="1:9" x14ac:dyDescent="0.2">
      <c r="A58" s="21" t="s">
        <v>1129</v>
      </c>
      <c r="B58" s="21" t="s">
        <v>1130</v>
      </c>
      <c r="C58" s="21" t="s">
        <v>62</v>
      </c>
      <c r="D58" s="24">
        <v>150</v>
      </c>
      <c r="E58" s="22">
        <v>1602.2754754</v>
      </c>
      <c r="F58" s="23">
        <v>3.2258537984619999</v>
      </c>
      <c r="G58" s="22">
        <v>7.7949000000000002</v>
      </c>
    </row>
    <row r="59" spans="1:9" x14ac:dyDescent="0.2">
      <c r="A59" s="21" t="s">
        <v>1073</v>
      </c>
      <c r="B59" s="21" t="s">
        <v>1074</v>
      </c>
      <c r="C59" s="21" t="s">
        <v>62</v>
      </c>
      <c r="D59" s="24">
        <v>45</v>
      </c>
      <c r="E59" s="22">
        <v>492.14764179999997</v>
      </c>
      <c r="F59" s="23">
        <v>0.99083856932173997</v>
      </c>
      <c r="G59" s="22">
        <v>8.02</v>
      </c>
    </row>
    <row r="60" spans="1:9" x14ac:dyDescent="0.2">
      <c r="A60" s="20" t="s">
        <v>29</v>
      </c>
      <c r="B60" s="20"/>
      <c r="C60" s="20"/>
      <c r="D60" s="20"/>
      <c r="E60" s="25">
        <f>SUM(E54:E59)</f>
        <v>9985.0072292000004</v>
      </c>
      <c r="F60" s="26">
        <f>SUM(F54:F59)</f>
        <v>20.102768838763037</v>
      </c>
      <c r="G60" s="25"/>
      <c r="H60" s="14"/>
      <c r="I60" s="14"/>
    </row>
    <row r="61" spans="1:9" x14ac:dyDescent="0.2">
      <c r="A61" s="21"/>
      <c r="B61" s="21"/>
      <c r="C61" s="21"/>
      <c r="D61" s="21"/>
      <c r="E61" s="22"/>
      <c r="F61" s="23"/>
      <c r="G61" s="22"/>
    </row>
    <row r="62" spans="1:9" x14ac:dyDescent="0.2">
      <c r="A62" s="20" t="s">
        <v>23</v>
      </c>
      <c r="B62" s="21"/>
      <c r="C62" s="21"/>
      <c r="D62" s="21"/>
      <c r="E62" s="22"/>
      <c r="F62" s="23"/>
      <c r="G62" s="22"/>
    </row>
    <row r="63" spans="1:9" x14ac:dyDescent="0.2">
      <c r="A63" s="20" t="s">
        <v>24</v>
      </c>
      <c r="B63" s="21"/>
      <c r="C63" s="21"/>
      <c r="D63" s="21"/>
      <c r="E63" s="22"/>
      <c r="F63" s="23"/>
      <c r="G63" s="22"/>
    </row>
    <row r="64" spans="1:9" x14ac:dyDescent="0.2">
      <c r="A64" s="21" t="s">
        <v>27</v>
      </c>
      <c r="B64" s="21" t="s">
        <v>26</v>
      </c>
      <c r="C64" s="21" t="s">
        <v>25</v>
      </c>
      <c r="D64" s="24">
        <v>500</v>
      </c>
      <c r="E64" s="22">
        <v>2493.3000000000002</v>
      </c>
      <c r="F64" s="23">
        <v>5.01974934971616</v>
      </c>
      <c r="G64" s="22">
        <v>7.0058999999999996</v>
      </c>
    </row>
    <row r="65" spans="1:9" x14ac:dyDescent="0.2">
      <c r="A65" s="21" t="s">
        <v>197</v>
      </c>
      <c r="B65" s="21" t="s">
        <v>196</v>
      </c>
      <c r="C65" s="21" t="s">
        <v>28</v>
      </c>
      <c r="D65" s="24">
        <v>200</v>
      </c>
      <c r="E65" s="22">
        <v>997.495</v>
      </c>
      <c r="F65" s="23">
        <v>2.0082520665764698</v>
      </c>
      <c r="G65" s="22">
        <v>7.0509000000000004</v>
      </c>
    </row>
    <row r="66" spans="1:9" x14ac:dyDescent="0.2">
      <c r="A66" s="20" t="s">
        <v>29</v>
      </c>
      <c r="B66" s="20"/>
      <c r="C66" s="20"/>
      <c r="D66" s="20"/>
      <c r="E66" s="25">
        <f>SUM(E63:E65)</f>
        <v>3490.7950000000001</v>
      </c>
      <c r="F66" s="26">
        <f>SUM(F63:F65)</f>
        <v>7.0280014162926303</v>
      </c>
      <c r="G66" s="25"/>
      <c r="H66" s="14"/>
      <c r="I66" s="14"/>
    </row>
    <row r="67" spans="1:9" x14ac:dyDescent="0.2">
      <c r="A67" s="21"/>
      <c r="B67" s="21"/>
      <c r="C67" s="21"/>
      <c r="D67" s="21"/>
      <c r="E67" s="22"/>
      <c r="F67" s="23"/>
      <c r="G67" s="22"/>
    </row>
    <row r="68" spans="1:9" x14ac:dyDescent="0.2">
      <c r="A68" s="20" t="s">
        <v>30</v>
      </c>
      <c r="B68" s="21"/>
      <c r="C68" s="21"/>
      <c r="D68" s="21"/>
      <c r="E68" s="22"/>
      <c r="F68" s="23"/>
      <c r="G68" s="22"/>
    </row>
    <row r="69" spans="1:9" x14ac:dyDescent="0.2">
      <c r="A69" s="21" t="s">
        <v>32</v>
      </c>
      <c r="B69" s="21" t="s">
        <v>31</v>
      </c>
      <c r="C69" s="21" t="s">
        <v>28</v>
      </c>
      <c r="D69" s="24">
        <v>300</v>
      </c>
      <c r="E69" s="22">
        <v>1494.57</v>
      </c>
      <c r="F69" s="23">
        <v>3.0090108633559098</v>
      </c>
      <c r="G69" s="22">
        <v>7.8006000000000002</v>
      </c>
    </row>
    <row r="70" spans="1:9" x14ac:dyDescent="0.2">
      <c r="A70" s="21" t="s">
        <v>199</v>
      </c>
      <c r="B70" s="21" t="s">
        <v>198</v>
      </c>
      <c r="C70" s="21" t="s">
        <v>28</v>
      </c>
      <c r="D70" s="24">
        <v>200</v>
      </c>
      <c r="E70" s="22">
        <v>995.58199999999999</v>
      </c>
      <c r="F70" s="23">
        <v>2.0044006325308299</v>
      </c>
      <c r="G70" s="22">
        <v>7.7130000000000001</v>
      </c>
    </row>
    <row r="71" spans="1:9" x14ac:dyDescent="0.2">
      <c r="A71" s="20" t="s">
        <v>29</v>
      </c>
      <c r="B71" s="20"/>
      <c r="C71" s="20"/>
      <c r="D71" s="20"/>
      <c r="E71" s="25">
        <f>SUM(E68:E70)</f>
        <v>2490.152</v>
      </c>
      <c r="F71" s="26">
        <f>SUM(F68:F70)</f>
        <v>5.0134114958867393</v>
      </c>
      <c r="G71" s="25"/>
      <c r="H71" s="14"/>
      <c r="I71" s="14"/>
    </row>
    <row r="72" spans="1:9" x14ac:dyDescent="0.2">
      <c r="A72" s="21"/>
      <c r="B72" s="21"/>
      <c r="C72" s="21"/>
      <c r="D72" s="21"/>
      <c r="E72" s="22"/>
      <c r="F72" s="23"/>
      <c r="G72" s="22"/>
    </row>
    <row r="73" spans="1:9" x14ac:dyDescent="0.2">
      <c r="A73" s="20" t="s">
        <v>54</v>
      </c>
      <c r="B73" s="21"/>
      <c r="C73" s="21"/>
      <c r="D73" s="21"/>
      <c r="E73" s="22"/>
      <c r="F73" s="23"/>
      <c r="G73" s="22"/>
    </row>
    <row r="74" spans="1:9" x14ac:dyDescent="0.2">
      <c r="A74" s="21" t="s">
        <v>201</v>
      </c>
      <c r="B74" s="21" t="s">
        <v>200</v>
      </c>
      <c r="C74" s="21" t="s">
        <v>57</v>
      </c>
      <c r="D74" s="24">
        <v>5000000</v>
      </c>
      <c r="E74" s="22">
        <v>4974.4702778000001</v>
      </c>
      <c r="F74" s="23">
        <v>10.0150779858697</v>
      </c>
      <c r="G74" s="22">
        <v>7.1370504999999902</v>
      </c>
    </row>
    <row r="75" spans="1:9" x14ac:dyDescent="0.2">
      <c r="A75" s="21" t="s">
        <v>203</v>
      </c>
      <c r="B75" s="21" t="s">
        <v>202</v>
      </c>
      <c r="C75" s="21" t="s">
        <v>57</v>
      </c>
      <c r="D75" s="24">
        <v>5000000</v>
      </c>
      <c r="E75" s="22">
        <v>4925.7555555999998</v>
      </c>
      <c r="F75" s="23">
        <v>9.9170008611414104</v>
      </c>
      <c r="G75" s="22">
        <v>7.1684794642000096</v>
      </c>
    </row>
    <row r="76" spans="1:9" x14ac:dyDescent="0.2">
      <c r="A76" s="21" t="s">
        <v>205</v>
      </c>
      <c r="B76" s="21" t="s">
        <v>204</v>
      </c>
      <c r="C76" s="21" t="s">
        <v>57</v>
      </c>
      <c r="D76" s="24">
        <v>500000</v>
      </c>
      <c r="E76" s="22">
        <v>493.06261110000003</v>
      </c>
      <c r="F76" s="23">
        <v>0.99268067277847805</v>
      </c>
      <c r="G76" s="22">
        <v>7.1763692050000003</v>
      </c>
    </row>
    <row r="77" spans="1:9" x14ac:dyDescent="0.2">
      <c r="A77" s="20" t="s">
        <v>29</v>
      </c>
      <c r="B77" s="20"/>
      <c r="C77" s="20"/>
      <c r="D77" s="20"/>
      <c r="E77" s="25">
        <f>SUM(E74:E76)</f>
        <v>10393.2884445</v>
      </c>
      <c r="F77" s="26">
        <f>SUM(F74:F76)</f>
        <v>20.924759519789589</v>
      </c>
      <c r="G77" s="25"/>
      <c r="H77" s="14"/>
      <c r="I77" s="14"/>
    </row>
    <row r="78" spans="1:9" x14ac:dyDescent="0.2">
      <c r="A78" s="21"/>
      <c r="B78" s="21"/>
      <c r="C78" s="21"/>
      <c r="D78" s="21"/>
      <c r="E78" s="22"/>
      <c r="F78" s="23"/>
      <c r="G78" s="22"/>
    </row>
    <row r="79" spans="1:9" x14ac:dyDescent="0.2">
      <c r="A79" s="20" t="s">
        <v>35</v>
      </c>
      <c r="B79" s="20"/>
      <c r="C79" s="20"/>
      <c r="D79" s="20"/>
      <c r="E79" s="25">
        <f>E51+E60+E66+E71+E77</f>
        <v>45638.835209700002</v>
      </c>
      <c r="F79" s="26">
        <f>F51+F60+F66+F71+F77</f>
        <v>91.884455687520457</v>
      </c>
      <c r="G79" s="25"/>
      <c r="H79" s="14"/>
      <c r="I79" s="14"/>
    </row>
    <row r="80" spans="1:9" x14ac:dyDescent="0.2">
      <c r="A80" s="20"/>
      <c r="B80" s="20"/>
      <c r="C80" s="20"/>
      <c r="D80" s="20"/>
      <c r="E80" s="25"/>
      <c r="F80" s="26"/>
      <c r="G80" s="25"/>
      <c r="H80" s="14"/>
      <c r="I80" s="14"/>
    </row>
    <row r="81" spans="1:9" x14ac:dyDescent="0.2">
      <c r="A81" s="20" t="s">
        <v>37</v>
      </c>
      <c r="B81" s="20"/>
      <c r="C81" s="20"/>
      <c r="D81" s="20"/>
      <c r="E81" s="25">
        <f>E83-(E51+E60+E66+E71+E77)</f>
        <v>4030.975497899999</v>
      </c>
      <c r="F81" s="26">
        <f>F83-(F51+F60+F66+F71+F77)</f>
        <v>8.1155443124795426</v>
      </c>
      <c r="G81" s="25"/>
      <c r="H81" s="14"/>
      <c r="I81" s="14"/>
    </row>
    <row r="82" spans="1:9" x14ac:dyDescent="0.2">
      <c r="A82" s="20"/>
      <c r="B82" s="20"/>
      <c r="C82" s="20"/>
      <c r="D82" s="20"/>
      <c r="E82" s="25"/>
      <c r="F82" s="26"/>
      <c r="G82" s="25"/>
      <c r="H82" s="14"/>
      <c r="I82" s="14"/>
    </row>
    <row r="83" spans="1:9" x14ac:dyDescent="0.2">
      <c r="A83" s="27" t="s">
        <v>36</v>
      </c>
      <c r="B83" s="27"/>
      <c r="C83" s="27"/>
      <c r="D83" s="27"/>
      <c r="E83" s="28">
        <v>49669.810707600001</v>
      </c>
      <c r="F83" s="29">
        <v>100</v>
      </c>
      <c r="G83" s="28"/>
      <c r="H83" s="14"/>
      <c r="I83" s="14"/>
    </row>
    <row r="85" spans="1:9" x14ac:dyDescent="0.2">
      <c r="A85" s="14" t="s">
        <v>38</v>
      </c>
    </row>
    <row r="86" spans="1:9" x14ac:dyDescent="0.2">
      <c r="A86" s="14" t="s">
        <v>39</v>
      </c>
    </row>
    <row r="88" spans="1:9" x14ac:dyDescent="0.2">
      <c r="A88" s="14" t="s">
        <v>40</v>
      </c>
    </row>
    <row r="89" spans="1:9" x14ac:dyDescent="0.2">
      <c r="A89" s="14" t="s">
        <v>41</v>
      </c>
    </row>
    <row r="90" spans="1:9" x14ac:dyDescent="0.2">
      <c r="A90" s="14" t="s">
        <v>42</v>
      </c>
      <c r="B90" s="14"/>
      <c r="C90" s="30" t="s">
        <v>44</v>
      </c>
      <c r="D90" s="14" t="s">
        <v>43</v>
      </c>
    </row>
    <row r="91" spans="1:9" x14ac:dyDescent="0.2">
      <c r="A91" s="7" t="s">
        <v>64</v>
      </c>
      <c r="C91" s="31">
        <v>176.21180000000001</v>
      </c>
      <c r="D91" s="31">
        <v>193.43049999999999</v>
      </c>
    </row>
    <row r="92" spans="1:9" x14ac:dyDescent="0.2">
      <c r="A92" s="7" t="s">
        <v>70</v>
      </c>
      <c r="C92" s="31">
        <v>16.9559</v>
      </c>
      <c r="D92" s="31">
        <v>17.320900000000002</v>
      </c>
    </row>
    <row r="93" spans="1:9" x14ac:dyDescent="0.2">
      <c r="A93" s="7" t="s">
        <v>65</v>
      </c>
      <c r="C93" s="31">
        <v>190.34530000000001</v>
      </c>
      <c r="D93" s="31">
        <v>209.74209999999999</v>
      </c>
    </row>
    <row r="94" spans="1:9" x14ac:dyDescent="0.2">
      <c r="A94" s="7" t="s">
        <v>71</v>
      </c>
      <c r="C94" s="31">
        <v>18.7666</v>
      </c>
      <c r="D94" s="31">
        <v>19.019400000000001</v>
      </c>
    </row>
    <row r="96" spans="1:9" x14ac:dyDescent="0.2">
      <c r="A96" s="14" t="s">
        <v>45</v>
      </c>
    </row>
    <row r="97" spans="1:5" x14ac:dyDescent="0.2">
      <c r="A97" s="90" t="s">
        <v>46</v>
      </c>
      <c r="B97" s="91"/>
      <c r="C97" s="32" t="s">
        <v>47</v>
      </c>
    </row>
    <row r="98" spans="1:5" x14ac:dyDescent="0.2">
      <c r="A98" s="86" t="s">
        <v>70</v>
      </c>
      <c r="B98" s="87"/>
      <c r="C98" s="33">
        <v>1.25</v>
      </c>
    </row>
    <row r="99" spans="1:5" x14ac:dyDescent="0.2">
      <c r="A99" s="86" t="s">
        <v>71</v>
      </c>
      <c r="B99" s="87"/>
      <c r="C99" s="33">
        <v>1.6</v>
      </c>
    </row>
    <row r="100" spans="1:5" x14ac:dyDescent="0.2">
      <c r="A100" s="7" t="s">
        <v>48</v>
      </c>
    </row>
    <row r="101" spans="1:5" x14ac:dyDescent="0.2">
      <c r="A101" s="7" t="s">
        <v>49</v>
      </c>
    </row>
    <row r="103" spans="1:5" x14ac:dyDescent="0.2">
      <c r="A103" s="14" t="s">
        <v>937</v>
      </c>
      <c r="D103" s="34">
        <v>1.6164609672852699</v>
      </c>
      <c r="E103" s="10" t="s">
        <v>50</v>
      </c>
    </row>
    <row r="105" spans="1:5" x14ac:dyDescent="0.2">
      <c r="A105" s="14" t="s">
        <v>823</v>
      </c>
      <c r="D105" s="30" t="s">
        <v>51</v>
      </c>
    </row>
    <row r="107" spans="1:5" x14ac:dyDescent="0.2">
      <c r="A107" s="14" t="s">
        <v>938</v>
      </c>
    </row>
    <row r="108" spans="1:5" x14ac:dyDescent="0.2">
      <c r="A108" s="53"/>
    </row>
    <row r="109" spans="1:5" x14ac:dyDescent="0.2">
      <c r="A109" s="53" t="s">
        <v>796</v>
      </c>
    </row>
    <row r="110" spans="1:5" x14ac:dyDescent="0.2">
      <c r="A110" s="54"/>
    </row>
    <row r="111" spans="1:5" x14ac:dyDescent="0.2">
      <c r="A111" s="55"/>
    </row>
    <row r="112" spans="1:5"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3" t="s">
        <v>1131</v>
      </c>
    </row>
    <row r="124" spans="1:1" x14ac:dyDescent="0.2">
      <c r="A124" s="55"/>
    </row>
    <row r="125" spans="1:1" x14ac:dyDescent="0.2">
      <c r="A125" s="53" t="s">
        <v>797</v>
      </c>
    </row>
    <row r="126" spans="1:1" x14ac:dyDescent="0.2">
      <c r="A126" s="55"/>
    </row>
    <row r="127" spans="1:1" x14ac:dyDescent="0.2">
      <c r="A127" s="55"/>
    </row>
    <row r="128" spans="1:1" x14ac:dyDescent="0.2">
      <c r="A128" s="55"/>
    </row>
    <row r="129" spans="1:1" x14ac:dyDescent="0.2">
      <c r="A129" s="55"/>
    </row>
    <row r="130" spans="1:1" x14ac:dyDescent="0.2">
      <c r="A130" s="55"/>
    </row>
    <row r="131" spans="1:1" x14ac:dyDescent="0.2">
      <c r="A131" s="55"/>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4"/>
    </row>
  </sheetData>
  <mergeCells count="4">
    <mergeCell ref="A1:G1"/>
    <mergeCell ref="A97:B97"/>
    <mergeCell ref="A98:B98"/>
    <mergeCell ref="A99:B99"/>
  </mergeCells>
  <conditionalFormatting sqref="F2:F3">
    <cfRule type="cellIs" dxfId="65" priority="2" stopIfTrue="1" operator="between">
      <formula>0.009</formula>
      <formula>-0.009</formula>
    </cfRule>
  </conditionalFormatting>
  <conditionalFormatting sqref="F5:F65536">
    <cfRule type="cellIs" dxfId="64" priority="1" stopIfTrue="1" operator="between">
      <formula>0.009</formula>
      <formula>-0.009</formula>
    </cfRule>
  </conditionalFormatting>
  <hyperlinks>
    <hyperlink ref="A108"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54"/>
  <sheetViews>
    <sheetView workbookViewId="0">
      <selection sqref="A1:G1"/>
    </sheetView>
  </sheetViews>
  <sheetFormatPr defaultColWidth="9.140625" defaultRowHeight="11.25" x14ac:dyDescent="0.2"/>
  <cols>
    <col min="1" max="1" width="38.5703125" style="7" bestFit="1" customWidth="1"/>
    <col min="2" max="2" width="52.5703125" style="7" bestFit="1" customWidth="1"/>
    <col min="3" max="3" width="25.5703125" style="7" bestFit="1" customWidth="1"/>
    <col min="4" max="4" width="15.42578125" style="7" bestFit="1" customWidth="1"/>
    <col min="5" max="5" width="23.140625" style="10" customWidth="1"/>
    <col min="6" max="6" width="13.5703125" style="11" bestFit="1" customWidth="1"/>
    <col min="7" max="7" width="6" style="10" customWidth="1"/>
    <col min="8" max="16384" width="9.140625" style="7"/>
  </cols>
  <sheetData>
    <row r="1" spans="1:7" s="1" customFormat="1" ht="15" x14ac:dyDescent="0.2">
      <c r="A1" s="88" t="s">
        <v>1132</v>
      </c>
      <c r="B1" s="89"/>
      <c r="C1" s="89"/>
      <c r="D1" s="89"/>
      <c r="E1" s="89"/>
      <c r="F1" s="89"/>
      <c r="G1" s="89"/>
    </row>
    <row r="2" spans="1:7" s="1" customFormat="1" ht="12" x14ac:dyDescent="0.2">
      <c r="A2" s="35"/>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74</v>
      </c>
      <c r="B5" s="17"/>
      <c r="C5" s="17"/>
      <c r="D5" s="17"/>
      <c r="E5" s="18"/>
      <c r="F5" s="19"/>
      <c r="G5" s="18"/>
    </row>
    <row r="6" spans="1:7" x14ac:dyDescent="0.2">
      <c r="A6" s="20" t="s">
        <v>61</v>
      </c>
      <c r="B6" s="21"/>
      <c r="C6" s="21"/>
      <c r="D6" s="21"/>
      <c r="E6" s="22"/>
      <c r="F6" s="23"/>
      <c r="G6" s="22"/>
    </row>
    <row r="7" spans="1:7" x14ac:dyDescent="0.2">
      <c r="A7" s="21" t="s">
        <v>76</v>
      </c>
      <c r="B7" s="21" t="s">
        <v>75</v>
      </c>
      <c r="C7" s="21" t="s">
        <v>77</v>
      </c>
      <c r="D7" s="24">
        <v>39000</v>
      </c>
      <c r="E7" s="22">
        <v>410.358</v>
      </c>
      <c r="F7" s="23">
        <v>1.7772834842796199</v>
      </c>
      <c r="G7" s="22"/>
    </row>
    <row r="8" spans="1:7" x14ac:dyDescent="0.2">
      <c r="A8" s="21" t="s">
        <v>79</v>
      </c>
      <c r="B8" s="21" t="s">
        <v>78</v>
      </c>
      <c r="C8" s="21" t="s">
        <v>77</v>
      </c>
      <c r="D8" s="24">
        <v>29000</v>
      </c>
      <c r="E8" s="22">
        <v>406.98599999999999</v>
      </c>
      <c r="F8" s="23">
        <v>1.7626791633964101</v>
      </c>
      <c r="G8" s="22"/>
    </row>
    <row r="9" spans="1:7" x14ac:dyDescent="0.2">
      <c r="A9" s="21" t="s">
        <v>84</v>
      </c>
      <c r="B9" s="21" t="s">
        <v>83</v>
      </c>
      <c r="C9" s="21" t="s">
        <v>85</v>
      </c>
      <c r="D9" s="24">
        <v>8900</v>
      </c>
      <c r="E9" s="22">
        <v>309.50195000000002</v>
      </c>
      <c r="F9" s="23">
        <v>1.34047028225924</v>
      </c>
      <c r="G9" s="22"/>
    </row>
    <row r="10" spans="1:7" x14ac:dyDescent="0.2">
      <c r="A10" s="21" t="s">
        <v>81</v>
      </c>
      <c r="B10" s="21" t="s">
        <v>80</v>
      </c>
      <c r="C10" s="21" t="s">
        <v>82</v>
      </c>
      <c r="D10" s="24">
        <v>17000</v>
      </c>
      <c r="E10" s="22">
        <v>284.56299999999999</v>
      </c>
      <c r="F10" s="23">
        <v>1.23245829284932</v>
      </c>
      <c r="G10" s="22"/>
    </row>
    <row r="11" spans="1:7" x14ac:dyDescent="0.2">
      <c r="A11" s="21" t="s">
        <v>90</v>
      </c>
      <c r="B11" s="21" t="s">
        <v>89</v>
      </c>
      <c r="C11" s="21" t="s">
        <v>91</v>
      </c>
      <c r="D11" s="24">
        <v>7700</v>
      </c>
      <c r="E11" s="22">
        <v>224.9632</v>
      </c>
      <c r="F11" s="23">
        <v>0.97432822055544899</v>
      </c>
      <c r="G11" s="22"/>
    </row>
    <row r="12" spans="1:7" x14ac:dyDescent="0.2">
      <c r="A12" s="21" t="s">
        <v>98</v>
      </c>
      <c r="B12" s="21" t="s">
        <v>97</v>
      </c>
      <c r="C12" s="21" t="s">
        <v>82</v>
      </c>
      <c r="D12" s="24">
        <v>12500</v>
      </c>
      <c r="E12" s="22">
        <v>207.98124999999999</v>
      </c>
      <c r="F12" s="23">
        <v>0.90077844385836403</v>
      </c>
      <c r="G12" s="22"/>
    </row>
    <row r="13" spans="1:7" x14ac:dyDescent="0.2">
      <c r="A13" s="21" t="s">
        <v>96</v>
      </c>
      <c r="B13" s="21" t="s">
        <v>95</v>
      </c>
      <c r="C13" s="21" t="s">
        <v>77</v>
      </c>
      <c r="D13" s="24">
        <v>19000</v>
      </c>
      <c r="E13" s="22">
        <v>204.26900000000001</v>
      </c>
      <c r="F13" s="23">
        <v>0.88470048116599098</v>
      </c>
      <c r="G13" s="22"/>
    </row>
    <row r="14" spans="1:7" x14ac:dyDescent="0.2">
      <c r="A14" s="21" t="s">
        <v>100</v>
      </c>
      <c r="B14" s="21" t="s">
        <v>99</v>
      </c>
      <c r="C14" s="21" t="s">
        <v>77</v>
      </c>
      <c r="D14" s="24">
        <v>26000</v>
      </c>
      <c r="E14" s="22">
        <v>194.506</v>
      </c>
      <c r="F14" s="23">
        <v>0.84241638128973195</v>
      </c>
      <c r="G14" s="22"/>
    </row>
    <row r="15" spans="1:7" x14ac:dyDescent="0.2">
      <c r="A15" s="21" t="s">
        <v>108</v>
      </c>
      <c r="B15" s="21" t="s">
        <v>107</v>
      </c>
      <c r="C15" s="21" t="s">
        <v>109</v>
      </c>
      <c r="D15" s="24">
        <v>102200</v>
      </c>
      <c r="E15" s="22">
        <v>169.0899</v>
      </c>
      <c r="F15" s="23">
        <v>0.732337828502168</v>
      </c>
      <c r="G15" s="22"/>
    </row>
    <row r="16" spans="1:7" x14ac:dyDescent="0.2">
      <c r="A16" s="21" t="s">
        <v>102</v>
      </c>
      <c r="B16" s="21" t="s">
        <v>101</v>
      </c>
      <c r="C16" s="21" t="s">
        <v>103</v>
      </c>
      <c r="D16" s="24">
        <v>18500</v>
      </c>
      <c r="E16" s="22">
        <v>168.9605</v>
      </c>
      <c r="F16" s="23">
        <v>0.73177738985380303</v>
      </c>
      <c r="G16" s="22"/>
    </row>
    <row r="17" spans="1:7" x14ac:dyDescent="0.2">
      <c r="A17" s="21" t="s">
        <v>105</v>
      </c>
      <c r="B17" s="21" t="s">
        <v>104</v>
      </c>
      <c r="C17" s="21" t="s">
        <v>106</v>
      </c>
      <c r="D17" s="24">
        <v>15000</v>
      </c>
      <c r="E17" s="22">
        <v>168.5025</v>
      </c>
      <c r="F17" s="23">
        <v>0.72979376619884795</v>
      </c>
      <c r="G17" s="22"/>
    </row>
    <row r="18" spans="1:7" x14ac:dyDescent="0.2">
      <c r="A18" s="21" t="s">
        <v>87</v>
      </c>
      <c r="B18" s="21" t="s">
        <v>86</v>
      </c>
      <c r="C18" s="21" t="s">
        <v>88</v>
      </c>
      <c r="D18" s="24">
        <v>10500</v>
      </c>
      <c r="E18" s="22">
        <v>165.68475000000001</v>
      </c>
      <c r="F18" s="23">
        <v>0.71758993311205799</v>
      </c>
      <c r="G18" s="22"/>
    </row>
    <row r="19" spans="1:7" x14ac:dyDescent="0.2">
      <c r="A19" s="21" t="s">
        <v>114</v>
      </c>
      <c r="B19" s="21" t="s">
        <v>113</v>
      </c>
      <c r="C19" s="21" t="s">
        <v>115</v>
      </c>
      <c r="D19" s="24">
        <v>70000</v>
      </c>
      <c r="E19" s="22">
        <v>143.57</v>
      </c>
      <c r="F19" s="23">
        <v>0.62180971210022695</v>
      </c>
      <c r="G19" s="22"/>
    </row>
    <row r="20" spans="1:7" x14ac:dyDescent="0.2">
      <c r="A20" s="21" t="s">
        <v>117</v>
      </c>
      <c r="B20" s="21" t="s">
        <v>116</v>
      </c>
      <c r="C20" s="21" t="s">
        <v>77</v>
      </c>
      <c r="D20" s="24">
        <v>9500</v>
      </c>
      <c r="E20" s="22">
        <v>140.1155</v>
      </c>
      <c r="F20" s="23">
        <v>0.60684807909576799</v>
      </c>
      <c r="G20" s="22"/>
    </row>
    <row r="21" spans="1:7" x14ac:dyDescent="0.2">
      <c r="A21" s="21" t="s">
        <v>93</v>
      </c>
      <c r="B21" s="21" t="s">
        <v>92</v>
      </c>
      <c r="C21" s="21" t="s">
        <v>94</v>
      </c>
      <c r="D21" s="24">
        <v>14000</v>
      </c>
      <c r="E21" s="22">
        <v>133.02799999999999</v>
      </c>
      <c r="F21" s="23">
        <v>0.57615171958813804</v>
      </c>
      <c r="G21" s="22"/>
    </row>
    <row r="22" spans="1:7" x14ac:dyDescent="0.2">
      <c r="A22" s="21" t="s">
        <v>122</v>
      </c>
      <c r="B22" s="21" t="s">
        <v>121</v>
      </c>
      <c r="C22" s="21" t="s">
        <v>123</v>
      </c>
      <c r="D22" s="24">
        <v>11000</v>
      </c>
      <c r="E22" s="22">
        <v>128.24350000000001</v>
      </c>
      <c r="F22" s="23">
        <v>0.55542978208348204</v>
      </c>
      <c r="G22" s="22"/>
    </row>
    <row r="23" spans="1:7" x14ac:dyDescent="0.2">
      <c r="A23" s="21" t="s">
        <v>119</v>
      </c>
      <c r="B23" s="21" t="s">
        <v>118</v>
      </c>
      <c r="C23" s="21" t="s">
        <v>120</v>
      </c>
      <c r="D23" s="24">
        <v>70000</v>
      </c>
      <c r="E23" s="22">
        <v>127.575</v>
      </c>
      <c r="F23" s="23">
        <v>0.55253447113733001</v>
      </c>
      <c r="G23" s="22"/>
    </row>
    <row r="24" spans="1:7" x14ac:dyDescent="0.2">
      <c r="A24" s="21" t="s">
        <v>125</v>
      </c>
      <c r="B24" s="21" t="s">
        <v>124</v>
      </c>
      <c r="C24" s="21" t="s">
        <v>126</v>
      </c>
      <c r="D24" s="24">
        <v>8000</v>
      </c>
      <c r="E24" s="22">
        <v>120.172</v>
      </c>
      <c r="F24" s="23">
        <v>0.52047166345690998</v>
      </c>
      <c r="G24" s="22"/>
    </row>
    <row r="25" spans="1:7" x14ac:dyDescent="0.2">
      <c r="A25" s="21" t="s">
        <v>134</v>
      </c>
      <c r="B25" s="21" t="s">
        <v>133</v>
      </c>
      <c r="C25" s="21" t="s">
        <v>135</v>
      </c>
      <c r="D25" s="24">
        <v>22000</v>
      </c>
      <c r="E25" s="22">
        <v>114.97199999999999</v>
      </c>
      <c r="F25" s="23">
        <v>0.49795017217794302</v>
      </c>
      <c r="G25" s="22"/>
    </row>
    <row r="26" spans="1:7" x14ac:dyDescent="0.2">
      <c r="A26" s="21" t="s">
        <v>111</v>
      </c>
      <c r="B26" s="21" t="s">
        <v>110</v>
      </c>
      <c r="C26" s="21" t="s">
        <v>112</v>
      </c>
      <c r="D26" s="24">
        <v>34000</v>
      </c>
      <c r="E26" s="22">
        <v>114.104</v>
      </c>
      <c r="F26" s="23">
        <v>0.49419081555676198</v>
      </c>
      <c r="G26" s="22"/>
    </row>
    <row r="27" spans="1:7" x14ac:dyDescent="0.2">
      <c r="A27" s="21" t="s">
        <v>137</v>
      </c>
      <c r="B27" s="21" t="s">
        <v>136</v>
      </c>
      <c r="C27" s="21" t="s">
        <v>138</v>
      </c>
      <c r="D27" s="24">
        <v>11000</v>
      </c>
      <c r="E27" s="22">
        <v>107.514</v>
      </c>
      <c r="F27" s="23">
        <v>0.46564915641668803</v>
      </c>
      <c r="G27" s="22"/>
    </row>
    <row r="28" spans="1:7" x14ac:dyDescent="0.2">
      <c r="A28" s="21" t="s">
        <v>131</v>
      </c>
      <c r="B28" s="21" t="s">
        <v>130</v>
      </c>
      <c r="C28" s="21" t="s">
        <v>132</v>
      </c>
      <c r="D28" s="24">
        <v>40000</v>
      </c>
      <c r="E28" s="22">
        <v>105.84</v>
      </c>
      <c r="F28" s="23">
        <v>0.45839896864726598</v>
      </c>
      <c r="G28" s="22"/>
    </row>
    <row r="29" spans="1:7" x14ac:dyDescent="0.2">
      <c r="A29" s="21" t="s">
        <v>128</v>
      </c>
      <c r="B29" s="21" t="s">
        <v>127</v>
      </c>
      <c r="C29" s="21" t="s">
        <v>129</v>
      </c>
      <c r="D29" s="24">
        <v>75000</v>
      </c>
      <c r="E29" s="22">
        <v>105.6375</v>
      </c>
      <c r="F29" s="23">
        <v>0.45752192980419099</v>
      </c>
      <c r="G29" s="22"/>
    </row>
    <row r="30" spans="1:7" x14ac:dyDescent="0.2">
      <c r="A30" s="21" t="s">
        <v>156</v>
      </c>
      <c r="B30" s="21" t="s">
        <v>155</v>
      </c>
      <c r="C30" s="21" t="s">
        <v>115</v>
      </c>
      <c r="D30" s="24">
        <v>3000</v>
      </c>
      <c r="E30" s="22">
        <v>92.521500000000003</v>
      </c>
      <c r="F30" s="23">
        <v>0.400715799109014</v>
      </c>
      <c r="G30" s="22"/>
    </row>
    <row r="31" spans="1:7" x14ac:dyDescent="0.2">
      <c r="A31" s="21" t="s">
        <v>140</v>
      </c>
      <c r="B31" s="21" t="s">
        <v>139</v>
      </c>
      <c r="C31" s="21" t="s">
        <v>141</v>
      </c>
      <c r="D31" s="24">
        <v>7900</v>
      </c>
      <c r="E31" s="22">
        <v>92.224599999999995</v>
      </c>
      <c r="F31" s="23">
        <v>0.39942990857810601</v>
      </c>
      <c r="G31" s="22"/>
    </row>
    <row r="32" spans="1:7" x14ac:dyDescent="0.2">
      <c r="A32" s="21" t="s">
        <v>147</v>
      </c>
      <c r="B32" s="21" t="s">
        <v>146</v>
      </c>
      <c r="C32" s="21" t="s">
        <v>148</v>
      </c>
      <c r="D32" s="24">
        <v>30000</v>
      </c>
      <c r="E32" s="22">
        <v>87.3</v>
      </c>
      <c r="F32" s="23">
        <v>0.37810119012572202</v>
      </c>
      <c r="G32" s="22"/>
    </row>
    <row r="33" spans="1:7" x14ac:dyDescent="0.2">
      <c r="A33" s="21" t="s">
        <v>150</v>
      </c>
      <c r="B33" s="21" t="s">
        <v>149</v>
      </c>
      <c r="C33" s="21" t="s">
        <v>151</v>
      </c>
      <c r="D33" s="24">
        <v>15611</v>
      </c>
      <c r="E33" s="22">
        <v>83.151991499999994</v>
      </c>
      <c r="F33" s="23">
        <v>0.36013593296075502</v>
      </c>
      <c r="G33" s="22"/>
    </row>
    <row r="34" spans="1:7" x14ac:dyDescent="0.2">
      <c r="A34" s="21" t="s">
        <v>153</v>
      </c>
      <c r="B34" s="21" t="s">
        <v>152</v>
      </c>
      <c r="C34" s="21" t="s">
        <v>154</v>
      </c>
      <c r="D34" s="24">
        <v>7000</v>
      </c>
      <c r="E34" s="22">
        <v>78.270499999999998</v>
      </c>
      <c r="F34" s="23">
        <v>0.33899391983660099</v>
      </c>
      <c r="G34" s="22"/>
    </row>
    <row r="35" spans="1:7" x14ac:dyDescent="0.2">
      <c r="A35" s="21" t="s">
        <v>143</v>
      </c>
      <c r="B35" s="21" t="s">
        <v>142</v>
      </c>
      <c r="C35" s="21" t="s">
        <v>94</v>
      </c>
      <c r="D35" s="24">
        <v>650</v>
      </c>
      <c r="E35" s="22">
        <v>73.374274999999997</v>
      </c>
      <c r="F35" s="23">
        <v>0.31778809509864803</v>
      </c>
      <c r="G35" s="22"/>
    </row>
    <row r="36" spans="1:7" x14ac:dyDescent="0.2">
      <c r="A36" s="21" t="s">
        <v>162</v>
      </c>
      <c r="B36" s="21" t="s">
        <v>161</v>
      </c>
      <c r="C36" s="21" t="s">
        <v>163</v>
      </c>
      <c r="D36" s="24">
        <v>10000</v>
      </c>
      <c r="E36" s="22">
        <v>71.965000000000003</v>
      </c>
      <c r="F36" s="23">
        <v>0.31168444613284702</v>
      </c>
      <c r="G36" s="22"/>
    </row>
    <row r="37" spans="1:7" x14ac:dyDescent="0.2">
      <c r="A37" s="21" t="s">
        <v>145</v>
      </c>
      <c r="B37" s="21" t="s">
        <v>144</v>
      </c>
      <c r="C37" s="21" t="s">
        <v>82</v>
      </c>
      <c r="D37" s="24">
        <v>5500</v>
      </c>
      <c r="E37" s="22">
        <v>70.061750000000004</v>
      </c>
      <c r="F37" s="23">
        <v>0.30344136377194503</v>
      </c>
      <c r="G37" s="22"/>
    </row>
    <row r="38" spans="1:7" x14ac:dyDescent="0.2">
      <c r="A38" s="21" t="s">
        <v>158</v>
      </c>
      <c r="B38" s="21" t="s">
        <v>157</v>
      </c>
      <c r="C38" s="21" t="s">
        <v>126</v>
      </c>
      <c r="D38" s="24">
        <v>15000</v>
      </c>
      <c r="E38" s="22">
        <v>69.584999999999994</v>
      </c>
      <c r="F38" s="23">
        <v>0.30137653281670501</v>
      </c>
      <c r="G38" s="22"/>
    </row>
    <row r="39" spans="1:7" x14ac:dyDescent="0.2">
      <c r="A39" s="21" t="s">
        <v>165</v>
      </c>
      <c r="B39" s="21" t="s">
        <v>164</v>
      </c>
      <c r="C39" s="21" t="s">
        <v>166</v>
      </c>
      <c r="D39" s="24">
        <v>20000</v>
      </c>
      <c r="E39" s="22">
        <v>66.290000000000006</v>
      </c>
      <c r="F39" s="23">
        <v>0.28710570324666801</v>
      </c>
      <c r="G39" s="22"/>
    </row>
    <row r="40" spans="1:7" x14ac:dyDescent="0.2">
      <c r="A40" s="21" t="s">
        <v>168</v>
      </c>
      <c r="B40" s="21" t="s">
        <v>167</v>
      </c>
      <c r="C40" s="21" t="s">
        <v>88</v>
      </c>
      <c r="D40" s="24">
        <v>7000</v>
      </c>
      <c r="E40" s="22">
        <v>61.813499999999998</v>
      </c>
      <c r="F40" s="23">
        <v>0.26771773099468799</v>
      </c>
      <c r="G40" s="22"/>
    </row>
    <row r="41" spans="1:7" x14ac:dyDescent="0.2">
      <c r="A41" s="21" t="s">
        <v>172</v>
      </c>
      <c r="B41" s="21" t="s">
        <v>171</v>
      </c>
      <c r="C41" s="21" t="s">
        <v>166</v>
      </c>
      <c r="D41" s="24">
        <v>600</v>
      </c>
      <c r="E41" s="22">
        <v>59.354399999999998</v>
      </c>
      <c r="F41" s="23">
        <v>0.25706723114774499</v>
      </c>
      <c r="G41" s="22"/>
    </row>
    <row r="42" spans="1:7" x14ac:dyDescent="0.2">
      <c r="A42" s="21" t="s">
        <v>170</v>
      </c>
      <c r="B42" s="21" t="s">
        <v>169</v>
      </c>
      <c r="C42" s="21" t="s">
        <v>148</v>
      </c>
      <c r="D42" s="24">
        <v>5000</v>
      </c>
      <c r="E42" s="22">
        <v>55.454999999999998</v>
      </c>
      <c r="F42" s="23">
        <v>0.24017871132212901</v>
      </c>
      <c r="G42" s="22"/>
    </row>
    <row r="43" spans="1:7" x14ac:dyDescent="0.2">
      <c r="A43" s="21" t="s">
        <v>177</v>
      </c>
      <c r="B43" s="21" t="s">
        <v>176</v>
      </c>
      <c r="C43" s="21" t="s">
        <v>126</v>
      </c>
      <c r="D43" s="24">
        <v>25000</v>
      </c>
      <c r="E43" s="22">
        <v>52.6875</v>
      </c>
      <c r="F43" s="23">
        <v>0.228192513800103</v>
      </c>
      <c r="G43" s="22"/>
    </row>
    <row r="44" spans="1:7" x14ac:dyDescent="0.2">
      <c r="A44" s="21" t="s">
        <v>160</v>
      </c>
      <c r="B44" s="21" t="s">
        <v>159</v>
      </c>
      <c r="C44" s="21" t="s">
        <v>88</v>
      </c>
      <c r="D44" s="24">
        <v>1000</v>
      </c>
      <c r="E44" s="22">
        <v>51.273499999999999</v>
      </c>
      <c r="F44" s="23">
        <v>0.22206840059463001</v>
      </c>
      <c r="G44" s="22"/>
    </row>
    <row r="45" spans="1:7" x14ac:dyDescent="0.2">
      <c r="A45" s="21" t="s">
        <v>174</v>
      </c>
      <c r="B45" s="21" t="s">
        <v>173</v>
      </c>
      <c r="C45" s="21" t="s">
        <v>175</v>
      </c>
      <c r="D45" s="24">
        <v>1700</v>
      </c>
      <c r="E45" s="22">
        <v>51.214199999999998</v>
      </c>
      <c r="F45" s="23">
        <v>0.221811568972929</v>
      </c>
      <c r="G45" s="22"/>
    </row>
    <row r="46" spans="1:7" x14ac:dyDescent="0.2">
      <c r="A46" s="21" t="s">
        <v>179</v>
      </c>
      <c r="B46" s="21" t="s">
        <v>178</v>
      </c>
      <c r="C46" s="21" t="s">
        <v>180</v>
      </c>
      <c r="D46" s="24">
        <v>3100</v>
      </c>
      <c r="E46" s="22">
        <v>49.658900000000003</v>
      </c>
      <c r="F46" s="23">
        <v>0.215075477552511</v>
      </c>
      <c r="G46" s="22"/>
    </row>
    <row r="47" spans="1:7" x14ac:dyDescent="0.2">
      <c r="A47" s="21" t="s">
        <v>182</v>
      </c>
      <c r="B47" s="21" t="s">
        <v>181</v>
      </c>
      <c r="C47" s="21" t="s">
        <v>126</v>
      </c>
      <c r="D47" s="24">
        <v>5649</v>
      </c>
      <c r="E47" s="22">
        <v>42.299712</v>
      </c>
      <c r="F47" s="23">
        <v>0.18320242209822801</v>
      </c>
      <c r="G47" s="22"/>
    </row>
    <row r="48" spans="1:7" x14ac:dyDescent="0.2">
      <c r="A48" s="21" t="s">
        <v>189</v>
      </c>
      <c r="B48" s="21" t="s">
        <v>188</v>
      </c>
      <c r="C48" s="21" t="s">
        <v>109</v>
      </c>
      <c r="D48" s="24">
        <v>5000</v>
      </c>
      <c r="E48" s="22">
        <v>36.202500000000001</v>
      </c>
      <c r="F48" s="23">
        <v>0.15679505538976399</v>
      </c>
      <c r="G48" s="22"/>
    </row>
    <row r="49" spans="1:9" x14ac:dyDescent="0.2">
      <c r="A49" s="21" t="s">
        <v>184</v>
      </c>
      <c r="B49" s="21" t="s">
        <v>183</v>
      </c>
      <c r="C49" s="21" t="s">
        <v>185</v>
      </c>
      <c r="D49" s="24">
        <v>7678</v>
      </c>
      <c r="E49" s="22">
        <v>35.476199000000001</v>
      </c>
      <c r="F49" s="23">
        <v>0.15364940507487901</v>
      </c>
      <c r="G49" s="22"/>
    </row>
    <row r="50" spans="1:9" x14ac:dyDescent="0.2">
      <c r="A50" s="21" t="s">
        <v>187</v>
      </c>
      <c r="B50" s="21" t="s">
        <v>186</v>
      </c>
      <c r="C50" s="21" t="s">
        <v>148</v>
      </c>
      <c r="D50" s="24">
        <v>40</v>
      </c>
      <c r="E50" s="22">
        <v>1.4730399999999999</v>
      </c>
      <c r="F50" s="23">
        <v>6.3798187526093097E-3</v>
      </c>
      <c r="G50" s="22"/>
    </row>
    <row r="51" spans="1:9" x14ac:dyDescent="0.2">
      <c r="A51" s="20" t="s">
        <v>29</v>
      </c>
      <c r="B51" s="20"/>
      <c r="C51" s="20"/>
      <c r="D51" s="20"/>
      <c r="E51" s="25">
        <f>SUM(E7:E50)</f>
        <v>5537.7906174999998</v>
      </c>
      <c r="F51" s="26">
        <f>SUM(F7:F50)</f>
        <v>23.984481364762939</v>
      </c>
      <c r="G51" s="25"/>
      <c r="H51" s="14"/>
      <c r="I51" s="14"/>
    </row>
    <row r="52" spans="1:9" x14ac:dyDescent="0.2">
      <c r="A52" s="21"/>
      <c r="B52" s="21"/>
      <c r="C52" s="21"/>
      <c r="D52" s="21"/>
      <c r="E52" s="22"/>
      <c r="F52" s="23"/>
      <c r="G52" s="22"/>
    </row>
    <row r="53" spans="1:9" x14ac:dyDescent="0.2">
      <c r="A53" s="20" t="s">
        <v>60</v>
      </c>
      <c r="B53" s="21"/>
      <c r="C53" s="21"/>
      <c r="D53" s="21"/>
      <c r="E53" s="22"/>
      <c r="F53" s="23"/>
      <c r="G53" s="22"/>
    </row>
    <row r="54" spans="1:9" x14ac:dyDescent="0.2">
      <c r="A54" s="20" t="s">
        <v>61</v>
      </c>
      <c r="B54" s="21"/>
      <c r="C54" s="21"/>
      <c r="D54" s="21"/>
      <c r="E54" s="22"/>
      <c r="F54" s="23"/>
      <c r="G54" s="22"/>
    </row>
    <row r="55" spans="1:9" x14ac:dyDescent="0.2">
      <c r="A55" s="21" t="s">
        <v>195</v>
      </c>
      <c r="B55" s="21" t="s">
        <v>194</v>
      </c>
      <c r="C55" s="21" t="s">
        <v>62</v>
      </c>
      <c r="D55" s="24">
        <v>1500</v>
      </c>
      <c r="E55" s="22">
        <v>1546.3050000000001</v>
      </c>
      <c r="F55" s="23">
        <v>6.6971335715619</v>
      </c>
      <c r="G55" s="22">
        <v>7.77</v>
      </c>
    </row>
    <row r="56" spans="1:9" x14ac:dyDescent="0.2">
      <c r="A56" s="21" t="s">
        <v>191</v>
      </c>
      <c r="B56" s="21" t="s">
        <v>190</v>
      </c>
      <c r="C56" s="21" t="s">
        <v>62</v>
      </c>
      <c r="D56" s="24">
        <v>100</v>
      </c>
      <c r="E56" s="22">
        <v>1065.3908743</v>
      </c>
      <c r="F56" s="23">
        <v>4.6142675546610903</v>
      </c>
      <c r="G56" s="22">
        <v>7.92</v>
      </c>
    </row>
    <row r="57" spans="1:9" x14ac:dyDescent="0.2">
      <c r="A57" s="21" t="s">
        <v>1133</v>
      </c>
      <c r="B57" s="21" t="s">
        <v>1134</v>
      </c>
      <c r="C57" s="21" t="s">
        <v>1135</v>
      </c>
      <c r="D57" s="24">
        <v>100</v>
      </c>
      <c r="E57" s="22">
        <v>1021.0731967</v>
      </c>
      <c r="F57" s="23">
        <v>4.4223252105125397</v>
      </c>
      <c r="G57" s="22">
        <v>8.9174000000000007</v>
      </c>
    </row>
    <row r="58" spans="1:9" x14ac:dyDescent="0.2">
      <c r="A58" s="21" t="s">
        <v>1136</v>
      </c>
      <c r="B58" s="21" t="s">
        <v>1137</v>
      </c>
      <c r="C58" s="21" t="s">
        <v>62</v>
      </c>
      <c r="D58" s="24">
        <v>1000</v>
      </c>
      <c r="E58" s="22">
        <v>1002.2603552</v>
      </c>
      <c r="F58" s="23">
        <v>4.3408457401712299</v>
      </c>
      <c r="G58" s="22">
        <v>8.4602000000000004</v>
      </c>
    </row>
    <row r="59" spans="1:9" x14ac:dyDescent="0.2">
      <c r="A59" s="21" t="s">
        <v>1073</v>
      </c>
      <c r="B59" s="21" t="s">
        <v>1074</v>
      </c>
      <c r="C59" s="21" t="s">
        <v>62</v>
      </c>
      <c r="D59" s="24">
        <v>50</v>
      </c>
      <c r="E59" s="22">
        <v>546.83071310000003</v>
      </c>
      <c r="F59" s="23">
        <v>2.3683544492600999</v>
      </c>
      <c r="G59" s="22">
        <v>8.02</v>
      </c>
    </row>
    <row r="60" spans="1:9" x14ac:dyDescent="0.2">
      <c r="A60" s="21" t="s">
        <v>1138</v>
      </c>
      <c r="B60" s="21" t="s">
        <v>1139</v>
      </c>
      <c r="C60" s="21" t="s">
        <v>1140</v>
      </c>
      <c r="D60" s="24">
        <v>500</v>
      </c>
      <c r="E60" s="22">
        <v>538.95387430000005</v>
      </c>
      <c r="F60" s="23">
        <v>2.3342394191947098</v>
      </c>
      <c r="G60" s="22">
        <v>8.5449999999999999</v>
      </c>
    </row>
    <row r="61" spans="1:9" x14ac:dyDescent="0.2">
      <c r="A61" s="21" t="s">
        <v>193</v>
      </c>
      <c r="B61" s="21" t="s">
        <v>192</v>
      </c>
      <c r="C61" s="21" t="s">
        <v>62</v>
      </c>
      <c r="D61" s="24">
        <v>500</v>
      </c>
      <c r="E61" s="22">
        <v>529.98638519999997</v>
      </c>
      <c r="F61" s="23">
        <v>2.29540072158705</v>
      </c>
      <c r="G61" s="22">
        <v>8.23</v>
      </c>
    </row>
    <row r="62" spans="1:9" x14ac:dyDescent="0.2">
      <c r="A62" s="20" t="s">
        <v>29</v>
      </c>
      <c r="B62" s="20"/>
      <c r="C62" s="20"/>
      <c r="D62" s="20"/>
      <c r="E62" s="25">
        <f>SUM(E54:E61)</f>
        <v>6250.8003988000009</v>
      </c>
      <c r="F62" s="26">
        <f>SUM(F54:F61)</f>
        <v>27.072566666948617</v>
      </c>
      <c r="G62" s="25"/>
      <c r="H62" s="14"/>
      <c r="I62" s="14"/>
    </row>
    <row r="63" spans="1:9" x14ac:dyDescent="0.2">
      <c r="A63" s="21"/>
      <c r="B63" s="21"/>
      <c r="C63" s="21"/>
      <c r="D63" s="21"/>
      <c r="E63" s="22"/>
      <c r="F63" s="23"/>
      <c r="G63" s="22"/>
    </row>
    <row r="64" spans="1:9" x14ac:dyDescent="0.2">
      <c r="A64" s="20" t="s">
        <v>23</v>
      </c>
      <c r="B64" s="21"/>
      <c r="C64" s="21"/>
      <c r="D64" s="21"/>
      <c r="E64" s="22"/>
      <c r="F64" s="23"/>
      <c r="G64" s="22"/>
    </row>
    <row r="65" spans="1:9" x14ac:dyDescent="0.2">
      <c r="A65" s="20" t="s">
        <v>24</v>
      </c>
      <c r="B65" s="21"/>
      <c r="C65" s="21"/>
      <c r="D65" s="21"/>
      <c r="E65" s="22"/>
      <c r="F65" s="23"/>
      <c r="G65" s="22"/>
    </row>
    <row r="66" spans="1:9" x14ac:dyDescent="0.2">
      <c r="A66" s="21" t="s">
        <v>27</v>
      </c>
      <c r="B66" s="21" t="s">
        <v>26</v>
      </c>
      <c r="C66" s="21" t="s">
        <v>25</v>
      </c>
      <c r="D66" s="24">
        <v>300</v>
      </c>
      <c r="E66" s="22">
        <v>1495.98</v>
      </c>
      <c r="F66" s="23">
        <v>6.4791731775976702</v>
      </c>
      <c r="G66" s="22">
        <v>7.0058999999999996</v>
      </c>
    </row>
    <row r="67" spans="1:9" x14ac:dyDescent="0.2">
      <c r="A67" s="21" t="s">
        <v>197</v>
      </c>
      <c r="B67" s="21" t="s">
        <v>196</v>
      </c>
      <c r="C67" s="21" t="s">
        <v>28</v>
      </c>
      <c r="D67" s="24">
        <v>200</v>
      </c>
      <c r="E67" s="22">
        <v>997.495</v>
      </c>
      <c r="F67" s="23">
        <v>4.3202067198677696</v>
      </c>
      <c r="G67" s="22">
        <v>7.0509000000000004</v>
      </c>
    </row>
    <row r="68" spans="1:9" x14ac:dyDescent="0.2">
      <c r="A68" s="21" t="s">
        <v>1141</v>
      </c>
      <c r="B68" s="21" t="s">
        <v>1142</v>
      </c>
      <c r="C68" s="21" t="s">
        <v>853</v>
      </c>
      <c r="D68" s="24">
        <v>200</v>
      </c>
      <c r="E68" s="22">
        <v>997.495</v>
      </c>
      <c r="F68" s="23">
        <v>4.3202067198677696</v>
      </c>
      <c r="G68" s="22">
        <v>7.0509000000000004</v>
      </c>
    </row>
    <row r="69" spans="1:9" x14ac:dyDescent="0.2">
      <c r="A69" s="20" t="s">
        <v>29</v>
      </c>
      <c r="B69" s="20"/>
      <c r="C69" s="20"/>
      <c r="D69" s="20"/>
      <c r="E69" s="25">
        <f>SUM(E65:E68)</f>
        <v>3490.97</v>
      </c>
      <c r="F69" s="26">
        <f>SUM(F65:F68)</f>
        <v>15.119586617333209</v>
      </c>
      <c r="G69" s="25"/>
      <c r="H69" s="14"/>
      <c r="I69" s="14"/>
    </row>
    <row r="70" spans="1:9" x14ac:dyDescent="0.2">
      <c r="A70" s="21"/>
      <c r="B70" s="21"/>
      <c r="C70" s="21"/>
      <c r="D70" s="21"/>
      <c r="E70" s="22"/>
      <c r="F70" s="23"/>
      <c r="G70" s="22"/>
    </row>
    <row r="71" spans="1:9" x14ac:dyDescent="0.2">
      <c r="A71" s="20" t="s">
        <v>30</v>
      </c>
      <c r="B71" s="21"/>
      <c r="C71" s="21"/>
      <c r="D71" s="21"/>
      <c r="E71" s="22"/>
      <c r="F71" s="23"/>
      <c r="G71" s="22"/>
    </row>
    <row r="72" spans="1:9" x14ac:dyDescent="0.2">
      <c r="A72" s="21" t="s">
        <v>32</v>
      </c>
      <c r="B72" s="21" t="s">
        <v>31</v>
      </c>
      <c r="C72" s="21" t="s">
        <v>28</v>
      </c>
      <c r="D72" s="24">
        <v>200</v>
      </c>
      <c r="E72" s="22">
        <v>996.38</v>
      </c>
      <c r="F72" s="23">
        <v>4.3153775924108402</v>
      </c>
      <c r="G72" s="22">
        <v>7.8006000000000002</v>
      </c>
    </row>
    <row r="73" spans="1:9" x14ac:dyDescent="0.2">
      <c r="A73" s="20" t="s">
        <v>29</v>
      </c>
      <c r="B73" s="20"/>
      <c r="C73" s="20"/>
      <c r="D73" s="20"/>
      <c r="E73" s="25">
        <f>SUM(E71:E72)</f>
        <v>996.38</v>
      </c>
      <c r="F73" s="26">
        <f>SUM(F71:F72)</f>
        <v>4.3153775924108402</v>
      </c>
      <c r="G73" s="25"/>
      <c r="H73" s="14"/>
      <c r="I73" s="14"/>
    </row>
    <row r="74" spans="1:9" x14ac:dyDescent="0.2">
      <c r="A74" s="21"/>
      <c r="B74" s="21"/>
      <c r="C74" s="21"/>
      <c r="D74" s="21"/>
      <c r="E74" s="22"/>
      <c r="F74" s="23"/>
      <c r="G74" s="22"/>
    </row>
    <row r="75" spans="1:9" x14ac:dyDescent="0.2">
      <c r="A75" s="20" t="s">
        <v>54</v>
      </c>
      <c r="B75" s="21"/>
      <c r="C75" s="21"/>
      <c r="D75" s="21"/>
      <c r="E75" s="22"/>
      <c r="F75" s="23"/>
      <c r="G75" s="22"/>
    </row>
    <row r="76" spans="1:9" x14ac:dyDescent="0.2">
      <c r="A76" s="21" t="s">
        <v>203</v>
      </c>
      <c r="B76" s="21" t="s">
        <v>202</v>
      </c>
      <c r="C76" s="21" t="s">
        <v>57</v>
      </c>
      <c r="D76" s="24">
        <v>3000000</v>
      </c>
      <c r="E76" s="22">
        <v>2955.4533332999999</v>
      </c>
      <c r="F76" s="23">
        <v>12.800233936789899</v>
      </c>
      <c r="G76" s="22">
        <v>7.1684794642000096</v>
      </c>
    </row>
    <row r="77" spans="1:9" x14ac:dyDescent="0.2">
      <c r="A77" s="21" t="s">
        <v>207</v>
      </c>
      <c r="B77" s="21" t="s">
        <v>206</v>
      </c>
      <c r="C77" s="21" t="s">
        <v>57</v>
      </c>
      <c r="D77" s="24">
        <v>1500000</v>
      </c>
      <c r="E77" s="22">
        <v>1541.4535000000001</v>
      </c>
      <c r="F77" s="23">
        <v>6.6761214533042201</v>
      </c>
      <c r="G77" s="22">
        <v>7.1820103828124902</v>
      </c>
    </row>
    <row r="78" spans="1:9" x14ac:dyDescent="0.2">
      <c r="A78" s="21" t="s">
        <v>201</v>
      </c>
      <c r="B78" s="21" t="s">
        <v>200</v>
      </c>
      <c r="C78" s="21" t="s">
        <v>57</v>
      </c>
      <c r="D78" s="24">
        <v>500000</v>
      </c>
      <c r="E78" s="22">
        <v>497.4470278</v>
      </c>
      <c r="F78" s="23">
        <v>2.1544709419894899</v>
      </c>
      <c r="G78" s="22">
        <v>7.1370504999999902</v>
      </c>
    </row>
    <row r="79" spans="1:9" x14ac:dyDescent="0.2">
      <c r="A79" s="20" t="s">
        <v>29</v>
      </c>
      <c r="B79" s="20"/>
      <c r="C79" s="20"/>
      <c r="D79" s="20"/>
      <c r="E79" s="25">
        <f>SUM(E76:E78)</f>
        <v>4994.3538610999994</v>
      </c>
      <c r="F79" s="26">
        <f>SUM(F76:F78)</f>
        <v>21.630826332083611</v>
      </c>
      <c r="G79" s="25"/>
      <c r="H79" s="14"/>
      <c r="I79" s="14"/>
    </row>
    <row r="80" spans="1:9" x14ac:dyDescent="0.2">
      <c r="A80" s="21"/>
      <c r="B80" s="21"/>
      <c r="C80" s="21"/>
      <c r="D80" s="21"/>
      <c r="E80" s="22"/>
      <c r="F80" s="23"/>
      <c r="G80" s="22"/>
    </row>
    <row r="81" spans="1:9" x14ac:dyDescent="0.2">
      <c r="A81" s="20" t="s">
        <v>917</v>
      </c>
      <c r="B81" s="21"/>
      <c r="C81" s="21"/>
      <c r="D81" s="21"/>
      <c r="E81" s="22"/>
      <c r="F81" s="23"/>
      <c r="G81" s="22"/>
    </row>
    <row r="82" spans="1:9" x14ac:dyDescent="0.2">
      <c r="A82" s="21" t="s">
        <v>918</v>
      </c>
      <c r="B82" s="21" t="s">
        <v>919</v>
      </c>
      <c r="C82" s="21" t="s">
        <v>920</v>
      </c>
      <c r="D82" s="24">
        <v>636.86800000000005</v>
      </c>
      <c r="E82" s="22">
        <v>64.663755499999994</v>
      </c>
      <c r="F82" s="23">
        <v>0.28006234722278001</v>
      </c>
      <c r="G82" s="22">
        <v>7.03</v>
      </c>
    </row>
    <row r="83" spans="1:9" x14ac:dyDescent="0.2">
      <c r="A83" s="20" t="s">
        <v>29</v>
      </c>
      <c r="B83" s="20"/>
      <c r="C83" s="20"/>
      <c r="D83" s="20"/>
      <c r="E83" s="25">
        <f>SUM(E82:E82)</f>
        <v>64.663755499999994</v>
      </c>
      <c r="F83" s="26">
        <f>SUM(F82:F82)</f>
        <v>0.28006234722278001</v>
      </c>
      <c r="G83" s="25"/>
      <c r="H83" s="14"/>
      <c r="I83" s="14"/>
    </row>
    <row r="84" spans="1:9" x14ac:dyDescent="0.2">
      <c r="A84" s="21"/>
      <c r="B84" s="21"/>
      <c r="C84" s="21"/>
      <c r="D84" s="21"/>
      <c r="E84" s="22"/>
      <c r="F84" s="23"/>
      <c r="G84" s="22"/>
    </row>
    <row r="85" spans="1:9" x14ac:dyDescent="0.2">
      <c r="A85" s="20" t="s">
        <v>35</v>
      </c>
      <c r="B85" s="20"/>
      <c r="C85" s="20"/>
      <c r="D85" s="20"/>
      <c r="E85" s="25">
        <f>E51+E62+E69+E73+E79+E83</f>
        <v>21334.958632900001</v>
      </c>
      <c r="F85" s="26">
        <f>F51+F62+F69+F73+F79+F83</f>
        <v>92.402900920762008</v>
      </c>
      <c r="G85" s="25"/>
      <c r="H85" s="14"/>
      <c r="I85" s="14"/>
    </row>
    <row r="86" spans="1:9" x14ac:dyDescent="0.2">
      <c r="A86" s="20"/>
      <c r="B86" s="20"/>
      <c r="C86" s="20"/>
      <c r="D86" s="20"/>
      <c r="E86" s="25"/>
      <c r="F86" s="26"/>
      <c r="G86" s="25"/>
      <c r="H86" s="14"/>
      <c r="I86" s="14"/>
    </row>
    <row r="87" spans="1:9" x14ac:dyDescent="0.2">
      <c r="A87" s="20" t="s">
        <v>37</v>
      </c>
      <c r="B87" s="20"/>
      <c r="C87" s="20"/>
      <c r="D87" s="20"/>
      <c r="E87" s="25">
        <f>E89-(E51+E62+E69+E73+E79+E83)</f>
        <v>1754.0985507000005</v>
      </c>
      <c r="F87" s="26">
        <f>F89-(F51+F62+F69+F73+F79+F83)</f>
        <v>7.5970990792379922</v>
      </c>
      <c r="G87" s="25"/>
      <c r="H87" s="14"/>
      <c r="I87" s="14"/>
    </row>
    <row r="88" spans="1:9" x14ac:dyDescent="0.2">
      <c r="A88" s="20"/>
      <c r="B88" s="20"/>
      <c r="C88" s="20"/>
      <c r="D88" s="20"/>
      <c r="E88" s="25"/>
      <c r="F88" s="26"/>
      <c r="G88" s="25"/>
      <c r="H88" s="14"/>
      <c r="I88" s="14"/>
    </row>
    <row r="89" spans="1:9" x14ac:dyDescent="0.2">
      <c r="A89" s="27" t="s">
        <v>36</v>
      </c>
      <c r="B89" s="27"/>
      <c r="C89" s="27"/>
      <c r="D89" s="27"/>
      <c r="E89" s="28">
        <v>23089.057183600002</v>
      </c>
      <c r="F89" s="29">
        <v>100</v>
      </c>
      <c r="G89" s="28"/>
      <c r="H89" s="14"/>
      <c r="I89" s="14"/>
    </row>
    <row r="91" spans="1:9" x14ac:dyDescent="0.2">
      <c r="A91" s="14" t="s">
        <v>38</v>
      </c>
    </row>
    <row r="92" spans="1:9" x14ac:dyDescent="0.2">
      <c r="A92" s="14" t="s">
        <v>39</v>
      </c>
    </row>
    <row r="93" spans="1:9" x14ac:dyDescent="0.2">
      <c r="A93" s="14" t="s">
        <v>921</v>
      </c>
    </row>
    <row r="95" spans="1:9" x14ac:dyDescent="0.2">
      <c r="A95" s="14" t="s">
        <v>40</v>
      </c>
    </row>
    <row r="96" spans="1:9" x14ac:dyDescent="0.2">
      <c r="A96" s="14" t="s">
        <v>41</v>
      </c>
    </row>
    <row r="97" spans="1:4" x14ac:dyDescent="0.2">
      <c r="A97" s="14" t="s">
        <v>42</v>
      </c>
      <c r="B97" s="14"/>
      <c r="C97" s="30" t="s">
        <v>44</v>
      </c>
      <c r="D97" s="14" t="s">
        <v>43</v>
      </c>
    </row>
    <row r="98" spans="1:4" x14ac:dyDescent="0.2">
      <c r="A98" s="7" t="s">
        <v>64</v>
      </c>
      <c r="C98" s="31">
        <v>74.822500000000005</v>
      </c>
      <c r="D98" s="31">
        <v>80.301500000000004</v>
      </c>
    </row>
    <row r="99" spans="1:4" x14ac:dyDescent="0.2">
      <c r="A99" s="7" t="s">
        <v>66</v>
      </c>
      <c r="C99" s="31">
        <v>12.6732</v>
      </c>
      <c r="D99" s="31">
        <v>13.0716</v>
      </c>
    </row>
    <row r="100" spans="1:4" x14ac:dyDescent="0.2">
      <c r="A100" s="7" t="s">
        <v>67</v>
      </c>
      <c r="C100" s="31">
        <v>11.973599999999999</v>
      </c>
      <c r="D100" s="31">
        <v>12.3178</v>
      </c>
    </row>
    <row r="101" spans="1:4" x14ac:dyDescent="0.2">
      <c r="A101" s="7" t="s">
        <v>65</v>
      </c>
      <c r="C101" s="31">
        <v>81.145099999999999</v>
      </c>
      <c r="D101" s="31">
        <v>87.399199999999993</v>
      </c>
    </row>
    <row r="102" spans="1:4" x14ac:dyDescent="0.2">
      <c r="A102" s="7" t="s">
        <v>68</v>
      </c>
      <c r="C102" s="31">
        <v>14.2475</v>
      </c>
      <c r="D102" s="31">
        <v>14.7501</v>
      </c>
    </row>
    <row r="103" spans="1:4" x14ac:dyDescent="0.2">
      <c r="A103" s="7" t="s">
        <v>69</v>
      </c>
      <c r="C103" s="31">
        <v>13.5025</v>
      </c>
      <c r="D103" s="31">
        <v>13.9984</v>
      </c>
    </row>
    <row r="105" spans="1:4" x14ac:dyDescent="0.2">
      <c r="A105" s="14" t="s">
        <v>45</v>
      </c>
    </row>
    <row r="106" spans="1:4" x14ac:dyDescent="0.2">
      <c r="A106" s="90" t="s">
        <v>46</v>
      </c>
      <c r="B106" s="91"/>
      <c r="C106" s="32" t="s">
        <v>47</v>
      </c>
    </row>
    <row r="107" spans="1:4" x14ac:dyDescent="0.2">
      <c r="A107" s="86" t="s">
        <v>66</v>
      </c>
      <c r="B107" s="87"/>
      <c r="C107" s="33">
        <v>0.51</v>
      </c>
    </row>
    <row r="108" spans="1:4" x14ac:dyDescent="0.2">
      <c r="A108" s="86" t="s">
        <v>67</v>
      </c>
      <c r="B108" s="87"/>
      <c r="C108" s="33">
        <v>0.51</v>
      </c>
    </row>
    <row r="109" spans="1:4" x14ac:dyDescent="0.2">
      <c r="A109" s="86" t="s">
        <v>68</v>
      </c>
      <c r="B109" s="87"/>
      <c r="C109" s="33">
        <v>0.56999999999999995</v>
      </c>
    </row>
    <row r="110" spans="1:4" x14ac:dyDescent="0.2">
      <c r="A110" s="86" t="s">
        <v>69</v>
      </c>
      <c r="B110" s="87"/>
      <c r="C110" s="33">
        <v>0.52</v>
      </c>
    </row>
    <row r="111" spans="1:4" x14ac:dyDescent="0.2">
      <c r="A111" s="7" t="s">
        <v>48</v>
      </c>
    </row>
    <row r="112" spans="1:4" x14ac:dyDescent="0.2">
      <c r="A112" s="7" t="s">
        <v>49</v>
      </c>
    </row>
    <row r="114" spans="1:7" x14ac:dyDescent="0.2">
      <c r="A114" s="14" t="s">
        <v>937</v>
      </c>
      <c r="D114" s="34">
        <v>1.66618504687874</v>
      </c>
      <c r="E114" s="10" t="s">
        <v>50</v>
      </c>
    </row>
    <row r="116" spans="1:7" x14ac:dyDescent="0.2">
      <c r="A116" s="14" t="s">
        <v>823</v>
      </c>
      <c r="D116" s="30" t="s">
        <v>51</v>
      </c>
    </row>
    <row r="118" spans="1:7" ht="28.5" customHeight="1" x14ac:dyDescent="0.25">
      <c r="A118" s="93" t="s">
        <v>1143</v>
      </c>
      <c r="B118" s="94"/>
      <c r="C118" s="94"/>
      <c r="D118" s="94"/>
      <c r="E118" s="94"/>
      <c r="F118" s="94"/>
      <c r="G118" s="94"/>
    </row>
    <row r="120" spans="1:7" x14ac:dyDescent="0.2">
      <c r="A120" s="14" t="s">
        <v>1081</v>
      </c>
    </row>
    <row r="121" spans="1:7" x14ac:dyDescent="0.2">
      <c r="A121" s="53"/>
    </row>
    <row r="122" spans="1:7" x14ac:dyDescent="0.2">
      <c r="A122" s="53" t="s">
        <v>796</v>
      </c>
    </row>
    <row r="123" spans="1:7" x14ac:dyDescent="0.2">
      <c r="A123" s="54"/>
    </row>
    <row r="124" spans="1:7" x14ac:dyDescent="0.2">
      <c r="A124" s="55"/>
    </row>
    <row r="125" spans="1:7" x14ac:dyDescent="0.2">
      <c r="A125" s="55"/>
    </row>
    <row r="126" spans="1:7" x14ac:dyDescent="0.2">
      <c r="A126" s="55"/>
    </row>
    <row r="127" spans="1:7" x14ac:dyDescent="0.2">
      <c r="A127" s="55"/>
    </row>
    <row r="128" spans="1:7" x14ac:dyDescent="0.2">
      <c r="A128" s="55"/>
    </row>
    <row r="129" spans="1:1" x14ac:dyDescent="0.2">
      <c r="A129" s="55"/>
    </row>
    <row r="130" spans="1:1" x14ac:dyDescent="0.2">
      <c r="A130" s="55"/>
    </row>
    <row r="131" spans="1:1" x14ac:dyDescent="0.2">
      <c r="A131" s="55"/>
    </row>
    <row r="132" spans="1:1" x14ac:dyDescent="0.2">
      <c r="A132" s="55"/>
    </row>
    <row r="133" spans="1:1" x14ac:dyDescent="0.2">
      <c r="A133" s="55"/>
    </row>
    <row r="134" spans="1:1" x14ac:dyDescent="0.2">
      <c r="A134" s="55"/>
    </row>
    <row r="135" spans="1:1" x14ac:dyDescent="0.2">
      <c r="A135" s="53" t="s">
        <v>1144</v>
      </c>
    </row>
    <row r="136" spans="1:1" x14ac:dyDescent="0.2">
      <c r="A136" s="55"/>
    </row>
    <row r="137" spans="1:1" x14ac:dyDescent="0.2">
      <c r="A137" s="53" t="s">
        <v>797</v>
      </c>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5"/>
    </row>
    <row r="144" spans="1:1" x14ac:dyDescent="0.2">
      <c r="A144" s="55"/>
    </row>
    <row r="145" spans="1:1" x14ac:dyDescent="0.2">
      <c r="A145" s="55"/>
    </row>
    <row r="146" spans="1:1" x14ac:dyDescent="0.2">
      <c r="A146" s="55"/>
    </row>
    <row r="147" spans="1:1" x14ac:dyDescent="0.2">
      <c r="A147" s="55"/>
    </row>
    <row r="148" spans="1:1" x14ac:dyDescent="0.2">
      <c r="A148" s="55"/>
    </row>
    <row r="149" spans="1:1" x14ac:dyDescent="0.2">
      <c r="A149" s="55"/>
    </row>
    <row r="150" spans="1:1" x14ac:dyDescent="0.2">
      <c r="A150" s="55"/>
    </row>
    <row r="151" spans="1:1" x14ac:dyDescent="0.2">
      <c r="A151" s="54"/>
    </row>
    <row r="152" spans="1:1" x14ac:dyDescent="0.2">
      <c r="A152" s="54"/>
    </row>
    <row r="153" spans="1:1" x14ac:dyDescent="0.2">
      <c r="A153" s="55"/>
    </row>
    <row r="154" spans="1:1" x14ac:dyDescent="0.2">
      <c r="A154" s="54"/>
    </row>
  </sheetData>
  <mergeCells count="7">
    <mergeCell ref="A118:G118"/>
    <mergeCell ref="A1:G1"/>
    <mergeCell ref="A106:B106"/>
    <mergeCell ref="A107:B107"/>
    <mergeCell ref="A108:B108"/>
    <mergeCell ref="A109:B109"/>
    <mergeCell ref="A110:B110"/>
  </mergeCells>
  <conditionalFormatting sqref="F2:F3 F5:F117">
    <cfRule type="cellIs" dxfId="63" priority="2" stopIfTrue="1" operator="between">
      <formula>0.009</formula>
      <formula>-0.009</formula>
    </cfRule>
  </conditionalFormatting>
  <conditionalFormatting sqref="F119:F65537">
    <cfRule type="cellIs" dxfId="62" priority="1" stopIfTrue="1" operator="between">
      <formula>0.009</formula>
      <formula>-0.009</formula>
    </cfRule>
  </conditionalFormatting>
  <hyperlinks>
    <hyperlink ref="A121"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FIDA!Print_Area</vt:lpstr>
      <vt:lpstr>FIIOF!Print_Area</vt:lpstr>
      <vt:lpstr>FILDF!Print_Area</vt:lpstr>
      <vt:lpstr>FIUBF!Print_Area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Fortnightly_ISIN_Report_for_29_Feb_24</dc:title>
  <dc:creator/>
  <cp:keywords>Mid Month ISIN, Mid Month SEBI Portfolio, ISIN Report, SEBI Portfolio, ISIN Level Portfolio, Midmonth portfolio, Debt portfolio, Equity portfolio, Fixed income portfolio, ISIN portfolio, portfolio disclosure, Fortnight ISIN, Fortnight SEBI Portfolio, Fortnight ISIN Report, Fortnight portfolio</cp:keywords>
  <dc:description>PUBLIC</dc:description>
  <cp:lastModifiedBy/>
  <dcterms:created xsi:type="dcterms:W3CDTF">2006-09-16T00:00:00Z</dcterms:created>
  <dcterms:modified xsi:type="dcterms:W3CDTF">2024-03-07T09:52:38Z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2024-03-06T14:07:53Z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9a74ca97-7c87-456f-bd1a-fb84da9d6e34</vt:lpwstr>
  </property>
  <property fmtid="{D5CDD505-2E9C-101B-9397-08002B2CF9AE}" pid="10" name="MSIP_Label_3486a02c-2dfb-4efe-823f-aa2d1f0e6ab7_ContentBits">
    <vt:lpwstr>2</vt:lpwstr>
  </property>
  <property fmtid="{D5CDD505-2E9C-101B-9397-08002B2CF9AE}" pid="11" name="Classification">
    <vt:lpwstr>PUBLIC</vt:lpwstr>
  </property>
</Properties>
</file>