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filterPrivacy="1" defaultThemeVersion="124226"/>
  <xr:revisionPtr revIDLastSave="0" documentId="13_ncr:8001_{65272568-89E5-4D32-8EA5-61DE9247F32C}" xr6:coauthVersionLast="47" xr6:coauthVersionMax="47" xr10:uidLastSave="{00000000-0000-0000-0000-000000000000}"/>
  <bookViews>
    <workbookView xWindow="-120" yWindow="-120" windowWidth="29040" windowHeight="15720" xr2:uid="{00000000-000D-0000-FFFF-FFFF00000000}"/>
  </bookViews>
  <sheets>
    <sheet name="FILF" sheetId="37" r:id="rId1"/>
    <sheet name="FIONF" sheetId="38" r:id="rId2"/>
    <sheet name="FIMMF" sheetId="39" r:id="rId3"/>
    <sheet name="FIFRF" sheetId="40" r:id="rId4"/>
    <sheet name="FICDF" sheetId="41" r:id="rId5"/>
    <sheet name="FBPF" sheetId="42" r:id="rId6"/>
    <sheet name="FIUSDF" sheetId="43" r:id="rId7"/>
    <sheet name="FIMLDF" sheetId="44" r:id="rId8"/>
    <sheet name="FILWD" sheetId="45" r:id="rId9"/>
    <sheet name="FILNGDF" sheetId="46" r:id="rId10"/>
    <sheet name="FIGSF" sheetId="47" r:id="rId11"/>
    <sheet name="FIPP" sheetId="48" r:id="rId12"/>
    <sheet name="FIDHY" sheetId="49" r:id="rId13"/>
    <sheet name="FIESF" sheetId="15" r:id="rId14"/>
    <sheet name="FIEHF" sheetId="16" r:id="rId15"/>
    <sheet name="FIBAF" sheetId="17" r:id="rId16"/>
    <sheet name="FIAF" sheetId="18" r:id="rId17"/>
    <sheet name="TIVF" sheetId="19" r:id="rId18"/>
    <sheet name="TIEIF" sheetId="20" r:id="rId19"/>
    <sheet name="FITF" sheetId="21" r:id="rId20"/>
    <sheet name="FISCF" sheetId="22" r:id="rId21"/>
    <sheet name="FIPF" sheetId="23" r:id="rId22"/>
    <sheet name="FIOF" sheetId="24" r:id="rId23"/>
    <sheet name="FIMCF" sheetId="25" r:id="rId24"/>
    <sheet name="FIFEF" sheetId="26" r:id="rId25"/>
    <sheet name="FIEF" sheetId="27" r:id="rId26"/>
    <sheet name="FIEAF" sheetId="28" r:id="rId27"/>
    <sheet name="FIBF" sheetId="29" r:id="rId28"/>
    <sheet name="FBIF" sheetId="30" r:id="rId29"/>
    <sheet name="FAEF" sheetId="31" r:id="rId30"/>
    <sheet name="FIIF-NSE" sheetId="32" r:id="rId31"/>
    <sheet name="FITX" sheetId="33" r:id="rId32"/>
    <sheet name="FIUS" sheetId="34" r:id="rId33"/>
    <sheet name="FIMAS" sheetId="35" r:id="rId34"/>
    <sheet name="FF" sheetId="36" r:id="rId35"/>
    <sheet name="FIDA" sheetId="50" r:id="rId36"/>
    <sheet name="FISTIP" sheetId="51" r:id="rId37"/>
    <sheet name="FICRF" sheetId="52" r:id="rId38"/>
  </sheet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52" l="1"/>
  <c r="F9" i="52" s="1"/>
  <c r="E7" i="52"/>
  <c r="E9" i="52" s="1"/>
  <c r="F67" i="51"/>
  <c r="F69" i="51" s="1"/>
  <c r="E67" i="51"/>
  <c r="E69" i="51" s="1"/>
  <c r="F79" i="49"/>
  <c r="E79" i="49"/>
  <c r="F75" i="49"/>
  <c r="E75" i="49"/>
  <c r="F70" i="49"/>
  <c r="E70" i="49"/>
  <c r="F55" i="49"/>
  <c r="E55" i="49"/>
  <c r="F81" i="48"/>
  <c r="F79" i="48"/>
  <c r="E79" i="48"/>
  <c r="E81" i="48" s="1"/>
  <c r="F74" i="48"/>
  <c r="E74" i="48"/>
  <c r="F55" i="48"/>
  <c r="E55" i="48"/>
  <c r="E34" i="47"/>
  <c r="F33" i="47"/>
  <c r="F32" i="47"/>
  <c r="F34" i="47" s="1"/>
  <c r="F31" i="47"/>
  <c r="F30" i="47"/>
  <c r="F29" i="47"/>
  <c r="F20" i="47"/>
  <c r="F16" i="47"/>
  <c r="E16" i="47"/>
  <c r="E22" i="47" s="1"/>
  <c r="F8" i="47"/>
  <c r="E8" i="47"/>
  <c r="F11" i="46"/>
  <c r="E11" i="46"/>
  <c r="F7" i="46"/>
  <c r="F15" i="46" s="1"/>
  <c r="E7" i="46"/>
  <c r="F44" i="45"/>
  <c r="E44" i="45"/>
  <c r="F43" i="45"/>
  <c r="F42" i="45"/>
  <c r="F41" i="45"/>
  <c r="F32" i="45"/>
  <c r="E30" i="45"/>
  <c r="F28" i="45"/>
  <c r="E28" i="45"/>
  <c r="F22" i="45"/>
  <c r="E22" i="45"/>
  <c r="F17" i="45"/>
  <c r="F34" i="45" s="1"/>
  <c r="E17" i="45"/>
  <c r="E34" i="45" s="1"/>
  <c r="E29" i="44"/>
  <c r="F25" i="44"/>
  <c r="E25" i="44"/>
  <c r="F21" i="44"/>
  <c r="E21" i="44"/>
  <c r="F11" i="44"/>
  <c r="E11" i="44"/>
  <c r="E27" i="44" s="1"/>
  <c r="E57" i="43"/>
  <c r="F56" i="43"/>
  <c r="F55" i="43"/>
  <c r="F54" i="43"/>
  <c r="F53" i="43"/>
  <c r="F52" i="43"/>
  <c r="F43" i="43"/>
  <c r="F39" i="43"/>
  <c r="E39" i="43"/>
  <c r="F35" i="43"/>
  <c r="E35" i="43"/>
  <c r="F31" i="43"/>
  <c r="E31" i="43"/>
  <c r="F27" i="43"/>
  <c r="E27" i="43"/>
  <c r="F22" i="43"/>
  <c r="E22" i="43"/>
  <c r="F11" i="43"/>
  <c r="E11" i="43"/>
  <c r="E62" i="42"/>
  <c r="F61" i="42"/>
  <c r="F60" i="42"/>
  <c r="F59" i="42"/>
  <c r="F58" i="42"/>
  <c r="F49" i="42"/>
  <c r="F45" i="42"/>
  <c r="E45" i="42"/>
  <c r="F41" i="42"/>
  <c r="E41" i="42"/>
  <c r="F33" i="42"/>
  <c r="E33" i="42"/>
  <c r="F26" i="42"/>
  <c r="F47" i="42" s="1"/>
  <c r="E26" i="42"/>
  <c r="E47" i="42" s="1"/>
  <c r="E62" i="41"/>
  <c r="F61" i="41"/>
  <c r="F60" i="41"/>
  <c r="F59" i="41"/>
  <c r="F58" i="41"/>
  <c r="F57" i="41"/>
  <c r="E50" i="41"/>
  <c r="F48" i="41"/>
  <c r="F44" i="41"/>
  <c r="E44" i="41"/>
  <c r="F40" i="41"/>
  <c r="E40" i="41"/>
  <c r="F32" i="41"/>
  <c r="E32" i="41"/>
  <c r="E46" i="41" s="1"/>
  <c r="F32" i="40"/>
  <c r="E32" i="40"/>
  <c r="F28" i="40"/>
  <c r="E28" i="40"/>
  <c r="F19" i="40"/>
  <c r="E19" i="40"/>
  <c r="F14" i="40"/>
  <c r="E14" i="40"/>
  <c r="E34" i="40" s="1"/>
  <c r="F64" i="39"/>
  <c r="E64" i="39"/>
  <c r="F60" i="39"/>
  <c r="E60" i="39"/>
  <c r="F56" i="39"/>
  <c r="E56" i="39"/>
  <c r="F50" i="39"/>
  <c r="E50" i="39"/>
  <c r="F35" i="39"/>
  <c r="F68" i="39" s="1"/>
  <c r="E35" i="39"/>
  <c r="F15" i="38"/>
  <c r="F11" i="38"/>
  <c r="F13" i="38" s="1"/>
  <c r="E11" i="38"/>
  <c r="E15" i="38" s="1"/>
  <c r="F57" i="37"/>
  <c r="E57" i="37"/>
  <c r="F53" i="37"/>
  <c r="E53" i="37"/>
  <c r="F47" i="37"/>
  <c r="E47" i="37"/>
  <c r="F41" i="37"/>
  <c r="E41" i="37"/>
  <c r="E61" i="37" s="1"/>
  <c r="F25" i="37"/>
  <c r="E25" i="37"/>
  <c r="F13" i="37"/>
  <c r="E13" i="37"/>
  <c r="E51" i="42" l="1"/>
  <c r="F30" i="45"/>
  <c r="E13" i="46"/>
  <c r="F41" i="43"/>
  <c r="F66" i="39"/>
  <c r="F36" i="40"/>
  <c r="F50" i="41"/>
  <c r="F62" i="42"/>
  <c r="F18" i="47"/>
  <c r="F59" i="37"/>
  <c r="F51" i="42"/>
  <c r="E13" i="38"/>
  <c r="F62" i="41"/>
  <c r="F45" i="43"/>
  <c r="F27" i="44"/>
  <c r="F13" i="46"/>
  <c r="E83" i="48"/>
  <c r="E83" i="49"/>
  <c r="F57" i="43"/>
  <c r="E15" i="46"/>
  <c r="F83" i="48"/>
  <c r="F83" i="49"/>
  <c r="E36" i="40"/>
  <c r="F61" i="37"/>
  <c r="E59" i="37"/>
  <c r="E68" i="39"/>
  <c r="E45" i="43"/>
  <c r="E18" i="47"/>
  <c r="F34" i="40"/>
  <c r="F29" i="44"/>
  <c r="F46" i="41"/>
  <c r="F22" i="47"/>
  <c r="E66" i="39"/>
  <c r="E41" i="43"/>
  <c r="E81" i="49"/>
  <c r="F81" i="49"/>
  <c r="E11" i="36" l="1"/>
  <c r="E15" i="36" s="1"/>
  <c r="E13" i="36"/>
  <c r="D11" i="36"/>
  <c r="D15" i="36" s="1"/>
  <c r="D13" i="36"/>
  <c r="E11" i="35"/>
  <c r="E15" i="35" s="1"/>
  <c r="E13" i="35"/>
  <c r="D11" i="35"/>
  <c r="D15" i="35" s="1"/>
  <c r="E7" i="34"/>
  <c r="E11" i="34"/>
  <c r="D7" i="34"/>
  <c r="D11" i="34"/>
  <c r="F65" i="33"/>
  <c r="E65" i="33"/>
  <c r="F61" i="33"/>
  <c r="E61" i="33"/>
  <c r="F56" i="33"/>
  <c r="E56" i="33"/>
  <c r="E63" i="33" s="1"/>
  <c r="F57" i="32"/>
  <c r="F61" i="32" s="1"/>
  <c r="E57" i="32"/>
  <c r="E59" i="32" s="1"/>
  <c r="E63" i="31"/>
  <c r="E61" i="31"/>
  <c r="F59" i="31"/>
  <c r="F63" i="31" s="1"/>
  <c r="E59" i="31"/>
  <c r="F24" i="31"/>
  <c r="E24" i="31"/>
  <c r="E49" i="30"/>
  <c r="F47" i="30"/>
  <c r="E47" i="30"/>
  <c r="F45" i="30"/>
  <c r="F49" i="30" s="1"/>
  <c r="E45" i="30"/>
  <c r="F45" i="29"/>
  <c r="F49" i="29" s="1"/>
  <c r="E45" i="29"/>
  <c r="E49" i="29" s="1"/>
  <c r="F61" i="28"/>
  <c r="F65" i="28" s="1"/>
  <c r="E61" i="28"/>
  <c r="E65" i="28" s="1"/>
  <c r="F69" i="27"/>
  <c r="E69" i="27"/>
  <c r="F63" i="27"/>
  <c r="E63" i="27"/>
  <c r="F58" i="27"/>
  <c r="F71" i="27" s="1"/>
  <c r="F73" i="27"/>
  <c r="E58" i="27"/>
  <c r="E71" i="27" s="1"/>
  <c r="F39" i="26"/>
  <c r="E39" i="26"/>
  <c r="F34" i="26"/>
  <c r="E34" i="26"/>
  <c r="F71" i="25"/>
  <c r="F75" i="25" s="1"/>
  <c r="E71" i="25"/>
  <c r="E75" i="25" s="1"/>
  <c r="E73" i="25"/>
  <c r="F71" i="24"/>
  <c r="F75" i="24" s="1"/>
  <c r="E71" i="24"/>
  <c r="F66" i="24"/>
  <c r="E66" i="24"/>
  <c r="F61" i="24"/>
  <c r="E61" i="24"/>
  <c r="E75" i="24" s="1"/>
  <c r="E73" i="24"/>
  <c r="F101" i="23"/>
  <c r="E101" i="23"/>
  <c r="F96" i="23"/>
  <c r="E96" i="23"/>
  <c r="F92" i="23"/>
  <c r="E92" i="23"/>
  <c r="E103" i="23" s="1"/>
  <c r="F107" i="22"/>
  <c r="E107" i="22"/>
  <c r="E111" i="22" s="1"/>
  <c r="F101" i="22"/>
  <c r="F111" i="22" s="1"/>
  <c r="E101" i="22"/>
  <c r="F39" i="21"/>
  <c r="E39" i="21"/>
  <c r="F35" i="21"/>
  <c r="E35" i="21"/>
  <c r="F25" i="21"/>
  <c r="F41" i="21" s="1"/>
  <c r="E25" i="21"/>
  <c r="E41" i="21" s="1"/>
  <c r="F66" i="20"/>
  <c r="E66" i="20"/>
  <c r="F62" i="20"/>
  <c r="E62" i="20"/>
  <c r="E70" i="20" s="1"/>
  <c r="F50" i="20"/>
  <c r="F68" i="20" s="1"/>
  <c r="E50" i="20"/>
  <c r="F44" i="20"/>
  <c r="E44" i="20"/>
  <c r="F60" i="19"/>
  <c r="E60" i="19"/>
  <c r="F56" i="19"/>
  <c r="F64" i="19" s="1"/>
  <c r="E56" i="19"/>
  <c r="E62" i="19" s="1"/>
  <c r="F133" i="18"/>
  <c r="F129" i="18"/>
  <c r="E129" i="18"/>
  <c r="F124" i="18"/>
  <c r="E124" i="18"/>
  <c r="F120" i="18"/>
  <c r="E120" i="18"/>
  <c r="F114" i="18"/>
  <c r="E114" i="18"/>
  <c r="F109" i="18"/>
  <c r="E109" i="18"/>
  <c r="H101" i="18"/>
  <c r="D155" i="18" s="1"/>
  <c r="G101" i="18"/>
  <c r="F101" i="18"/>
  <c r="E101" i="18"/>
  <c r="F102" i="17"/>
  <c r="F98" i="17"/>
  <c r="E98" i="17"/>
  <c r="F85" i="17"/>
  <c r="E85" i="17"/>
  <c r="F80" i="17"/>
  <c r="E80" i="17"/>
  <c r="E104" i="17"/>
  <c r="H60" i="17"/>
  <c r="G60" i="17"/>
  <c r="H56" i="17"/>
  <c r="D124" i="17" s="1"/>
  <c r="G56" i="17"/>
  <c r="F56" i="17"/>
  <c r="E56" i="17"/>
  <c r="E100" i="17"/>
  <c r="F92" i="16"/>
  <c r="E92" i="16"/>
  <c r="F81" i="16"/>
  <c r="E81" i="16"/>
  <c r="F60" i="16"/>
  <c r="E60" i="16"/>
  <c r="F55" i="16"/>
  <c r="E55" i="16"/>
  <c r="F86" i="15"/>
  <c r="F82" i="15"/>
  <c r="E82" i="15"/>
  <c r="F76" i="15"/>
  <c r="E76" i="15"/>
  <c r="H65" i="15"/>
  <c r="D117" i="15"/>
  <c r="G65" i="15"/>
  <c r="F65" i="15"/>
  <c r="F88" i="15" s="1"/>
  <c r="E65" i="15"/>
  <c r="E88" i="15" s="1"/>
  <c r="D13" i="35"/>
  <c r="D9" i="34"/>
  <c r="E9" i="34"/>
  <c r="F43" i="21" l="1"/>
  <c r="F73" i="25"/>
  <c r="F62" i="19"/>
  <c r="E47" i="29"/>
  <c r="F131" i="18"/>
  <c r="E68" i="20"/>
  <c r="E131" i="18"/>
  <c r="E43" i="21"/>
  <c r="F43" i="26"/>
  <c r="F63" i="33"/>
  <c r="F104" i="17"/>
  <c r="F70" i="20"/>
  <c r="F105" i="23"/>
  <c r="E43" i="26"/>
  <c r="F96" i="16"/>
  <c r="E96" i="16"/>
  <c r="F59" i="32"/>
  <c r="E61" i="32"/>
  <c r="F61" i="31"/>
  <c r="F47" i="29"/>
  <c r="E63" i="28"/>
  <c r="F63" i="28"/>
  <c r="E73" i="27"/>
  <c r="E41" i="26"/>
  <c r="F41" i="26"/>
  <c r="F73" i="24"/>
  <c r="F103" i="23"/>
  <c r="E105" i="23"/>
  <c r="E109" i="22"/>
  <c r="F109" i="22"/>
  <c r="E64" i="19"/>
  <c r="E135" i="18"/>
  <c r="F135" i="18"/>
  <c r="F100" i="17"/>
  <c r="E94" i="16"/>
  <c r="F94" i="16"/>
  <c r="E84" i="15"/>
  <c r="F84" i="15"/>
</calcChain>
</file>

<file path=xl/sharedStrings.xml><?xml version="1.0" encoding="utf-8"?>
<sst xmlns="http://schemas.openxmlformats.org/spreadsheetml/2006/main" count="6202" uniqueCount="1390">
  <si>
    <t>Name of the Instrument</t>
  </si>
  <si>
    <t>Quantity</t>
  </si>
  <si>
    <t>ISIN Number</t>
  </si>
  <si>
    <t>% to Net Assets</t>
  </si>
  <si>
    <t>Industry Classification / Rating</t>
  </si>
  <si>
    <t>YTM</t>
  </si>
  <si>
    <t>Market Value (including accrued interest, if any) (Rs. in Lakhs)</t>
  </si>
  <si>
    <t>Portfolio Statement as on June 30, 2025</t>
  </si>
  <si>
    <t>Franklin India Equity Savings Fund</t>
  </si>
  <si>
    <t>Franklin India Equity Hybrid Fund</t>
  </si>
  <si>
    <t>Franklin India Balanced Advantage Fund</t>
  </si>
  <si>
    <t>Franklin India Arbitrage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</si>
  <si>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</si>
  <si>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</si>
  <si>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</si>
  <si>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</si>
  <si>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</si>
  <si>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</si>
  <si>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</si>
  <si>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</si>
  <si>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</si>
  <si>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</si>
  <si>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</si>
  <si>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</si>
  <si>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Debt Instruments</t>
  </si>
  <si>
    <t>(a) Listed / awaiting listing on Stock Exchanges</t>
  </si>
  <si>
    <t>0.00% Jubilant Bevco Ltd (31-May-2028) **</t>
  </si>
  <si>
    <t>INE1D4P08019</t>
  </si>
  <si>
    <t>CRISIL AA</t>
  </si>
  <si>
    <t>CRISIL AA+</t>
  </si>
  <si>
    <t>CRISIL AAA</t>
  </si>
  <si>
    <t>0.00% Jubilant Beverages Ltd (31-May-2028) **</t>
  </si>
  <si>
    <t>INE1D4O08012</t>
  </si>
  <si>
    <t>Sub Total</t>
  </si>
  <si>
    <t>Money Market Instruments</t>
  </si>
  <si>
    <t>Certificate of Deposit</t>
  </si>
  <si>
    <t>CARE A1+</t>
  </si>
  <si>
    <t>CRISIL A1+</t>
  </si>
  <si>
    <t>Treasury Bill</t>
  </si>
  <si>
    <t>Government Securities</t>
  </si>
  <si>
    <t>SOVEREIGN</t>
  </si>
  <si>
    <t>Mutual Fund Units</t>
  </si>
  <si>
    <t>Total</t>
  </si>
  <si>
    <t>Net Assets</t>
  </si>
  <si>
    <t>Call, Cash &amp; Other Assets</t>
  </si>
  <si>
    <t>** Non- Traded Scrips</t>
  </si>
  <si>
    <t>Notes</t>
  </si>
  <si>
    <t>a) NAV at the beginning and at the end of the Half-year ended 30-Jun-2025</t>
  </si>
  <si>
    <t xml:space="preserve">      Plan/Option</t>
  </si>
  <si>
    <t>As on 30-Jun-2025</t>
  </si>
  <si>
    <t>As on 31-Dec-2024</t>
  </si>
  <si>
    <t xml:space="preserve">      Growth Plan</t>
  </si>
  <si>
    <t xml:space="preserve">      IDCW Plan</t>
  </si>
  <si>
    <t xml:space="preserve">      Direct Growth Plan</t>
  </si>
  <si>
    <t xml:space="preserve">      Direct IDCW Plan</t>
  </si>
  <si>
    <t>b) Aggregate Distributions declared during the Half - year ended 30-Jun-2025</t>
  </si>
  <si>
    <t>Plan Name</t>
  </si>
  <si>
    <t>Distributions per unit (Rs.)+++</t>
  </si>
  <si>
    <t>+++ Distribution payouts/ re-investments are subject to deduction of TDS at the applicable rates.</t>
  </si>
  <si>
    <t>IDCW - Income Distribution cum capital withdrawal</t>
  </si>
  <si>
    <t>(In Years)</t>
  </si>
  <si>
    <t xml:space="preserve">d) During the month additional instances of fair valuation/deviation from valuation price provided by the valuation agencies </t>
  </si>
  <si>
    <t>Nil</t>
  </si>
  <si>
    <t>Export-Import Bank Of India (04-Mar-2026) **</t>
  </si>
  <si>
    <t>INE514E16CJ9</t>
  </si>
  <si>
    <t>CARE AAA</t>
  </si>
  <si>
    <t>5.63% GOI 2026 (12-Apr-2026)</t>
  </si>
  <si>
    <t>IN0020210012</t>
  </si>
  <si>
    <t>6.90% GOI 2065 (15-APR-2065)</t>
  </si>
  <si>
    <t>IN0020250018</t>
  </si>
  <si>
    <t>7.70% Poonawalla Fincorp Ltd (21-Apr-2028) **</t>
  </si>
  <si>
    <t>INE511C07847</t>
  </si>
  <si>
    <t>91 DTB (24-Jul-2025)</t>
  </si>
  <si>
    <t>IN002025X042</t>
  </si>
  <si>
    <t>6.84% Andhra Pradesh SDL (04-Jun-2038)</t>
  </si>
  <si>
    <t>IN1020250149</t>
  </si>
  <si>
    <t>7.32% Chhattisgarh SDL (05-Mar-2037)</t>
  </si>
  <si>
    <t>IN3520240083</t>
  </si>
  <si>
    <t>7.32% West Bengal SDL (05-Mar-2038)</t>
  </si>
  <si>
    <t>IN3420240225</t>
  </si>
  <si>
    <t>7.10% Rajasthan SDL (26-Mar-2043)</t>
  </si>
  <si>
    <t>IN2920240545</t>
  </si>
  <si>
    <t>8.75% Bharti Telecom Ltd (05-Nov-2029) **</t>
  </si>
  <si>
    <t>INE403D08264</t>
  </si>
  <si>
    <t>7.82% Bajaj Finance Ltd (31-Jan-2034) **</t>
  </si>
  <si>
    <t>INE296A07SV1</t>
  </si>
  <si>
    <t>IND AAA</t>
  </si>
  <si>
    <t>6.40% LIC Housing Finance Ltd (30-Nov-2026) **</t>
  </si>
  <si>
    <t>INE115A07PN6</t>
  </si>
  <si>
    <t>7.08% Andhra Pradesh SDL (26-Mar-2037)</t>
  </si>
  <si>
    <t>IN1020240801</t>
  </si>
  <si>
    <t>7.87% Summit Digitel Infrastructure Ltd (15-Mar-2030) **</t>
  </si>
  <si>
    <t>INE507T07146</t>
  </si>
  <si>
    <t>7.96% Pipeline Infrastructure Ltd (11-Mar-2029) **</t>
  </si>
  <si>
    <t>INE01XX07034</t>
  </si>
  <si>
    <t>7.21% Embassy Office Parks Reit (17-Mar-2028) **</t>
  </si>
  <si>
    <t>INE041007167</t>
  </si>
  <si>
    <t>0.00% REC Ltd (03-Nov-2034)</t>
  </si>
  <si>
    <t>INE020B08FJ3</t>
  </si>
  <si>
    <t>6.92% Power Finance Corporation Ltd (14-Apr-2032) **</t>
  </si>
  <si>
    <t>INE134E08LN6</t>
  </si>
  <si>
    <t>7.65% Poonawalla Fincorp Ltd (21-Apr-2027) **</t>
  </si>
  <si>
    <t>INE511C07854</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</si>
  <si>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</si>
  <si>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</si>
  <si>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</si>
  <si>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</si>
  <si>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</si>
  <si>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</si>
  <si>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7.68% Small Industries Development Bank Of India (10-Aug-2027)</t>
  </si>
  <si>
    <t>INE556F08KP4</t>
  </si>
  <si>
    <t>91 DTB (17-Jul-2025)</t>
  </si>
  <si>
    <t>IN002025X034</t>
  </si>
  <si>
    <t>Equity &amp; Equity related</t>
  </si>
  <si>
    <t>HDFC Bank Ltd</t>
  </si>
  <si>
    <t>INE040A01034</t>
  </si>
  <si>
    <t>Banks</t>
  </si>
  <si>
    <t>ICICI Bank Ltd</t>
  </si>
  <si>
    <t>INE090A01021</t>
  </si>
  <si>
    <t>Larsen &amp; Toubro Ltd</t>
  </si>
  <si>
    <t>INE018A01030</t>
  </si>
  <si>
    <t>Construction</t>
  </si>
  <si>
    <t>Bharti Airtel Ltd</t>
  </si>
  <si>
    <t>INE397D01024</t>
  </si>
  <si>
    <t>Telecom - Services</t>
  </si>
  <si>
    <t>Infosys Ltd</t>
  </si>
  <si>
    <t>INE009A01021</t>
  </si>
  <si>
    <t>IT - Software</t>
  </si>
  <si>
    <t>Reliance Industries Ltd</t>
  </si>
  <si>
    <t>INE002A01018</t>
  </si>
  <si>
    <t>Petroleum Products</t>
  </si>
  <si>
    <t>Axis Bank Ltd</t>
  </si>
  <si>
    <t>INE238A01034</t>
  </si>
  <si>
    <t>HCL Technologies Ltd</t>
  </si>
  <si>
    <t>INE860A01027</t>
  </si>
  <si>
    <t>Eternal Ltd</t>
  </si>
  <si>
    <t>INE758T01015</t>
  </si>
  <si>
    <t>Retailing</t>
  </si>
  <si>
    <t>NTPC Ltd</t>
  </si>
  <si>
    <t>INE733E01010</t>
  </si>
  <si>
    <t>Power</t>
  </si>
  <si>
    <t>Ultratech Cement Ltd</t>
  </si>
  <si>
    <t>INE481G01011</t>
  </si>
  <si>
    <t>Cement &amp; Cement Products</t>
  </si>
  <si>
    <t>United Spirits Ltd</t>
  </si>
  <si>
    <t>INE854D01024</t>
  </si>
  <si>
    <t>Beverages</t>
  </si>
  <si>
    <t>State Bank of India</t>
  </si>
  <si>
    <t>INE062A01020</t>
  </si>
  <si>
    <t>Apollo Hospitals Enterprise Ltd</t>
  </si>
  <si>
    <t>INE437A01024</t>
  </si>
  <si>
    <t>Healthcare Services</t>
  </si>
  <si>
    <t>Sun Pharmaceutical Industries Ltd</t>
  </si>
  <si>
    <t>INE044A01036</t>
  </si>
  <si>
    <t>Pharmaceuticals &amp; Biotechnology</t>
  </si>
  <si>
    <t>HDFC Life Insurance Co Ltd</t>
  </si>
  <si>
    <t>INE795G01014</t>
  </si>
  <si>
    <t>Insurance</t>
  </si>
  <si>
    <t>PB Fintech Ltd</t>
  </si>
  <si>
    <t>INE417T01026</t>
  </si>
  <si>
    <t>Financial Technology (Fintech)</t>
  </si>
  <si>
    <t>GAIL (India) Ltd</t>
  </si>
  <si>
    <t>INE129A01019</t>
  </si>
  <si>
    <t>Gas</t>
  </si>
  <si>
    <t>Maruti Suzuki India Ltd</t>
  </si>
  <si>
    <t>INE585B01010</t>
  </si>
  <si>
    <t>Automobiles</t>
  </si>
  <si>
    <t>Tata Motors Ltd</t>
  </si>
  <si>
    <t>INE155A01022</t>
  </si>
  <si>
    <t>Eris Lifesciences Ltd</t>
  </si>
  <si>
    <t>INE406M01024</t>
  </si>
  <si>
    <t>Crompton Greaves Consumer Electricals Ltd</t>
  </si>
  <si>
    <t>INE299U01018</t>
  </si>
  <si>
    <t>Consumer Durables</t>
  </si>
  <si>
    <t>Interglobe Aviation Ltd</t>
  </si>
  <si>
    <t>INE646L01027</t>
  </si>
  <si>
    <t>Transport Services</t>
  </si>
  <si>
    <t>Jubilant Foodworks Ltd</t>
  </si>
  <si>
    <t>INE797F01020</t>
  </si>
  <si>
    <t>Leisure Services</t>
  </si>
  <si>
    <t>Bharat Electronics Ltd</t>
  </si>
  <si>
    <t>INE263A01024</t>
  </si>
  <si>
    <t>Aerospace &amp; Defense</t>
  </si>
  <si>
    <t>Hindustan Unilever Ltd</t>
  </si>
  <si>
    <t>INE030A01027</t>
  </si>
  <si>
    <t>Diversified Fmcg</t>
  </si>
  <si>
    <t>Prestige Estates Projects Ltd</t>
  </si>
  <si>
    <t>INE811K01011</t>
  </si>
  <si>
    <t>Realty</t>
  </si>
  <si>
    <t>Sapphire Foods India Ltd</t>
  </si>
  <si>
    <t>INE806T01020</t>
  </si>
  <si>
    <t>Tube Investments of India Ltd</t>
  </si>
  <si>
    <t>INE974X01010</t>
  </si>
  <si>
    <t>Auto Components</t>
  </si>
  <si>
    <t>PNB Housing Finance Ltd</t>
  </si>
  <si>
    <t>INE572E01012</t>
  </si>
  <si>
    <t>Finance</t>
  </si>
  <si>
    <t>Lemon Tree Hotels Ltd</t>
  </si>
  <si>
    <t>INE970X01018</t>
  </si>
  <si>
    <t>Metropolis Healthcare Ltd</t>
  </si>
  <si>
    <t>INE112L01020</t>
  </si>
  <si>
    <t>Marico Ltd</t>
  </si>
  <si>
    <t>INE196A01026</t>
  </si>
  <si>
    <t>Agricultural Food &amp; Other Products</t>
  </si>
  <si>
    <t>Amber Enterprises India Ltd</t>
  </si>
  <si>
    <t>INE371P01015</t>
  </si>
  <si>
    <t>Indus Towers Ltd</t>
  </si>
  <si>
    <t>INE121J01017</t>
  </si>
  <si>
    <t>V-Mart Retail Ltd</t>
  </si>
  <si>
    <t>INE665J01013</t>
  </si>
  <si>
    <t>ICICI Lombard General Insurance Co Ltd</t>
  </si>
  <si>
    <t>INE765G01017</t>
  </si>
  <si>
    <t>Tata Steel Ltd</t>
  </si>
  <si>
    <t>INE081A01020</t>
  </si>
  <si>
    <t>Ferrous Metals</t>
  </si>
  <si>
    <t>Amara Raja Energy And Mobility Ltd</t>
  </si>
  <si>
    <t>INE885A01032</t>
  </si>
  <si>
    <t>ZF Commercial Vehicle Control Systems India Ltd</t>
  </si>
  <si>
    <t>INE342J01019</t>
  </si>
  <si>
    <t>Chemplast Sanmar Ltd</t>
  </si>
  <si>
    <t>INE488A01050</t>
  </si>
  <si>
    <t>Chemicals &amp; Petrochemicals</t>
  </si>
  <si>
    <t>Kirloskar Oil Engines Ltd</t>
  </si>
  <si>
    <t>INE146L01010</t>
  </si>
  <si>
    <t>Industrial Products</t>
  </si>
  <si>
    <t>Pearl Global Industries Ltd</t>
  </si>
  <si>
    <t>INE940H01022</t>
  </si>
  <si>
    <t>Textiles &amp; Apparels</t>
  </si>
  <si>
    <t>Intellect Design Arena Ltd</t>
  </si>
  <si>
    <t>INE306R01017</t>
  </si>
  <si>
    <t>Teamlease Services Ltd</t>
  </si>
  <si>
    <t>INE985S01024</t>
  </si>
  <si>
    <t>Commercial Services &amp; Supplies</t>
  </si>
  <si>
    <t>Cholamandalam Investment and Finance Co Ltd</t>
  </si>
  <si>
    <t>INE121A01024</t>
  </si>
  <si>
    <t>Angel One Ltd</t>
  </si>
  <si>
    <t>INE732I01013</t>
  </si>
  <si>
    <t>Capital Markets</t>
  </si>
  <si>
    <t>PI Industries Ltd</t>
  </si>
  <si>
    <t>INE603J01030</t>
  </si>
  <si>
    <t>Fertilizers &amp; Agrochemicals</t>
  </si>
  <si>
    <t>% to Net Assets(Hedged &amp; Unhedged)</t>
  </si>
  <si>
    <t>Outstanding position in Derivative Instruments (Rs. in Lakhs) Long / (Short)</t>
  </si>
  <si>
    <t>Outstanding derivative exposure as % to net assets Long / (Short)</t>
  </si>
  <si>
    <t>Kotak Mahindra Bank Ltd</t>
  </si>
  <si>
    <t>INE237A01028</t>
  </si>
  <si>
    <t>Hindustan Aeronautics Ltd</t>
  </si>
  <si>
    <t>INE066F01020</t>
  </si>
  <si>
    <t>Hindustan Petroleum Corporation Ltd</t>
  </si>
  <si>
    <t>INE094A01015</t>
  </si>
  <si>
    <t>Mahindra &amp; Mahindra Ltd</t>
  </si>
  <si>
    <t>INE101A01026</t>
  </si>
  <si>
    <t>Tata Power Co Ltd</t>
  </si>
  <si>
    <t>INE245A01021</t>
  </si>
  <si>
    <t>Tech Mahindra Ltd</t>
  </si>
  <si>
    <t>INE669C01036</t>
  </si>
  <si>
    <t>Titan Co Ltd</t>
  </si>
  <si>
    <t>INE280A01028</t>
  </si>
  <si>
    <t>Vodafone Idea Ltd</t>
  </si>
  <si>
    <t>INE669E01016</t>
  </si>
  <si>
    <t>Bank of Baroda</t>
  </si>
  <si>
    <t>INE028A01039</t>
  </si>
  <si>
    <t>Jio Financial Services Ltd</t>
  </si>
  <si>
    <t>INE758E01017</t>
  </si>
  <si>
    <t>Bharat Petroleum Corporation Ltd</t>
  </si>
  <si>
    <t>INE029A01011</t>
  </si>
  <si>
    <t>Power Finance Corporation Ltd</t>
  </si>
  <si>
    <t>INE134E01011</t>
  </si>
  <si>
    <t>Ambuja Cements Ltd</t>
  </si>
  <si>
    <t>INE079A01024</t>
  </si>
  <si>
    <t>Cipla Ltd</t>
  </si>
  <si>
    <t>INE059A01026</t>
  </si>
  <si>
    <t>Power Grid Corporation of India Ltd</t>
  </si>
  <si>
    <t>INE752E01010</t>
  </si>
  <si>
    <t>Godrej Properties Ltd</t>
  </si>
  <si>
    <t>INE484J01027</t>
  </si>
  <si>
    <t>Varun Beverages Ltd</t>
  </si>
  <si>
    <t>INE200M01039</t>
  </si>
  <si>
    <t>Tata Consultancy Services Ltd</t>
  </si>
  <si>
    <t>INE467B01029</t>
  </si>
  <si>
    <t>Bandhan Bank Ltd</t>
  </si>
  <si>
    <t>INE545U01014</t>
  </si>
  <si>
    <t>Bajaj Finserv Ltd</t>
  </si>
  <si>
    <t>INE918I01026</t>
  </si>
  <si>
    <t>Canara Bank</t>
  </si>
  <si>
    <t>INE476A01022</t>
  </si>
  <si>
    <t>Indian Oil Corporation Ltd</t>
  </si>
  <si>
    <t>INE242A01010</t>
  </si>
  <si>
    <t>REC Ltd</t>
  </si>
  <si>
    <t>INE020B01018</t>
  </si>
  <si>
    <t>Hindalco Industries Ltd</t>
  </si>
  <si>
    <t>INE038A01020</t>
  </si>
  <si>
    <t>Non - Ferrous Metals</t>
  </si>
  <si>
    <t>ACC Ltd</t>
  </si>
  <si>
    <t>INE012A01025</t>
  </si>
  <si>
    <t>Coforge Ltd</t>
  </si>
  <si>
    <t>INE591G01025</t>
  </si>
  <si>
    <t>Biocon Ltd</t>
  </si>
  <si>
    <t>INE376G01013</t>
  </si>
  <si>
    <t>Coal India Ltd</t>
  </si>
  <si>
    <t>INE522F01014</t>
  </si>
  <si>
    <t>Consumable Fuels</t>
  </si>
  <si>
    <t>JSW Steel Ltd</t>
  </si>
  <si>
    <t>INE019A01038</t>
  </si>
  <si>
    <t>8.65% Bharti Telecom Ltd (05-Nov-2027) **</t>
  </si>
  <si>
    <t>INE403D08231</t>
  </si>
  <si>
    <t>7.37% GOI 2028 (23-Oct-2028)</t>
  </si>
  <si>
    <t>IN0020230101</t>
  </si>
  <si>
    <t>7.06% GOI 2028 (10-Apr-2028)</t>
  </si>
  <si>
    <t>IN0020230010</t>
  </si>
  <si>
    <t>Margin on Derivatives</t>
  </si>
  <si>
    <t xml:space="preserve">c) Total outstanding position (as at June 30, 2025) in Derivative Instruments (Gross Notional) </t>
  </si>
  <si>
    <t>Rs. 33,643.34 Lacs</t>
  </si>
  <si>
    <t xml:space="preserve">d) Outstanding derivative exposure as % to net assets </t>
  </si>
  <si>
    <t>e) Portfolio Turnover Ratio during the Half - year 30-Jun-2025</t>
  </si>
  <si>
    <t>f) Residual maturity / Average Maturity as on 30-Jun-2025</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</si>
  <si>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</si>
  <si>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</si>
  <si>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</si>
  <si>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</si>
  <si>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</si>
  <si>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IT - Services</t>
  </si>
  <si>
    <t>6.40% Jamnagar Utilities &amp; Power Pvt Ltd (29-Sep-2026) **</t>
  </si>
  <si>
    <t>INE936D07174</t>
  </si>
  <si>
    <t>9.03% Credila Financial Services Ltd (04-Mar-2026) **</t>
  </si>
  <si>
    <t>INE539K07270</t>
  </si>
  <si>
    <t>CARE AA</t>
  </si>
  <si>
    <t>7.61% LIC Housing Finance Ltd (30-Jul-2025) **</t>
  </si>
  <si>
    <t>INE115A07PW7</t>
  </si>
  <si>
    <t>7.38% GOI 2027 (20-Jun-2027)</t>
  </si>
  <si>
    <t>IN0020220037</t>
  </si>
  <si>
    <t>^^ Securities are fair valued</t>
  </si>
  <si>
    <t>c) Portfolio Turnover Ratio during the Half - year 30-Jun-2025</t>
  </si>
  <si>
    <t>d) Residual maturity / Average Maturity as on 30-Jun-2025</t>
  </si>
  <si>
    <t xml:space="preserve">e) During the month additional instances of fair valuation/deviation from valuation price provided by the valuation agencies </t>
  </si>
  <si>
    <t>b) Index Futures</t>
  </si>
  <si>
    <t>8.09% Kotak Mahindra Prime Ltd (09-Nov-2026) **</t>
  </si>
  <si>
    <t>INE916DA7SL3</t>
  </si>
  <si>
    <t>7.62% National Bank For Agriculture &amp; Rural Development (31-Jan-2028) **</t>
  </si>
  <si>
    <t>INE261F08DV4</t>
  </si>
  <si>
    <t>7.835% Lic Housing Finance Ltd 11-May-27 **</t>
  </si>
  <si>
    <t>INE115A07QO2</t>
  </si>
  <si>
    <t>7.44% Small Industries Development Bank Of India (04-Sep-2026) **</t>
  </si>
  <si>
    <t>INE556F08KI9</t>
  </si>
  <si>
    <t>7.47% India Infrastructure Finance Co Ltd (05-Nov-2027) **</t>
  </si>
  <si>
    <t>INE787H08154</t>
  </si>
  <si>
    <t>7.08% Kerala SDL (26-Mar-2040)</t>
  </si>
  <si>
    <t>IN2020240312</t>
  </si>
  <si>
    <t>Rs. 51,090.39 Lacs</t>
  </si>
  <si>
    <t>RBL Bank Ltd</t>
  </si>
  <si>
    <t>INE976G01028</t>
  </si>
  <si>
    <t>IDFC First Bank Ltd</t>
  </si>
  <si>
    <t>INE092T01019</t>
  </si>
  <si>
    <t>One 97 Communications Ltd</t>
  </si>
  <si>
    <t>INE982J01020</t>
  </si>
  <si>
    <t>Multi Commodity Exchange Of India Ltd</t>
  </si>
  <si>
    <t>INE745G01035</t>
  </si>
  <si>
    <t>Aditya Birla Fashion and Retail Ltd</t>
  </si>
  <si>
    <t>INE647O01011</t>
  </si>
  <si>
    <t>Nestle India Ltd</t>
  </si>
  <si>
    <t>INE239A01024</t>
  </si>
  <si>
    <t>Food Products</t>
  </si>
  <si>
    <t>Birlasoft Ltd</t>
  </si>
  <si>
    <t>INE836A01035</t>
  </si>
  <si>
    <t>JSW Energy Ltd</t>
  </si>
  <si>
    <t>INE121E01018</t>
  </si>
  <si>
    <t>ABB India Ltd</t>
  </si>
  <si>
    <t>INE117A01022</t>
  </si>
  <si>
    <t>Electrical Equipment</t>
  </si>
  <si>
    <t>Tata Consumer Products Ltd</t>
  </si>
  <si>
    <t>INE192A01025</t>
  </si>
  <si>
    <t>Steel Authority of India Ltd</t>
  </si>
  <si>
    <t>INE114A01011</t>
  </si>
  <si>
    <t>Granules India Ltd</t>
  </si>
  <si>
    <t>INE101D01020</t>
  </si>
  <si>
    <t>ITC Ltd</t>
  </si>
  <si>
    <t>INE154A01025</t>
  </si>
  <si>
    <t>Patanjali Foods Ltd</t>
  </si>
  <si>
    <t>INE619A01035</t>
  </si>
  <si>
    <t>Agricultural Food &amp; other Products</t>
  </si>
  <si>
    <t>Laurus Labs Ltd</t>
  </si>
  <si>
    <t>INE947Q01028</t>
  </si>
  <si>
    <t>Pidilite Industries Ltd</t>
  </si>
  <si>
    <t>INE318A01026</t>
  </si>
  <si>
    <t>Aditya Birla Capital Ltd</t>
  </si>
  <si>
    <t>INE674K01013</t>
  </si>
  <si>
    <t>SBI Life Insurance Co Ltd</t>
  </si>
  <si>
    <t>INE123W01016</t>
  </si>
  <si>
    <t>Yes Bank Ltd</t>
  </si>
  <si>
    <t>INE528G01035</t>
  </si>
  <si>
    <t>Jindal Steel &amp; Power Ltd</t>
  </si>
  <si>
    <t>INE749A01030</t>
  </si>
  <si>
    <t>Manappuram Finance Ltd</t>
  </si>
  <si>
    <t>INE522D01027</t>
  </si>
  <si>
    <t>Bank of India</t>
  </si>
  <si>
    <t>INE084A01016</t>
  </si>
  <si>
    <t>Mphasis Ltd</t>
  </si>
  <si>
    <t>INE356A01018</t>
  </si>
  <si>
    <t>Divi's Laboratories Ltd</t>
  </si>
  <si>
    <t>INE361B01024</t>
  </si>
  <si>
    <t>Bosch Ltd</t>
  </si>
  <si>
    <t>INE323A01026</t>
  </si>
  <si>
    <t>Bajaj Auto Ltd</t>
  </si>
  <si>
    <t>INE917I01010</t>
  </si>
  <si>
    <t>Mahanagar Gas Ltd</t>
  </si>
  <si>
    <t>INE002S01010</t>
  </si>
  <si>
    <t>Punjab National Bank</t>
  </si>
  <si>
    <t>INE160A01022</t>
  </si>
  <si>
    <t>Indian Railway Catering And Tourism Corp Ltd</t>
  </si>
  <si>
    <t>INE335Y01020</t>
  </si>
  <si>
    <t>Indian Energy Exchange Ltd</t>
  </si>
  <si>
    <t>INE022Q01020</t>
  </si>
  <si>
    <t>LIC Housing Finance Ltd</t>
  </si>
  <si>
    <t>INE115A01026</t>
  </si>
  <si>
    <t>Piramal Enterprises Ltd</t>
  </si>
  <si>
    <t>INE140A01024</t>
  </si>
  <si>
    <t>Life Insurance Corporation Of India</t>
  </si>
  <si>
    <t>INE0J1Y01017</t>
  </si>
  <si>
    <t>NMDC Ltd</t>
  </si>
  <si>
    <t>INE584A01023</t>
  </si>
  <si>
    <t>Minerals &amp; Mining</t>
  </si>
  <si>
    <t>National Aluminium Co Ltd</t>
  </si>
  <si>
    <t>INE139A01034</t>
  </si>
  <si>
    <t>CG Power and Industrial Solutions Ltd</t>
  </si>
  <si>
    <t>INE067A01029</t>
  </si>
  <si>
    <t>Aurobindo Pharma Ltd</t>
  </si>
  <si>
    <t>INE406A01037</t>
  </si>
  <si>
    <t>GMR Airports Ltd</t>
  </si>
  <si>
    <t>INE776C01039</t>
  </si>
  <si>
    <t>Transport Infrastructure</t>
  </si>
  <si>
    <t>Muthoot Finance Ltd</t>
  </si>
  <si>
    <t>INE414G01012</t>
  </si>
  <si>
    <t>Bharat Heavy Electricals Ltd</t>
  </si>
  <si>
    <t>INE257A01026</t>
  </si>
  <si>
    <t>Asian Paints Ltd</t>
  </si>
  <si>
    <t>INE021A01026</t>
  </si>
  <si>
    <t>DLF Ltd</t>
  </si>
  <si>
    <t>INE271C01023</t>
  </si>
  <si>
    <t>Petronet LNG Ltd</t>
  </si>
  <si>
    <t>INE347G01014</t>
  </si>
  <si>
    <t>Polycab India Ltd</t>
  </si>
  <si>
    <t>INE455K01017</t>
  </si>
  <si>
    <t>SRF Ltd</t>
  </si>
  <si>
    <t>INE647A01010</t>
  </si>
  <si>
    <t>Syngene International Ltd</t>
  </si>
  <si>
    <t>INE398R01022</t>
  </si>
  <si>
    <t>Oil &amp; Natural Gas Corporation Ltd</t>
  </si>
  <si>
    <t>INE213A01029</t>
  </si>
  <si>
    <t>Oil</t>
  </si>
  <si>
    <t>Max Healthcare Institute Ltd</t>
  </si>
  <si>
    <t>INE027H01010</t>
  </si>
  <si>
    <t>Housing &amp; Urban Development Corporation Ltd</t>
  </si>
  <si>
    <t>INE031A01017</t>
  </si>
  <si>
    <t>Vedanta Ltd</t>
  </si>
  <si>
    <t>INE205A01025</t>
  </si>
  <si>
    <t>Diversified Metals</t>
  </si>
  <si>
    <t>IRB Infrastructure Developers Ltd</t>
  </si>
  <si>
    <t>INE821I01022</t>
  </si>
  <si>
    <t>7.865% LIC HOUSING FINANCE LTD 20-AUG-26 **</t>
  </si>
  <si>
    <t>INE115A07QT1</t>
  </si>
  <si>
    <t>HDFC Bank Ltd (06-Feb-2026) **</t>
  </si>
  <si>
    <t>INE040A16GF2</t>
  </si>
  <si>
    <t>364 DTB (29-Jan-2026)</t>
  </si>
  <si>
    <t>IN002024Z420</t>
  </si>
  <si>
    <t>364 DTB (27-Feb-2026)</t>
  </si>
  <si>
    <t>IN002024Z461</t>
  </si>
  <si>
    <t>364 DTB (26-Mar-2026)</t>
  </si>
  <si>
    <t>IN002024Z503</t>
  </si>
  <si>
    <t>INF090I01GV8</t>
  </si>
  <si>
    <t>Mutual Fund</t>
  </si>
  <si>
    <t>Franklin India Liquid Fund Direct-Growth Plan</t>
  </si>
  <si>
    <t>INF090I01JV2</t>
  </si>
  <si>
    <t>Rs. 24,797.78 Lacs</t>
  </si>
  <si>
    <t>Hyundai Motor India Ltd</t>
  </si>
  <si>
    <t>INE0V6F01027</t>
  </si>
  <si>
    <t>ICICI Prudential Life Insurance Co Ltd</t>
  </si>
  <si>
    <t>INE726G01019</t>
  </si>
  <si>
    <t>City Union Bank Ltd</t>
  </si>
  <si>
    <t>INE491A01021</t>
  </si>
  <si>
    <t>Emami Ltd</t>
  </si>
  <si>
    <t>INE548C01032</t>
  </si>
  <si>
    <t>Personal Products</t>
  </si>
  <si>
    <t>IndusInd Bank Ltd</t>
  </si>
  <si>
    <t>INE095A01012</t>
  </si>
  <si>
    <t>Dr. Reddy's Laboratories Ltd</t>
  </si>
  <si>
    <t>INE089A01031</t>
  </si>
  <si>
    <t>Grasim Industries Ltd</t>
  </si>
  <si>
    <t>INE047A01021</t>
  </si>
  <si>
    <t>Akums Drugs And Pharmaceuticals Ltd</t>
  </si>
  <si>
    <t>INE09XN01023</t>
  </si>
  <si>
    <t>UPL Ltd</t>
  </si>
  <si>
    <t>INE628A01036</t>
  </si>
  <si>
    <t>Indiamart Intermesh Ltd</t>
  </si>
  <si>
    <t>INE933S01016</t>
  </si>
  <si>
    <t>JK Lakshmi Cement Ltd</t>
  </si>
  <si>
    <t>INE786A01032</t>
  </si>
  <si>
    <t>INE756I01012</t>
  </si>
  <si>
    <t>DCB Bank Ltd</t>
  </si>
  <si>
    <t>INE503A01015</t>
  </si>
  <si>
    <t>Ashok Leyland Ltd</t>
  </si>
  <si>
    <t>INE208A01029</t>
  </si>
  <si>
    <t>Agricultural, Commercial &amp; Construction Vehicles</t>
  </si>
  <si>
    <t>Akzo Nobel India Ltd</t>
  </si>
  <si>
    <t>INE133A01011</t>
  </si>
  <si>
    <t>Gujarat State Petronet Ltd</t>
  </si>
  <si>
    <t>INE246F01010</t>
  </si>
  <si>
    <t>Restaurant Brands Asia Ltd</t>
  </si>
  <si>
    <t>INE07T201019</t>
  </si>
  <si>
    <t>Elecon Engineering Co Ltd</t>
  </si>
  <si>
    <t>INE205B01031</t>
  </si>
  <si>
    <t>Gateway Distriparks Ltd</t>
  </si>
  <si>
    <t>INE079J01017</t>
  </si>
  <si>
    <t>TVS Holdings Ltd</t>
  </si>
  <si>
    <t>INE105A01035</t>
  </si>
  <si>
    <t>Go Fashion India Ltd</t>
  </si>
  <si>
    <t>INE0BJS01011</t>
  </si>
  <si>
    <t>IN9628A01026</t>
  </si>
  <si>
    <t>(b) Units of Real Estate Investment Trusts (REITs)</t>
  </si>
  <si>
    <t>Brookfield India Real Estate Trust</t>
  </si>
  <si>
    <t>INE0FDU25010</t>
  </si>
  <si>
    <t>Industry Classification</t>
  </si>
  <si>
    <t>NHPC Ltd</t>
  </si>
  <si>
    <t>INE848E01016</t>
  </si>
  <si>
    <t>CESC Ltd</t>
  </si>
  <si>
    <t>INE486A01021</t>
  </si>
  <si>
    <t>Castrol India Ltd</t>
  </si>
  <si>
    <t>INE172A01027</t>
  </si>
  <si>
    <t>Chambal Fertilizers &amp; Chemicals Ltd</t>
  </si>
  <si>
    <t>INE085A01013</t>
  </si>
  <si>
    <t>Colgate Palmolive (India) Ltd</t>
  </si>
  <si>
    <t>INE259A01022</t>
  </si>
  <si>
    <t>Kajaria Ceramics Ltd</t>
  </si>
  <si>
    <t>INE217B01036</t>
  </si>
  <si>
    <t>Vedant Fashions Ltd</t>
  </si>
  <si>
    <t>INE825V01034</t>
  </si>
  <si>
    <t>Finolex Industries Ltd</t>
  </si>
  <si>
    <t>INE183A01024</t>
  </si>
  <si>
    <t>Zensar Technologies Ltd</t>
  </si>
  <si>
    <t>INE520A01027</t>
  </si>
  <si>
    <t>Embassy Office Parks REIT</t>
  </si>
  <si>
    <t>INE041025011</t>
  </si>
  <si>
    <t>Nexus Select Trust REIT</t>
  </si>
  <si>
    <t>INE0NDH25011</t>
  </si>
  <si>
    <t>Foreign Equity Securities</t>
  </si>
  <si>
    <t>Unilever PLC, (ADR)</t>
  </si>
  <si>
    <t>US9047677045</t>
  </si>
  <si>
    <t>Mediatek Inc</t>
  </si>
  <si>
    <t>TW0002454006</t>
  </si>
  <si>
    <t>IT - Hardware</t>
  </si>
  <si>
    <t>Cognizant Technology Solutions Corp., A</t>
  </si>
  <si>
    <t>US1924461023</t>
  </si>
  <si>
    <t>Hyundai Motor Co Ltd</t>
  </si>
  <si>
    <t>KR7005380001</t>
  </si>
  <si>
    <t>Misto Holdings Corp</t>
  </si>
  <si>
    <t>KR7081660003</t>
  </si>
  <si>
    <t>Xtep International Holdings Ltd</t>
  </si>
  <si>
    <t>KYG982771092</t>
  </si>
  <si>
    <t>Thai Beverage Pcl</t>
  </si>
  <si>
    <t>TH0902010014</t>
  </si>
  <si>
    <t>Hon Hai Precision Industry Co Ltd</t>
  </si>
  <si>
    <t>TW0002317005</t>
  </si>
  <si>
    <t>Industrial Manufacturing</t>
  </si>
  <si>
    <t>Xinyi Solar Holdings Ltd</t>
  </si>
  <si>
    <t>KYG9829N1025</t>
  </si>
  <si>
    <t>Foreign Mutual Fund Units</t>
  </si>
  <si>
    <t>TW0000056001</t>
  </si>
  <si>
    <t>Foreign Mutual Fund</t>
  </si>
  <si>
    <t>Swiggy Ltd</t>
  </si>
  <si>
    <t>INE00H001014</t>
  </si>
  <si>
    <t>Hexaware Technologies Ltd</t>
  </si>
  <si>
    <t>INE093A01041</t>
  </si>
  <si>
    <t>Rategain Travel Technologies Ltd</t>
  </si>
  <si>
    <t>INE0CLI01024</t>
  </si>
  <si>
    <t>CE Info Systems Ltd</t>
  </si>
  <si>
    <t>INE0BV301023</t>
  </si>
  <si>
    <t>Affle 3i Ltd</t>
  </si>
  <si>
    <t>INE00WC01027</t>
  </si>
  <si>
    <t>Info Edge (India) Ltd</t>
  </si>
  <si>
    <t>INE663F01032</t>
  </si>
  <si>
    <t>Tanla Platforms Ltd</t>
  </si>
  <si>
    <t>INE483C01032</t>
  </si>
  <si>
    <t>Tracxn Technologies Ltd</t>
  </si>
  <si>
    <t>INE0HMF01019</t>
  </si>
  <si>
    <t>Makemytrip Ltd</t>
  </si>
  <si>
    <t>MU0295S00016</t>
  </si>
  <si>
    <t>Meta Platforms Inc</t>
  </si>
  <si>
    <t>US30303M1027</t>
  </si>
  <si>
    <t>Microsoft Corp</t>
  </si>
  <si>
    <t>US5949181045</t>
  </si>
  <si>
    <t>Amazon.com INC</t>
  </si>
  <si>
    <t>US0231351067</t>
  </si>
  <si>
    <t>Alphabet Inc</t>
  </si>
  <si>
    <t>US02079K3059</t>
  </si>
  <si>
    <t>Apple Inc</t>
  </si>
  <si>
    <t>US0378331005</t>
  </si>
  <si>
    <t>Franklin Technology Fund, Class I (Acc)</t>
  </si>
  <si>
    <t>LU0626261944</t>
  </si>
  <si>
    <t>Aster DM Healthcare Ltd</t>
  </si>
  <si>
    <t>INE914M01019</t>
  </si>
  <si>
    <t>Brigade Enterprises Ltd</t>
  </si>
  <si>
    <t>INE791I01019</t>
  </si>
  <si>
    <t>Karur Vysya Bank Ltd</t>
  </si>
  <si>
    <t>INE036D01028</t>
  </si>
  <si>
    <t>Equitas Small Finance Bank Ltd</t>
  </si>
  <si>
    <t>INE063P01018</t>
  </si>
  <si>
    <t>CCL Products (India) Ltd</t>
  </si>
  <si>
    <t>INE421D01022</t>
  </si>
  <si>
    <t>Kalyan Jewellers India Ltd</t>
  </si>
  <si>
    <t>INE303R01014</t>
  </si>
  <si>
    <t>Deepak Nitrite Ltd</t>
  </si>
  <si>
    <t>INE288B01029</t>
  </si>
  <si>
    <t>J.B. Chemicals &amp; Pharmaceuticals Ltd</t>
  </si>
  <si>
    <t>INE572A01036</t>
  </si>
  <si>
    <t>K.P.R. Mill Ltd</t>
  </si>
  <si>
    <t>INE930H01031</t>
  </si>
  <si>
    <t>Syrma SGS Technology Ltd</t>
  </si>
  <si>
    <t>INE0DYJ01015</t>
  </si>
  <si>
    <t>Sobha Ltd</t>
  </si>
  <si>
    <t>INE671H01015</t>
  </si>
  <si>
    <t>MedPlus Health Services Ltd</t>
  </si>
  <si>
    <t>INE804L01022</t>
  </si>
  <si>
    <t>The Ramco Cements Ltd</t>
  </si>
  <si>
    <t>INE331A01037</t>
  </si>
  <si>
    <t>Data Patterns India Ltd</t>
  </si>
  <si>
    <t>INE0IX101010</t>
  </si>
  <si>
    <t>Kirloskar Pneumatic Co Ltd</t>
  </si>
  <si>
    <t>INE811A01020</t>
  </si>
  <si>
    <t>S J S Enterprises Ltd</t>
  </si>
  <si>
    <t>INE284S01014</t>
  </si>
  <si>
    <t>Whirlpool Of India Ltd</t>
  </si>
  <si>
    <t>INE716A01013</t>
  </si>
  <si>
    <t>Carborundum Universal Ltd</t>
  </si>
  <si>
    <t>INE120A01034</t>
  </si>
  <si>
    <t>Ion Exchange (India) Ltd</t>
  </si>
  <si>
    <t>INE570A01022</t>
  </si>
  <si>
    <t>Other Utilities</t>
  </si>
  <si>
    <t>SBFC Finance Ltd</t>
  </si>
  <si>
    <t>INE423Y01016</t>
  </si>
  <si>
    <t>Atul Ltd</t>
  </si>
  <si>
    <t>INE100A01010</t>
  </si>
  <si>
    <t>Jubilant Ingrevia Ltd</t>
  </si>
  <si>
    <t>INE0BY001018</t>
  </si>
  <si>
    <t>KNR Constructions Ltd</t>
  </si>
  <si>
    <t>INE634I01029</t>
  </si>
  <si>
    <t>Cyient Ltd</t>
  </si>
  <si>
    <t>INE136B01020</t>
  </si>
  <si>
    <t>Ahluwalia Contracts (India) Ltd</t>
  </si>
  <si>
    <t>INE758C01029</t>
  </si>
  <si>
    <t>Exide Industries Ltd</t>
  </si>
  <si>
    <t>INE302A01020</t>
  </si>
  <si>
    <t>Shankara Building Products Ltd</t>
  </si>
  <si>
    <t>INE274V01019</t>
  </si>
  <si>
    <t>Pricol Ltd</t>
  </si>
  <si>
    <t>INE726V01018</t>
  </si>
  <si>
    <t>Tega Industries Ltd</t>
  </si>
  <si>
    <t>INE011K01018</t>
  </si>
  <si>
    <t>Ujjivan Small Finance Bank Ltd</t>
  </si>
  <si>
    <t>INE551W01018</t>
  </si>
  <si>
    <t>Finolex Cables Ltd</t>
  </si>
  <si>
    <t>INE235A01022</t>
  </si>
  <si>
    <t>Jyothy Labs Ltd</t>
  </si>
  <si>
    <t>INE668F01031</t>
  </si>
  <si>
    <t>Household Products</t>
  </si>
  <si>
    <t>Hitachi Energy India Ltd</t>
  </si>
  <si>
    <t>INE07Y701011</t>
  </si>
  <si>
    <t>KPIT Technologies Ltd</t>
  </si>
  <si>
    <t>INE04I401011</t>
  </si>
  <si>
    <t>GHCL Ltd</t>
  </si>
  <si>
    <t>INE539A01019</t>
  </si>
  <si>
    <t>Vishnu Chemicals Ltd</t>
  </si>
  <si>
    <t>INE270I01022</t>
  </si>
  <si>
    <t>Apollo Pipes Ltd</t>
  </si>
  <si>
    <t>INE126J01016</t>
  </si>
  <si>
    <t>360 One Wam Ltd</t>
  </si>
  <si>
    <t>INE466L01038</t>
  </si>
  <si>
    <t>Delhivery Ltd</t>
  </si>
  <si>
    <t>INE148O01028</t>
  </si>
  <si>
    <t>The India Cements Ltd</t>
  </si>
  <si>
    <t>INE383A01012</t>
  </si>
  <si>
    <t>Praj Industries Ltd</t>
  </si>
  <si>
    <t>INE074A01025</t>
  </si>
  <si>
    <t>Ratnamani Metals &amp; Tubes Ltd</t>
  </si>
  <si>
    <t>INE703B01027</t>
  </si>
  <si>
    <t>Indoco Remedies Ltd</t>
  </si>
  <si>
    <t>INE873D01024</t>
  </si>
  <si>
    <t>India Shelter Finance Corporation Ltd</t>
  </si>
  <si>
    <t>INE922K01024</t>
  </si>
  <si>
    <t>Shivalik Bimetal Controls Ltd</t>
  </si>
  <si>
    <t>INE386D01027</t>
  </si>
  <si>
    <t>CEAT Ltd</t>
  </si>
  <si>
    <t>INE482A01020</t>
  </si>
  <si>
    <t>S P Apparels Ltd</t>
  </si>
  <si>
    <t>INE212I01016</t>
  </si>
  <si>
    <t>TTK Prestige Ltd</t>
  </si>
  <si>
    <t>INE690A01028</t>
  </si>
  <si>
    <t>Rolex Rings Ltd</t>
  </si>
  <si>
    <t>INE645S01016</t>
  </si>
  <si>
    <t>Stanley Lifestyles Ltd</t>
  </si>
  <si>
    <t>INE01A001028</t>
  </si>
  <si>
    <t>Devyani International Ltd</t>
  </si>
  <si>
    <t>INE872J01023</t>
  </si>
  <si>
    <t>Motherson Sumi Wiring India Ltd</t>
  </si>
  <si>
    <t>INE0FS801015</t>
  </si>
  <si>
    <t>Pitti Engineering Ltd</t>
  </si>
  <si>
    <t>INE450D01021</t>
  </si>
  <si>
    <t>Karnataka Bank Ltd</t>
  </si>
  <si>
    <t>INE614B01018</t>
  </si>
  <si>
    <t>Music Broadcast Ltd (Non- Convertible Preference Shares)</t>
  </si>
  <si>
    <t>INE919I04010</t>
  </si>
  <si>
    <t>Entertainment</t>
  </si>
  <si>
    <t>182 DTB (24-Jul-2025)</t>
  </si>
  <si>
    <t>IN002024Y415</t>
  </si>
  <si>
    <t>Federal Bank Ltd</t>
  </si>
  <si>
    <t>INE171A01029</t>
  </si>
  <si>
    <t>Max Financial Services Ltd</t>
  </si>
  <si>
    <t>INE180A01020</t>
  </si>
  <si>
    <t>APL Apollo Tubes Ltd</t>
  </si>
  <si>
    <t>INE702C01027</t>
  </si>
  <si>
    <t>Cummins India Ltd</t>
  </si>
  <si>
    <t>INE298A01020</t>
  </si>
  <si>
    <t>J.K. Cement Ltd</t>
  </si>
  <si>
    <t>INE823G01014</t>
  </si>
  <si>
    <t>Bharti Hexacom Ltd</t>
  </si>
  <si>
    <t>INE343G01021</t>
  </si>
  <si>
    <t>IPCA Laboratories Ltd</t>
  </si>
  <si>
    <t>INE571A01038</t>
  </si>
  <si>
    <t>Coromandel International Ltd</t>
  </si>
  <si>
    <t>INE169A01031</t>
  </si>
  <si>
    <t>Page Industries Ltd</t>
  </si>
  <si>
    <t>INE761H01022</t>
  </si>
  <si>
    <t>Abbott India Ltd</t>
  </si>
  <si>
    <t>INE358A01014</t>
  </si>
  <si>
    <t>Oberoi Realty Ltd</t>
  </si>
  <si>
    <t>INE093I01010</t>
  </si>
  <si>
    <t>Trent Ltd</t>
  </si>
  <si>
    <t>INE849A01020</t>
  </si>
  <si>
    <t>Mahindra &amp; Mahindra Financial Services Ltd</t>
  </si>
  <si>
    <t>INE774D01024</t>
  </si>
  <si>
    <t>Phoenix Mills Ltd</t>
  </si>
  <si>
    <t>INE211B01039</t>
  </si>
  <si>
    <t>Indian Hotels Co Ltd</t>
  </si>
  <si>
    <t>INE053A01029</t>
  </si>
  <si>
    <t>United Breweries Ltd</t>
  </si>
  <si>
    <t>INE686F01025</t>
  </si>
  <si>
    <t>Persistent Systems Ltd</t>
  </si>
  <si>
    <t>INE262H01021</t>
  </si>
  <si>
    <t>Alkem Laboratories Ltd</t>
  </si>
  <si>
    <t>INE540L01014</t>
  </si>
  <si>
    <t>Endurance Technologies Ltd</t>
  </si>
  <si>
    <t>INE913H01037</t>
  </si>
  <si>
    <t>Escorts Kubota Ltd</t>
  </si>
  <si>
    <t>INE042A01014</t>
  </si>
  <si>
    <t>Tata Communications Ltd</t>
  </si>
  <si>
    <t>INE151A01013</t>
  </si>
  <si>
    <t>Balkrishna Industries Ltd</t>
  </si>
  <si>
    <t>INE787D01026</t>
  </si>
  <si>
    <t>ITC Hotels Ltd</t>
  </si>
  <si>
    <t>INE379A01028</t>
  </si>
  <si>
    <t>Dixon Technologies (India) Ltd</t>
  </si>
  <si>
    <t>INE935N01020</t>
  </si>
  <si>
    <t>SBI Cards and Payment Services Ltd</t>
  </si>
  <si>
    <t>INE018E01016</t>
  </si>
  <si>
    <t>Ajanta Pharma Ltd</t>
  </si>
  <si>
    <t>INE031B01049</t>
  </si>
  <si>
    <t>Sundram Fasteners Ltd</t>
  </si>
  <si>
    <t>INE387A01021</t>
  </si>
  <si>
    <t>Container Corporation Of India Ltd</t>
  </si>
  <si>
    <t>INE111A01025</t>
  </si>
  <si>
    <t>Timken India Ltd</t>
  </si>
  <si>
    <t>INE325A01013</t>
  </si>
  <si>
    <t>Uno Minda Ltd</t>
  </si>
  <si>
    <t>INE405E01023</t>
  </si>
  <si>
    <t>Vishal Mega Mart Ltd</t>
  </si>
  <si>
    <t>INE01EA01019</t>
  </si>
  <si>
    <t>L&amp;T Finance Ltd</t>
  </si>
  <si>
    <t>INE498L01015</t>
  </si>
  <si>
    <t>Suzlon Energy Ltd</t>
  </si>
  <si>
    <t>INE040H01021</t>
  </si>
  <si>
    <t>Siemens Energy India ltd</t>
  </si>
  <si>
    <t>INE1NPP01017</t>
  </si>
  <si>
    <t>Hero MotoCorp Ltd</t>
  </si>
  <si>
    <t>INE158A01026</t>
  </si>
  <si>
    <t>Lupin Ltd</t>
  </si>
  <si>
    <t>INE326A01037</t>
  </si>
  <si>
    <t>Apollo Tyres Ltd</t>
  </si>
  <si>
    <t>INE438A01022</t>
  </si>
  <si>
    <t>SKF India Ltd</t>
  </si>
  <si>
    <t>INE640A01023</t>
  </si>
  <si>
    <t>Indraprastha Gas Ltd</t>
  </si>
  <si>
    <t>INE203G01027</t>
  </si>
  <si>
    <t>Sudarshan Chemical Industries Ltd</t>
  </si>
  <si>
    <t>INE659A01023</t>
  </si>
  <si>
    <t>Godrej Consumer Products Ltd</t>
  </si>
  <si>
    <t>INE102D01028</t>
  </si>
  <si>
    <t>TVS Motor Co Ltd</t>
  </si>
  <si>
    <t>INE494B01023</t>
  </si>
  <si>
    <t>Piramal Pharma Ltd</t>
  </si>
  <si>
    <t>INE0DK501011</t>
  </si>
  <si>
    <t>Senco Gold Ltd</t>
  </si>
  <si>
    <t>INE602W01027</t>
  </si>
  <si>
    <t>Camlin Fine Sciences Ltd</t>
  </si>
  <si>
    <t>INE052I01032</t>
  </si>
  <si>
    <t>Genus Power Infrastructures Ltd</t>
  </si>
  <si>
    <t>INE955D01029</t>
  </si>
  <si>
    <t>West Coast Paper Mills Ltd</t>
  </si>
  <si>
    <t>INE976A01021</t>
  </si>
  <si>
    <t>Paper, Forest &amp; Jute Products</t>
  </si>
  <si>
    <t>Godavari Biorefineries Ltd</t>
  </si>
  <si>
    <t>INE497S01012</t>
  </si>
  <si>
    <t>Diversified FMCG</t>
  </si>
  <si>
    <t>Chennai Interactive Business Services Pvt Ltd ** ^^</t>
  </si>
  <si>
    <t>182 DTB (29-Aug-2025)</t>
  </si>
  <si>
    <t>IN002024Y464</t>
  </si>
  <si>
    <t>Dalmia Bharat Ltd</t>
  </si>
  <si>
    <t>INE00R701025</t>
  </si>
  <si>
    <t>Ecos India Mobility &amp; Hospitality Ltd</t>
  </si>
  <si>
    <t>INE06HJ01020</t>
  </si>
  <si>
    <t>Dabur India Ltd</t>
  </si>
  <si>
    <t>INE016A01026</t>
  </si>
  <si>
    <t>Blue Star Ltd</t>
  </si>
  <si>
    <t>INE472A01039</t>
  </si>
  <si>
    <t>The Anup Engineering Ltd</t>
  </si>
  <si>
    <t>INE294Z01018</t>
  </si>
  <si>
    <t>KEI Industries Ltd</t>
  </si>
  <si>
    <t>INE878B01027</t>
  </si>
  <si>
    <t>Somany Ceramics Ltd</t>
  </si>
  <si>
    <t>INE355A01028</t>
  </si>
  <si>
    <t>Quantum Information Systems ** ^^</t>
  </si>
  <si>
    <t>91 DTB (14-Aug-2025)</t>
  </si>
  <si>
    <t>IN002025X075</t>
  </si>
  <si>
    <t>AU Small Finance Bank Ltd</t>
  </si>
  <si>
    <t>INE949L01017</t>
  </si>
  <si>
    <t>Kaynes Technology India Ltd</t>
  </si>
  <si>
    <t>INE918Z01012</t>
  </si>
  <si>
    <t>Sagility India Ltd</t>
  </si>
  <si>
    <t>INE0W2G01015</t>
  </si>
  <si>
    <t>Torrent Pharmaceuticals Ltd</t>
  </si>
  <si>
    <t>INE685A01028</t>
  </si>
  <si>
    <t>Sona Blw Precision Forgings Ltd</t>
  </si>
  <si>
    <t>INE073K01018</t>
  </si>
  <si>
    <t>Godrej Agrovet Ltd</t>
  </si>
  <si>
    <t>INE850D01014</t>
  </si>
  <si>
    <t>Aadhar Housing Finance Ltd</t>
  </si>
  <si>
    <t>INE883F01010</t>
  </si>
  <si>
    <t>JSW Infrastructure Ltd</t>
  </si>
  <si>
    <t>INE880J01026</t>
  </si>
  <si>
    <t>Mankind Pharma Ltd</t>
  </si>
  <si>
    <t>INE634S01028</t>
  </si>
  <si>
    <t>NCC Ltd</t>
  </si>
  <si>
    <t>INE868B01028</t>
  </si>
  <si>
    <t>Techno Electric &amp; Engineering Co Ltd</t>
  </si>
  <si>
    <t>INE285K01026</t>
  </si>
  <si>
    <t>Taiwan Semiconductor Manufacturing Co. Ltd</t>
  </si>
  <si>
    <t>TW0002330008</t>
  </si>
  <si>
    <t>Tencent Holdings Ltd</t>
  </si>
  <si>
    <t>KYG875721634</t>
  </si>
  <si>
    <t>Alibaba Group Holding Ltd</t>
  </si>
  <si>
    <t>KYG017191142</t>
  </si>
  <si>
    <t>SK Hynix Inc</t>
  </si>
  <si>
    <t>KR7000660001</t>
  </si>
  <si>
    <t>AIA Group Ltd</t>
  </si>
  <si>
    <t>HK0000069689</t>
  </si>
  <si>
    <t>Samsung Electronics Co. Ltd</t>
  </si>
  <si>
    <t>KR7005930003</t>
  </si>
  <si>
    <t>Contemporary Amperex Technology Co Ltd</t>
  </si>
  <si>
    <t>CNE100003662</t>
  </si>
  <si>
    <t>Yum China Holdings INC</t>
  </si>
  <si>
    <t>US98850P1093</t>
  </si>
  <si>
    <t>Meituan</t>
  </si>
  <si>
    <t>KYG596691041</t>
  </si>
  <si>
    <t>China Merchants Bank Co Ltd</t>
  </si>
  <si>
    <t>CNE1000002M1</t>
  </si>
  <si>
    <t>DBS Group Holdings Ltd</t>
  </si>
  <si>
    <t>SG1L01001701</t>
  </si>
  <si>
    <t>Xiaomi Corp</t>
  </si>
  <si>
    <t>KYG9830T1067</t>
  </si>
  <si>
    <t>Weichai Power Co Ltd</t>
  </si>
  <si>
    <t>CNE1000004L9</t>
  </si>
  <si>
    <t>BDO Unibank Inc.</t>
  </si>
  <si>
    <t>PHY077751022</t>
  </si>
  <si>
    <t>SF Holding Co Ltd</t>
  </si>
  <si>
    <t>CNE100000L63</t>
  </si>
  <si>
    <t>Trip.Com Group Ltd</t>
  </si>
  <si>
    <t>KYG9066F1019</t>
  </si>
  <si>
    <t>Budweiser Brewing Co APAC Ltd</t>
  </si>
  <si>
    <t>KYG1674K1013</t>
  </si>
  <si>
    <t>Bank Central Asia Tbk Pt</t>
  </si>
  <si>
    <t>ID1000109507</t>
  </si>
  <si>
    <t>Sumber Alfaria Trijaya Tbk PT</t>
  </si>
  <si>
    <t>ID1000128705</t>
  </si>
  <si>
    <t>Midea Group Co Ltd</t>
  </si>
  <si>
    <t>CNE100001QQ5</t>
  </si>
  <si>
    <t>Hong Kong Exchanges And Clearing Ltd</t>
  </si>
  <si>
    <t>HK0388045442</t>
  </si>
  <si>
    <t>Minor International Pcl, Fgn.</t>
  </si>
  <si>
    <t>TH0128B10Z17</t>
  </si>
  <si>
    <t>Sunresin New Materials Co Ltd</t>
  </si>
  <si>
    <t>CNE100002136</t>
  </si>
  <si>
    <t>Kia Corp</t>
  </si>
  <si>
    <t>KR7000270009</t>
  </si>
  <si>
    <t>Bangkok Dusit Medical Services Pcl</t>
  </si>
  <si>
    <t>TH0264A10Z12</t>
  </si>
  <si>
    <t>Yageo Corp</t>
  </si>
  <si>
    <t>TW0002327004</t>
  </si>
  <si>
    <t>LG Corp</t>
  </si>
  <si>
    <t>KR7003550001</t>
  </si>
  <si>
    <t>Techtronic Industries Co. Ltd</t>
  </si>
  <si>
    <t>HK0669013440</t>
  </si>
  <si>
    <t>Zhejiang Sanhua Intelligent Controls Co Ltd</t>
  </si>
  <si>
    <t>CNE100006Z79</t>
  </si>
  <si>
    <t>Bajaj Finance Ltd</t>
  </si>
  <si>
    <t>INE296A01032</t>
  </si>
  <si>
    <t>Adani Ports and Special Economic Zone Ltd</t>
  </si>
  <si>
    <t>INE742F01042</t>
  </si>
  <si>
    <t>Shriram Finance Ltd</t>
  </si>
  <si>
    <t>INE721A01047</t>
  </si>
  <si>
    <t>Eicher Motors Ltd</t>
  </si>
  <si>
    <t>INE066A01021</t>
  </si>
  <si>
    <t>Wipro Ltd</t>
  </si>
  <si>
    <t>INE075A01022</t>
  </si>
  <si>
    <t>Adani Enterprises Ltd</t>
  </si>
  <si>
    <t>INE423A01024</t>
  </si>
  <si>
    <t>Metals &amp; Minerals Trading</t>
  </si>
  <si>
    <t>* Less than 0.01%</t>
  </si>
  <si>
    <t>Franklin U.S. Opportunities Fund, Class I (Acc)</t>
  </si>
  <si>
    <t>LU0195948665</t>
  </si>
  <si>
    <t>Franklin India Bluechip Fund Direct-Growth Plan</t>
  </si>
  <si>
    <t>INF090I01FN7</t>
  </si>
  <si>
    <t>INF109K013N3</t>
  </si>
  <si>
    <t>INF200K01VE4</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</si>
  <si>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</si>
  <si>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</si>
  <si>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</si>
  <si>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</si>
  <si>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</si>
  <si>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</si>
  <si>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</si>
  <si>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</si>
  <si>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</si>
  <si>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Franklin India Multi-Asset Solution Fund of Funds (Formerly known as Franklin India Multi-Asset Solution Fund) ^</t>
  </si>
  <si>
    <t>Franklin India Dynamic Asset Allocation Fund Of Funds**</t>
  </si>
  <si>
    <t>Foreign ETF</t>
  </si>
  <si>
    <t>Yuanta/P-shares Taiwan Dividend Plus ETF</t>
  </si>
  <si>
    <t>ICICI Prudential Short Term Fund Direct - Growth Plan</t>
  </si>
  <si>
    <t>SBI Short Term Debt Fund Direct - Growth Plan</t>
  </si>
  <si>
    <t>UPL Ltd-Partly Paid</t>
  </si>
  <si>
    <t>HDB Financial Services Ltd @@</t>
  </si>
  <si>
    <t>@@ Awaited Listing</t>
  </si>
  <si>
    <t>Nifty Index Future  - 31-Jul-2025</t>
  </si>
  <si>
    <t xml:space="preserve">h) Risk-o-meter </t>
  </si>
  <si>
    <t>Primary Benchmark: Nifty Equity Savings Index</t>
  </si>
  <si>
    <t>Investors should consult their financial advisers if in doubt about whether the product is suitable for them</t>
  </si>
  <si>
    <t>Risk level based on portfolio as on June 30, 2025</t>
  </si>
  <si>
    <t>Risk level of primary benchmark as on June 30, 2025</t>
  </si>
  <si>
    <t xml:space="preserve">f) Risk-o-meter </t>
  </si>
  <si>
    <t>Primary Benchmark: CRISIL Hybrid 35+65 - Aggressive Index</t>
  </si>
  <si>
    <t>Primary Benchmark: Nifty 50 Hybrid Composite Debt 50:50 Index</t>
  </si>
  <si>
    <t>Primary Benchmark: NIFTY 50 Arbitrage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</si>
  <si>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</si>
  <si>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</si>
  <si>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</si>
  <si>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</si>
  <si>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</si>
  <si>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</si>
  <si>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</si>
  <si>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</si>
  <si>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</si>
  <si>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</si>
  <si>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</si>
  <si>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</si>
  <si>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</si>
  <si>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</si>
  <si>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</si>
  <si>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</si>
  <si>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</si>
  <si>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</si>
  <si>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</si>
  <si>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</si>
  <si>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</si>
  <si>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</si>
  <si>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</si>
  <si>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June 30, 2025</t>
  </si>
  <si>
    <t>Risk level of tier-2 benchmark  as on June 30, 2025</t>
  </si>
  <si>
    <t>Franklin India Liquid Fund</t>
  </si>
  <si>
    <t>Rating</t>
  </si>
  <si>
    <t>INE115A07PZ0</t>
  </si>
  <si>
    <t>7.38% LIC Housing Finance Ltd (18-Aug-2025) **</t>
  </si>
  <si>
    <t>INE556F08KA6</t>
  </si>
  <si>
    <t>7.25% Small Industries Development Bank Of India (31-Jul-2025) **</t>
  </si>
  <si>
    <t>INE261F08DR2</t>
  </si>
  <si>
    <t>7.20% National Bank For Agriculture &amp; Rural Development (23-Sep-2025) **</t>
  </si>
  <si>
    <t>INE134E08LO4</t>
  </si>
  <si>
    <t>7.13% Power Finance Corporation Ltd (08-Aug-2025) **</t>
  </si>
  <si>
    <t>INE115A07HW4</t>
  </si>
  <si>
    <t>8.48% LIC Housing Finance Ltd (29-Aug-2025) **</t>
  </si>
  <si>
    <t>INE756I07EG8</t>
  </si>
  <si>
    <t>7.70% HDB Financial Services Ltd (11-Aug-2025) **</t>
  </si>
  <si>
    <t>INE160A16RV2</t>
  </si>
  <si>
    <t>Punjab National Bank (14-Aug-2025)</t>
  </si>
  <si>
    <t>IND A1+</t>
  </si>
  <si>
    <t>INE040A16GV9</t>
  </si>
  <si>
    <t>HDFC Bank Ltd (18-Aug-2025) **</t>
  </si>
  <si>
    <t>INE562A16OU8</t>
  </si>
  <si>
    <t>Indian Bank (14-Aug-2025) **</t>
  </si>
  <si>
    <t>INE562A16NH7</t>
  </si>
  <si>
    <t>Indian Bank (20-Aug-2025) **</t>
  </si>
  <si>
    <t>INE476A16YY2</t>
  </si>
  <si>
    <t>Canara Bank (02-Sep-2025) **</t>
  </si>
  <si>
    <t>INE238AD6AV3</t>
  </si>
  <si>
    <t>Axis Bank Ltd (15-Sep-2025)</t>
  </si>
  <si>
    <t>INE238AD6AS9</t>
  </si>
  <si>
    <t>Axis Bank Ltd (14-Aug-2025) **</t>
  </si>
  <si>
    <t>INE476A16ZA9</t>
  </si>
  <si>
    <t>Canara Bank (03-Sep-2025) **</t>
  </si>
  <si>
    <t>Commercial Paper</t>
  </si>
  <si>
    <t>INE110L14TM4</t>
  </si>
  <si>
    <t>Reliance Jio Infocomm Ltd (16-Jul-2025) **@</t>
  </si>
  <si>
    <t>INE242A14XX7</t>
  </si>
  <si>
    <t>Indian Oil Corporation Ltd (04-Sep-2025)@</t>
  </si>
  <si>
    <t>INE530B14EN4</t>
  </si>
  <si>
    <t>IIFL Finance Ltd (11-Sep-2025) **@</t>
  </si>
  <si>
    <t>INE261F14NU3</t>
  </si>
  <si>
    <t>National Bank For Agriculture &amp; Rural Development (03-Sep-2025) **@</t>
  </si>
  <si>
    <t>ICRA A1+</t>
  </si>
  <si>
    <t>INE028E14RE4</t>
  </si>
  <si>
    <t>Kotak Securities Ltd (26-Aug-2025) **@</t>
  </si>
  <si>
    <t>INE511C14YK6</t>
  </si>
  <si>
    <t>Poonawalla Fincorp Ltd (14-Aug-2025) **@</t>
  </si>
  <si>
    <t>INE028E14RF1</t>
  </si>
  <si>
    <t>Kotak Securities Ltd (25-Aug-2025) **@</t>
  </si>
  <si>
    <t>INE477S14DJ2</t>
  </si>
  <si>
    <t>Tata Capital Ltd (14-Jul-2025) **@</t>
  </si>
  <si>
    <t>INE763G14YI8</t>
  </si>
  <si>
    <t>ICICI Securities Ltd (12-Aug-2025) **@</t>
  </si>
  <si>
    <t>INE667F14GN0</t>
  </si>
  <si>
    <t>Sundaram Home Finance Ltd (28-Aug-2025) **@</t>
  </si>
  <si>
    <t>INE700G14ON1</t>
  </si>
  <si>
    <t>HDFC Securities Ltd (29-Aug-2025) **@</t>
  </si>
  <si>
    <t>INE763G14YY5</t>
  </si>
  <si>
    <t>ICICI Securities Ltd (09-Sep-2025) **@</t>
  </si>
  <si>
    <t>INE860H144D4</t>
  </si>
  <si>
    <t>Aditya Birla Capital Ltd (17-Sep-2025) **@</t>
  </si>
  <si>
    <t>IN002025X026</t>
  </si>
  <si>
    <t>91 DTB (11-Jul-2025)</t>
  </si>
  <si>
    <t>IN002024Z222</t>
  </si>
  <si>
    <t>364 DTB (28-Aug-2025)</t>
  </si>
  <si>
    <t>IN1020150042</t>
  </si>
  <si>
    <t>8.31% Andhra Pradesh SDL (29-Jul-2025)</t>
  </si>
  <si>
    <t>IN3320150250</t>
  </si>
  <si>
    <t>8.31% Uttar Pradesh SDL (29-Jul-2025)</t>
  </si>
  <si>
    <t>IN4520150041</t>
  </si>
  <si>
    <t>8.35% Telangana SDL Uday (15-JUL-2025)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</si>
  <si>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</si>
  <si>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</si>
  <si>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</si>
  <si>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</si>
  <si>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</si>
  <si>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</si>
  <si>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Aggregate investments by other schemes of Franklin Templeton Mutual Fund in this scheme is Rs. 354.07 Lakhs.</t>
  </si>
  <si>
    <t>AUM excluding the aggregate investments by other schemes of Franklin Templeton Mutual Fund in this scheme is Rs. 2,67,211.71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</si>
  <si>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</si>
  <si>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</si>
  <si>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</si>
  <si>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</si>
  <si>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</si>
  <si>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</si>
  <si>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</si>
  <si>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</si>
  <si>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</si>
  <si>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</si>
  <si>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</si>
  <si>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</si>
  <si>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</si>
  <si>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</si>
  <si>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</si>
  <si>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30-Jun-2025</t>
  </si>
  <si>
    <t>e) Risk-o-meter</t>
  </si>
  <si>
    <t xml:space="preserve">Primary Benchmark: Tier-1 Index:  NIFTY Liquid Index A-I (Effective April 1, 2024, the benchmark of the scheme is changed from CRISIL Liquid Debt B-I Index) </t>
  </si>
  <si>
    <t>Franklin India Overnight Fund</t>
  </si>
  <si>
    <t>IN002024Y407</t>
  </si>
  <si>
    <t>182 DTB (17-Jul-2025)</t>
  </si>
  <si>
    <t>IN002024Y399</t>
  </si>
  <si>
    <t>182 DTB (10-Jul-2025)</t>
  </si>
  <si>
    <t>IN002024Z164</t>
  </si>
  <si>
    <t>364 DTB (18-Jul-2025)</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</si>
  <si>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</si>
  <si>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</si>
  <si>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</si>
  <si>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</si>
  <si>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</si>
  <si>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</si>
  <si>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</si>
  <si>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</si>
  <si>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</si>
  <si>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</si>
  <si>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INE040A16GW7</t>
  </si>
  <si>
    <t>HDFC Bank Ltd (19-May-2026) **</t>
  </si>
  <si>
    <t>INE556F16AZ7</t>
  </si>
  <si>
    <t>Small Industries Development Bank of India (04-Feb-2026) **</t>
  </si>
  <si>
    <t>INE562A16OI3</t>
  </si>
  <si>
    <t>Indian Bank (12-Mar-2026) **</t>
  </si>
  <si>
    <t>INE261F16892</t>
  </si>
  <si>
    <t>National Bank For Agriculture &amp; Rural Development (20-Jan-2026) **</t>
  </si>
  <si>
    <t>INE261F16934</t>
  </si>
  <si>
    <t>National Bank For Agriculture &amp; Rural Development (05-Feb-2026) **</t>
  </si>
  <si>
    <t>INE008A16X57</t>
  </si>
  <si>
    <t>IDBI Bank Ltd (30-Jan-2026) **</t>
  </si>
  <si>
    <t>INE261F16967</t>
  </si>
  <si>
    <t>National Bank For Agriculture &amp; Rural Development (27-Feb-2026) **</t>
  </si>
  <si>
    <t>INE476A16A73</t>
  </si>
  <si>
    <t>Canara Bank (04-Mar-2026) **</t>
  </si>
  <si>
    <t>INE562A16OG7</t>
  </si>
  <si>
    <t>Indian Bank (06-Mar-2026) **</t>
  </si>
  <si>
    <t>INE237A167Z1</t>
  </si>
  <si>
    <t>Kotak Mahindra Bank Ltd (13-Mar-2026) **</t>
  </si>
  <si>
    <t>INE040A16GN6</t>
  </si>
  <si>
    <t>HDFC Bank Ltd (12-Mar-2026) **</t>
  </si>
  <si>
    <t>INE476A16B64</t>
  </si>
  <si>
    <t>Canara Bank (18-Mar-2026) **</t>
  </si>
  <si>
    <t>INE237A163Z0</t>
  </si>
  <si>
    <t>Kotak Mahindra Bank Ltd (28-Jan-2026) **</t>
  </si>
  <si>
    <t>INE237A165Z5</t>
  </si>
  <si>
    <t>Kotak Mahindra Bank Ltd (18-Feb-2026) **</t>
  </si>
  <si>
    <t>INE556F16BB6</t>
  </si>
  <si>
    <t>Small Industries Development Bank of India (27-Feb-2026) **</t>
  </si>
  <si>
    <t>INE238AD6AO8</t>
  </si>
  <si>
    <t>Axis Bank Ltd (05-Mar-2026) **</t>
  </si>
  <si>
    <t>INE261F16975</t>
  </si>
  <si>
    <t>National Bank For Agriculture &amp; Rural Development (10-Mar-2026) **</t>
  </si>
  <si>
    <t>INE261F16983</t>
  </si>
  <si>
    <t>National Bank For Agriculture &amp; Rural Development (13-Mar-2026)</t>
  </si>
  <si>
    <t>INE160A16RK5</t>
  </si>
  <si>
    <t>Punjab National Bank (18-Mar-2026) **</t>
  </si>
  <si>
    <t>INE562A16ON3</t>
  </si>
  <si>
    <t>Indian Bank (25-Mar-2026) **</t>
  </si>
  <si>
    <t>INE160A16RP4</t>
  </si>
  <si>
    <t>Punjab National Bank (25-Mar-2026) **</t>
  </si>
  <si>
    <t>INE040A16GS5</t>
  </si>
  <si>
    <t>HDFC Bank Ltd (24-Mar-2026)</t>
  </si>
  <si>
    <t>INE556F16BG5</t>
  </si>
  <si>
    <t>Small Industries Development Bank of India (26-Mar-2026)</t>
  </si>
  <si>
    <t>INE028A16IC0</t>
  </si>
  <si>
    <t>Bank of Baroda (13-Mar-2026) **</t>
  </si>
  <si>
    <t>INE476A16ZQ5</t>
  </si>
  <si>
    <t>Canara Bank (12-Dec-2025) **</t>
  </si>
  <si>
    <t>INE238AD6983</t>
  </si>
  <si>
    <t>Axis Bank Ltd (13-Nov-2025) **</t>
  </si>
  <si>
    <t>INE238AD6AN0</t>
  </si>
  <si>
    <t>Axis Bank Ltd (04-Mar-2026) **</t>
  </si>
  <si>
    <t>INE957N14JF9</t>
  </si>
  <si>
    <t>Hero Fincorp Ltd (02-Feb-2026) **@</t>
  </si>
  <si>
    <t>INE763G14XZ4</t>
  </si>
  <si>
    <t>ICICI Securities Ltd (20-Feb-2026) **@</t>
  </si>
  <si>
    <t>INE477S14DG8</t>
  </si>
  <si>
    <t>Tata Capital Ltd (19-Mar-2026) **@</t>
  </si>
  <si>
    <t>INE414G14UM8</t>
  </si>
  <si>
    <t>Muthoot Finance Ltd (09-Mar-2026) **@</t>
  </si>
  <si>
    <t>INE976I14QD9</t>
  </si>
  <si>
    <t>Tata Capital Ltd (10-Jun-2026) **@</t>
  </si>
  <si>
    <t>INE121A14XO2</t>
  </si>
  <si>
    <t>Cholamandalam Investment and Finance Co Ltd (26-May-2026) **@</t>
  </si>
  <si>
    <t>INE115A14FI3</t>
  </si>
  <si>
    <t>LIC Housing Finance Ltd (21-Jan-2026) **@</t>
  </si>
  <si>
    <t>INE634S14039</t>
  </si>
  <si>
    <t>Mankind Pharma Ltd (17-Oct-2025) **@</t>
  </si>
  <si>
    <t>INE860H144V6</t>
  </si>
  <si>
    <t>Aditya Birla Capital Ltd (06-Feb-2026) **@</t>
  </si>
  <si>
    <t>INE087M14BV1</t>
  </si>
  <si>
    <t>Bahadur Chand Investments Pvt Ltd (04-Mar-2026) **@</t>
  </si>
  <si>
    <t>INE472H14466</t>
  </si>
  <si>
    <t>Standard Chartered Securities (India) Ltd (12-Sep-2025) **@</t>
  </si>
  <si>
    <t>INE976I14PW1</t>
  </si>
  <si>
    <t>Tata Capital Ltd (26-Feb-2026) **@</t>
  </si>
  <si>
    <t>IN002024Z479</t>
  </si>
  <si>
    <t>364 DTB (05-Mar-2026)</t>
  </si>
  <si>
    <t>IN002024Z487</t>
  </si>
  <si>
    <t>364 DTB (12-Mar-2026)</t>
  </si>
  <si>
    <t>IN002024Z412</t>
  </si>
  <si>
    <t>364 DTB (22-Jan-2026)</t>
  </si>
  <si>
    <t>IN2920150355</t>
  </si>
  <si>
    <t>8.39% RAJASTHAN UDAY (15-MAR-2026)</t>
  </si>
  <si>
    <t>Aggregate investments by other schemes of Franklin Templeton Mutual Fund in this scheme is Rs. 1360.66 Lakhs.</t>
  </si>
  <si>
    <t>AUM excluding the aggregate investments by other schemes of Franklin Templeton Mutual Fund in this scheme is Rs. 3,42,740.85 Lakhs.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</si>
  <si>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</si>
  <si>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</si>
  <si>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</si>
  <si>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</si>
  <si>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</si>
  <si>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</si>
  <si>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</si>
  <si>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</si>
  <si>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</si>
  <si>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</si>
  <si>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</si>
  <si>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</si>
  <si>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</si>
  <si>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INE115A07QB9</t>
  </si>
  <si>
    <t>7.7201% LIC HOUSING FINANCE LTD 12-FEB-26 **</t>
  </si>
  <si>
    <t>IN0020200120</t>
  </si>
  <si>
    <t>GOI FRB 2033 (22-Sep-2033)$</t>
  </si>
  <si>
    <t>IN1920240323</t>
  </si>
  <si>
    <t>7.04% Karnataka SDL (26-Sep-2032)</t>
  </si>
  <si>
    <t>IN0020180041</t>
  </si>
  <si>
    <t>GOI FRB 2031 (07-Dec-2031)$</t>
  </si>
  <si>
    <t>IN0020210137</t>
  </si>
  <si>
    <t>GOI FRB 2034 (30-Oct-2034)$</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</si>
  <si>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</si>
  <si>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</si>
  <si>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</si>
  <si>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</si>
  <si>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INE556F08KF5</t>
  </si>
  <si>
    <t>7.54% Small Industries Development Bank Of India (12-Jan-2026) **</t>
  </si>
  <si>
    <t>INE941D07208</t>
  </si>
  <si>
    <t>6.75% Sikka Ports &amp; Terminals Ltd (22-Apr-2026) **</t>
  </si>
  <si>
    <t>INE115A07QS3</t>
  </si>
  <si>
    <t>7.9265% LIC HOUSING FINANCE 14-JUL-27 **</t>
  </si>
  <si>
    <t>INE261F08EF5</t>
  </si>
  <si>
    <t>7.80% National Bank For Agriculture &amp; Rural Development (15-Mar-2027) **</t>
  </si>
  <si>
    <t>INE756I07EY1</t>
  </si>
  <si>
    <t>8.3324% HDB FINANCIAL SERVICES LTD 10-MAY-27 **</t>
  </si>
  <si>
    <t>INE115A07QG8</t>
  </si>
  <si>
    <t>8.1432% LIC HOUSING FINANCE LTD 25-MAR-26 **</t>
  </si>
  <si>
    <t>INE261F08DW2</t>
  </si>
  <si>
    <t>7.57% National Bank For Agriculture &amp; Rural Development (19-Mar-2026) **</t>
  </si>
  <si>
    <t>INE0KUG08076</t>
  </si>
  <si>
    <t>7.03% National Bank for Financing Infrastructure and Development (08-Apr-2030) **</t>
  </si>
  <si>
    <t>INE031A08962</t>
  </si>
  <si>
    <t>6.90% Housing &amp; Urban Development Corporation Ltd (23-Apr-2032) **</t>
  </si>
  <si>
    <t>ICRA AAA</t>
  </si>
  <si>
    <t>INE403D08215</t>
  </si>
  <si>
    <t>8.90% Bharti Telecom Ltd (05-Nov-2034) **</t>
  </si>
  <si>
    <t>INE403D08256</t>
  </si>
  <si>
    <t>8.75% Bharti Telecom Ltd (05-Nov-2028) **</t>
  </si>
  <si>
    <t>INE556F08KN9</t>
  </si>
  <si>
    <t>7.75% Small Industries Development Bank Of India (10-Jun-2027) **</t>
  </si>
  <si>
    <t>INE134E08NM4</t>
  </si>
  <si>
    <t>7.38% Power Finance Corporation Ltd (15-Jan-2032) **</t>
  </si>
  <si>
    <t>INE261F08DX0</t>
  </si>
  <si>
    <t>7.58% National Bank For Agriculture &amp; Rural Development (31-Jul-2026) **</t>
  </si>
  <si>
    <t>INE941D07158</t>
  </si>
  <si>
    <t>7.95% Sikka Ports &amp; Terminals Ltd (28-Oct-2026) **</t>
  </si>
  <si>
    <t>Outstanding Interest Rate Swap Position</t>
  </si>
  <si>
    <t>Contract Name</t>
  </si>
  <si>
    <t>Notional Value (In Lakhs)</t>
  </si>
  <si>
    <t>ICICI Bank (Pay Fixed - Receive Floating)</t>
  </si>
  <si>
    <t>IDFC First Bank (Pay Fixed - Receive Floating)</t>
  </si>
  <si>
    <t>Total Interest Rate Swap</t>
  </si>
  <si>
    <t xml:space="preserve">      Half Yearly IDCW Plan</t>
  </si>
  <si>
    <t xml:space="preserve">      Annual IDCW Plan</t>
  </si>
  <si>
    <t xml:space="preserve">      Direct Half Yearly IDCW Plan</t>
  </si>
  <si>
    <t xml:space="preserve">      Direct Annual IDCW Plan</t>
  </si>
  <si>
    <t>c) Exposure to Derivative Instruments (Interest Rate Swaps) as on June 30, 2025:</t>
  </si>
  <si>
    <t>i) Total outstanding position in Derivative Instruments (Gross Notional) as at June 30, 2025 is Rs. 15500.00 Lakhs. </t>
  </si>
  <si>
    <t>ii) Total percentage of existing assets hedged through futures is 16.43%.</t>
  </si>
  <si>
    <t>f) Risk-o-meter</t>
  </si>
  <si>
    <t>Primary Benchmark: Tier-1 Index:  NIFTY Corporate Bond Index A-II (Effective April 1, 2024, the benchmark of the scheme is changed from NIFTY Corporate Bond Index B-III)</t>
  </si>
  <si>
    <t>Franklin India Banking &amp; PSU Debt Fund</t>
  </si>
  <si>
    <t>YTC</t>
  </si>
  <si>
    <t>INE787H08188</t>
  </si>
  <si>
    <t>7.56% India Infrastructure Finance Co Ltd (20-Mar-2028) **</t>
  </si>
  <si>
    <t>INE062A08256</t>
  </si>
  <si>
    <t>6.24% State Bank Of India (20-Sep-2030) **</t>
  </si>
  <si>
    <t>INE134E08ML8</t>
  </si>
  <si>
    <t>7.55% Power Finance Corporation Ltd (15-Jul-2026) **</t>
  </si>
  <si>
    <t>INE090A08UM1</t>
  </si>
  <si>
    <t>7.45% ICICI Bank Ltd (27-Jun-2040) **</t>
  </si>
  <si>
    <t>INE040A08500</t>
  </si>
  <si>
    <t>8.35% HDFC Bank Ltd (13-May-2026) **</t>
  </si>
  <si>
    <t>INE020B08FC8</t>
  </si>
  <si>
    <t>7.70% REC Ltd (31-Aug-2026) **</t>
  </si>
  <si>
    <t>INE557F08FR8</t>
  </si>
  <si>
    <t>7.22% National Housing Bank (23-Jul-2026) **</t>
  </si>
  <si>
    <t>INE557F08FY4</t>
  </si>
  <si>
    <t>7.59% National Housing Bank (14-Jul-2027) **</t>
  </si>
  <si>
    <t>INE053F08312</t>
  </si>
  <si>
    <t>7.41% Indian Railway Finance Corporation Ltd (15-Oct-2026) **</t>
  </si>
  <si>
    <t>INE040A08567</t>
  </si>
  <si>
    <t>7.78% HDFC Bank Ltd (27-Mar-2027) **</t>
  </si>
  <si>
    <t>INE040A16GY3</t>
  </si>
  <si>
    <t>HDFC Bank Ltd (17-Jul-2025) **</t>
  </si>
  <si>
    <t>i) Total outstanding position in Derivative Instruments (Gross Notional) as at June 30, 2025 is Rs. 11000.00 Lakhs. </t>
  </si>
  <si>
    <t>ii) Total percentage of existing assets hedged through futures is 20.25%.</t>
  </si>
  <si>
    <t>Primary Benchmark: Nifty Banking &amp; PSU Debt Index A-II (Effective April 1, 2024, the benchmark of the scheme is changed from NIFTY Banking &amp; PSU Debt Index)</t>
  </si>
  <si>
    <t>Franklin India Ultra Short Duration Fund</t>
  </si>
  <si>
    <t>INE403D08132</t>
  </si>
  <si>
    <t>8.80% Bharti Telecom Ltd (21-Nov-2025) **</t>
  </si>
  <si>
    <t>INE556F16AX2</t>
  </si>
  <si>
    <t>Small Industries Development Bank of India (05-Dec-2025)</t>
  </si>
  <si>
    <t>INE692A16II0</t>
  </si>
  <si>
    <t>Union Bank of India (18-Dec-2025)</t>
  </si>
  <si>
    <t>INE160A16QT8</t>
  </si>
  <si>
    <t>Punjab National Bank (08-Jan-2026) **</t>
  </si>
  <si>
    <t>INE916D144I1</t>
  </si>
  <si>
    <t>Kotak Mahindra Prime Ltd (05-Nov-2025) **@</t>
  </si>
  <si>
    <t>IN0020210160</t>
  </si>
  <si>
    <t>GOI FRB 2028 (04-Oct-2028)$</t>
  </si>
  <si>
    <t>* Less than 0.01</t>
  </si>
  <si>
    <t>i) Total outstanding position in Derivative Instruments (Gross Notional) as at June 30, 2025 is Rs. 6000.00 Lakhs. </t>
  </si>
  <si>
    <t>ii) Total percentage of existing assets hedged through futures is 24.00%.</t>
  </si>
  <si>
    <t xml:space="preserve">Primary Benchmark: Nifty Ultra Short Duration Debt Index A-I </t>
  </si>
  <si>
    <t>Franklin India Medium to Long Duration Fund</t>
  </si>
  <si>
    <t>IN0020240183</t>
  </si>
  <si>
    <t>6.75% GOI 2029 (23-Dec-2029)</t>
  </si>
  <si>
    <t>IN3120240509</t>
  </si>
  <si>
    <t>7.15% Tamil Nadu SDL (22-Jan-2035)</t>
  </si>
  <si>
    <t>IN1020180205</t>
  </si>
  <si>
    <t>8.42% Andhra Pradesh SDL (08-Aug-2029)</t>
  </si>
  <si>
    <t>IN4920210114</t>
  </si>
  <si>
    <t>7.14% Jammu &amp; Kashmir SDL (29-Dec-2036)</t>
  </si>
  <si>
    <t>IN1620230343</t>
  </si>
  <si>
    <t>7.77% Haryana SDL (10-Jan-2036)</t>
  </si>
  <si>
    <t>Primary Benchmark: CRISIL Medium to Long Duration Debt A-III Index</t>
  </si>
  <si>
    <t>Franklin India Low Duration Fund</t>
  </si>
  <si>
    <t>INE306N07NL3</t>
  </si>
  <si>
    <t>8.30% Tata Capital Ltd (13-Mar-2026) **</t>
  </si>
  <si>
    <t>INE134E08NQ5</t>
  </si>
  <si>
    <t>7.75% Power Finance Corporation Ltd (15-Apr-2026) **</t>
  </si>
  <si>
    <t>INE071G07637</t>
  </si>
  <si>
    <t>8.0610% ICICI HOME FINANCE CO LTD 25-MAR-26 **</t>
  </si>
  <si>
    <t>INE756I07EO2</t>
  </si>
  <si>
    <t>7.99% HDB Financial Services Ltd (16-Mar-2026) **</t>
  </si>
  <si>
    <t>INE507T07062</t>
  </si>
  <si>
    <t>6.59% Summit Digitel Infrastructure Ltd (16-Jun-2026) **</t>
  </si>
  <si>
    <t>IN2820160363</t>
  </si>
  <si>
    <t>7.88% PUNJAB SDL (01-MAR-2027)</t>
  </si>
  <si>
    <t>Margin on Derivaties</t>
  </si>
  <si>
    <t>As on 31-Dec-2024***</t>
  </si>
  <si>
    <t>NA</t>
  </si>
  <si>
    <t>*** Allotment date for the scheme was March 06, 2025</t>
  </si>
  <si>
    <t>ii) Total percentage of existing assets hedged through futures is 19.53%.</t>
  </si>
  <si>
    <t>Primary Benchmark: NIFTY Low Duration Debt Index A-I</t>
  </si>
  <si>
    <t>Franklin India Long Duration Fund</t>
  </si>
  <si>
    <t>Primary Benchmark: CRISIL Long Duration Debt A-III Index</t>
  </si>
  <si>
    <t>Franklin India Government Securities Fund</t>
  </si>
  <si>
    <t xml:space="preserve">      Growth Option</t>
  </si>
  <si>
    <t xml:space="preserve">      Quarterly IDCW Option</t>
  </si>
  <si>
    <t xml:space="preserve">      Direct Growth Option</t>
  </si>
  <si>
    <t xml:space="preserve">      Direct Quarterly IDCW Option</t>
  </si>
  <si>
    <t>ii) Total percentage of existing assets hedged through futures is 38.66%.</t>
  </si>
  <si>
    <t xml:space="preserve">Primary Benchmark: NIFTY All Duration G-Sec Index </t>
  </si>
  <si>
    <t>Franklin India Pension Plan</t>
  </si>
  <si>
    <t>INE261F08EO7</t>
  </si>
  <si>
    <t>7.48% National Bank For Agriculture &amp; Rural Development (15-Sep-2028)</t>
  </si>
  <si>
    <t>INE377Y07417</t>
  </si>
  <si>
    <t>7.90% Bajaj Housing Finance Ltd (28-Apr-2028) **</t>
  </si>
  <si>
    <t>INE115A07PV9</t>
  </si>
  <si>
    <t>7.90% LIC Housing Finance Ltd (23-Jun-2027) **</t>
  </si>
  <si>
    <t>INE774D07UX3</t>
  </si>
  <si>
    <t>8.10% Mahindra &amp; Mahindra Financial Services Ltd (21-May-2026) **</t>
  </si>
  <si>
    <t>Primary Benchmark: CRISIL Short Term Debt Hybrid 60+40 Index (Effective August 12, 2024, the benchmark is changed from 40% Nifty 500+60% Crisil Composite Bond Index)</t>
  </si>
  <si>
    <t>Franklin India Debt Hybrid Fund</t>
  </si>
  <si>
    <t>INE950O07420</t>
  </si>
  <si>
    <t>8.20% Mahindra Rural Housing Finance Ltd (30-Jan-2026)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</si>
  <si>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</si>
  <si>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</si>
  <si>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</si>
  <si>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</si>
  <si>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</si>
  <si>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</si>
  <si>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</si>
  <si>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</si>
  <si>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</si>
  <si>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</si>
  <si>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As on 02-May-2025*</t>
  </si>
  <si>
    <t xml:space="preserve">      Institutional Plan Growth Option</t>
  </si>
  <si>
    <t>* All units in the scheme have been extinguished post distribution based on NAV dated May 02, 2025 which is the last declared NAV.</t>
  </si>
  <si>
    <t>This metric is computed basis market value of the securities (including accrued interest) held in the portfolio. Since there is no security in the portfolio, this metric is not applicable</t>
  </si>
  <si>
    <t>https://www.franklintempletonindia.com/download/en-in/valuation-policy/bb813425-1311-487d-86cb-619298c228dd/Fair%20Valuation%20Reliance%20Broadcast%20Network%20limited.pdf</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</si>
  <si>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</si>
  <si>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the remaining value in the portfolio of the scheme represents FISTIP’s investment in the NCDs of 9.50% Reliance Broadcast Network Ltd (20-JUL-2020) issued by Reliance Broadcast Network Ltd (RBNL). RBNL defaulted on meeting its payment obligation at maturity. Pursuant to the put option right exercised by us on Reliance Capital Limited (RCL) with respect to our exposure in RBNL, through the Insolvency &amp; Bankruptcy process of RCL, the scheme received its proportionate share of INR 312.97 lacs on March 20, 2025. RBNL also underwent the insolvency and resolution process and the scheme received INR 3195.69 lacs on April 8, 2025. For more details kindly refer to the note on our website.</t>
  </si>
  <si>
    <t>https://www.franklintempletonindia.com/download/en-in/latest%20updates/189ea834-ae3f-48eb-9d73-a9cc9cd9317e/franklin-templeton-update-on-reliance-broadcast-july-23-2020-kcg9m1gq-en-in.pdf</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</si>
  <si>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</si>
  <si>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(RBPL) (ISIN: INE333T07048 and INE333T07055) &amp; Reliance Infrastructure Consulting &amp; Engineers Private Ltd (RICEPL) (ISIN: INE428K07011) were due on January 14, 2021 and January 31, 2021 respectively. However, the issuers were unable to meet their payment obligations. The securities of the issuer were fair valued at zero on November 4, 2020. Pursuant to National Company Law Tribunal (NCLT) order, the scheme received its proportionate share of INR 82.71 lacs on April 15, 2025 for RBPL and of INR 50.72 lacs on April 30, 2025 for RICEPL as part of corporate resolution process. Kindly refer note on our website on fair valuation.</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</si>
  <si>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</si>
  <si>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</si>
  <si>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</si>
  <si>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</si>
  <si>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As of May 2, 2025, all units of Franklin India Short-Term Income Plan (FISTIP)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 except the securities which are currently valued at zero or have matured but defaulted on their repayment obligation. On account of this, the riskometer for FISTIP  has not been disclosed.</t>
  </si>
  <si>
    <t>$$$ This scheme is under winding-up wherein SBI Fund Management Limited (SBIFM) was appointed as the liquidator as per the order of Hon'ble Supreme Court (SC) dated February 12, 2021. On July 7, 2024 , the SC accepted the closure report filed by SBIFM with regards to the winding up and allowed their request to transfer the amount remaining unclaimed to FTMF for further distribution in accordance with the applicable laws. On Jan 1, 2025, SBIFM transferred the cash balances pertaining to unclaimed payouts and expenses amounting to Rs 1,651.24 Lakhs to the scheme.</t>
  </si>
  <si>
    <t>Franklin India Short Term Income Plan - Segregated Portfolio 3 - 9.50% Yes Bank Ltd CO 23 Dec 2021</t>
  </si>
  <si>
    <t xml:space="preserve">As on 31-Dec-2024 </t>
  </si>
  <si>
    <t xml:space="preserve">As on 30-Jun-2025 </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</si>
  <si>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</si>
  <si>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</si>
  <si>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 xml:space="preserve">b) During the month additional instances of fair valuation/deviation from valuation price provided by the valuation agencies </t>
  </si>
  <si>
    <t>Risk level of tier-1 benchmark as on June 30, 2025</t>
  </si>
  <si>
    <t>Franklin India Money Market Fund Direct-Growth Plan</t>
  </si>
  <si>
    <t>Franklin U.S. Opportunities Equity Active Fund of Funds ( Formerly known as Franklin India Feeder - Franklin U.S. Opportunities Fund)^</t>
  </si>
  <si>
    <t>^  Franklin India Feeder - Franklin U.S. Opportunities Fund is renamed as Franklin U.S. Opportunities Equity Active Fund of Funds effective May 30, 2025.</t>
  </si>
  <si>
    <t>All Plans under Franklin India Feeder- Templeton European Opportunities Fund (FIF-TEOF) merged with Franklin India Feeder - Franklin U.S. Opportunities Fund (FIF-FUSOF) as on June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</si>
</sst>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
    <numFmt numFmtId="168" formatCode="#,##0.0000_);\(#,##0.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164" fontId="11" fillId="0" borderId="0" applyFont="0" applyFill="0" applyBorder="0" applyAlignment="0" applyProtection="0"/>
  </cellStyleXfs>
  <cellXfs count="113">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0" fontId="8" fillId="2" borderId="3" xfId="0" applyFont="1" applyFill="1" applyBorder="1" applyAlignment="1">
      <alignment wrapText="1"/>
    </xf>
    <xf numFmtId="2" fontId="7" fillId="3" borderId="1" xfId="0" applyNumberFormat="1" applyFont="1" applyFill="1" applyBorder="1" applyAlignment="1">
      <alignment horizontal="center" vertical="center"/>
    </xf>
    <xf numFmtId="39" fontId="8" fillId="3" borderId="4" xfId="0" applyNumberFormat="1" applyFont="1" applyFill="1" applyBorder="1"/>
    <xf numFmtId="39" fontId="7" fillId="3" borderId="8" xfId="0" applyNumberFormat="1" applyFont="1" applyFill="1" applyBorder="1"/>
    <xf numFmtId="2" fontId="8" fillId="2" borderId="3" xfId="0" applyNumberFormat="1" applyFont="1" applyFill="1" applyBorder="1"/>
    <xf numFmtId="39" fontId="3" fillId="0" borderId="6" xfId="0" applyNumberFormat="1" applyFont="1" applyBorder="1"/>
    <xf numFmtId="39" fontId="7" fillId="0" borderId="6" xfId="0" applyNumberFormat="1" applyFont="1" applyBorder="1"/>
    <xf numFmtId="0" fontId="7" fillId="3" borderId="0" xfId="0" applyFont="1" applyFill="1"/>
    <xf numFmtId="0" fontId="8" fillId="3" borderId="0" xfId="0" applyFont="1" applyFill="1"/>
    <xf numFmtId="0" fontId="10" fillId="3" borderId="0" xfId="1" applyFont="1" applyFill="1"/>
    <xf numFmtId="0" fontId="7" fillId="3" borderId="0" xfId="0" applyFont="1" applyFill="1" applyAlignment="1">
      <alignment horizontal="left" wrapText="1"/>
    </xf>
    <xf numFmtId="0" fontId="7" fillId="3" borderId="0" xfId="0" applyFont="1" applyFill="1" applyAlignment="1">
      <alignment horizontal="left"/>
    </xf>
    <xf numFmtId="0" fontId="8" fillId="3" borderId="0" xfId="0" applyFont="1" applyFill="1" applyAlignment="1">
      <alignment horizontal="left" wrapText="1"/>
    </xf>
    <xf numFmtId="0" fontId="8" fillId="3" borderId="0" xfId="0" applyFont="1" applyFill="1" applyAlignment="1">
      <alignment horizontal="left"/>
    </xf>
    <xf numFmtId="167" fontId="8" fillId="2" borderId="0" xfId="0" applyNumberFormat="1" applyFont="1" applyFill="1"/>
    <xf numFmtId="0" fontId="5" fillId="3" borderId="0" xfId="1" applyFill="1"/>
    <xf numFmtId="0" fontId="7" fillId="3" borderId="2" xfId="0" applyFont="1" applyFill="1" applyBorder="1"/>
    <xf numFmtId="39" fontId="7" fillId="3" borderId="2" xfId="0" applyNumberFormat="1" applyFont="1" applyFill="1" applyBorder="1"/>
    <xf numFmtId="0" fontId="7" fillId="3" borderId="3" xfId="0" applyFont="1" applyFill="1" applyBorder="1"/>
    <xf numFmtId="0" fontId="7" fillId="3" borderId="3" xfId="0" applyFont="1" applyFill="1" applyBorder="1" applyAlignment="1">
      <alignment horizontal="center"/>
    </xf>
    <xf numFmtId="0" fontId="8" fillId="3" borderId="3" xfId="0" applyFont="1" applyFill="1" applyBorder="1"/>
    <xf numFmtId="0" fontId="7" fillId="3" borderId="3" xfId="0" applyFont="1" applyFill="1" applyBorder="1" applyAlignment="1">
      <alignment horizontal="center" wrapText="1"/>
    </xf>
    <xf numFmtId="4" fontId="8" fillId="3" borderId="3" xfId="0" applyNumberFormat="1" applyFont="1" applyFill="1" applyBorder="1"/>
    <xf numFmtId="164" fontId="8" fillId="3" borderId="3" xfId="2" applyFont="1" applyFill="1" applyBorder="1" applyAlignment="1"/>
    <xf numFmtId="0" fontId="7" fillId="3" borderId="4" xfId="0" applyFont="1" applyFill="1" applyBorder="1"/>
    <xf numFmtId="0" fontId="8" fillId="3" borderId="4" xfId="0" applyFont="1" applyFill="1" applyBorder="1"/>
    <xf numFmtId="4" fontId="7" fillId="3" borderId="4" xfId="0" applyNumberFormat="1" applyFont="1" applyFill="1" applyBorder="1"/>
    <xf numFmtId="39" fontId="8" fillId="2" borderId="3" xfId="0" applyNumberFormat="1" applyFont="1" applyFill="1" applyBorder="1" applyAlignment="1">
      <alignment horizontal="right"/>
    </xf>
    <xf numFmtId="168" fontId="8" fillId="2" borderId="3" xfId="0" applyNumberFormat="1" applyFont="1" applyFill="1" applyBorder="1"/>
    <xf numFmtId="0" fontId="8" fillId="2" borderId="4" xfId="0" applyFont="1" applyFill="1" applyBorder="1"/>
    <xf numFmtId="168" fontId="7" fillId="3" borderId="3" xfId="0" applyNumberFormat="1" applyFont="1" applyFill="1" applyBorder="1"/>
    <xf numFmtId="4" fontId="7" fillId="3" borderId="0" xfId="0" applyNumberFormat="1" applyFont="1" applyFill="1"/>
    <xf numFmtId="165" fontId="8" fillId="2" borderId="0" xfId="0" applyNumberFormat="1" applyFont="1" applyFill="1" applyAlignment="1">
      <alignment horizontal="right"/>
    </xf>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4" fontId="7" fillId="2" borderId="0" xfId="0" applyNumberFormat="1" applyFont="1" applyFill="1" applyAlignment="1">
      <alignment horizontal="right"/>
    </xf>
    <xf numFmtId="0" fontId="5" fillId="2" borderId="0" xfId="1" applyFill="1"/>
    <xf numFmtId="0" fontId="10" fillId="2" borderId="0" xfId="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8" fillId="2" borderId="0" xfId="0" applyFont="1" applyFill="1" applyAlignment="1">
      <alignment wrapText="1"/>
    </xf>
    <xf numFmtId="0" fontId="8" fillId="3" borderId="0" xfId="0" applyFont="1" applyFill="1" applyAlignment="1">
      <alignment horizontal="left" wrapText="1"/>
    </xf>
    <xf numFmtId="0" fontId="7" fillId="2" borderId="0" xfId="0" applyFont="1" applyFill="1" applyAlignment="1">
      <alignment horizontal="left" vertical="center"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vertical="top" wrapText="1"/>
    </xf>
    <xf numFmtId="0" fontId="8" fillId="3" borderId="0" xfId="0" applyFont="1" applyFill="1" applyAlignment="1">
      <alignment wrapText="1"/>
    </xf>
    <xf numFmtId="0" fontId="7" fillId="2" borderId="0" xfId="0" applyFont="1" applyFill="1" applyAlignment="1">
      <alignment horizontal="left" wrapText="1"/>
    </xf>
    <xf numFmtId="0" fontId="7" fillId="2" borderId="0" xfId="0" applyFont="1" applyFill="1" applyAlignment="1">
      <alignment vertical="top" wrapText="1"/>
    </xf>
  </cellXfs>
  <cellStyles count="3">
    <cellStyle name="Comma" xfId="2" builtinId="3"/>
    <cellStyle name="Hyperlink" xfId="1" builtinId="8"/>
    <cellStyle name="Normal" xfId="0" builtinId="0"/>
  </cellStyles>
  <dxfs count="117">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128</xdr:row>
      <xdr:rowOff>123825</xdr:rowOff>
    </xdr:from>
    <xdr:to>
      <xdr:col>1</xdr:col>
      <xdr:colOff>285750</xdr:colOff>
      <xdr:row>140</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6404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111</xdr:row>
      <xdr:rowOff>0</xdr:rowOff>
    </xdr:from>
    <xdr:to>
      <xdr:col>1</xdr:col>
      <xdr:colOff>209550</xdr:colOff>
      <xdr:row>123</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087725"/>
          <a:ext cx="275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60</xdr:row>
      <xdr:rowOff>76200</xdr:rowOff>
    </xdr:from>
    <xdr:to>
      <xdr:col>1</xdr:col>
      <xdr:colOff>876300</xdr:colOff>
      <xdr:row>74</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8877300"/>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42</xdr:row>
      <xdr:rowOff>9525</xdr:rowOff>
    </xdr:from>
    <xdr:to>
      <xdr:col>1</xdr:col>
      <xdr:colOff>723900</xdr:colOff>
      <xdr:row>55</xdr:row>
      <xdr:rowOff>38100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6238875"/>
          <a:ext cx="2781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80</xdr:row>
      <xdr:rowOff>123825</xdr:rowOff>
    </xdr:from>
    <xdr:to>
      <xdr:col>1</xdr:col>
      <xdr:colOff>800100</xdr:colOff>
      <xdr:row>94</xdr:row>
      <xdr:rowOff>38100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782425"/>
          <a:ext cx="28956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19050</xdr:rowOff>
    </xdr:from>
    <xdr:to>
      <xdr:col>1</xdr:col>
      <xdr:colOff>619125</xdr:colOff>
      <xdr:row>75</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05900"/>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125</xdr:row>
      <xdr:rowOff>47625</xdr:rowOff>
    </xdr:from>
    <xdr:to>
      <xdr:col>1</xdr:col>
      <xdr:colOff>447675</xdr:colOff>
      <xdr:row>138</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135600"/>
          <a:ext cx="2952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108</xdr:row>
      <xdr:rowOff>9525</xdr:rowOff>
    </xdr:from>
    <xdr:to>
      <xdr:col>1</xdr:col>
      <xdr:colOff>352425</xdr:colOff>
      <xdr:row>121</xdr:row>
      <xdr:rowOff>81915</xdr:rowOff>
    </xdr:to>
    <xdr:pic>
      <xdr:nvPicPr>
        <xdr:cNvPr id="4" name="Picture 4">
          <a:extLst>
            <a:ext uri="{FF2B5EF4-FFF2-40B4-BE49-F238E27FC236}">
              <a16:creationId xmlns:a16="http://schemas.microsoft.com/office/drawing/2014/main" id="{1E602474-AB93-44CA-A1B0-8F32A0FBB0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4649450"/>
          <a:ext cx="291465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118</xdr:row>
      <xdr:rowOff>0</xdr:rowOff>
    </xdr:from>
    <xdr:to>
      <xdr:col>1</xdr:col>
      <xdr:colOff>371475</xdr:colOff>
      <xdr:row>131</xdr:row>
      <xdr:rowOff>114300</xdr:rowOff>
    </xdr:to>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087850"/>
          <a:ext cx="2905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137</xdr:row>
      <xdr:rowOff>133350</xdr:rowOff>
    </xdr:from>
    <xdr:to>
      <xdr:col>1</xdr:col>
      <xdr:colOff>447675</xdr:colOff>
      <xdr:row>151</xdr:row>
      <xdr:rowOff>57150</xdr:rowOff>
    </xdr:to>
    <xdr:pic>
      <xdr:nvPicPr>
        <xdr:cNvPr id="3" name="Picture 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9935825"/>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146</xdr:row>
      <xdr:rowOff>85725</xdr:rowOff>
    </xdr:from>
    <xdr:to>
      <xdr:col>1</xdr:col>
      <xdr:colOff>371475</xdr:colOff>
      <xdr:row>160</xdr:row>
      <xdr:rowOff>9525</xdr:rowOff>
    </xdr:to>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2193250"/>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128</xdr:row>
      <xdr:rowOff>66675</xdr:rowOff>
    </xdr:from>
    <xdr:to>
      <xdr:col>1</xdr:col>
      <xdr:colOff>285750</xdr:colOff>
      <xdr:row>141</xdr:row>
      <xdr:rowOff>38100</xdr:rowOff>
    </xdr:to>
    <xdr:pic>
      <xdr:nvPicPr>
        <xdr:cNvPr id="3" name="Picture 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9602450"/>
          <a:ext cx="273367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127</xdr:row>
      <xdr:rowOff>19050</xdr:rowOff>
    </xdr:from>
    <xdr:to>
      <xdr:col>1</xdr:col>
      <xdr:colOff>428625</xdr:colOff>
      <xdr:row>140</xdr:row>
      <xdr:rowOff>114300</xdr:rowOff>
    </xdr:to>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2689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147</xdr:row>
      <xdr:rowOff>38100</xdr:rowOff>
    </xdr:from>
    <xdr:to>
      <xdr:col>1</xdr:col>
      <xdr:colOff>447675</xdr:colOff>
      <xdr:row>159</xdr:row>
      <xdr:rowOff>19050</xdr:rowOff>
    </xdr:to>
    <xdr:pic>
      <xdr:nvPicPr>
        <xdr:cNvPr id="3" name="Picture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1145500"/>
          <a:ext cx="30003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133350</xdr:colOff>
      <xdr:row>154</xdr:row>
      <xdr:rowOff>104775</xdr:rowOff>
    </xdr:from>
    <xdr:to>
      <xdr:col>1</xdr:col>
      <xdr:colOff>533400</xdr:colOff>
      <xdr:row>168</xdr:row>
      <xdr:rowOff>28575</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1212175"/>
          <a:ext cx="29813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135</xdr:row>
      <xdr:rowOff>85725</xdr:rowOff>
    </xdr:from>
    <xdr:to>
      <xdr:col>1</xdr:col>
      <xdr:colOff>438150</xdr:colOff>
      <xdr:row>149</xdr:row>
      <xdr:rowOff>28575</xdr:rowOff>
    </xdr:to>
    <xdr:pic>
      <xdr:nvPicPr>
        <xdr:cNvPr id="3" name="Picture 4">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478500"/>
          <a:ext cx="284797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185</xdr:row>
      <xdr:rowOff>85725</xdr:rowOff>
    </xdr:from>
    <xdr:to>
      <xdr:col>1</xdr:col>
      <xdr:colOff>114300</xdr:colOff>
      <xdr:row>197</xdr:row>
      <xdr:rowOff>57150</xdr:rowOff>
    </xdr:to>
    <xdr:pic>
      <xdr:nvPicPr>
        <xdr:cNvPr id="2" name="Picture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6622375"/>
          <a:ext cx="2562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166</xdr:row>
      <xdr:rowOff>0</xdr:rowOff>
    </xdr:from>
    <xdr:to>
      <xdr:col>1</xdr:col>
      <xdr:colOff>285750</xdr:colOff>
      <xdr:row>179</xdr:row>
      <xdr:rowOff>114300</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3822025"/>
          <a:ext cx="28098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130</xdr:row>
      <xdr:rowOff>0</xdr:rowOff>
    </xdr:from>
    <xdr:to>
      <xdr:col>1</xdr:col>
      <xdr:colOff>514350</xdr:colOff>
      <xdr:row>144</xdr:row>
      <xdr:rowOff>38100</xdr:rowOff>
    </xdr:to>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9642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110</xdr:row>
      <xdr:rowOff>76200</xdr:rowOff>
    </xdr:from>
    <xdr:to>
      <xdr:col>1</xdr:col>
      <xdr:colOff>514350</xdr:colOff>
      <xdr:row>124</xdr:row>
      <xdr:rowOff>114300</xdr:rowOff>
    </xdr:to>
    <xdr:pic>
      <xdr:nvPicPr>
        <xdr:cNvPr id="3" name="Picture 5">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1829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89</xdr:row>
      <xdr:rowOff>9525</xdr:rowOff>
    </xdr:from>
    <xdr:to>
      <xdr:col>1</xdr:col>
      <xdr:colOff>342900</xdr:colOff>
      <xdr:row>102</xdr:row>
      <xdr:rowOff>104775</xdr:rowOff>
    </xdr:to>
    <xdr:pic>
      <xdr:nvPicPr>
        <xdr:cNvPr id="4" name="Picture 6">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311592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138</xdr:row>
      <xdr:rowOff>38100</xdr:rowOff>
    </xdr:from>
    <xdr:to>
      <xdr:col>1</xdr:col>
      <xdr:colOff>495300</xdr:colOff>
      <xdr:row>152</xdr:row>
      <xdr:rowOff>76200</xdr:rowOff>
    </xdr:to>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7167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117</xdr:row>
      <xdr:rowOff>19050</xdr:rowOff>
    </xdr:from>
    <xdr:to>
      <xdr:col>1</xdr:col>
      <xdr:colOff>400050</xdr:colOff>
      <xdr:row>131</xdr:row>
      <xdr:rowOff>57150</xdr:rowOff>
    </xdr:to>
    <xdr:pic>
      <xdr:nvPicPr>
        <xdr:cNvPr id="3" name="Picture 5">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973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96</xdr:row>
      <xdr:rowOff>57150</xdr:rowOff>
    </xdr:from>
    <xdr:to>
      <xdr:col>1</xdr:col>
      <xdr:colOff>304800</xdr:colOff>
      <xdr:row>110</xdr:row>
      <xdr:rowOff>28575</xdr:rowOff>
    </xdr:to>
    <xdr:pic>
      <xdr:nvPicPr>
        <xdr:cNvPr id="4" name="Picture 6">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7350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68</xdr:row>
      <xdr:rowOff>123825</xdr:rowOff>
    </xdr:from>
    <xdr:to>
      <xdr:col>1</xdr:col>
      <xdr:colOff>676275</xdr:colOff>
      <xdr:row>81</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067925"/>
          <a:ext cx="26765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48</xdr:row>
      <xdr:rowOff>133350</xdr:rowOff>
    </xdr:from>
    <xdr:to>
      <xdr:col>1</xdr:col>
      <xdr:colOff>790575</xdr:colOff>
      <xdr:row>62</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7219950"/>
          <a:ext cx="28384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87</xdr:row>
      <xdr:rowOff>57150</xdr:rowOff>
    </xdr:from>
    <xdr:to>
      <xdr:col>1</xdr:col>
      <xdr:colOff>542925</xdr:colOff>
      <xdr:row>101</xdr:row>
      <xdr:rowOff>95250</xdr:rowOff>
    </xdr:to>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28778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66</xdr:row>
      <xdr:rowOff>0</xdr:rowOff>
    </xdr:from>
    <xdr:to>
      <xdr:col>1</xdr:col>
      <xdr:colOff>400050</xdr:colOff>
      <xdr:row>79</xdr:row>
      <xdr:rowOff>95250</xdr:rowOff>
    </xdr:to>
    <xdr:pic>
      <xdr:nvPicPr>
        <xdr:cNvPr id="3" name="Picture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982027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157</xdr:row>
      <xdr:rowOff>66675</xdr:rowOff>
    </xdr:from>
    <xdr:to>
      <xdr:col>1</xdr:col>
      <xdr:colOff>628650</xdr:colOff>
      <xdr:row>171</xdr:row>
      <xdr:rowOff>104775</xdr:rowOff>
    </xdr:to>
    <xdr:pic>
      <xdr:nvPicPr>
        <xdr:cNvPr id="2" name="Picture 5">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3170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137</xdr:row>
      <xdr:rowOff>123825</xdr:rowOff>
    </xdr:from>
    <xdr:to>
      <xdr:col>1</xdr:col>
      <xdr:colOff>342900</xdr:colOff>
      <xdr:row>151</xdr:row>
      <xdr:rowOff>95250</xdr:rowOff>
    </xdr:to>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9516725"/>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154</xdr:row>
      <xdr:rowOff>95250</xdr:rowOff>
    </xdr:from>
    <xdr:to>
      <xdr:col>1</xdr:col>
      <xdr:colOff>619125</xdr:colOff>
      <xdr:row>169</xdr:row>
      <xdr:rowOff>0</xdr:rowOff>
    </xdr:to>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1631275"/>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134</xdr:row>
      <xdr:rowOff>76200</xdr:rowOff>
    </xdr:from>
    <xdr:to>
      <xdr:col>1</xdr:col>
      <xdr:colOff>447675</xdr:colOff>
      <xdr:row>148</xdr:row>
      <xdr:rowOff>47625</xdr:rowOff>
    </xdr:to>
    <xdr:pic>
      <xdr:nvPicPr>
        <xdr:cNvPr id="3" name="Picture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87547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123</xdr:row>
      <xdr:rowOff>57150</xdr:rowOff>
    </xdr:from>
    <xdr:to>
      <xdr:col>1</xdr:col>
      <xdr:colOff>600075</xdr:colOff>
      <xdr:row>137</xdr:row>
      <xdr:rowOff>95250</xdr:rowOff>
    </xdr:to>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3069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101</xdr:row>
      <xdr:rowOff>95250</xdr:rowOff>
    </xdr:from>
    <xdr:to>
      <xdr:col>1</xdr:col>
      <xdr:colOff>419100</xdr:colOff>
      <xdr:row>115</xdr:row>
      <xdr:rowOff>66675</xdr:rowOff>
    </xdr:to>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4201775"/>
          <a:ext cx="28670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120</xdr:row>
      <xdr:rowOff>47625</xdr:rowOff>
    </xdr:from>
    <xdr:to>
      <xdr:col>1</xdr:col>
      <xdr:colOff>466725</xdr:colOff>
      <xdr:row>134</xdr:row>
      <xdr:rowOff>9525</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583150"/>
          <a:ext cx="29908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98</xdr:row>
      <xdr:rowOff>104775</xdr:rowOff>
    </xdr:from>
    <xdr:to>
      <xdr:col>1</xdr:col>
      <xdr:colOff>476250</xdr:colOff>
      <xdr:row>112</xdr:row>
      <xdr:rowOff>76200</xdr:rowOff>
    </xdr:to>
    <xdr:pic>
      <xdr:nvPicPr>
        <xdr:cNvPr id="3" name="Picture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44970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86</xdr:row>
      <xdr:rowOff>0</xdr:rowOff>
    </xdr:from>
    <xdr:to>
      <xdr:col>1</xdr:col>
      <xdr:colOff>485775</xdr:colOff>
      <xdr:row>99</xdr:row>
      <xdr:rowOff>104775</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2534900"/>
          <a:ext cx="30003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66</xdr:row>
      <xdr:rowOff>57150</xdr:rowOff>
    </xdr:from>
    <xdr:to>
      <xdr:col>1</xdr:col>
      <xdr:colOff>342900</xdr:colOff>
      <xdr:row>80</xdr:row>
      <xdr:rowOff>28575</xdr:rowOff>
    </xdr:to>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97345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124</xdr:row>
      <xdr:rowOff>95250</xdr:rowOff>
    </xdr:from>
    <xdr:to>
      <xdr:col>1</xdr:col>
      <xdr:colOff>619125</xdr:colOff>
      <xdr:row>139</xdr:row>
      <xdr:rowOff>0</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773650"/>
          <a:ext cx="31051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102</xdr:row>
      <xdr:rowOff>66675</xdr:rowOff>
    </xdr:from>
    <xdr:to>
      <xdr:col>1</xdr:col>
      <xdr:colOff>400050</xdr:colOff>
      <xdr:row>116</xdr:row>
      <xdr:rowOff>38100</xdr:rowOff>
    </xdr:to>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6018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112</xdr:row>
      <xdr:rowOff>66675</xdr:rowOff>
    </xdr:from>
    <xdr:to>
      <xdr:col>1</xdr:col>
      <xdr:colOff>542925</xdr:colOff>
      <xdr:row>126</xdr:row>
      <xdr:rowOff>104775</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0305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93</xdr:row>
      <xdr:rowOff>0</xdr:rowOff>
    </xdr:from>
    <xdr:to>
      <xdr:col>1</xdr:col>
      <xdr:colOff>371475</xdr:colOff>
      <xdr:row>106</xdr:row>
      <xdr:rowOff>95250</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249275"/>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95</xdr:row>
      <xdr:rowOff>38100</xdr:rowOff>
    </xdr:from>
    <xdr:to>
      <xdr:col>1</xdr:col>
      <xdr:colOff>600075</xdr:colOff>
      <xdr:row>109</xdr:row>
      <xdr:rowOff>76200</xdr:rowOff>
    </xdr:to>
    <xdr:pic>
      <xdr:nvPicPr>
        <xdr:cNvPr id="2" name="Picture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7160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75</xdr:row>
      <xdr:rowOff>95250</xdr:rowOff>
    </xdr:from>
    <xdr:to>
      <xdr:col>1</xdr:col>
      <xdr:colOff>400050</xdr:colOff>
      <xdr:row>89</xdr:row>
      <xdr:rowOff>57150</xdr:rowOff>
    </xdr:to>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0915650"/>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92</xdr:row>
      <xdr:rowOff>19050</xdr:rowOff>
    </xdr:from>
    <xdr:to>
      <xdr:col>1</xdr:col>
      <xdr:colOff>581025</xdr:colOff>
      <xdr:row>106</xdr:row>
      <xdr:rowOff>57150</xdr:rowOff>
    </xdr:to>
    <xdr:pic>
      <xdr:nvPicPr>
        <xdr:cNvPr id="2" name="Picture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8398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72</xdr:row>
      <xdr:rowOff>57150</xdr:rowOff>
    </xdr:from>
    <xdr:to>
      <xdr:col>1</xdr:col>
      <xdr:colOff>504825</xdr:colOff>
      <xdr:row>86</xdr:row>
      <xdr:rowOff>28575</xdr:rowOff>
    </xdr:to>
    <xdr:pic>
      <xdr:nvPicPr>
        <xdr:cNvPr id="3" name="Picture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10204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130</xdr:row>
      <xdr:rowOff>114300</xdr:rowOff>
    </xdr:from>
    <xdr:to>
      <xdr:col>1</xdr:col>
      <xdr:colOff>800100</xdr:colOff>
      <xdr:row>142</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8916650"/>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113</xdr:row>
      <xdr:rowOff>0</xdr:rowOff>
    </xdr:from>
    <xdr:to>
      <xdr:col>1</xdr:col>
      <xdr:colOff>714375</xdr:colOff>
      <xdr:row>125</xdr:row>
      <xdr:rowOff>114300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373475"/>
          <a:ext cx="2762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171450</xdr:colOff>
      <xdr:row>106</xdr:row>
      <xdr:rowOff>0</xdr:rowOff>
    </xdr:from>
    <xdr:to>
      <xdr:col>1</xdr:col>
      <xdr:colOff>695325</xdr:colOff>
      <xdr:row>120</xdr:row>
      <xdr:rowOff>38100</xdr:rowOff>
    </xdr:to>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2495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86</xdr:row>
      <xdr:rowOff>85725</xdr:rowOff>
    </xdr:from>
    <xdr:to>
      <xdr:col>1</xdr:col>
      <xdr:colOff>457200</xdr:colOff>
      <xdr:row>100</xdr:row>
      <xdr:rowOff>57150</xdr:rowOff>
    </xdr:to>
    <xdr:pic>
      <xdr:nvPicPr>
        <xdr:cNvPr id="3" name="Picture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24777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107</xdr:row>
      <xdr:rowOff>66675</xdr:rowOff>
    </xdr:from>
    <xdr:to>
      <xdr:col>1</xdr:col>
      <xdr:colOff>695325</xdr:colOff>
      <xdr:row>121</xdr:row>
      <xdr:rowOff>104775</xdr:rowOff>
    </xdr:to>
    <xdr:pic>
      <xdr:nvPicPr>
        <xdr:cNvPr id="2" name="Picture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6019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87</xdr:row>
      <xdr:rowOff>114300</xdr:rowOff>
    </xdr:from>
    <xdr:to>
      <xdr:col>1</xdr:col>
      <xdr:colOff>476250</xdr:colOff>
      <xdr:row>101</xdr:row>
      <xdr:rowOff>85725</xdr:rowOff>
    </xdr:to>
    <xdr:pic>
      <xdr:nvPicPr>
        <xdr:cNvPr id="3" name="Picture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279207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171450</xdr:colOff>
      <xdr:row>116</xdr:row>
      <xdr:rowOff>57150</xdr:rowOff>
    </xdr:from>
    <xdr:to>
      <xdr:col>1</xdr:col>
      <xdr:colOff>695325</xdr:colOff>
      <xdr:row>130</xdr:row>
      <xdr:rowOff>95250</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59255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95</xdr:row>
      <xdr:rowOff>114300</xdr:rowOff>
    </xdr:from>
    <xdr:to>
      <xdr:col>1</xdr:col>
      <xdr:colOff>428625</xdr:colOff>
      <xdr:row>109</xdr:row>
      <xdr:rowOff>85725</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649325"/>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54</xdr:row>
      <xdr:rowOff>104775</xdr:rowOff>
    </xdr:from>
    <xdr:to>
      <xdr:col>1</xdr:col>
      <xdr:colOff>1019175</xdr:colOff>
      <xdr:row>69</xdr:row>
      <xdr:rowOff>19050</xdr:rowOff>
    </xdr:to>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353425"/>
          <a:ext cx="31242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19050</xdr:rowOff>
    </xdr:from>
    <xdr:to>
      <xdr:col>1</xdr:col>
      <xdr:colOff>819150</xdr:colOff>
      <xdr:row>47</xdr:row>
      <xdr:rowOff>123825</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410200"/>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114300</xdr:colOff>
      <xdr:row>57</xdr:row>
      <xdr:rowOff>85725</xdr:rowOff>
    </xdr:from>
    <xdr:to>
      <xdr:col>1</xdr:col>
      <xdr:colOff>914400</xdr:colOff>
      <xdr:row>70</xdr:row>
      <xdr:rowOff>104775</xdr:rowOff>
    </xdr:to>
    <xdr:pic>
      <xdr:nvPicPr>
        <xdr:cNvPr id="2" name="Picture 3">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620250"/>
          <a:ext cx="2962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38</xdr:row>
      <xdr:rowOff>28575</xdr:rowOff>
    </xdr:from>
    <xdr:to>
      <xdr:col>1</xdr:col>
      <xdr:colOff>895350</xdr:colOff>
      <xdr:row>52</xdr:row>
      <xdr:rowOff>9525</xdr:rowOff>
    </xdr:to>
    <xdr:pic>
      <xdr:nvPicPr>
        <xdr:cNvPr id="4" name="Picture 2">
          <a:extLst>
            <a:ext uri="{FF2B5EF4-FFF2-40B4-BE49-F238E27FC236}">
              <a16:creationId xmlns:a16="http://schemas.microsoft.com/office/drawing/2014/main" id="{84ACC876-DC92-4FE6-8287-16E7D791F1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5438775"/>
          <a:ext cx="2971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41</xdr:row>
      <xdr:rowOff>57150</xdr:rowOff>
    </xdr:from>
    <xdr:to>
      <xdr:col>1</xdr:col>
      <xdr:colOff>990600</xdr:colOff>
      <xdr:row>55</xdr:row>
      <xdr:rowOff>95250</xdr:rowOff>
    </xdr:to>
    <xdr:pic>
      <xdr:nvPicPr>
        <xdr:cNvPr id="2" name="Picture 4">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734175"/>
          <a:ext cx="30384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61</xdr:row>
      <xdr:rowOff>47625</xdr:rowOff>
    </xdr:from>
    <xdr:to>
      <xdr:col>1</xdr:col>
      <xdr:colOff>952500</xdr:colOff>
      <xdr:row>74</xdr:row>
      <xdr:rowOff>100965</xdr:rowOff>
    </xdr:to>
    <xdr:pic>
      <xdr:nvPicPr>
        <xdr:cNvPr id="4" name="Picture 3">
          <a:extLst>
            <a:ext uri="{FF2B5EF4-FFF2-40B4-BE49-F238E27FC236}">
              <a16:creationId xmlns:a16="http://schemas.microsoft.com/office/drawing/2014/main" id="{97F116B7-A196-4CCC-A36F-A8498BF5A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8648700"/>
          <a:ext cx="3048000" cy="1786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86</xdr:row>
      <xdr:rowOff>0</xdr:rowOff>
    </xdr:from>
    <xdr:to>
      <xdr:col>1</xdr:col>
      <xdr:colOff>161925</xdr:colOff>
      <xdr:row>98</xdr:row>
      <xdr:rowOff>0</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2849225"/>
          <a:ext cx="27051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68</xdr:row>
      <xdr:rowOff>0</xdr:rowOff>
    </xdr:from>
    <xdr:to>
      <xdr:col>1</xdr:col>
      <xdr:colOff>190500</xdr:colOff>
      <xdr:row>81</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7747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124</xdr:row>
      <xdr:rowOff>133350</xdr:rowOff>
    </xdr:from>
    <xdr:to>
      <xdr:col>1</xdr:col>
      <xdr:colOff>247650</xdr:colOff>
      <xdr:row>136</xdr:row>
      <xdr:rowOff>114300</xdr:rowOff>
    </xdr:to>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8078450"/>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105</xdr:row>
      <xdr:rowOff>57150</xdr:rowOff>
    </xdr:from>
    <xdr:to>
      <xdr:col>1</xdr:col>
      <xdr:colOff>247650</xdr:colOff>
      <xdr:row>118</xdr:row>
      <xdr:rowOff>95250</xdr:rowOff>
    </xdr:to>
    <xdr:pic>
      <xdr:nvPicPr>
        <xdr:cNvPr id="3" name="Picture 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5287625"/>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112</xdr:row>
      <xdr:rowOff>85725</xdr:rowOff>
    </xdr:from>
    <xdr:to>
      <xdr:col>1</xdr:col>
      <xdr:colOff>295275</xdr:colOff>
      <xdr:row>124</xdr:row>
      <xdr:rowOff>114300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6363950"/>
          <a:ext cx="27336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xdr:col>
      <xdr:colOff>180975</xdr:colOff>
      <xdr:row>107</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06475"/>
          <a:ext cx="27622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111</xdr:row>
      <xdr:rowOff>142875</xdr:rowOff>
    </xdr:from>
    <xdr:to>
      <xdr:col>1</xdr:col>
      <xdr:colOff>142875</xdr:colOff>
      <xdr:row>123</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16350"/>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93</xdr:row>
      <xdr:rowOff>0</xdr:rowOff>
    </xdr:from>
    <xdr:to>
      <xdr:col>1</xdr:col>
      <xdr:colOff>180975</xdr:colOff>
      <xdr:row>105</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801725"/>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75</xdr:row>
      <xdr:rowOff>76200</xdr:rowOff>
    </xdr:from>
    <xdr:to>
      <xdr:col>1</xdr:col>
      <xdr:colOff>371475</xdr:colOff>
      <xdr:row>89</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020425"/>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58</xdr:row>
      <xdr:rowOff>0</xdr:rowOff>
    </xdr:from>
    <xdr:to>
      <xdr:col>1</xdr:col>
      <xdr:colOff>219075</xdr:colOff>
      <xdr:row>71</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515350"/>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95</xdr:row>
      <xdr:rowOff>104775</xdr:rowOff>
    </xdr:from>
    <xdr:to>
      <xdr:col>1</xdr:col>
      <xdr:colOff>257175</xdr:colOff>
      <xdr:row>107</xdr:row>
      <xdr:rowOff>104775</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4192250"/>
          <a:ext cx="27241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76</xdr:row>
      <xdr:rowOff>95250</xdr:rowOff>
    </xdr:from>
    <xdr:to>
      <xdr:col>1</xdr:col>
      <xdr:colOff>190500</xdr:colOff>
      <xdr:row>89</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146810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sServlet/pdf/product-labels-jg9o5k7l"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en-in/latest%20updates/189ea834-ae3f-48eb-9d73-a9cc9cd9317e/franklin-templeton-update-on-reliance-broadcast-july-23-2020-kcg9m1gq-en-in.pdf" TargetMode="External"/><Relationship Id="rId2" Type="http://schemas.openxmlformats.org/officeDocument/2006/relationships/hyperlink" Target="https://www.franklintempletonindia.com/download/en-in/valuation-policy/bb813425-1311-487d-86cb-619298c228dd/Fair%20Valuation%20Reliance%20Broadcast%20Network%20limited.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7.bin"/><Relationship Id="rId4"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5"/>
  <sheetViews>
    <sheetView tabSelected="1" workbookViewId="0">
      <selection sqref="A1:G1"/>
    </sheetView>
  </sheetViews>
  <sheetFormatPr defaultColWidth="9.140625" defaultRowHeight="11.25" x14ac:dyDescent="0.2"/>
  <cols>
    <col min="1" max="1" width="38.7109375" style="7" bestFit="1" customWidth="1"/>
    <col min="2" max="2" width="54.1406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983</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985</v>
      </c>
      <c r="B7" s="21" t="s">
        <v>986</v>
      </c>
      <c r="C7" s="21" t="s">
        <v>30</v>
      </c>
      <c r="D7" s="24">
        <v>1750</v>
      </c>
      <c r="E7" s="22">
        <v>18639.7714041</v>
      </c>
      <c r="F7" s="23">
        <v>6.9664257625108803</v>
      </c>
      <c r="G7" s="22">
        <v>6.1898</v>
      </c>
    </row>
    <row r="8" spans="1:9" x14ac:dyDescent="0.2">
      <c r="A8" s="21" t="s">
        <v>987</v>
      </c>
      <c r="B8" s="21" t="s">
        <v>988</v>
      </c>
      <c r="C8" s="21" t="s">
        <v>65</v>
      </c>
      <c r="D8" s="24">
        <v>1000</v>
      </c>
      <c r="E8" s="22">
        <v>10676.549863</v>
      </c>
      <c r="F8" s="23">
        <v>3.9902523699392098</v>
      </c>
      <c r="G8" s="22">
        <v>6.2003000000000004</v>
      </c>
    </row>
    <row r="9" spans="1:9" x14ac:dyDescent="0.2">
      <c r="A9" s="21" t="s">
        <v>989</v>
      </c>
      <c r="B9" s="21" t="s">
        <v>990</v>
      </c>
      <c r="C9" s="21" t="s">
        <v>86</v>
      </c>
      <c r="D9" s="24">
        <v>1000</v>
      </c>
      <c r="E9" s="22">
        <v>10588.4721918</v>
      </c>
      <c r="F9" s="23">
        <v>3.9573342324552598</v>
      </c>
      <c r="G9" s="22">
        <v>6.0452000000000004</v>
      </c>
    </row>
    <row r="10" spans="1:9" x14ac:dyDescent="0.2">
      <c r="A10" s="21" t="s">
        <v>991</v>
      </c>
      <c r="B10" s="21" t="s">
        <v>992</v>
      </c>
      <c r="C10" s="21" t="s">
        <v>30</v>
      </c>
      <c r="D10" s="24">
        <v>850</v>
      </c>
      <c r="E10" s="22">
        <v>9045.7535616000005</v>
      </c>
      <c r="F10" s="23">
        <v>3.3807587704103299</v>
      </c>
      <c r="G10" s="22">
        <v>6.05</v>
      </c>
    </row>
    <row r="11" spans="1:9" x14ac:dyDescent="0.2">
      <c r="A11" s="21" t="s">
        <v>993</v>
      </c>
      <c r="B11" s="21" t="s">
        <v>994</v>
      </c>
      <c r="C11" s="21" t="s">
        <v>30</v>
      </c>
      <c r="D11" s="24">
        <v>500</v>
      </c>
      <c r="E11" s="22">
        <v>5367.9647260000002</v>
      </c>
      <c r="F11" s="23">
        <v>2.0062224449399899</v>
      </c>
      <c r="G11" s="22">
        <v>6.1901999999999999</v>
      </c>
    </row>
    <row r="12" spans="1:9" x14ac:dyDescent="0.2">
      <c r="A12" s="21" t="s">
        <v>995</v>
      </c>
      <c r="B12" s="21" t="s">
        <v>996</v>
      </c>
      <c r="C12" s="21" t="s">
        <v>65</v>
      </c>
      <c r="D12" s="24">
        <v>250</v>
      </c>
      <c r="E12" s="22">
        <v>2672.3867123</v>
      </c>
      <c r="F12" s="23">
        <v>0.998777465471679</v>
      </c>
      <c r="G12" s="22">
        <v>6.7003000000000004</v>
      </c>
    </row>
    <row r="13" spans="1:9" x14ac:dyDescent="0.2">
      <c r="A13" s="20" t="s">
        <v>33</v>
      </c>
      <c r="B13" s="20"/>
      <c r="C13" s="20"/>
      <c r="D13" s="20"/>
      <c r="E13" s="25">
        <f>SUM(E6:E12)</f>
        <v>56990.898458800002</v>
      </c>
      <c r="F13" s="26">
        <f>SUM(F6:F12)</f>
        <v>21.299771045727351</v>
      </c>
      <c r="G13" s="25"/>
      <c r="H13" s="14"/>
      <c r="I13" s="14"/>
    </row>
    <row r="14" spans="1:9" x14ac:dyDescent="0.2">
      <c r="A14" s="21"/>
      <c r="B14" s="21"/>
      <c r="C14" s="21"/>
      <c r="D14" s="21"/>
      <c r="E14" s="22"/>
      <c r="F14" s="23"/>
      <c r="G14" s="22"/>
    </row>
    <row r="15" spans="1:9" x14ac:dyDescent="0.2">
      <c r="A15" s="20" t="s">
        <v>34</v>
      </c>
      <c r="B15" s="21"/>
      <c r="C15" s="21"/>
      <c r="D15" s="21"/>
      <c r="E15" s="22"/>
      <c r="F15" s="23"/>
      <c r="G15" s="22"/>
    </row>
    <row r="16" spans="1:9" x14ac:dyDescent="0.2">
      <c r="A16" s="20" t="s">
        <v>35</v>
      </c>
      <c r="B16" s="21"/>
      <c r="C16" s="21"/>
      <c r="D16" s="21"/>
      <c r="E16" s="22"/>
      <c r="F16" s="23"/>
      <c r="G16" s="22"/>
    </row>
    <row r="17" spans="1:9" x14ac:dyDescent="0.2">
      <c r="A17" s="21" t="s">
        <v>997</v>
      </c>
      <c r="B17" s="21" t="s">
        <v>998</v>
      </c>
      <c r="C17" s="21" t="s">
        <v>999</v>
      </c>
      <c r="D17" s="24">
        <v>3000</v>
      </c>
      <c r="E17" s="22">
        <v>14894.775</v>
      </c>
      <c r="F17" s="23">
        <v>5.5667712890502097</v>
      </c>
      <c r="G17" s="22">
        <v>5.8604000000000003</v>
      </c>
    </row>
    <row r="18" spans="1:9" x14ac:dyDescent="0.2">
      <c r="A18" s="21" t="s">
        <v>1000</v>
      </c>
      <c r="B18" s="21" t="s">
        <v>1001</v>
      </c>
      <c r="C18" s="21" t="s">
        <v>36</v>
      </c>
      <c r="D18" s="24">
        <v>3000</v>
      </c>
      <c r="E18" s="22">
        <v>14885.865</v>
      </c>
      <c r="F18" s="23">
        <v>5.5634412667984199</v>
      </c>
      <c r="G18" s="22">
        <v>5.8304</v>
      </c>
    </row>
    <row r="19" spans="1:9" x14ac:dyDescent="0.2">
      <c r="A19" s="21" t="s">
        <v>1002</v>
      </c>
      <c r="B19" s="21" t="s">
        <v>1003</v>
      </c>
      <c r="C19" s="21" t="s">
        <v>37</v>
      </c>
      <c r="D19" s="24">
        <v>2000</v>
      </c>
      <c r="E19" s="22">
        <v>9930.3799999999992</v>
      </c>
      <c r="F19" s="23">
        <v>3.7113789414985101</v>
      </c>
      <c r="G19" s="22">
        <v>5.8158000000000003</v>
      </c>
    </row>
    <row r="20" spans="1:9" x14ac:dyDescent="0.2">
      <c r="A20" s="21" t="s">
        <v>1004</v>
      </c>
      <c r="B20" s="21" t="s">
        <v>1005</v>
      </c>
      <c r="C20" s="21" t="s">
        <v>37</v>
      </c>
      <c r="D20" s="24">
        <v>2000</v>
      </c>
      <c r="E20" s="22">
        <v>9920.9599999999991</v>
      </c>
      <c r="F20" s="23">
        <v>3.7078583119124402</v>
      </c>
      <c r="G20" s="22">
        <v>5.8163</v>
      </c>
    </row>
    <row r="21" spans="1:9" x14ac:dyDescent="0.2">
      <c r="A21" s="21" t="s">
        <v>1006</v>
      </c>
      <c r="B21" s="21" t="s">
        <v>1007</v>
      </c>
      <c r="C21" s="21" t="s">
        <v>37</v>
      </c>
      <c r="D21" s="24">
        <v>2000</v>
      </c>
      <c r="E21" s="22">
        <v>9900.08</v>
      </c>
      <c r="F21" s="23">
        <v>3.7000546234031901</v>
      </c>
      <c r="G21" s="22">
        <v>5.8476999999999997</v>
      </c>
    </row>
    <row r="22" spans="1:9" x14ac:dyDescent="0.2">
      <c r="A22" s="21" t="s">
        <v>1008</v>
      </c>
      <c r="B22" s="21" t="s">
        <v>1009</v>
      </c>
      <c r="C22" s="21" t="s">
        <v>37</v>
      </c>
      <c r="D22" s="24">
        <v>2000</v>
      </c>
      <c r="E22" s="22">
        <v>9880.27</v>
      </c>
      <c r="F22" s="23">
        <v>3.6926508365560502</v>
      </c>
      <c r="G22" s="22">
        <v>5.8198999999999996</v>
      </c>
    </row>
    <row r="23" spans="1:9" x14ac:dyDescent="0.2">
      <c r="A23" s="21" t="s">
        <v>1010</v>
      </c>
      <c r="B23" s="21" t="s">
        <v>1011</v>
      </c>
      <c r="C23" s="21" t="s">
        <v>37</v>
      </c>
      <c r="D23" s="24">
        <v>1500</v>
      </c>
      <c r="E23" s="22">
        <v>7447.7025000000003</v>
      </c>
      <c r="F23" s="23">
        <v>2.78350337258451</v>
      </c>
      <c r="G23" s="22">
        <v>5.8250000000000002</v>
      </c>
    </row>
    <row r="24" spans="1:9" x14ac:dyDescent="0.2">
      <c r="A24" s="21" t="s">
        <v>1012</v>
      </c>
      <c r="B24" s="21" t="s">
        <v>1013</v>
      </c>
      <c r="C24" s="21" t="s">
        <v>37</v>
      </c>
      <c r="D24" s="24">
        <v>400</v>
      </c>
      <c r="E24" s="22">
        <v>1979.702</v>
      </c>
      <c r="F24" s="23">
        <v>0.73989357036110204</v>
      </c>
      <c r="G24" s="22">
        <v>5.8474000000000004</v>
      </c>
    </row>
    <row r="25" spans="1:9" x14ac:dyDescent="0.2">
      <c r="A25" s="20" t="s">
        <v>33</v>
      </c>
      <c r="B25" s="20"/>
      <c r="C25" s="20"/>
      <c r="D25" s="20"/>
      <c r="E25" s="25">
        <f>SUM(E16:E24)</f>
        <v>78839.734500000006</v>
      </c>
      <c r="F25" s="26">
        <f>SUM(F16:F24)</f>
        <v>29.465552212164429</v>
      </c>
      <c r="G25" s="25"/>
      <c r="H25" s="14"/>
      <c r="I25" s="14"/>
    </row>
    <row r="26" spans="1:9" x14ac:dyDescent="0.2">
      <c r="A26" s="21"/>
      <c r="B26" s="21"/>
      <c r="C26" s="21"/>
      <c r="D26" s="21"/>
      <c r="E26" s="22"/>
      <c r="F26" s="23"/>
      <c r="G26" s="22"/>
    </row>
    <row r="27" spans="1:9" x14ac:dyDescent="0.2">
      <c r="A27" s="20" t="s">
        <v>1014</v>
      </c>
      <c r="B27" s="21"/>
      <c r="C27" s="21"/>
      <c r="D27" s="21"/>
      <c r="E27" s="22"/>
      <c r="F27" s="23"/>
      <c r="G27" s="22"/>
    </row>
    <row r="28" spans="1:9" x14ac:dyDescent="0.2">
      <c r="A28" s="21" t="s">
        <v>1015</v>
      </c>
      <c r="B28" s="21" t="s">
        <v>1016</v>
      </c>
      <c r="C28" s="21" t="s">
        <v>36</v>
      </c>
      <c r="D28" s="24">
        <v>3000</v>
      </c>
      <c r="E28" s="22">
        <v>14963.475</v>
      </c>
      <c r="F28" s="23">
        <v>5.5924472181970204</v>
      </c>
      <c r="G28" s="22">
        <v>5.9396000000000004</v>
      </c>
    </row>
    <row r="29" spans="1:9" x14ac:dyDescent="0.2">
      <c r="A29" s="21" t="s">
        <v>1017</v>
      </c>
      <c r="B29" s="21" t="s">
        <v>1018</v>
      </c>
      <c r="C29" s="21" t="s">
        <v>999</v>
      </c>
      <c r="D29" s="24">
        <v>3000</v>
      </c>
      <c r="E29" s="22">
        <v>14845.08</v>
      </c>
      <c r="F29" s="23">
        <v>5.5481982861542702</v>
      </c>
      <c r="G29" s="22">
        <v>5.8601000000000001</v>
      </c>
    </row>
    <row r="30" spans="1:9" x14ac:dyDescent="0.2">
      <c r="A30" s="21" t="s">
        <v>1019</v>
      </c>
      <c r="B30" s="21" t="s">
        <v>1020</v>
      </c>
      <c r="C30" s="21" t="s">
        <v>37</v>
      </c>
      <c r="D30" s="24">
        <v>2500</v>
      </c>
      <c r="E30" s="22">
        <v>12283.45</v>
      </c>
      <c r="F30" s="23">
        <v>4.59081502006467</v>
      </c>
      <c r="G30" s="22">
        <v>8.9374000000000002</v>
      </c>
    </row>
    <row r="31" spans="1:9" x14ac:dyDescent="0.2">
      <c r="A31" s="21" t="s">
        <v>1021</v>
      </c>
      <c r="B31" s="21" t="s">
        <v>1022</v>
      </c>
      <c r="C31" s="21" t="s">
        <v>1023</v>
      </c>
      <c r="D31" s="24">
        <v>2000</v>
      </c>
      <c r="E31" s="22">
        <v>9897.89</v>
      </c>
      <c r="F31" s="23">
        <v>3.6992361330854102</v>
      </c>
      <c r="G31" s="22">
        <v>5.8837999999999999</v>
      </c>
    </row>
    <row r="32" spans="1:9" x14ac:dyDescent="0.2">
      <c r="A32" s="21" t="s">
        <v>1024</v>
      </c>
      <c r="B32" s="21" t="s">
        <v>1025</v>
      </c>
      <c r="C32" s="21" t="s">
        <v>37</v>
      </c>
      <c r="D32" s="24">
        <v>1800</v>
      </c>
      <c r="E32" s="22">
        <v>8914.2479999999996</v>
      </c>
      <c r="F32" s="23">
        <v>3.3316098987647198</v>
      </c>
      <c r="G32" s="22">
        <v>6.27</v>
      </c>
    </row>
    <row r="33" spans="1:9" x14ac:dyDescent="0.2">
      <c r="A33" s="21" t="s">
        <v>1026</v>
      </c>
      <c r="B33" s="21" t="s">
        <v>1027</v>
      </c>
      <c r="C33" s="21" t="s">
        <v>37</v>
      </c>
      <c r="D33" s="24">
        <v>1500</v>
      </c>
      <c r="E33" s="22">
        <v>7443.2924999999996</v>
      </c>
      <c r="F33" s="23">
        <v>2.7818551797528199</v>
      </c>
      <c r="G33" s="22">
        <v>6.32</v>
      </c>
    </row>
    <row r="34" spans="1:9" x14ac:dyDescent="0.2">
      <c r="A34" s="21" t="s">
        <v>1028</v>
      </c>
      <c r="B34" s="21" t="s">
        <v>1029</v>
      </c>
      <c r="C34" s="21" t="s">
        <v>37</v>
      </c>
      <c r="D34" s="24">
        <v>1400</v>
      </c>
      <c r="E34" s="22">
        <v>6934.48</v>
      </c>
      <c r="F34" s="23">
        <v>2.5916916615721202</v>
      </c>
      <c r="G34" s="22">
        <v>6.2702999999999998</v>
      </c>
    </row>
    <row r="35" spans="1:9" x14ac:dyDescent="0.2">
      <c r="A35" s="21" t="s">
        <v>1030</v>
      </c>
      <c r="B35" s="21" t="s">
        <v>1031</v>
      </c>
      <c r="C35" s="21" t="s">
        <v>1023</v>
      </c>
      <c r="D35" s="24">
        <v>1000</v>
      </c>
      <c r="E35" s="22">
        <v>4988.9049999999997</v>
      </c>
      <c r="F35" s="23">
        <v>1.86455271179316</v>
      </c>
      <c r="G35" s="22">
        <v>6.2441000000000004</v>
      </c>
    </row>
    <row r="36" spans="1:9" x14ac:dyDescent="0.2">
      <c r="A36" s="21" t="s">
        <v>1032</v>
      </c>
      <c r="B36" s="21" t="s">
        <v>1033</v>
      </c>
      <c r="C36" s="21" t="s">
        <v>37</v>
      </c>
      <c r="D36" s="24">
        <v>1000</v>
      </c>
      <c r="E36" s="22">
        <v>4964.2150000000001</v>
      </c>
      <c r="F36" s="23">
        <v>1.8553250743748999</v>
      </c>
      <c r="G36" s="22">
        <v>6.2651000000000003</v>
      </c>
    </row>
    <row r="37" spans="1:9" x14ac:dyDescent="0.2">
      <c r="A37" s="21" t="s">
        <v>1034</v>
      </c>
      <c r="B37" s="21" t="s">
        <v>1035</v>
      </c>
      <c r="C37" s="21" t="s">
        <v>1023</v>
      </c>
      <c r="D37" s="24">
        <v>1000</v>
      </c>
      <c r="E37" s="22">
        <v>4953.2449999999999</v>
      </c>
      <c r="F37" s="23">
        <v>1.85122514798857</v>
      </c>
      <c r="G37" s="22">
        <v>5.9401999999999999</v>
      </c>
    </row>
    <row r="38" spans="1:9" x14ac:dyDescent="0.2">
      <c r="A38" s="21" t="s">
        <v>1036</v>
      </c>
      <c r="B38" s="21" t="s">
        <v>1037</v>
      </c>
      <c r="C38" s="21" t="s">
        <v>1023</v>
      </c>
      <c r="D38" s="24">
        <v>1000</v>
      </c>
      <c r="E38" s="22">
        <v>4949.7150000000001</v>
      </c>
      <c r="F38" s="23">
        <v>1.8499058462434801</v>
      </c>
      <c r="G38" s="22">
        <v>6.2849000000000004</v>
      </c>
    </row>
    <row r="39" spans="1:9" x14ac:dyDescent="0.2">
      <c r="A39" s="21" t="s">
        <v>1038</v>
      </c>
      <c r="B39" s="21" t="s">
        <v>1039</v>
      </c>
      <c r="C39" s="21" t="s">
        <v>37</v>
      </c>
      <c r="D39" s="24">
        <v>1000</v>
      </c>
      <c r="E39" s="22">
        <v>4940.6400000000003</v>
      </c>
      <c r="F39" s="23">
        <v>1.84651415691295</v>
      </c>
      <c r="G39" s="22">
        <v>6.2649999999999997</v>
      </c>
    </row>
    <row r="40" spans="1:9" x14ac:dyDescent="0.2">
      <c r="A40" s="21" t="s">
        <v>1040</v>
      </c>
      <c r="B40" s="21" t="s">
        <v>1041</v>
      </c>
      <c r="C40" s="21" t="s">
        <v>999</v>
      </c>
      <c r="D40" s="24">
        <v>1000</v>
      </c>
      <c r="E40" s="22">
        <v>4934.3100000000004</v>
      </c>
      <c r="F40" s="23">
        <v>1.84414838352868</v>
      </c>
      <c r="G40" s="22">
        <v>6.23</v>
      </c>
    </row>
    <row r="41" spans="1:9" x14ac:dyDescent="0.2">
      <c r="A41" s="20" t="s">
        <v>33</v>
      </c>
      <c r="B41" s="20"/>
      <c r="C41" s="20"/>
      <c r="D41" s="20"/>
      <c r="E41" s="25">
        <f>SUM(E27:E40)</f>
        <v>105012.94549999999</v>
      </c>
      <c r="F41" s="26">
        <f>SUM(F27:F40)</f>
        <v>39.247524718432778</v>
      </c>
      <c r="G41" s="25"/>
      <c r="H41" s="14"/>
      <c r="I41" s="14"/>
    </row>
    <row r="42" spans="1:9" x14ac:dyDescent="0.2">
      <c r="A42" s="21"/>
      <c r="B42" s="21"/>
      <c r="C42" s="21"/>
      <c r="D42" s="21"/>
      <c r="E42" s="22"/>
      <c r="F42" s="23"/>
      <c r="G42" s="22"/>
    </row>
    <row r="43" spans="1:9" x14ac:dyDescent="0.2">
      <c r="A43" s="20" t="s">
        <v>38</v>
      </c>
      <c r="B43" s="21"/>
      <c r="C43" s="21"/>
      <c r="D43" s="21"/>
      <c r="E43" s="22"/>
      <c r="F43" s="23"/>
      <c r="G43" s="22"/>
    </row>
    <row r="44" spans="1:9" x14ac:dyDescent="0.2">
      <c r="A44" s="21" t="s">
        <v>1042</v>
      </c>
      <c r="B44" s="21" t="s">
        <v>1043</v>
      </c>
      <c r="C44" s="21" t="s">
        <v>40</v>
      </c>
      <c r="D44" s="24">
        <v>26500000</v>
      </c>
      <c r="E44" s="22">
        <v>26461.204000000002</v>
      </c>
      <c r="F44" s="23">
        <v>9.8896069729754608</v>
      </c>
      <c r="G44" s="22">
        <v>5.3513999999999999</v>
      </c>
    </row>
    <row r="45" spans="1:9" x14ac:dyDescent="0.2">
      <c r="A45" s="21" t="s">
        <v>112</v>
      </c>
      <c r="B45" s="21" t="s">
        <v>111</v>
      </c>
      <c r="C45" s="21" t="s">
        <v>40</v>
      </c>
      <c r="D45" s="24">
        <v>20000000</v>
      </c>
      <c r="E45" s="22">
        <v>19953.54</v>
      </c>
      <c r="F45" s="23">
        <v>7.4574334682407004</v>
      </c>
      <c r="G45" s="22">
        <v>5.3117000000000001</v>
      </c>
    </row>
    <row r="46" spans="1:9" x14ac:dyDescent="0.2">
      <c r="A46" s="21" t="s">
        <v>1044</v>
      </c>
      <c r="B46" s="21" t="s">
        <v>1045</v>
      </c>
      <c r="C46" s="21" t="s">
        <v>40</v>
      </c>
      <c r="D46" s="24">
        <v>5000000</v>
      </c>
      <c r="E46" s="22">
        <v>4957.7749999999996</v>
      </c>
      <c r="F46" s="23">
        <v>1.8529181896047999</v>
      </c>
      <c r="G46" s="22">
        <v>5.3601000000000001</v>
      </c>
    </row>
    <row r="47" spans="1:9" x14ac:dyDescent="0.2">
      <c r="A47" s="20" t="s">
        <v>33</v>
      </c>
      <c r="B47" s="20"/>
      <c r="C47" s="20"/>
      <c r="D47" s="20"/>
      <c r="E47" s="25">
        <f>SUM(E43:E46)</f>
        <v>51372.519000000008</v>
      </c>
      <c r="F47" s="26">
        <f>SUM(F43:F46)</f>
        <v>19.199958630820962</v>
      </c>
      <c r="G47" s="25"/>
      <c r="H47" s="14"/>
      <c r="I47" s="14"/>
    </row>
    <row r="48" spans="1:9" x14ac:dyDescent="0.2">
      <c r="A48" s="21"/>
      <c r="B48" s="21"/>
      <c r="C48" s="21"/>
      <c r="D48" s="21"/>
      <c r="E48" s="22"/>
      <c r="F48" s="23"/>
      <c r="G48" s="22"/>
    </row>
    <row r="49" spans="1:9" x14ac:dyDescent="0.2">
      <c r="A49" s="20" t="s">
        <v>39</v>
      </c>
      <c r="B49" s="21"/>
      <c r="C49" s="21"/>
      <c r="D49" s="21"/>
      <c r="E49" s="22"/>
      <c r="F49" s="23"/>
      <c r="G49" s="22"/>
    </row>
    <row r="50" spans="1:9" x14ac:dyDescent="0.2">
      <c r="A50" s="21" t="s">
        <v>1046</v>
      </c>
      <c r="B50" s="21" t="s">
        <v>1047</v>
      </c>
      <c r="C50" s="21" t="s">
        <v>40</v>
      </c>
      <c r="D50" s="24">
        <v>3000000</v>
      </c>
      <c r="E50" s="22">
        <v>3111.4760000000001</v>
      </c>
      <c r="F50" s="23">
        <v>1.1628826392724201</v>
      </c>
      <c r="G50" s="22">
        <v>5.52</v>
      </c>
    </row>
    <row r="51" spans="1:9" x14ac:dyDescent="0.2">
      <c r="A51" s="21" t="s">
        <v>1048</v>
      </c>
      <c r="B51" s="21" t="s">
        <v>1049</v>
      </c>
      <c r="C51" s="21" t="s">
        <v>40</v>
      </c>
      <c r="D51" s="24">
        <v>2000000</v>
      </c>
      <c r="E51" s="22">
        <v>2074.2833332999999</v>
      </c>
      <c r="F51" s="23">
        <v>0.77524238568019999</v>
      </c>
      <c r="G51" s="22">
        <v>5.5406000000000004</v>
      </c>
    </row>
    <row r="52" spans="1:9" x14ac:dyDescent="0.2">
      <c r="A52" s="21" t="s">
        <v>1050</v>
      </c>
      <c r="B52" s="21" t="s">
        <v>1051</v>
      </c>
      <c r="C52" s="21" t="s">
        <v>40</v>
      </c>
      <c r="D52" s="24">
        <v>1000000</v>
      </c>
      <c r="E52" s="22">
        <v>1039.5487777999999</v>
      </c>
      <c r="F52" s="23">
        <v>0.38852082625110301</v>
      </c>
      <c r="G52" s="22">
        <v>5.5210499999999998</v>
      </c>
    </row>
    <row r="53" spans="1:9" x14ac:dyDescent="0.2">
      <c r="A53" s="20" t="s">
        <v>33</v>
      </c>
      <c r="B53" s="20"/>
      <c r="C53" s="20"/>
      <c r="D53" s="20"/>
      <c r="E53" s="25">
        <f>SUM(E50:E52)</f>
        <v>6225.3081111000001</v>
      </c>
      <c r="F53" s="26">
        <f>SUM(F50:F52)</f>
        <v>2.3266458512037231</v>
      </c>
      <c r="G53" s="25"/>
      <c r="H53" s="14"/>
      <c r="I53" s="14"/>
    </row>
    <row r="54" spans="1:9" x14ac:dyDescent="0.2">
      <c r="A54" s="21"/>
      <c r="B54" s="21"/>
      <c r="C54" s="21"/>
      <c r="D54" s="21"/>
      <c r="E54" s="22"/>
      <c r="F54" s="23"/>
      <c r="G54" s="22"/>
    </row>
    <row r="55" spans="1:9" x14ac:dyDescent="0.2">
      <c r="A55" s="20" t="s">
        <v>1052</v>
      </c>
      <c r="B55" s="21"/>
      <c r="C55" s="21"/>
      <c r="D55" s="21"/>
      <c r="E55" s="22"/>
      <c r="F55" s="23"/>
      <c r="G55" s="22"/>
    </row>
    <row r="56" spans="1:9" x14ac:dyDescent="0.2">
      <c r="A56" s="21" t="s">
        <v>1053</v>
      </c>
      <c r="B56" s="21" t="s">
        <v>1054</v>
      </c>
      <c r="C56" s="21" t="s">
        <v>1055</v>
      </c>
      <c r="D56" s="24">
        <v>5135.567</v>
      </c>
      <c r="E56" s="22">
        <v>577.41542140000001</v>
      </c>
      <c r="F56" s="23">
        <v>0.21580316518405601</v>
      </c>
      <c r="G56" s="22">
        <v>5.51</v>
      </c>
    </row>
    <row r="57" spans="1:9" x14ac:dyDescent="0.2">
      <c r="A57" s="20" t="s">
        <v>33</v>
      </c>
      <c r="B57" s="20"/>
      <c r="C57" s="20"/>
      <c r="D57" s="20"/>
      <c r="E57" s="25">
        <f>SUM(E56:E56)</f>
        <v>577.41542140000001</v>
      </c>
      <c r="F57" s="26">
        <f>SUM(F56:F56)</f>
        <v>0.21580316518405601</v>
      </c>
      <c r="G57" s="25"/>
      <c r="H57" s="14"/>
      <c r="I57" s="14"/>
    </row>
    <row r="58" spans="1:9" x14ac:dyDescent="0.2">
      <c r="A58" s="21"/>
      <c r="B58" s="21"/>
      <c r="C58" s="21"/>
      <c r="D58" s="21"/>
      <c r="E58" s="22"/>
      <c r="F58" s="23"/>
      <c r="G58" s="22"/>
    </row>
    <row r="59" spans="1:9" x14ac:dyDescent="0.2">
      <c r="A59" s="20" t="s">
        <v>42</v>
      </c>
      <c r="B59" s="20"/>
      <c r="C59" s="20"/>
      <c r="D59" s="20"/>
      <c r="E59" s="25">
        <f>E13+E25+E41+E47+E53+E57</f>
        <v>299018.82099129999</v>
      </c>
      <c r="F59" s="26">
        <f>F13+F25+F41+F47+F53+F57</f>
        <v>111.7552556235333</v>
      </c>
      <c r="G59" s="25"/>
      <c r="H59" s="14"/>
      <c r="I59" s="14"/>
    </row>
    <row r="60" spans="1:9" x14ac:dyDescent="0.2">
      <c r="A60" s="20"/>
      <c r="B60" s="20"/>
      <c r="C60" s="20"/>
      <c r="D60" s="20"/>
      <c r="E60" s="25"/>
      <c r="F60" s="26"/>
      <c r="G60" s="25"/>
      <c r="H60" s="14"/>
      <c r="I60" s="14"/>
    </row>
    <row r="61" spans="1:9" x14ac:dyDescent="0.2">
      <c r="A61" s="20" t="s">
        <v>44</v>
      </c>
      <c r="B61" s="20"/>
      <c r="C61" s="20"/>
      <c r="D61" s="20"/>
      <c r="E61" s="25">
        <f>E63-(E13+E25+E41+E47+E53+E57)</f>
        <v>-31453.04135710001</v>
      </c>
      <c r="F61" s="26">
        <f>F63-(F13+F25+F41+F47+F53+F57)</f>
        <v>-11.755255623533301</v>
      </c>
      <c r="G61" s="25"/>
      <c r="H61" s="14"/>
      <c r="I61" s="14"/>
    </row>
    <row r="62" spans="1:9" x14ac:dyDescent="0.2">
      <c r="A62" s="20"/>
      <c r="B62" s="20"/>
      <c r="C62" s="20"/>
      <c r="D62" s="20"/>
      <c r="E62" s="25"/>
      <c r="F62" s="26"/>
      <c r="G62" s="25"/>
      <c r="H62" s="14"/>
      <c r="I62" s="14"/>
    </row>
    <row r="63" spans="1:9" x14ac:dyDescent="0.2">
      <c r="A63" s="27" t="s">
        <v>43</v>
      </c>
      <c r="B63" s="27"/>
      <c r="C63" s="27"/>
      <c r="D63" s="27"/>
      <c r="E63" s="28">
        <v>267565.77963419998</v>
      </c>
      <c r="F63" s="29">
        <v>100</v>
      </c>
      <c r="G63" s="28"/>
      <c r="H63" s="14"/>
      <c r="I63" s="14"/>
    </row>
    <row r="65" spans="1:4" x14ac:dyDescent="0.2">
      <c r="A65" s="14" t="s">
        <v>1056</v>
      </c>
    </row>
    <row r="66" spans="1:4" x14ac:dyDescent="0.2">
      <c r="A66" s="14" t="s">
        <v>45</v>
      </c>
    </row>
    <row r="67" spans="1:4" x14ac:dyDescent="0.2">
      <c r="A67" s="14" t="s">
        <v>1057</v>
      </c>
    </row>
    <row r="68" spans="1:4" x14ac:dyDescent="0.2">
      <c r="A68" s="14"/>
    </row>
    <row r="69" spans="1:4" x14ac:dyDescent="0.2">
      <c r="A69" s="14" t="s">
        <v>1058</v>
      </c>
    </row>
    <row r="70" spans="1:4" x14ac:dyDescent="0.2">
      <c r="A70" s="14" t="s">
        <v>1059</v>
      </c>
    </row>
    <row r="72" spans="1:4" x14ac:dyDescent="0.2">
      <c r="A72" s="14" t="s">
        <v>46</v>
      </c>
    </row>
    <row r="73" spans="1:4" x14ac:dyDescent="0.2">
      <c r="A73" s="14" t="s">
        <v>47</v>
      </c>
    </row>
    <row r="74" spans="1:4" x14ac:dyDescent="0.2">
      <c r="A74" s="14" t="s">
        <v>48</v>
      </c>
      <c r="B74" s="14"/>
      <c r="C74" s="30" t="s">
        <v>50</v>
      </c>
      <c r="D74" s="14" t="s">
        <v>49</v>
      </c>
    </row>
    <row r="75" spans="1:4" x14ac:dyDescent="0.2">
      <c r="A75" s="7" t="s">
        <v>1060</v>
      </c>
      <c r="C75" s="31">
        <v>5729.0264999999999</v>
      </c>
      <c r="D75" s="31">
        <v>5912.2902000000004</v>
      </c>
    </row>
    <row r="76" spans="1:4" x14ac:dyDescent="0.2">
      <c r="A76" s="7" t="s">
        <v>1061</v>
      </c>
      <c r="C76" s="31">
        <v>1509.3204000000001</v>
      </c>
      <c r="D76" s="31">
        <v>1509.2342000000001</v>
      </c>
    </row>
    <row r="77" spans="1:4" x14ac:dyDescent="0.2">
      <c r="A77" s="7" t="s">
        <v>1062</v>
      </c>
      <c r="C77" s="31">
        <v>1245.1044999999999</v>
      </c>
      <c r="D77" s="31">
        <v>1244.6487999999999</v>
      </c>
    </row>
    <row r="78" spans="1:4" x14ac:dyDescent="0.2">
      <c r="A78" s="7" t="s">
        <v>1063</v>
      </c>
      <c r="C78" s="31">
        <v>1000</v>
      </c>
      <c r="D78" s="31">
        <v>1000</v>
      </c>
    </row>
    <row r="79" spans="1:4" x14ac:dyDescent="0.2">
      <c r="A79" s="7" t="s">
        <v>1064</v>
      </c>
      <c r="C79" s="31">
        <v>1055.4196999999999</v>
      </c>
      <c r="D79" s="31">
        <v>1055.0237</v>
      </c>
    </row>
    <row r="80" spans="1:4" x14ac:dyDescent="0.2">
      <c r="A80" s="7" t="s">
        <v>1065</v>
      </c>
      <c r="C80" s="31">
        <v>3796.299</v>
      </c>
      <c r="D80" s="31">
        <v>3930.7130000000002</v>
      </c>
    </row>
    <row r="81" spans="1:4" x14ac:dyDescent="0.2">
      <c r="A81" s="7" t="s">
        <v>1066</v>
      </c>
      <c r="C81" s="31">
        <v>1000</v>
      </c>
      <c r="D81" s="31">
        <v>1000</v>
      </c>
    </row>
    <row r="82" spans="1:4" x14ac:dyDescent="0.2">
      <c r="A82" s="7" t="s">
        <v>1067</v>
      </c>
      <c r="C82" s="31">
        <v>1026.8651</v>
      </c>
      <c r="D82" s="31">
        <v>1030.6948</v>
      </c>
    </row>
    <row r="83" spans="1:4" x14ac:dyDescent="0.2">
      <c r="A83" s="7" t="s">
        <v>1068</v>
      </c>
      <c r="C83" s="31">
        <v>3826.3</v>
      </c>
      <c r="D83" s="31">
        <v>3963.1986999999999</v>
      </c>
    </row>
    <row r="84" spans="1:4" x14ac:dyDescent="0.2">
      <c r="A84" s="7" t="s">
        <v>1069</v>
      </c>
      <c r="C84" s="31">
        <v>1001.6033</v>
      </c>
      <c r="D84" s="31">
        <v>1002.272</v>
      </c>
    </row>
    <row r="85" spans="1:4" x14ac:dyDescent="0.2">
      <c r="A85" s="7" t="s">
        <v>1070</v>
      </c>
      <c r="C85" s="31">
        <v>1022.0928</v>
      </c>
      <c r="D85" s="31">
        <v>1021.7691</v>
      </c>
    </row>
    <row r="86" spans="1:4" x14ac:dyDescent="0.2">
      <c r="A86" s="7" t="s">
        <v>1071</v>
      </c>
      <c r="C86" s="31">
        <v>16.148199999999999</v>
      </c>
      <c r="D86" s="31">
        <v>16.724799999999998</v>
      </c>
    </row>
    <row r="87" spans="1:4" x14ac:dyDescent="0.2">
      <c r="A87" s="7" t="s">
        <v>1072</v>
      </c>
      <c r="C87" s="31">
        <v>16.148199999999999</v>
      </c>
      <c r="D87" s="31">
        <v>16.724799999999998</v>
      </c>
    </row>
    <row r="88" spans="1:4" x14ac:dyDescent="0.2">
      <c r="A88" s="7" t="s">
        <v>1073</v>
      </c>
      <c r="C88" s="31">
        <v>10</v>
      </c>
      <c r="D88" s="31">
        <v>10</v>
      </c>
    </row>
    <row r="89" spans="1:4" x14ac:dyDescent="0.2">
      <c r="A89" s="7" t="s">
        <v>1074</v>
      </c>
      <c r="C89" s="31">
        <v>10</v>
      </c>
      <c r="D89" s="31">
        <v>10</v>
      </c>
    </row>
    <row r="91" spans="1:4" x14ac:dyDescent="0.2">
      <c r="A91" s="14" t="s">
        <v>55</v>
      </c>
    </row>
    <row r="92" spans="1:4" x14ac:dyDescent="0.2">
      <c r="A92" s="100" t="s">
        <v>56</v>
      </c>
      <c r="B92" s="101"/>
      <c r="C92" s="32" t="s">
        <v>57</v>
      </c>
    </row>
    <row r="93" spans="1:4" x14ac:dyDescent="0.2">
      <c r="A93" s="96" t="s">
        <v>1061</v>
      </c>
      <c r="B93" s="97"/>
      <c r="C93" s="33">
        <v>47.616636200000002</v>
      </c>
    </row>
    <row r="94" spans="1:4" x14ac:dyDescent="0.2">
      <c r="A94" s="96" t="s">
        <v>1062</v>
      </c>
      <c r="B94" s="97"/>
      <c r="C94" s="33">
        <v>39.662035789999997</v>
      </c>
    </row>
    <row r="95" spans="1:4" x14ac:dyDescent="0.2">
      <c r="A95" s="96" t="s">
        <v>1063</v>
      </c>
      <c r="B95" s="97"/>
      <c r="C95" s="33">
        <v>32.781231579999996</v>
      </c>
    </row>
    <row r="96" spans="1:4" x14ac:dyDescent="0.2">
      <c r="A96" s="96" t="s">
        <v>1064</v>
      </c>
      <c r="B96" s="97"/>
      <c r="C96" s="33">
        <v>35.063633930000002</v>
      </c>
    </row>
    <row r="97" spans="1:9" x14ac:dyDescent="0.2">
      <c r="A97" s="96" t="s">
        <v>1066</v>
      </c>
      <c r="B97" s="97"/>
      <c r="C97" s="33">
        <v>34.780418760000003</v>
      </c>
    </row>
    <row r="98" spans="1:9" x14ac:dyDescent="0.2">
      <c r="A98" s="96" t="s">
        <v>1067</v>
      </c>
      <c r="B98" s="97"/>
      <c r="C98" s="33">
        <v>31.976065380000001</v>
      </c>
    </row>
    <row r="99" spans="1:9" x14ac:dyDescent="0.2">
      <c r="A99" s="96" t="s">
        <v>1069</v>
      </c>
      <c r="B99" s="97"/>
      <c r="C99" s="33">
        <v>34.479273790000001</v>
      </c>
    </row>
    <row r="100" spans="1:9" x14ac:dyDescent="0.2">
      <c r="A100" s="96" t="s">
        <v>1070</v>
      </c>
      <c r="B100" s="97"/>
      <c r="C100" s="33">
        <v>36.214515489999997</v>
      </c>
    </row>
    <row r="101" spans="1:9" x14ac:dyDescent="0.2">
      <c r="A101" s="7" t="s">
        <v>58</v>
      </c>
    </row>
    <row r="102" spans="1:9" x14ac:dyDescent="0.2">
      <c r="A102" s="7" t="s">
        <v>59</v>
      </c>
    </row>
    <row r="104" spans="1:9" x14ac:dyDescent="0.2">
      <c r="A104" s="14" t="s">
        <v>1075</v>
      </c>
      <c r="D104" s="34">
        <v>0.14196607938388184</v>
      </c>
      <c r="E104" s="10" t="s">
        <v>60</v>
      </c>
    </row>
    <row r="106" spans="1:9" x14ac:dyDescent="0.2">
      <c r="A106" s="14" t="s">
        <v>61</v>
      </c>
      <c r="D106" s="30" t="s">
        <v>62</v>
      </c>
    </row>
    <row r="108" spans="1:9" x14ac:dyDescent="0.2">
      <c r="A108" s="62" t="s">
        <v>1076</v>
      </c>
      <c r="B108" s="63"/>
      <c r="C108" s="63"/>
      <c r="D108" s="63"/>
      <c r="E108" s="11"/>
      <c r="G108" s="11"/>
      <c r="H108" s="63"/>
      <c r="I108" s="63"/>
    </row>
    <row r="109" spans="1:9" x14ac:dyDescent="0.2">
      <c r="A109" s="63"/>
      <c r="B109" s="63"/>
      <c r="C109" s="63"/>
      <c r="D109" s="63"/>
      <c r="E109" s="11"/>
      <c r="G109" s="11"/>
      <c r="H109" s="63"/>
      <c r="I109" s="63"/>
    </row>
    <row r="110" spans="1:9" x14ac:dyDescent="0.2">
      <c r="A110" s="62" t="s">
        <v>952</v>
      </c>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2" t="s">
        <v>1077</v>
      </c>
      <c r="B126" s="63"/>
      <c r="C126" s="63"/>
      <c r="D126" s="63"/>
      <c r="E126" s="11"/>
      <c r="G126" s="11"/>
      <c r="H126" s="63"/>
      <c r="I126" s="63"/>
    </row>
    <row r="127" spans="1:9" x14ac:dyDescent="0.2">
      <c r="A127" s="63"/>
      <c r="B127" s="63"/>
      <c r="C127" s="63"/>
      <c r="D127" s="63"/>
      <c r="E127" s="11"/>
      <c r="G127" s="11"/>
      <c r="H127" s="63"/>
      <c r="I127" s="63"/>
    </row>
    <row r="128" spans="1:9" x14ac:dyDescent="0.2">
      <c r="A128" s="62" t="s">
        <v>1385</v>
      </c>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t="s">
        <v>951</v>
      </c>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4"/>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4"/>
      <c r="B160" s="63"/>
      <c r="C160" s="63"/>
      <c r="D160" s="63"/>
      <c r="E160" s="11"/>
      <c r="G160" s="11"/>
      <c r="H160" s="63"/>
      <c r="I160" s="63"/>
    </row>
    <row r="161" spans="1:9" x14ac:dyDescent="0.2">
      <c r="A161" s="64"/>
      <c r="B161" s="63"/>
      <c r="C161" s="63"/>
      <c r="D161" s="63"/>
      <c r="E161" s="11"/>
      <c r="G161" s="11"/>
      <c r="H161" s="63"/>
      <c r="I161" s="63"/>
    </row>
    <row r="162" spans="1:9" x14ac:dyDescent="0.2">
      <c r="A162" s="63"/>
      <c r="B162" s="63"/>
      <c r="C162" s="63"/>
      <c r="D162" s="63"/>
      <c r="E162" s="11"/>
      <c r="G162" s="11"/>
      <c r="H162" s="63"/>
      <c r="I162" s="63"/>
    </row>
    <row r="163" spans="1:9" x14ac:dyDescent="0.2">
      <c r="A163" s="64"/>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row r="265" spans="1:9" x14ac:dyDescent="0.2">
      <c r="A265" s="63"/>
      <c r="B265" s="63"/>
      <c r="C265" s="63"/>
      <c r="D265" s="63"/>
      <c r="E265" s="11"/>
      <c r="G265" s="11"/>
      <c r="H265" s="63"/>
      <c r="I265" s="63"/>
    </row>
  </sheetData>
  <mergeCells count="10">
    <mergeCell ref="A97:B97"/>
    <mergeCell ref="A98:B98"/>
    <mergeCell ref="A99:B99"/>
    <mergeCell ref="A100:B100"/>
    <mergeCell ref="A1:G1"/>
    <mergeCell ref="A92:B92"/>
    <mergeCell ref="A93:B93"/>
    <mergeCell ref="A94:B94"/>
    <mergeCell ref="A95:B95"/>
    <mergeCell ref="A96:B96"/>
  </mergeCells>
  <conditionalFormatting sqref="F2:F3">
    <cfRule type="cellIs" dxfId="116" priority="2" stopIfTrue="1" operator="between">
      <formula>0.009</formula>
      <formula>-0.009</formula>
    </cfRule>
  </conditionalFormatting>
  <conditionalFormatting sqref="F5:F65536">
    <cfRule type="cellIs" dxfId="1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2"/>
  <sheetViews>
    <sheetView workbookViewId="0">
      <selection sqref="A1:G1"/>
    </sheetView>
  </sheetViews>
  <sheetFormatPr defaultColWidth="9.140625" defaultRowHeight="11.25" x14ac:dyDescent="0.2"/>
  <cols>
    <col min="1" max="1" width="32.42578125" style="7" bestFit="1" customWidth="1"/>
    <col min="2" max="2" width="23.57031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1331</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39</v>
      </c>
      <c r="B5" s="17"/>
      <c r="C5" s="17"/>
      <c r="D5" s="17"/>
      <c r="E5" s="18"/>
      <c r="F5" s="19"/>
      <c r="G5" s="18"/>
    </row>
    <row r="6" spans="1:9" x14ac:dyDescent="0.2">
      <c r="A6" s="21" t="s">
        <v>69</v>
      </c>
      <c r="B6" s="21" t="s">
        <v>68</v>
      </c>
      <c r="C6" s="21" t="s">
        <v>40</v>
      </c>
      <c r="D6" s="24">
        <v>1727300</v>
      </c>
      <c r="E6" s="22">
        <v>1708.2006683</v>
      </c>
      <c r="F6" s="23">
        <v>57.900602670304799</v>
      </c>
      <c r="G6" s="22">
        <v>7.2185329916125101</v>
      </c>
    </row>
    <row r="7" spans="1:9" x14ac:dyDescent="0.2">
      <c r="A7" s="20" t="s">
        <v>33</v>
      </c>
      <c r="B7" s="20"/>
      <c r="C7" s="20"/>
      <c r="D7" s="20"/>
      <c r="E7" s="25">
        <f>SUM(E6:E6)</f>
        <v>1708.2006683</v>
      </c>
      <c r="F7" s="26">
        <f>SUM(F6:F6)</f>
        <v>57.900602670304799</v>
      </c>
      <c r="G7" s="25"/>
      <c r="H7" s="14"/>
      <c r="I7" s="14"/>
    </row>
    <row r="8" spans="1:9" x14ac:dyDescent="0.2">
      <c r="A8" s="21"/>
      <c r="B8" s="21"/>
      <c r="C8" s="21"/>
      <c r="D8" s="21"/>
      <c r="E8" s="22"/>
      <c r="F8" s="23"/>
      <c r="G8" s="22"/>
    </row>
    <row r="9" spans="1:9" x14ac:dyDescent="0.2">
      <c r="A9" s="20" t="s">
        <v>1052</v>
      </c>
      <c r="B9" s="21"/>
      <c r="C9" s="21"/>
      <c r="D9" s="21"/>
      <c r="E9" s="22"/>
      <c r="F9" s="23"/>
      <c r="G9" s="22"/>
    </row>
    <row r="10" spans="1:9" x14ac:dyDescent="0.2">
      <c r="A10" s="21" t="s">
        <v>1053</v>
      </c>
      <c r="B10" s="21" t="s">
        <v>1054</v>
      </c>
      <c r="C10" s="21" t="s">
        <v>1055</v>
      </c>
      <c r="D10" s="24">
        <v>72.486999999999995</v>
      </c>
      <c r="E10" s="22">
        <v>8.1500468999999995</v>
      </c>
      <c r="F10" s="23">
        <v>0.27625128362165802</v>
      </c>
      <c r="G10" s="22">
        <v>5.51</v>
      </c>
    </row>
    <row r="11" spans="1:9" x14ac:dyDescent="0.2">
      <c r="A11" s="20" t="s">
        <v>33</v>
      </c>
      <c r="B11" s="20"/>
      <c r="C11" s="20"/>
      <c r="D11" s="20"/>
      <c r="E11" s="25">
        <f>SUM(E10:E10)</f>
        <v>8.1500468999999995</v>
      </c>
      <c r="F11" s="26">
        <f>SUM(F10:F10)</f>
        <v>0.27625128362165802</v>
      </c>
      <c r="G11" s="25"/>
      <c r="H11" s="14"/>
      <c r="I11" s="14"/>
    </row>
    <row r="12" spans="1:9" x14ac:dyDescent="0.2">
      <c r="A12" s="21"/>
      <c r="B12" s="21"/>
      <c r="C12" s="21"/>
      <c r="D12" s="21"/>
      <c r="E12" s="22"/>
      <c r="F12" s="23"/>
      <c r="G12" s="22"/>
    </row>
    <row r="13" spans="1:9" x14ac:dyDescent="0.2">
      <c r="A13" s="20" t="s">
        <v>42</v>
      </c>
      <c r="B13" s="20"/>
      <c r="C13" s="20"/>
      <c r="D13" s="20"/>
      <c r="E13" s="25">
        <f>E7+E11</f>
        <v>1716.3507152</v>
      </c>
      <c r="F13" s="26">
        <f>F7+F11</f>
        <v>58.176853953926461</v>
      </c>
      <c r="G13" s="25"/>
      <c r="H13" s="14"/>
      <c r="I13" s="14"/>
    </row>
    <row r="14" spans="1:9" x14ac:dyDescent="0.2">
      <c r="A14" s="20"/>
      <c r="B14" s="20"/>
      <c r="C14" s="20"/>
      <c r="D14" s="20"/>
      <c r="E14" s="25"/>
      <c r="F14" s="26"/>
      <c r="G14" s="25"/>
      <c r="H14" s="14"/>
      <c r="I14" s="14"/>
    </row>
    <row r="15" spans="1:9" x14ac:dyDescent="0.2">
      <c r="A15" s="20" t="s">
        <v>44</v>
      </c>
      <c r="B15" s="20"/>
      <c r="C15" s="20"/>
      <c r="D15" s="20"/>
      <c r="E15" s="25">
        <f>E17-(E7+E11)</f>
        <v>1233.878798</v>
      </c>
      <c r="F15" s="26">
        <f>F17-(F7+F11)</f>
        <v>41.823146046073539</v>
      </c>
      <c r="G15" s="25"/>
      <c r="H15" s="14"/>
      <c r="I15" s="14"/>
    </row>
    <row r="16" spans="1:9" x14ac:dyDescent="0.2">
      <c r="A16" s="20"/>
      <c r="B16" s="20"/>
      <c r="C16" s="20"/>
      <c r="D16" s="20"/>
      <c r="E16" s="25"/>
      <c r="F16" s="26"/>
      <c r="G16" s="25"/>
      <c r="H16" s="14"/>
      <c r="I16" s="14"/>
    </row>
    <row r="17" spans="1:9" x14ac:dyDescent="0.2">
      <c r="A17" s="27" t="s">
        <v>43</v>
      </c>
      <c r="B17" s="27"/>
      <c r="C17" s="27"/>
      <c r="D17" s="27"/>
      <c r="E17" s="28">
        <v>2950.2295131999999</v>
      </c>
      <c r="F17" s="29">
        <v>100</v>
      </c>
      <c r="G17" s="28"/>
      <c r="H17" s="14"/>
      <c r="I17" s="14"/>
    </row>
    <row r="19" spans="1:9" x14ac:dyDescent="0.2">
      <c r="A19" s="14" t="s">
        <v>1057</v>
      </c>
    </row>
    <row r="20" spans="1:9" x14ac:dyDescent="0.2">
      <c r="A20" s="14" t="s">
        <v>46</v>
      </c>
    </row>
    <row r="21" spans="1:9" x14ac:dyDescent="0.2">
      <c r="A21" s="14" t="s">
        <v>47</v>
      </c>
    </row>
    <row r="22" spans="1:9" x14ac:dyDescent="0.2">
      <c r="A22" s="14" t="s">
        <v>48</v>
      </c>
      <c r="B22" s="14"/>
      <c r="C22" s="30" t="s">
        <v>50</v>
      </c>
      <c r="D22" s="14" t="s">
        <v>49</v>
      </c>
    </row>
    <row r="23" spans="1:9" x14ac:dyDescent="0.2">
      <c r="A23" s="7" t="s">
        <v>51</v>
      </c>
      <c r="C23" s="31">
        <v>10.010300000000001</v>
      </c>
      <c r="D23" s="31">
        <v>10.359299999999999</v>
      </c>
    </row>
    <row r="24" spans="1:9" x14ac:dyDescent="0.2">
      <c r="A24" s="7" t="s">
        <v>52</v>
      </c>
      <c r="C24" s="31">
        <v>10.010300000000001</v>
      </c>
      <c r="D24" s="31">
        <v>10.2593</v>
      </c>
    </row>
    <row r="25" spans="1:9" x14ac:dyDescent="0.2">
      <c r="A25" s="7" t="s">
        <v>53</v>
      </c>
      <c r="C25" s="31">
        <v>10.013500000000001</v>
      </c>
      <c r="D25" s="31">
        <v>10.390700000000001</v>
      </c>
    </row>
    <row r="26" spans="1:9" x14ac:dyDescent="0.2">
      <c r="A26" s="7" t="s">
        <v>54</v>
      </c>
      <c r="C26" s="31">
        <v>10.013500000000001</v>
      </c>
      <c r="D26" s="31">
        <v>10.290699999999999</v>
      </c>
    </row>
    <row r="28" spans="1:9" x14ac:dyDescent="0.2">
      <c r="A28" s="14" t="s">
        <v>55</v>
      </c>
    </row>
    <row r="29" spans="1:9" x14ac:dyDescent="0.2">
      <c r="A29" s="100" t="s">
        <v>56</v>
      </c>
      <c r="B29" s="101"/>
      <c r="C29" s="32" t="s">
        <v>57</v>
      </c>
    </row>
    <row r="30" spans="1:9" x14ac:dyDescent="0.2">
      <c r="A30" s="96" t="s">
        <v>52</v>
      </c>
      <c r="B30" s="97"/>
      <c r="C30" s="33">
        <v>0.1</v>
      </c>
    </row>
    <row r="31" spans="1:9" x14ac:dyDescent="0.2">
      <c r="A31" s="96" t="s">
        <v>54</v>
      </c>
      <c r="B31" s="97"/>
      <c r="C31" s="33">
        <v>0.1</v>
      </c>
    </row>
    <row r="32" spans="1:9" x14ac:dyDescent="0.2">
      <c r="A32" s="7" t="s">
        <v>58</v>
      </c>
    </row>
    <row r="33" spans="1:9" x14ac:dyDescent="0.2">
      <c r="A33" s="7" t="s">
        <v>59</v>
      </c>
    </row>
    <row r="35" spans="1:9" x14ac:dyDescent="0.2">
      <c r="A35" s="14" t="s">
        <v>1075</v>
      </c>
      <c r="D35" s="34">
        <v>23.119411759702924</v>
      </c>
      <c r="E35" s="10" t="s">
        <v>60</v>
      </c>
    </row>
    <row r="37" spans="1:9" x14ac:dyDescent="0.2">
      <c r="A37" s="14" t="s">
        <v>61</v>
      </c>
      <c r="D37" s="30" t="s">
        <v>62</v>
      </c>
    </row>
    <row r="39" spans="1:9" x14ac:dyDescent="0.2">
      <c r="A39" s="62" t="s">
        <v>958</v>
      </c>
      <c r="B39" s="63"/>
      <c r="C39" s="63"/>
      <c r="D39" s="63"/>
      <c r="E39" s="11"/>
      <c r="G39" s="11"/>
      <c r="H39" s="63"/>
      <c r="I39" s="63"/>
    </row>
    <row r="40" spans="1:9" x14ac:dyDescent="0.2">
      <c r="A40" s="62"/>
      <c r="B40" s="63"/>
      <c r="C40" s="63"/>
      <c r="D40" s="63"/>
      <c r="E40" s="11"/>
      <c r="G40" s="11"/>
      <c r="H40" s="63"/>
      <c r="I40" s="63"/>
    </row>
    <row r="41" spans="1:9" x14ac:dyDescent="0.2">
      <c r="A41" s="62" t="s">
        <v>952</v>
      </c>
      <c r="B41" s="63"/>
      <c r="C41" s="63"/>
      <c r="D41" s="63"/>
      <c r="E41" s="11"/>
      <c r="G41" s="11"/>
      <c r="H41" s="63"/>
      <c r="I41" s="63"/>
    </row>
    <row r="42" spans="1:9" x14ac:dyDescent="0.2">
      <c r="A42" s="63"/>
      <c r="B42" s="63"/>
      <c r="C42" s="63"/>
      <c r="D42" s="63"/>
      <c r="E42" s="11"/>
      <c r="G42" s="11"/>
      <c r="H42" s="63"/>
      <c r="I42" s="63"/>
    </row>
    <row r="43" spans="1:9" x14ac:dyDescent="0.2">
      <c r="A43" s="63"/>
      <c r="B43" s="63"/>
      <c r="C43" s="63"/>
      <c r="D43" s="63"/>
      <c r="E43" s="11"/>
      <c r="G43" s="11"/>
      <c r="H43" s="63"/>
      <c r="I43" s="63"/>
    </row>
    <row r="44" spans="1:9" x14ac:dyDescent="0.2">
      <c r="A44" s="63"/>
      <c r="B44" s="63"/>
      <c r="C44" s="63"/>
      <c r="D44" s="63"/>
      <c r="E44" s="11"/>
      <c r="G44" s="11"/>
      <c r="H44" s="63"/>
      <c r="I44" s="63"/>
    </row>
    <row r="45" spans="1:9" x14ac:dyDescent="0.2">
      <c r="A45" s="63"/>
      <c r="B45" s="63"/>
      <c r="C45" s="63"/>
      <c r="D45" s="63"/>
      <c r="E45" s="11"/>
      <c r="G45" s="11"/>
      <c r="H45" s="63"/>
      <c r="I45" s="63"/>
    </row>
    <row r="46" spans="1:9" x14ac:dyDescent="0.2">
      <c r="A46" s="63"/>
      <c r="B46" s="63"/>
      <c r="C46" s="63"/>
      <c r="D46" s="63"/>
      <c r="E46" s="11"/>
      <c r="G46" s="11"/>
      <c r="H46" s="63"/>
      <c r="I46" s="63"/>
    </row>
    <row r="47" spans="1:9" x14ac:dyDescent="0.2">
      <c r="A47" s="63"/>
      <c r="B47" s="63"/>
      <c r="C47" s="63"/>
      <c r="D47" s="63"/>
      <c r="E47" s="11"/>
      <c r="G47" s="11"/>
      <c r="H47" s="63"/>
      <c r="I47" s="63"/>
    </row>
    <row r="48" spans="1:9" x14ac:dyDescent="0.2">
      <c r="A48" s="63"/>
      <c r="B48" s="63"/>
      <c r="C48" s="63"/>
      <c r="D48" s="63"/>
      <c r="E48" s="11"/>
      <c r="G48" s="11"/>
      <c r="H48" s="63"/>
      <c r="I48" s="63"/>
    </row>
    <row r="49" spans="1:9" x14ac:dyDescent="0.2">
      <c r="A49" s="63"/>
      <c r="B49" s="63"/>
      <c r="C49" s="63"/>
      <c r="D49" s="63"/>
      <c r="E49" s="11"/>
      <c r="G49" s="11"/>
      <c r="H49" s="63"/>
      <c r="I49" s="63"/>
    </row>
    <row r="50" spans="1:9" x14ac:dyDescent="0.2">
      <c r="A50" s="63"/>
      <c r="B50" s="63"/>
      <c r="C50" s="63"/>
      <c r="D50" s="63"/>
      <c r="E50" s="11"/>
      <c r="G50" s="11"/>
      <c r="H50" s="63"/>
      <c r="I50" s="63"/>
    </row>
    <row r="51" spans="1:9" x14ac:dyDescent="0.2">
      <c r="A51" s="63"/>
      <c r="B51" s="63"/>
      <c r="C51" s="63"/>
      <c r="D51" s="63"/>
      <c r="E51" s="11"/>
      <c r="G51" s="11"/>
      <c r="H51" s="63"/>
      <c r="I51" s="63"/>
    </row>
    <row r="52" spans="1:9" x14ac:dyDescent="0.2">
      <c r="A52" s="63"/>
      <c r="B52" s="63"/>
      <c r="C52" s="63"/>
      <c r="D52" s="63"/>
      <c r="E52" s="11"/>
      <c r="G52" s="11"/>
      <c r="H52" s="63"/>
      <c r="I52" s="63"/>
    </row>
    <row r="53" spans="1:9" x14ac:dyDescent="0.2">
      <c r="A53" s="63"/>
      <c r="B53" s="63"/>
      <c r="C53" s="63"/>
      <c r="D53" s="63"/>
      <c r="E53" s="11"/>
      <c r="G53" s="11"/>
      <c r="H53" s="63"/>
      <c r="I53" s="63"/>
    </row>
    <row r="54" spans="1:9" x14ac:dyDescent="0.2">
      <c r="A54" s="63"/>
      <c r="B54" s="63"/>
      <c r="C54" s="63"/>
      <c r="D54" s="63"/>
      <c r="E54" s="11"/>
      <c r="G54" s="11"/>
      <c r="H54" s="63"/>
      <c r="I54" s="63"/>
    </row>
    <row r="55" spans="1:9" x14ac:dyDescent="0.2">
      <c r="A55" s="63"/>
      <c r="B55" s="63"/>
      <c r="C55" s="63"/>
      <c r="D55" s="63"/>
      <c r="E55" s="11"/>
      <c r="G55" s="11"/>
      <c r="H55" s="63"/>
      <c r="I55" s="63"/>
    </row>
    <row r="56" spans="1:9" x14ac:dyDescent="0.2">
      <c r="A56" s="63"/>
      <c r="B56" s="63"/>
      <c r="C56" s="63"/>
      <c r="D56" s="63"/>
      <c r="E56" s="11"/>
      <c r="G56" s="11"/>
      <c r="H56" s="63"/>
      <c r="I56" s="63"/>
    </row>
    <row r="57" spans="1:9" x14ac:dyDescent="0.2">
      <c r="A57" s="63"/>
      <c r="B57" s="63"/>
      <c r="C57" s="63"/>
      <c r="D57" s="63"/>
      <c r="E57" s="11"/>
      <c r="G57" s="11"/>
      <c r="H57" s="63"/>
      <c r="I57" s="63"/>
    </row>
    <row r="58" spans="1:9" x14ac:dyDescent="0.2">
      <c r="A58" s="62" t="s">
        <v>1332</v>
      </c>
      <c r="B58" s="63"/>
      <c r="C58" s="63"/>
      <c r="D58" s="63"/>
      <c r="E58" s="11"/>
      <c r="G58" s="11"/>
      <c r="H58" s="63"/>
      <c r="I58" s="63"/>
    </row>
    <row r="59" spans="1:9" x14ac:dyDescent="0.2">
      <c r="A59" s="63"/>
      <c r="B59" s="63"/>
      <c r="C59" s="63"/>
      <c r="D59" s="63"/>
      <c r="E59" s="11"/>
      <c r="G59" s="11"/>
      <c r="H59" s="63"/>
      <c r="I59" s="63"/>
    </row>
    <row r="60" spans="1:9" x14ac:dyDescent="0.2">
      <c r="A60" s="62" t="s">
        <v>953</v>
      </c>
      <c r="B60" s="63"/>
      <c r="C60" s="63"/>
      <c r="D60" s="63"/>
      <c r="E60" s="11"/>
      <c r="G60" s="11"/>
      <c r="H60" s="63"/>
      <c r="I60" s="63"/>
    </row>
    <row r="61" spans="1:9" x14ac:dyDescent="0.2">
      <c r="A61" s="63"/>
      <c r="B61" s="63"/>
      <c r="C61" s="63"/>
      <c r="D61" s="63"/>
      <c r="E61" s="11"/>
      <c r="G61" s="11"/>
      <c r="H61" s="63"/>
      <c r="I61" s="63"/>
    </row>
    <row r="62" spans="1:9" x14ac:dyDescent="0.2">
      <c r="A62" s="63"/>
      <c r="B62" s="63"/>
      <c r="C62" s="63"/>
      <c r="D62" s="63"/>
      <c r="E62" s="11"/>
      <c r="G62" s="11"/>
      <c r="H62" s="63"/>
      <c r="I62" s="63"/>
    </row>
    <row r="63" spans="1:9" x14ac:dyDescent="0.2">
      <c r="A63" s="63"/>
      <c r="B63" s="63"/>
      <c r="C63" s="63"/>
      <c r="D63" s="63"/>
      <c r="E63" s="11"/>
      <c r="G63" s="11"/>
      <c r="H63" s="63"/>
      <c r="I63" s="63"/>
    </row>
    <row r="64" spans="1:9" x14ac:dyDescent="0.2">
      <c r="A64" s="63"/>
      <c r="B64" s="63"/>
      <c r="C64" s="63"/>
      <c r="D64" s="63"/>
      <c r="E64" s="11"/>
      <c r="G64" s="11"/>
      <c r="H64" s="63"/>
      <c r="I64" s="63"/>
    </row>
    <row r="65" spans="1:9" x14ac:dyDescent="0.2">
      <c r="A65" s="63"/>
      <c r="B65" s="63"/>
      <c r="C65" s="63"/>
      <c r="D65" s="63"/>
      <c r="E65" s="11"/>
      <c r="G65" s="11"/>
      <c r="H65" s="63"/>
      <c r="I65" s="63"/>
    </row>
    <row r="66" spans="1:9" x14ac:dyDescent="0.2">
      <c r="A66" s="63"/>
      <c r="B66" s="63"/>
      <c r="C66" s="63"/>
      <c r="D66" s="63"/>
      <c r="E66" s="11"/>
      <c r="G66" s="11"/>
      <c r="H66" s="63"/>
      <c r="I66" s="63"/>
    </row>
    <row r="67" spans="1:9" x14ac:dyDescent="0.2">
      <c r="A67" s="63"/>
      <c r="B67" s="63"/>
      <c r="C67" s="63"/>
      <c r="D67" s="63"/>
      <c r="E67" s="11"/>
      <c r="G67" s="11"/>
      <c r="H67" s="63"/>
      <c r="I67" s="63"/>
    </row>
    <row r="68" spans="1:9" x14ac:dyDescent="0.2">
      <c r="A68" s="63"/>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3"/>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103"/>
      <c r="B76" s="103"/>
      <c r="C76" s="103"/>
      <c r="D76" s="103"/>
      <c r="E76" s="103"/>
      <c r="F76" s="103"/>
      <c r="G76" s="103"/>
      <c r="H76" s="63"/>
      <c r="I76" s="63"/>
    </row>
    <row r="77" spans="1:9" x14ac:dyDescent="0.2">
      <c r="A77" s="63" t="s">
        <v>951</v>
      </c>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4"/>
      <c r="B80" s="63"/>
      <c r="C80" s="63"/>
      <c r="D80" s="63"/>
      <c r="E80" s="11"/>
      <c r="G80" s="11"/>
      <c r="H80" s="63"/>
      <c r="I80" s="63"/>
    </row>
    <row r="81" spans="1:9" x14ac:dyDescent="0.2">
      <c r="A81" s="64"/>
      <c r="B81" s="63"/>
      <c r="C81" s="63"/>
      <c r="D81" s="63"/>
      <c r="E81" s="11"/>
      <c r="G81" s="11"/>
      <c r="H81" s="63"/>
      <c r="I81" s="63"/>
    </row>
    <row r="82" spans="1:9" x14ac:dyDescent="0.2">
      <c r="A82" s="63"/>
      <c r="B82" s="63"/>
      <c r="C82" s="63"/>
      <c r="D82" s="63"/>
      <c r="E82" s="11"/>
      <c r="G82" s="11"/>
      <c r="H82" s="63"/>
      <c r="I82" s="63"/>
    </row>
    <row r="83" spans="1:9" x14ac:dyDescent="0.2">
      <c r="A83" s="63"/>
      <c r="B83" s="63"/>
      <c r="C83" s="63"/>
      <c r="D83" s="63"/>
      <c r="E83" s="11"/>
      <c r="G83" s="11"/>
      <c r="H83" s="63"/>
      <c r="I83" s="63"/>
    </row>
    <row r="84" spans="1:9" x14ac:dyDescent="0.2">
      <c r="A84" s="63"/>
      <c r="B84" s="63"/>
      <c r="C84" s="63"/>
      <c r="D84" s="63"/>
      <c r="E84" s="11"/>
      <c r="G84" s="11"/>
      <c r="H84" s="63"/>
      <c r="I84" s="63"/>
    </row>
    <row r="85" spans="1:9" x14ac:dyDescent="0.2">
      <c r="A85" s="63"/>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sheetData>
  <mergeCells count="5">
    <mergeCell ref="A1:G1"/>
    <mergeCell ref="A29:B29"/>
    <mergeCell ref="A30:B30"/>
    <mergeCell ref="A31:B31"/>
    <mergeCell ref="A76:G76"/>
  </mergeCells>
  <conditionalFormatting sqref="F2:F3">
    <cfRule type="cellIs" dxfId="93" priority="3" stopIfTrue="1" operator="between">
      <formula>0.009</formula>
      <formula>-0.009</formula>
    </cfRule>
  </conditionalFormatting>
  <conditionalFormatting sqref="F5:F75">
    <cfRule type="cellIs" dxfId="92" priority="1" stopIfTrue="1" operator="between">
      <formula>0.009</formula>
      <formula>-0.009</formula>
    </cfRule>
  </conditionalFormatting>
  <conditionalFormatting sqref="F77:F65536">
    <cfRule type="cellIs" dxfId="91"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1"/>
  <sheetViews>
    <sheetView workbookViewId="0">
      <selection sqref="A1:G1"/>
    </sheetView>
  </sheetViews>
  <sheetFormatPr defaultColWidth="9.140625" defaultRowHeight="11.25" x14ac:dyDescent="0.2"/>
  <cols>
    <col min="1" max="1" width="32.42578125" style="7" bestFit="1" customWidth="1"/>
    <col min="2" max="2" width="31.425781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1333</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34</v>
      </c>
      <c r="B5" s="17"/>
      <c r="C5" s="17"/>
      <c r="D5" s="17"/>
      <c r="E5" s="18"/>
      <c r="F5" s="19"/>
      <c r="G5" s="18"/>
    </row>
    <row r="6" spans="1:9" x14ac:dyDescent="0.2">
      <c r="A6" s="20" t="s">
        <v>38</v>
      </c>
      <c r="B6" s="21"/>
      <c r="C6" s="21"/>
      <c r="D6" s="21"/>
      <c r="E6" s="22"/>
      <c r="F6" s="23"/>
      <c r="G6" s="22"/>
    </row>
    <row r="7" spans="1:9" x14ac:dyDescent="0.2">
      <c r="A7" s="21" t="s">
        <v>73</v>
      </c>
      <c r="B7" s="21" t="s">
        <v>72</v>
      </c>
      <c r="C7" s="21" t="s">
        <v>40</v>
      </c>
      <c r="D7" s="24">
        <v>2500000</v>
      </c>
      <c r="E7" s="22">
        <v>2491.67</v>
      </c>
      <c r="F7" s="23">
        <v>16.053294201399801</v>
      </c>
      <c r="G7" s="22">
        <v>5.3053999999999997</v>
      </c>
    </row>
    <row r="8" spans="1:9" x14ac:dyDescent="0.2">
      <c r="A8" s="20" t="s">
        <v>33</v>
      </c>
      <c r="B8" s="20"/>
      <c r="C8" s="20"/>
      <c r="D8" s="20"/>
      <c r="E8" s="25">
        <f>SUM(E6:E7)</f>
        <v>2491.67</v>
      </c>
      <c r="F8" s="26">
        <f>SUM(F6:F7)</f>
        <v>16.053294201399801</v>
      </c>
      <c r="G8" s="25"/>
      <c r="H8" s="14"/>
      <c r="I8" s="14"/>
    </row>
    <row r="9" spans="1:9" x14ac:dyDescent="0.2">
      <c r="A9" s="21"/>
      <c r="B9" s="21"/>
      <c r="C9" s="21"/>
      <c r="D9" s="21"/>
      <c r="E9" s="22"/>
      <c r="F9" s="23"/>
      <c r="G9" s="22"/>
    </row>
    <row r="10" spans="1:9" x14ac:dyDescent="0.2">
      <c r="A10" s="20" t="s">
        <v>39</v>
      </c>
      <c r="B10" s="21"/>
      <c r="C10" s="21"/>
      <c r="D10" s="21"/>
      <c r="E10" s="22"/>
      <c r="F10" s="23"/>
      <c r="G10" s="22"/>
    </row>
    <row r="11" spans="1:9" x14ac:dyDescent="0.2">
      <c r="A11" s="21" t="s">
        <v>69</v>
      </c>
      <c r="B11" s="21" t="s">
        <v>68</v>
      </c>
      <c r="C11" s="21" t="s">
        <v>40</v>
      </c>
      <c r="D11" s="24">
        <v>7087800</v>
      </c>
      <c r="E11" s="22">
        <v>7009.4278329999997</v>
      </c>
      <c r="F11" s="23">
        <v>45.160236783614799</v>
      </c>
      <c r="G11" s="22">
        <v>7.2185329916125101</v>
      </c>
    </row>
    <row r="12" spans="1:9" x14ac:dyDescent="0.2">
      <c r="A12" s="21" t="s">
        <v>75</v>
      </c>
      <c r="B12" s="21" t="s">
        <v>74</v>
      </c>
      <c r="C12" s="21" t="s">
        <v>40</v>
      </c>
      <c r="D12" s="24">
        <v>1500000</v>
      </c>
      <c r="E12" s="22">
        <v>1482.63</v>
      </c>
      <c r="F12" s="23">
        <v>9.5522663843211308</v>
      </c>
      <c r="G12" s="22">
        <v>7.1620157446125097</v>
      </c>
    </row>
    <row r="13" spans="1:9" x14ac:dyDescent="0.2">
      <c r="A13" s="21" t="s">
        <v>77</v>
      </c>
      <c r="B13" s="21" t="s">
        <v>76</v>
      </c>
      <c r="C13" s="21" t="s">
        <v>40</v>
      </c>
      <c r="D13" s="24">
        <v>52560</v>
      </c>
      <c r="E13" s="22">
        <v>55.500451699999999</v>
      </c>
      <c r="F13" s="23">
        <v>0.35757747994344402</v>
      </c>
      <c r="G13" s="22">
        <v>7.0293293925125004</v>
      </c>
    </row>
    <row r="14" spans="1:9" x14ac:dyDescent="0.2">
      <c r="A14" s="21" t="s">
        <v>79</v>
      </c>
      <c r="B14" s="21" t="s">
        <v>78</v>
      </c>
      <c r="C14" s="21" t="s">
        <v>40</v>
      </c>
      <c r="D14" s="24">
        <v>50000</v>
      </c>
      <c r="E14" s="22">
        <v>52.3318333</v>
      </c>
      <c r="F14" s="23">
        <v>0.33716275271745999</v>
      </c>
      <c r="G14" s="22">
        <v>7.1643160807999999</v>
      </c>
    </row>
    <row r="15" spans="1:9" x14ac:dyDescent="0.2">
      <c r="A15" s="21" t="s">
        <v>81</v>
      </c>
      <c r="B15" s="21" t="s">
        <v>80</v>
      </c>
      <c r="C15" s="21" t="s">
        <v>40</v>
      </c>
      <c r="D15" s="24">
        <v>41700</v>
      </c>
      <c r="E15" s="22">
        <v>42.4554835</v>
      </c>
      <c r="F15" s="23">
        <v>0.27353155397310902</v>
      </c>
      <c r="G15" s="22">
        <v>7.2308276831124996</v>
      </c>
    </row>
    <row r="16" spans="1:9" x14ac:dyDescent="0.2">
      <c r="A16" s="20" t="s">
        <v>33</v>
      </c>
      <c r="B16" s="20"/>
      <c r="C16" s="20"/>
      <c r="D16" s="20"/>
      <c r="E16" s="25">
        <f>SUM(E11:E15)</f>
        <v>8642.3456014999992</v>
      </c>
      <c r="F16" s="26">
        <f>SUM(F11:F15)</f>
        <v>55.680774954569941</v>
      </c>
      <c r="G16" s="25"/>
      <c r="H16" s="14"/>
      <c r="I16" s="14"/>
    </row>
    <row r="17" spans="1:9" x14ac:dyDescent="0.2">
      <c r="A17" s="21"/>
      <c r="B17" s="21"/>
      <c r="C17" s="21"/>
      <c r="D17" s="21"/>
      <c r="E17" s="22"/>
      <c r="F17" s="23"/>
      <c r="G17" s="22"/>
    </row>
    <row r="18" spans="1:9" x14ac:dyDescent="0.2">
      <c r="A18" s="20" t="s">
        <v>42</v>
      </c>
      <c r="B18" s="20"/>
      <c r="C18" s="20"/>
      <c r="D18" s="20"/>
      <c r="E18" s="25">
        <f>E8+E16</f>
        <v>11134.015601499999</v>
      </c>
      <c r="F18" s="26">
        <f>F8+F16</f>
        <v>71.734069155969735</v>
      </c>
      <c r="G18" s="25"/>
      <c r="H18" s="14"/>
      <c r="I18" s="14"/>
    </row>
    <row r="19" spans="1:9" x14ac:dyDescent="0.2">
      <c r="A19" s="20"/>
      <c r="B19" s="20"/>
      <c r="C19" s="20"/>
      <c r="D19" s="20"/>
      <c r="E19" s="25"/>
      <c r="F19" s="26"/>
      <c r="G19" s="25"/>
      <c r="H19" s="14"/>
      <c r="I19" s="14"/>
    </row>
    <row r="20" spans="1:9" x14ac:dyDescent="0.2">
      <c r="A20" s="20" t="s">
        <v>310</v>
      </c>
      <c r="B20" s="20"/>
      <c r="C20" s="20"/>
      <c r="D20" s="20"/>
      <c r="E20" s="25">
        <v>5.2268879200000011</v>
      </c>
      <c r="F20" s="26">
        <f>+E20/E24*100</f>
        <v>3.3675715298375326E-2</v>
      </c>
      <c r="G20" s="25"/>
      <c r="H20" s="14"/>
      <c r="I20" s="14"/>
    </row>
    <row r="21" spans="1:9" x14ac:dyDescent="0.2">
      <c r="A21" s="20"/>
      <c r="B21" s="20"/>
      <c r="C21" s="20"/>
      <c r="D21" s="20"/>
      <c r="E21" s="25"/>
      <c r="F21" s="26"/>
      <c r="G21" s="25"/>
      <c r="H21" s="14"/>
      <c r="I21" s="14"/>
    </row>
    <row r="22" spans="1:9" x14ac:dyDescent="0.2">
      <c r="A22" s="20" t="s">
        <v>44</v>
      </c>
      <c r="B22" s="20"/>
      <c r="C22" s="20"/>
      <c r="D22" s="20"/>
      <c r="E22" s="25">
        <f>E24-(E8+E16+E20)</f>
        <v>4381.9955115800003</v>
      </c>
      <c r="F22" s="26">
        <f>F24-(F8+F16+F20)</f>
        <v>28.232255128731893</v>
      </c>
      <c r="G22" s="25"/>
      <c r="H22" s="14"/>
      <c r="I22" s="14"/>
    </row>
    <row r="23" spans="1:9" x14ac:dyDescent="0.2">
      <c r="A23" s="20"/>
      <c r="B23" s="20"/>
      <c r="C23" s="20"/>
      <c r="D23" s="20"/>
      <c r="E23" s="25"/>
      <c r="F23" s="26"/>
      <c r="G23" s="25"/>
      <c r="H23" s="14"/>
      <c r="I23" s="14"/>
    </row>
    <row r="24" spans="1:9" x14ac:dyDescent="0.2">
      <c r="A24" s="27" t="s">
        <v>43</v>
      </c>
      <c r="B24" s="27"/>
      <c r="C24" s="27"/>
      <c r="D24" s="27"/>
      <c r="E24" s="28">
        <v>15521.238001</v>
      </c>
      <c r="F24" s="29">
        <v>100</v>
      </c>
      <c r="G24" s="28"/>
      <c r="H24" s="14"/>
      <c r="I24" s="14"/>
    </row>
    <row r="26" spans="1:9" x14ac:dyDescent="0.2">
      <c r="A26" s="71" t="s">
        <v>1241</v>
      </c>
      <c r="B26" s="71"/>
      <c r="C26" s="71"/>
      <c r="D26" s="71"/>
      <c r="E26" s="72"/>
      <c r="F26" s="72"/>
      <c r="G26" s="72"/>
    </row>
    <row r="27" spans="1:9" x14ac:dyDescent="0.2">
      <c r="A27" s="73"/>
      <c r="B27" s="73"/>
      <c r="C27" s="73"/>
      <c r="D27" s="73"/>
      <c r="E27" s="26"/>
      <c r="F27" s="26"/>
      <c r="G27" s="26"/>
    </row>
    <row r="28" spans="1:9" x14ac:dyDescent="0.2">
      <c r="A28" s="74" t="s">
        <v>1242</v>
      </c>
      <c r="B28" s="75"/>
      <c r="C28" s="75"/>
      <c r="D28" s="73"/>
      <c r="E28" s="76" t="s">
        <v>1243</v>
      </c>
      <c r="F28" s="74" t="s">
        <v>3</v>
      </c>
      <c r="G28" s="26"/>
    </row>
    <row r="29" spans="1:9" x14ac:dyDescent="0.2">
      <c r="A29" s="75" t="s">
        <v>1245</v>
      </c>
      <c r="B29" s="75"/>
      <c r="C29" s="75"/>
      <c r="D29" s="73"/>
      <c r="E29" s="77">
        <v>1000</v>
      </c>
      <c r="F29" s="78">
        <f>E29/$E$24*100</f>
        <v>6.4427850403142601</v>
      </c>
      <c r="G29" s="26"/>
    </row>
    <row r="30" spans="1:9" x14ac:dyDescent="0.2">
      <c r="A30" s="75" t="s">
        <v>1245</v>
      </c>
      <c r="B30" s="75"/>
      <c r="C30" s="75"/>
      <c r="D30" s="73"/>
      <c r="E30" s="77">
        <v>1000</v>
      </c>
      <c r="F30" s="78">
        <f>E30/$E$24*100</f>
        <v>6.4427850403142601</v>
      </c>
      <c r="G30" s="26"/>
    </row>
    <row r="31" spans="1:9" x14ac:dyDescent="0.2">
      <c r="A31" s="75" t="s">
        <v>1244</v>
      </c>
      <c r="B31" s="75"/>
      <c r="C31" s="75"/>
      <c r="D31" s="73"/>
      <c r="E31" s="77">
        <v>1000</v>
      </c>
      <c r="F31" s="78">
        <f>E31/$E$24*100</f>
        <v>6.4427850403142601</v>
      </c>
      <c r="G31" s="26"/>
    </row>
    <row r="32" spans="1:9" x14ac:dyDescent="0.2">
      <c r="A32" s="75" t="s">
        <v>1245</v>
      </c>
      <c r="B32" s="75"/>
      <c r="C32" s="75"/>
      <c r="D32" s="73"/>
      <c r="E32" s="77">
        <v>1500</v>
      </c>
      <c r="F32" s="78">
        <f>E32/$E$24*100</f>
        <v>9.6641775604713889</v>
      </c>
      <c r="G32" s="26"/>
    </row>
    <row r="33" spans="1:7" x14ac:dyDescent="0.2">
      <c r="A33" s="75" t="s">
        <v>1245</v>
      </c>
      <c r="B33" s="75"/>
      <c r="C33" s="75"/>
      <c r="D33" s="73"/>
      <c r="E33" s="77">
        <v>1500</v>
      </c>
      <c r="F33" s="78">
        <f>E33/$E$24*100</f>
        <v>9.6641775604713889</v>
      </c>
      <c r="G33" s="26"/>
    </row>
    <row r="34" spans="1:7" x14ac:dyDescent="0.2">
      <c r="A34" s="79" t="s">
        <v>1246</v>
      </c>
      <c r="B34" s="80"/>
      <c r="C34" s="80"/>
      <c r="D34" s="79"/>
      <c r="E34" s="81">
        <f>SUM(E29:E33)</f>
        <v>6000</v>
      </c>
      <c r="F34" s="81">
        <f>SUM(F29:F33)</f>
        <v>38.656710241885555</v>
      </c>
      <c r="G34" s="29"/>
    </row>
    <row r="36" spans="1:7" x14ac:dyDescent="0.2">
      <c r="A36" s="14" t="s">
        <v>46</v>
      </c>
    </row>
    <row r="37" spans="1:7" x14ac:dyDescent="0.2">
      <c r="A37" s="14" t="s">
        <v>47</v>
      </c>
    </row>
    <row r="38" spans="1:7" x14ac:dyDescent="0.2">
      <c r="A38" s="14" t="s">
        <v>48</v>
      </c>
      <c r="B38" s="14"/>
      <c r="C38" s="30" t="s">
        <v>50</v>
      </c>
      <c r="D38" s="14" t="s">
        <v>49</v>
      </c>
    </row>
    <row r="39" spans="1:7" x14ac:dyDescent="0.2">
      <c r="A39" s="7" t="s">
        <v>1334</v>
      </c>
      <c r="C39" s="31">
        <v>56.427900000000001</v>
      </c>
      <c r="D39" s="31">
        <v>58.5167</v>
      </c>
    </row>
    <row r="40" spans="1:7" x14ac:dyDescent="0.2">
      <c r="A40" s="7" t="s">
        <v>1335</v>
      </c>
      <c r="C40" s="31">
        <v>10.613799999999999</v>
      </c>
      <c r="D40" s="31">
        <v>10.714499999999999</v>
      </c>
    </row>
    <row r="41" spans="1:7" x14ac:dyDescent="0.2">
      <c r="A41" s="7" t="s">
        <v>1336</v>
      </c>
      <c r="C41" s="31">
        <v>61.664299999999997</v>
      </c>
      <c r="D41" s="31">
        <v>64.115700000000004</v>
      </c>
    </row>
    <row r="42" spans="1:7" x14ac:dyDescent="0.2">
      <c r="A42" s="7" t="s">
        <v>1337</v>
      </c>
      <c r="C42" s="31">
        <v>11.875999999999999</v>
      </c>
      <c r="D42" s="31">
        <v>11.974600000000001</v>
      </c>
    </row>
    <row r="44" spans="1:7" x14ac:dyDescent="0.2">
      <c r="A44" s="14" t="s">
        <v>55</v>
      </c>
    </row>
    <row r="45" spans="1:7" x14ac:dyDescent="0.2">
      <c r="A45" s="100" t="s">
        <v>56</v>
      </c>
      <c r="B45" s="101"/>
      <c r="C45" s="32" t="s">
        <v>57</v>
      </c>
    </row>
    <row r="46" spans="1:7" x14ac:dyDescent="0.2">
      <c r="A46" s="96" t="s">
        <v>1335</v>
      </c>
      <c r="B46" s="97"/>
      <c r="C46" s="33">
        <v>0.28999999999999998</v>
      </c>
    </row>
    <row r="47" spans="1:7" x14ac:dyDescent="0.2">
      <c r="A47" s="96" t="s">
        <v>1337</v>
      </c>
      <c r="B47" s="97"/>
      <c r="C47" s="33">
        <v>0.37</v>
      </c>
    </row>
    <row r="48" spans="1:7" x14ac:dyDescent="0.2">
      <c r="A48" s="7" t="s">
        <v>58</v>
      </c>
    </row>
    <row r="49" spans="1:9" x14ac:dyDescent="0.2">
      <c r="A49" s="7" t="s">
        <v>59</v>
      </c>
    </row>
    <row r="51" spans="1:9" x14ac:dyDescent="0.2">
      <c r="A51" s="62" t="s">
        <v>1251</v>
      </c>
    </row>
    <row r="52" spans="1:9" x14ac:dyDescent="0.2">
      <c r="A52" s="62"/>
    </row>
    <row r="53" spans="1:9" x14ac:dyDescent="0.2">
      <c r="A53" s="63" t="s">
        <v>1297</v>
      </c>
    </row>
    <row r="54" spans="1:9" x14ac:dyDescent="0.2">
      <c r="A54" s="63" t="s">
        <v>1338</v>
      </c>
    </row>
    <row r="56" spans="1:9" x14ac:dyDescent="0.2">
      <c r="A56" s="14" t="s">
        <v>333</v>
      </c>
      <c r="D56" s="34">
        <v>19.361882903686755</v>
      </c>
      <c r="E56" s="10" t="s">
        <v>60</v>
      </c>
    </row>
    <row r="58" spans="1:9" x14ac:dyDescent="0.2">
      <c r="A58" s="14" t="s">
        <v>334</v>
      </c>
      <c r="D58" s="30" t="s">
        <v>62</v>
      </c>
    </row>
    <row r="60" spans="1:9" x14ac:dyDescent="0.2">
      <c r="A60" s="62" t="s">
        <v>1254</v>
      </c>
      <c r="B60" s="63"/>
      <c r="C60" s="63"/>
      <c r="D60" s="63"/>
      <c r="E60" s="11"/>
      <c r="G60" s="11"/>
      <c r="H60" s="63"/>
      <c r="I60" s="63"/>
    </row>
    <row r="61" spans="1:9" x14ac:dyDescent="0.2">
      <c r="A61" s="62"/>
      <c r="B61" s="63"/>
      <c r="C61" s="63"/>
      <c r="D61" s="63"/>
      <c r="E61" s="11"/>
      <c r="G61" s="11"/>
      <c r="H61" s="63"/>
      <c r="I61" s="63"/>
    </row>
    <row r="62" spans="1:9" x14ac:dyDescent="0.2">
      <c r="A62" s="62" t="s">
        <v>952</v>
      </c>
      <c r="B62" s="63"/>
      <c r="C62" s="63"/>
      <c r="D62" s="63"/>
      <c r="E62" s="11"/>
      <c r="G62" s="11"/>
      <c r="H62" s="63"/>
      <c r="I62" s="63"/>
    </row>
    <row r="63" spans="1:9" x14ac:dyDescent="0.2">
      <c r="A63" s="64"/>
      <c r="B63" s="63"/>
      <c r="C63" s="63"/>
      <c r="D63" s="63"/>
      <c r="E63" s="11"/>
      <c r="G63" s="11"/>
      <c r="H63" s="63"/>
      <c r="I63" s="63"/>
    </row>
    <row r="64" spans="1:9" x14ac:dyDescent="0.2">
      <c r="A64" s="63"/>
      <c r="B64" s="63"/>
      <c r="C64" s="63"/>
      <c r="D64" s="63"/>
      <c r="E64" s="11"/>
      <c r="G64" s="11"/>
      <c r="H64" s="63"/>
      <c r="I64" s="63"/>
    </row>
    <row r="65" spans="1:9" x14ac:dyDescent="0.2">
      <c r="A65" s="63"/>
      <c r="B65" s="63"/>
      <c r="C65" s="63"/>
      <c r="D65" s="63"/>
      <c r="E65" s="11"/>
      <c r="G65" s="11"/>
      <c r="H65" s="63"/>
      <c r="I65" s="63"/>
    </row>
    <row r="66" spans="1:9" x14ac:dyDescent="0.2">
      <c r="A66" s="63"/>
      <c r="B66" s="63"/>
      <c r="C66" s="63"/>
      <c r="D66" s="63"/>
      <c r="E66" s="11"/>
      <c r="G66" s="11"/>
      <c r="H66" s="63"/>
      <c r="I66" s="63"/>
    </row>
    <row r="67" spans="1:9" x14ac:dyDescent="0.2">
      <c r="A67" s="63"/>
      <c r="B67" s="63"/>
      <c r="C67" s="63"/>
      <c r="D67" s="63"/>
      <c r="E67" s="11"/>
      <c r="G67" s="11"/>
      <c r="H67" s="63"/>
      <c r="I67" s="63"/>
    </row>
    <row r="68" spans="1:9" x14ac:dyDescent="0.2">
      <c r="A68" s="63"/>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3"/>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63"/>
      <c r="B76" s="63"/>
      <c r="C76" s="63"/>
      <c r="D76" s="63"/>
      <c r="E76" s="11"/>
      <c r="G76" s="11"/>
      <c r="H76" s="63"/>
      <c r="I76" s="63"/>
    </row>
    <row r="77" spans="1:9" x14ac:dyDescent="0.2">
      <c r="A77" s="88" t="s">
        <v>1339</v>
      </c>
      <c r="B77" s="89"/>
      <c r="C77" s="89"/>
      <c r="D77" s="89"/>
      <c r="E77" s="89"/>
      <c r="F77" s="89"/>
      <c r="G77" s="89"/>
      <c r="H77" s="63"/>
      <c r="I77" s="63"/>
    </row>
    <row r="78" spans="1:9" x14ac:dyDescent="0.2">
      <c r="A78" s="63"/>
      <c r="B78" s="63"/>
      <c r="C78" s="63"/>
      <c r="D78" s="63"/>
      <c r="E78" s="11"/>
      <c r="G78" s="11"/>
      <c r="H78" s="63"/>
      <c r="I78" s="63"/>
    </row>
    <row r="79" spans="1:9" x14ac:dyDescent="0.2">
      <c r="A79" s="62" t="s">
        <v>953</v>
      </c>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3"/>
      <c r="B83" s="63"/>
      <c r="C83" s="63"/>
      <c r="D83" s="63"/>
      <c r="E83" s="11"/>
      <c r="G83" s="11"/>
      <c r="H83" s="63"/>
      <c r="I83" s="63"/>
    </row>
    <row r="84" spans="1:9" x14ac:dyDescent="0.2">
      <c r="A84" s="63"/>
      <c r="B84" s="63"/>
      <c r="C84" s="63"/>
      <c r="D84" s="63"/>
      <c r="E84" s="11"/>
      <c r="G84" s="11"/>
      <c r="H84" s="63"/>
      <c r="I84" s="63"/>
    </row>
    <row r="85" spans="1:9" x14ac:dyDescent="0.2">
      <c r="A85" s="63"/>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t="s">
        <v>951</v>
      </c>
      <c r="B96" s="63"/>
      <c r="C96" s="63"/>
      <c r="D96" s="63"/>
      <c r="E96" s="11"/>
      <c r="G96" s="11"/>
      <c r="H96" s="63"/>
      <c r="I96" s="63"/>
    </row>
    <row r="97" spans="1:9" x14ac:dyDescent="0.2">
      <c r="A97" s="64"/>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4"/>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sheetData>
  <mergeCells count="4">
    <mergeCell ref="A1:G1"/>
    <mergeCell ref="A45:B45"/>
    <mergeCell ref="A46:B46"/>
    <mergeCell ref="A47:B47"/>
  </mergeCells>
  <conditionalFormatting sqref="F2:F3">
    <cfRule type="cellIs" dxfId="90" priority="4" stopIfTrue="1" operator="between">
      <formula>0.009</formula>
      <formula>-0.009</formula>
    </cfRule>
  </conditionalFormatting>
  <conditionalFormatting sqref="F5:F33">
    <cfRule type="cellIs" dxfId="89" priority="3" stopIfTrue="1" operator="between">
      <formula>0.009</formula>
      <formula>-0.009</formula>
    </cfRule>
  </conditionalFormatting>
  <conditionalFormatting sqref="F35:F76">
    <cfRule type="cellIs" dxfId="88" priority="1" stopIfTrue="1" operator="between">
      <formula>0.009</formula>
      <formula>-0.009</formula>
    </cfRule>
  </conditionalFormatting>
  <conditionalFormatting sqref="F78:F65536">
    <cfRule type="cellIs" dxfId="87" priority="2" stopIfTrue="1" operator="between">
      <formula>0.009</formula>
      <formula>-0.009</formula>
    </cfRule>
  </conditionalFormatting>
  <hyperlinks>
    <hyperlink ref="A61"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45"/>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5.570312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98" t="s">
        <v>1340</v>
      </c>
      <c r="B1" s="99"/>
      <c r="C1" s="99"/>
      <c r="D1" s="99"/>
      <c r="E1" s="99"/>
      <c r="F1" s="99"/>
      <c r="G1" s="99"/>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4</v>
      </c>
      <c r="D4" s="13" t="s">
        <v>1</v>
      </c>
      <c r="E4" s="52" t="s">
        <v>6</v>
      </c>
      <c r="F4" s="12" t="s">
        <v>3</v>
      </c>
      <c r="G4" s="12" t="s">
        <v>5</v>
      </c>
    </row>
    <row r="5" spans="1:7" x14ac:dyDescent="0.2">
      <c r="A5" s="16" t="s">
        <v>113</v>
      </c>
      <c r="B5" s="17"/>
      <c r="C5" s="17"/>
      <c r="D5" s="17"/>
      <c r="E5" s="18"/>
      <c r="F5" s="19"/>
      <c r="G5" s="18"/>
    </row>
    <row r="6" spans="1:7" x14ac:dyDescent="0.2">
      <c r="A6" s="20" t="s">
        <v>25</v>
      </c>
      <c r="B6" s="21"/>
      <c r="C6" s="21"/>
      <c r="D6" s="21"/>
      <c r="E6" s="22"/>
      <c r="F6" s="23"/>
      <c r="G6" s="22"/>
    </row>
    <row r="7" spans="1:7" x14ac:dyDescent="0.2">
      <c r="A7" s="21" t="s">
        <v>115</v>
      </c>
      <c r="B7" s="21" t="s">
        <v>114</v>
      </c>
      <c r="C7" s="21" t="s">
        <v>116</v>
      </c>
      <c r="D7" s="24">
        <v>110000</v>
      </c>
      <c r="E7" s="22">
        <v>2201.65</v>
      </c>
      <c r="F7" s="23">
        <v>4.1857050011829102</v>
      </c>
      <c r="G7" s="22"/>
    </row>
    <row r="8" spans="1:7" x14ac:dyDescent="0.2">
      <c r="A8" s="21" t="s">
        <v>118</v>
      </c>
      <c r="B8" s="21" t="s">
        <v>117</v>
      </c>
      <c r="C8" s="21" t="s">
        <v>116</v>
      </c>
      <c r="D8" s="24">
        <v>112500</v>
      </c>
      <c r="E8" s="22">
        <v>1626.5250000000001</v>
      </c>
      <c r="F8" s="23">
        <v>3.0922961538160201</v>
      </c>
      <c r="G8" s="22"/>
    </row>
    <row r="9" spans="1:7" x14ac:dyDescent="0.2">
      <c r="A9" s="21" t="s">
        <v>120</v>
      </c>
      <c r="B9" s="21" t="s">
        <v>119</v>
      </c>
      <c r="C9" s="21" t="s">
        <v>121</v>
      </c>
      <c r="D9" s="24">
        <v>27100</v>
      </c>
      <c r="E9" s="22">
        <v>994.51580000000001</v>
      </c>
      <c r="F9" s="23">
        <v>1.8907409251313501</v>
      </c>
      <c r="G9" s="22"/>
    </row>
    <row r="10" spans="1:7" x14ac:dyDescent="0.2">
      <c r="A10" s="21" t="s">
        <v>123</v>
      </c>
      <c r="B10" s="21" t="s">
        <v>122</v>
      </c>
      <c r="C10" s="21" t="s">
        <v>124</v>
      </c>
      <c r="D10" s="24">
        <v>48000</v>
      </c>
      <c r="E10" s="22">
        <v>964.60799999999995</v>
      </c>
      <c r="F10" s="23">
        <v>1.83388119355077</v>
      </c>
      <c r="G10" s="22"/>
    </row>
    <row r="11" spans="1:7" x14ac:dyDescent="0.2">
      <c r="A11" s="21" t="s">
        <v>126</v>
      </c>
      <c r="B11" s="21" t="s">
        <v>125</v>
      </c>
      <c r="C11" s="21" t="s">
        <v>127</v>
      </c>
      <c r="D11" s="24">
        <v>58000</v>
      </c>
      <c r="E11" s="22">
        <v>929.04399999999998</v>
      </c>
      <c r="F11" s="23">
        <v>1.76626807944904</v>
      </c>
      <c r="G11" s="22"/>
    </row>
    <row r="12" spans="1:7" x14ac:dyDescent="0.2">
      <c r="A12" s="21" t="s">
        <v>129</v>
      </c>
      <c r="B12" s="21" t="s">
        <v>128</v>
      </c>
      <c r="C12" s="21" t="s">
        <v>130</v>
      </c>
      <c r="D12" s="24">
        <v>60000</v>
      </c>
      <c r="E12" s="22">
        <v>900.36</v>
      </c>
      <c r="F12" s="23">
        <v>1.7117349964186199</v>
      </c>
      <c r="G12" s="22"/>
    </row>
    <row r="13" spans="1:7" x14ac:dyDescent="0.2">
      <c r="A13" s="21" t="s">
        <v>132</v>
      </c>
      <c r="B13" s="21" t="s">
        <v>131</v>
      </c>
      <c r="C13" s="21" t="s">
        <v>116</v>
      </c>
      <c r="D13" s="24">
        <v>68500</v>
      </c>
      <c r="E13" s="22">
        <v>821.452</v>
      </c>
      <c r="F13" s="23">
        <v>1.5617176865676701</v>
      </c>
      <c r="G13" s="22"/>
    </row>
    <row r="14" spans="1:7" x14ac:dyDescent="0.2">
      <c r="A14" s="21" t="s">
        <v>134</v>
      </c>
      <c r="B14" s="21" t="s">
        <v>133</v>
      </c>
      <c r="C14" s="21" t="s">
        <v>127</v>
      </c>
      <c r="D14" s="24">
        <v>41000</v>
      </c>
      <c r="E14" s="22">
        <v>708.726</v>
      </c>
      <c r="F14" s="23">
        <v>1.3474067007327999</v>
      </c>
      <c r="G14" s="22"/>
    </row>
    <row r="15" spans="1:7" x14ac:dyDescent="0.2">
      <c r="A15" s="21" t="s">
        <v>136</v>
      </c>
      <c r="B15" s="21" t="s">
        <v>135</v>
      </c>
      <c r="C15" s="21" t="s">
        <v>137</v>
      </c>
      <c r="D15" s="24">
        <v>200000</v>
      </c>
      <c r="E15" s="22">
        <v>528.29999999999995</v>
      </c>
      <c r="F15" s="23">
        <v>1.0043866882224399</v>
      </c>
      <c r="G15" s="22"/>
    </row>
    <row r="16" spans="1:7" x14ac:dyDescent="0.2">
      <c r="A16" s="21" t="s">
        <v>139</v>
      </c>
      <c r="B16" s="21" t="s">
        <v>138</v>
      </c>
      <c r="C16" s="21" t="s">
        <v>140</v>
      </c>
      <c r="D16" s="24">
        <v>150000</v>
      </c>
      <c r="E16" s="22">
        <v>502.35</v>
      </c>
      <c r="F16" s="23">
        <v>0.95505139660901495</v>
      </c>
      <c r="G16" s="22"/>
    </row>
    <row r="17" spans="1:7" x14ac:dyDescent="0.2">
      <c r="A17" s="21" t="s">
        <v>142</v>
      </c>
      <c r="B17" s="21" t="s">
        <v>141</v>
      </c>
      <c r="C17" s="21" t="s">
        <v>143</v>
      </c>
      <c r="D17" s="24">
        <v>3900</v>
      </c>
      <c r="E17" s="22">
        <v>471.62700000000001</v>
      </c>
      <c r="F17" s="23">
        <v>0.89664183343987203</v>
      </c>
      <c r="G17" s="22"/>
    </row>
    <row r="18" spans="1:7" x14ac:dyDescent="0.2">
      <c r="A18" s="21" t="s">
        <v>145</v>
      </c>
      <c r="B18" s="21" t="s">
        <v>144</v>
      </c>
      <c r="C18" s="21" t="s">
        <v>146</v>
      </c>
      <c r="D18" s="24">
        <v>32000</v>
      </c>
      <c r="E18" s="22">
        <v>456.99200000000002</v>
      </c>
      <c r="F18" s="23">
        <v>0.86881824990374601</v>
      </c>
      <c r="G18" s="22"/>
    </row>
    <row r="19" spans="1:7" x14ac:dyDescent="0.2">
      <c r="A19" s="21" t="s">
        <v>148</v>
      </c>
      <c r="B19" s="21" t="s">
        <v>147</v>
      </c>
      <c r="C19" s="21" t="s">
        <v>116</v>
      </c>
      <c r="D19" s="24">
        <v>53000</v>
      </c>
      <c r="E19" s="22">
        <v>434.78550000000001</v>
      </c>
      <c r="F19" s="23">
        <v>0.82659997810360997</v>
      </c>
      <c r="G19" s="22"/>
    </row>
    <row r="20" spans="1:7" x14ac:dyDescent="0.2">
      <c r="A20" s="21" t="s">
        <v>150</v>
      </c>
      <c r="B20" s="21" t="s">
        <v>149</v>
      </c>
      <c r="C20" s="21" t="s">
        <v>151</v>
      </c>
      <c r="D20" s="24">
        <v>6000</v>
      </c>
      <c r="E20" s="22">
        <v>434.52</v>
      </c>
      <c r="F20" s="23">
        <v>0.82609521818363496</v>
      </c>
      <c r="G20" s="22"/>
    </row>
    <row r="21" spans="1:7" x14ac:dyDescent="0.2">
      <c r="A21" s="21" t="s">
        <v>153</v>
      </c>
      <c r="B21" s="21" t="s">
        <v>152</v>
      </c>
      <c r="C21" s="21" t="s">
        <v>154</v>
      </c>
      <c r="D21" s="24">
        <v>24000</v>
      </c>
      <c r="E21" s="22">
        <v>402.16800000000001</v>
      </c>
      <c r="F21" s="23">
        <v>0.76458865347159199</v>
      </c>
      <c r="G21" s="22"/>
    </row>
    <row r="22" spans="1:7" x14ac:dyDescent="0.2">
      <c r="A22" s="21" t="s">
        <v>156</v>
      </c>
      <c r="B22" s="21" t="s">
        <v>155</v>
      </c>
      <c r="C22" s="21" t="s">
        <v>157</v>
      </c>
      <c r="D22" s="24">
        <v>48000</v>
      </c>
      <c r="E22" s="22">
        <v>390.86399999999998</v>
      </c>
      <c r="F22" s="23">
        <v>0.74309785823466901</v>
      </c>
      <c r="G22" s="22"/>
    </row>
    <row r="23" spans="1:7" x14ac:dyDescent="0.2">
      <c r="A23" s="21" t="s">
        <v>159</v>
      </c>
      <c r="B23" s="21" t="s">
        <v>158</v>
      </c>
      <c r="C23" s="21" t="s">
        <v>160</v>
      </c>
      <c r="D23" s="24">
        <v>21000</v>
      </c>
      <c r="E23" s="22">
        <v>383.01900000000001</v>
      </c>
      <c r="F23" s="23">
        <v>0.72818320071222897</v>
      </c>
      <c r="G23" s="22"/>
    </row>
    <row r="24" spans="1:7" x14ac:dyDescent="0.2">
      <c r="A24" s="21" t="s">
        <v>162</v>
      </c>
      <c r="B24" s="21" t="s">
        <v>161</v>
      </c>
      <c r="C24" s="21" t="s">
        <v>163</v>
      </c>
      <c r="D24" s="24">
        <v>200000</v>
      </c>
      <c r="E24" s="22">
        <v>381.68</v>
      </c>
      <c r="F24" s="23">
        <v>0.72563753768832195</v>
      </c>
      <c r="G24" s="22"/>
    </row>
    <row r="25" spans="1:7" x14ac:dyDescent="0.2">
      <c r="A25" s="21" t="s">
        <v>165</v>
      </c>
      <c r="B25" s="21" t="s">
        <v>164</v>
      </c>
      <c r="C25" s="21" t="s">
        <v>166</v>
      </c>
      <c r="D25" s="24">
        <v>3000</v>
      </c>
      <c r="E25" s="22">
        <v>372</v>
      </c>
      <c r="F25" s="23">
        <v>0.70723423815776498</v>
      </c>
      <c r="G25" s="22"/>
    </row>
    <row r="26" spans="1:7" x14ac:dyDescent="0.2">
      <c r="A26" s="21" t="s">
        <v>168</v>
      </c>
      <c r="B26" s="21" t="s">
        <v>167</v>
      </c>
      <c r="C26" s="21" t="s">
        <v>166</v>
      </c>
      <c r="D26" s="24">
        <v>53000</v>
      </c>
      <c r="E26" s="22">
        <v>364.64</v>
      </c>
      <c r="F26" s="23">
        <v>0.69324164677916</v>
      </c>
      <c r="G26" s="22"/>
    </row>
    <row r="27" spans="1:7" x14ac:dyDescent="0.2">
      <c r="A27" s="21" t="s">
        <v>170</v>
      </c>
      <c r="B27" s="21" t="s">
        <v>169</v>
      </c>
      <c r="C27" s="21" t="s">
        <v>154</v>
      </c>
      <c r="D27" s="24">
        <v>20888</v>
      </c>
      <c r="E27" s="22">
        <v>351.71214400000002</v>
      </c>
      <c r="F27" s="23">
        <v>0.66866362960396297</v>
      </c>
      <c r="G27" s="22"/>
    </row>
    <row r="28" spans="1:7" x14ac:dyDescent="0.2">
      <c r="A28" s="21" t="s">
        <v>172</v>
      </c>
      <c r="B28" s="21" t="s">
        <v>171</v>
      </c>
      <c r="C28" s="21" t="s">
        <v>173</v>
      </c>
      <c r="D28" s="24">
        <v>93000</v>
      </c>
      <c r="E28" s="22">
        <v>330.28949999999998</v>
      </c>
      <c r="F28" s="23">
        <v>0.62793559920432596</v>
      </c>
      <c r="G28" s="22"/>
    </row>
    <row r="29" spans="1:7" x14ac:dyDescent="0.2">
      <c r="A29" s="21" t="s">
        <v>175</v>
      </c>
      <c r="B29" s="21" t="s">
        <v>174</v>
      </c>
      <c r="C29" s="21" t="s">
        <v>176</v>
      </c>
      <c r="D29" s="24">
        <v>5000</v>
      </c>
      <c r="E29" s="22">
        <v>298.82499999999999</v>
      </c>
      <c r="F29" s="23">
        <v>0.56811632047713501</v>
      </c>
      <c r="G29" s="22"/>
    </row>
    <row r="30" spans="1:7" x14ac:dyDescent="0.2">
      <c r="A30" s="21" t="s">
        <v>178</v>
      </c>
      <c r="B30" s="21" t="s">
        <v>177</v>
      </c>
      <c r="C30" s="21" t="s">
        <v>179</v>
      </c>
      <c r="D30" s="24">
        <v>42300</v>
      </c>
      <c r="E30" s="22">
        <v>296.8614</v>
      </c>
      <c r="F30" s="23">
        <v>0.56438318835335399</v>
      </c>
      <c r="G30" s="22"/>
    </row>
    <row r="31" spans="1:7" x14ac:dyDescent="0.2">
      <c r="A31" s="21" t="s">
        <v>181</v>
      </c>
      <c r="B31" s="21" t="s">
        <v>180</v>
      </c>
      <c r="C31" s="21" t="s">
        <v>182</v>
      </c>
      <c r="D31" s="24">
        <v>70000</v>
      </c>
      <c r="E31" s="22">
        <v>295.05</v>
      </c>
      <c r="F31" s="23">
        <v>0.56093941389367896</v>
      </c>
      <c r="G31" s="22"/>
    </row>
    <row r="32" spans="1:7" x14ac:dyDescent="0.2">
      <c r="A32" s="21" t="s">
        <v>184</v>
      </c>
      <c r="B32" s="21" t="s">
        <v>183</v>
      </c>
      <c r="C32" s="21" t="s">
        <v>185</v>
      </c>
      <c r="D32" s="24">
        <v>11500</v>
      </c>
      <c r="E32" s="22">
        <v>263.87900000000002</v>
      </c>
      <c r="F32" s="23">
        <v>0.50167812777105603</v>
      </c>
      <c r="G32" s="22"/>
    </row>
    <row r="33" spans="1:7" x14ac:dyDescent="0.2">
      <c r="A33" s="21" t="s">
        <v>187</v>
      </c>
      <c r="B33" s="21" t="s">
        <v>186</v>
      </c>
      <c r="C33" s="21" t="s">
        <v>188</v>
      </c>
      <c r="D33" s="24">
        <v>15500</v>
      </c>
      <c r="E33" s="22">
        <v>256.89699999999999</v>
      </c>
      <c r="F33" s="23">
        <v>0.48840417763444999</v>
      </c>
      <c r="G33" s="22"/>
    </row>
    <row r="34" spans="1:7" x14ac:dyDescent="0.2">
      <c r="A34" s="21" t="s">
        <v>190</v>
      </c>
      <c r="B34" s="21" t="s">
        <v>189</v>
      </c>
      <c r="C34" s="21" t="s">
        <v>179</v>
      </c>
      <c r="D34" s="24">
        <v>78000</v>
      </c>
      <c r="E34" s="22">
        <v>256.464</v>
      </c>
      <c r="F34" s="23">
        <v>0.487580972190573</v>
      </c>
      <c r="G34" s="22"/>
    </row>
    <row r="35" spans="1:7" x14ac:dyDescent="0.2">
      <c r="A35" s="21" t="s">
        <v>192</v>
      </c>
      <c r="B35" s="21" t="s">
        <v>191</v>
      </c>
      <c r="C35" s="21" t="s">
        <v>193</v>
      </c>
      <c r="D35" s="24">
        <v>8000</v>
      </c>
      <c r="E35" s="22">
        <v>248.72</v>
      </c>
      <c r="F35" s="23">
        <v>0.47285833256612703</v>
      </c>
      <c r="G35" s="22"/>
    </row>
    <row r="36" spans="1:7" x14ac:dyDescent="0.2">
      <c r="A36" s="21" t="s">
        <v>195</v>
      </c>
      <c r="B36" s="21" t="s">
        <v>194</v>
      </c>
      <c r="C36" s="21" t="s">
        <v>196</v>
      </c>
      <c r="D36" s="24">
        <v>22000</v>
      </c>
      <c r="E36" s="22">
        <v>244.06800000000001</v>
      </c>
      <c r="F36" s="23">
        <v>0.46401410225454198</v>
      </c>
      <c r="G36" s="22"/>
    </row>
    <row r="37" spans="1:7" x14ac:dyDescent="0.2">
      <c r="A37" s="21" t="s">
        <v>198</v>
      </c>
      <c r="B37" s="21" t="s">
        <v>197</v>
      </c>
      <c r="C37" s="21" t="s">
        <v>179</v>
      </c>
      <c r="D37" s="24">
        <v>170000</v>
      </c>
      <c r="E37" s="22">
        <v>238.18700000000001</v>
      </c>
      <c r="F37" s="23">
        <v>0.45283333732280601</v>
      </c>
      <c r="G37" s="22"/>
    </row>
    <row r="38" spans="1:7" x14ac:dyDescent="0.2">
      <c r="A38" s="21" t="s">
        <v>200</v>
      </c>
      <c r="B38" s="21" t="s">
        <v>199</v>
      </c>
      <c r="C38" s="21" t="s">
        <v>151</v>
      </c>
      <c r="D38" s="24">
        <v>13500</v>
      </c>
      <c r="E38" s="22">
        <v>230.33699999999999</v>
      </c>
      <c r="F38" s="23">
        <v>0.437909173963831</v>
      </c>
      <c r="G38" s="22"/>
    </row>
    <row r="39" spans="1:7" x14ac:dyDescent="0.2">
      <c r="A39" s="21" t="s">
        <v>202</v>
      </c>
      <c r="B39" s="21" t="s">
        <v>201</v>
      </c>
      <c r="C39" s="21" t="s">
        <v>203</v>
      </c>
      <c r="D39" s="24">
        <v>31800</v>
      </c>
      <c r="E39" s="22">
        <v>229.7073</v>
      </c>
      <c r="F39" s="23">
        <v>0.43671200891069201</v>
      </c>
      <c r="G39" s="22"/>
    </row>
    <row r="40" spans="1:7" x14ac:dyDescent="0.2">
      <c r="A40" s="21" t="s">
        <v>205</v>
      </c>
      <c r="B40" s="21" t="s">
        <v>204</v>
      </c>
      <c r="C40" s="21" t="s">
        <v>173</v>
      </c>
      <c r="D40" s="24">
        <v>3365</v>
      </c>
      <c r="E40" s="22">
        <v>227.79367500000001</v>
      </c>
      <c r="F40" s="23">
        <v>0.43307388762307097</v>
      </c>
      <c r="G40" s="22"/>
    </row>
    <row r="41" spans="1:7" x14ac:dyDescent="0.2">
      <c r="A41" s="21" t="s">
        <v>207</v>
      </c>
      <c r="B41" s="21" t="s">
        <v>206</v>
      </c>
      <c r="C41" s="21" t="s">
        <v>124</v>
      </c>
      <c r="D41" s="24">
        <v>50000</v>
      </c>
      <c r="E41" s="22">
        <v>210.55</v>
      </c>
      <c r="F41" s="23">
        <v>0.40029077646268102</v>
      </c>
      <c r="G41" s="22"/>
    </row>
    <row r="42" spans="1:7" x14ac:dyDescent="0.2">
      <c r="A42" s="21" t="s">
        <v>209</v>
      </c>
      <c r="B42" s="21" t="s">
        <v>208</v>
      </c>
      <c r="C42" s="21" t="s">
        <v>137</v>
      </c>
      <c r="D42" s="24">
        <v>24424</v>
      </c>
      <c r="E42" s="22">
        <v>209.777736</v>
      </c>
      <c r="F42" s="23">
        <v>0.398822573393604</v>
      </c>
      <c r="G42" s="22"/>
    </row>
    <row r="43" spans="1:7" x14ac:dyDescent="0.2">
      <c r="A43" s="21" t="s">
        <v>211</v>
      </c>
      <c r="B43" s="21" t="s">
        <v>210</v>
      </c>
      <c r="C43" s="21" t="s">
        <v>157</v>
      </c>
      <c r="D43" s="24">
        <v>10000</v>
      </c>
      <c r="E43" s="22">
        <v>204.02</v>
      </c>
      <c r="F43" s="23">
        <v>0.387876153948783</v>
      </c>
      <c r="G43" s="22"/>
    </row>
    <row r="44" spans="1:7" x14ac:dyDescent="0.2">
      <c r="A44" s="21" t="s">
        <v>213</v>
      </c>
      <c r="B44" s="21" t="s">
        <v>212</v>
      </c>
      <c r="C44" s="21" t="s">
        <v>214</v>
      </c>
      <c r="D44" s="24">
        <v>127000</v>
      </c>
      <c r="E44" s="22">
        <v>202.89519999999999</v>
      </c>
      <c r="F44" s="23">
        <v>0.38573772096200898</v>
      </c>
      <c r="G44" s="22"/>
    </row>
    <row r="45" spans="1:7" x14ac:dyDescent="0.2">
      <c r="A45" s="21" t="s">
        <v>216</v>
      </c>
      <c r="B45" s="21" t="s">
        <v>215</v>
      </c>
      <c r="C45" s="21" t="s">
        <v>193</v>
      </c>
      <c r="D45" s="24">
        <v>21000</v>
      </c>
      <c r="E45" s="22">
        <v>202.58699999999999</v>
      </c>
      <c r="F45" s="23">
        <v>0.38515178119803001</v>
      </c>
      <c r="G45" s="22"/>
    </row>
    <row r="46" spans="1:7" x14ac:dyDescent="0.2">
      <c r="A46" s="21" t="s">
        <v>218</v>
      </c>
      <c r="B46" s="21" t="s">
        <v>217</v>
      </c>
      <c r="C46" s="21" t="s">
        <v>193</v>
      </c>
      <c r="D46" s="24">
        <v>1482</v>
      </c>
      <c r="E46" s="22">
        <v>198.46943999999999</v>
      </c>
      <c r="F46" s="23">
        <v>0.37732361074193099</v>
      </c>
      <c r="G46" s="22"/>
    </row>
    <row r="47" spans="1:7" x14ac:dyDescent="0.2">
      <c r="A47" s="21" t="s">
        <v>220</v>
      </c>
      <c r="B47" s="21" t="s">
        <v>219</v>
      </c>
      <c r="C47" s="21" t="s">
        <v>221</v>
      </c>
      <c r="D47" s="24">
        <v>45000</v>
      </c>
      <c r="E47" s="22">
        <v>197.57249999999999</v>
      </c>
      <c r="F47" s="23">
        <v>0.37561837773770201</v>
      </c>
      <c r="G47" s="22"/>
    </row>
    <row r="48" spans="1:7" x14ac:dyDescent="0.2">
      <c r="A48" s="21" t="s">
        <v>223</v>
      </c>
      <c r="B48" s="21" t="s">
        <v>222</v>
      </c>
      <c r="C48" s="21" t="s">
        <v>224</v>
      </c>
      <c r="D48" s="24">
        <v>23000</v>
      </c>
      <c r="E48" s="22">
        <v>195.7415</v>
      </c>
      <c r="F48" s="23">
        <v>0.37213734039881202</v>
      </c>
      <c r="G48" s="22"/>
    </row>
    <row r="49" spans="1:9" x14ac:dyDescent="0.2">
      <c r="A49" s="21" t="s">
        <v>226</v>
      </c>
      <c r="B49" s="21" t="s">
        <v>225</v>
      </c>
      <c r="C49" s="21" t="s">
        <v>227</v>
      </c>
      <c r="D49" s="24">
        <v>12992</v>
      </c>
      <c r="E49" s="22">
        <v>194.54220799999999</v>
      </c>
      <c r="F49" s="23">
        <v>0.36985728565701498</v>
      </c>
      <c r="G49" s="22"/>
    </row>
    <row r="50" spans="1:9" x14ac:dyDescent="0.2">
      <c r="A50" s="21" t="s">
        <v>229</v>
      </c>
      <c r="B50" s="21" t="s">
        <v>228</v>
      </c>
      <c r="C50" s="21" t="s">
        <v>127</v>
      </c>
      <c r="D50" s="24">
        <v>14888</v>
      </c>
      <c r="E50" s="22">
        <v>171.04823200000001</v>
      </c>
      <c r="F50" s="23">
        <v>0.32519130657729201</v>
      </c>
      <c r="G50" s="22"/>
    </row>
    <row r="51" spans="1:9" x14ac:dyDescent="0.2">
      <c r="A51" s="21" t="s">
        <v>231</v>
      </c>
      <c r="B51" s="21" t="s">
        <v>230</v>
      </c>
      <c r="C51" s="21" t="s">
        <v>232</v>
      </c>
      <c r="D51" s="24">
        <v>6000</v>
      </c>
      <c r="E51" s="22">
        <v>121.872</v>
      </c>
      <c r="F51" s="23">
        <v>0.231699062023557</v>
      </c>
      <c r="G51" s="22"/>
    </row>
    <row r="52" spans="1:9" x14ac:dyDescent="0.2">
      <c r="A52" s="21" t="s">
        <v>234</v>
      </c>
      <c r="B52" s="21" t="s">
        <v>233</v>
      </c>
      <c r="C52" s="21" t="s">
        <v>196</v>
      </c>
      <c r="D52" s="24">
        <v>6000</v>
      </c>
      <c r="E52" s="22">
        <v>97.68</v>
      </c>
      <c r="F52" s="23">
        <v>0.18570602253561999</v>
      </c>
      <c r="G52" s="22"/>
    </row>
    <row r="53" spans="1:9" x14ac:dyDescent="0.2">
      <c r="A53" s="21" t="s">
        <v>236</v>
      </c>
      <c r="B53" s="21" t="s">
        <v>235</v>
      </c>
      <c r="C53" s="21" t="s">
        <v>237</v>
      </c>
      <c r="D53" s="24">
        <v>2000</v>
      </c>
      <c r="E53" s="22">
        <v>58.456000000000003</v>
      </c>
      <c r="F53" s="23">
        <v>0.111134636090727</v>
      </c>
      <c r="G53" s="22"/>
    </row>
    <row r="54" spans="1:9" x14ac:dyDescent="0.2">
      <c r="A54" s="21" t="s">
        <v>239</v>
      </c>
      <c r="B54" s="21" t="s">
        <v>238</v>
      </c>
      <c r="C54" s="21" t="s">
        <v>240</v>
      </c>
      <c r="D54" s="24">
        <v>307</v>
      </c>
      <c r="E54" s="22">
        <v>12.601429</v>
      </c>
      <c r="F54" s="23">
        <v>2.39574248347155E-2</v>
      </c>
      <c r="G54" s="22"/>
    </row>
    <row r="55" spans="1:9" x14ac:dyDescent="0.2">
      <c r="A55" s="20" t="s">
        <v>33</v>
      </c>
      <c r="B55" s="20"/>
      <c r="C55" s="20"/>
      <c r="D55" s="20"/>
      <c r="E55" s="25">
        <f>SUM(E7:E54)</f>
        <v>20316.430563999998</v>
      </c>
      <c r="F55" s="26">
        <f>SUM(F7:F54)</f>
        <v>38.624933580687333</v>
      </c>
      <c r="G55" s="25"/>
      <c r="H55" s="14"/>
      <c r="I55" s="14"/>
    </row>
    <row r="56" spans="1:9" x14ac:dyDescent="0.2">
      <c r="A56" s="21"/>
      <c r="B56" s="21"/>
      <c r="C56" s="21"/>
      <c r="D56" s="21"/>
      <c r="E56" s="22"/>
      <c r="F56" s="23"/>
      <c r="G56" s="22"/>
    </row>
    <row r="57" spans="1:9" x14ac:dyDescent="0.2">
      <c r="A57" s="20" t="s">
        <v>24</v>
      </c>
      <c r="B57" s="21"/>
      <c r="C57" s="21"/>
      <c r="D57" s="21"/>
      <c r="E57" s="22"/>
      <c r="F57" s="23"/>
      <c r="G57" s="22"/>
    </row>
    <row r="58" spans="1:9" x14ac:dyDescent="0.2">
      <c r="A58" s="20" t="s">
        <v>25</v>
      </c>
      <c r="B58" s="21"/>
      <c r="C58" s="21"/>
      <c r="D58" s="21"/>
      <c r="E58" s="22"/>
      <c r="F58" s="23"/>
      <c r="G58" s="22"/>
    </row>
    <row r="59" spans="1:9" x14ac:dyDescent="0.2">
      <c r="A59" s="21" t="s">
        <v>1341</v>
      </c>
      <c r="B59" s="21" t="s">
        <v>1342</v>
      </c>
      <c r="C59" s="21" t="s">
        <v>86</v>
      </c>
      <c r="D59" s="24">
        <v>4500</v>
      </c>
      <c r="E59" s="22">
        <v>4688.7657534</v>
      </c>
      <c r="F59" s="23">
        <v>8.9141281599625497</v>
      </c>
      <c r="G59" s="22">
        <v>6.74</v>
      </c>
    </row>
    <row r="60" spans="1:9" x14ac:dyDescent="0.2">
      <c r="A60" s="21" t="s">
        <v>27</v>
      </c>
      <c r="B60" s="21" t="s">
        <v>26</v>
      </c>
      <c r="C60" s="21" t="s">
        <v>28</v>
      </c>
      <c r="D60" s="24">
        <v>3300</v>
      </c>
      <c r="E60" s="22">
        <v>3385.2026999999998</v>
      </c>
      <c r="F60" s="23">
        <v>6.43583670038739</v>
      </c>
      <c r="G60" s="22">
        <v>8.4404000000000003</v>
      </c>
    </row>
    <row r="61" spans="1:9" x14ac:dyDescent="0.2">
      <c r="A61" s="21" t="s">
        <v>110</v>
      </c>
      <c r="B61" s="21" t="s">
        <v>109</v>
      </c>
      <c r="C61" s="21" t="s">
        <v>30</v>
      </c>
      <c r="D61" s="24">
        <v>2500</v>
      </c>
      <c r="E61" s="22">
        <v>2600.7471575</v>
      </c>
      <c r="F61" s="23">
        <v>4.9444554692889398</v>
      </c>
      <c r="G61" s="22">
        <v>6.64</v>
      </c>
    </row>
    <row r="62" spans="1:9" x14ac:dyDescent="0.2">
      <c r="A62" s="21" t="s">
        <v>1343</v>
      </c>
      <c r="B62" s="21" t="s">
        <v>1344</v>
      </c>
      <c r="C62" s="21" t="s">
        <v>30</v>
      </c>
      <c r="D62" s="24">
        <v>250</v>
      </c>
      <c r="E62" s="22">
        <v>2586.4276369999998</v>
      </c>
      <c r="F62" s="23">
        <v>4.9172316650642003</v>
      </c>
      <c r="G62" s="22">
        <v>7.05</v>
      </c>
    </row>
    <row r="63" spans="1:9" x14ac:dyDescent="0.2">
      <c r="A63" s="21" t="s">
        <v>1345</v>
      </c>
      <c r="B63" s="21" t="s">
        <v>1346</v>
      </c>
      <c r="C63" s="21" t="s">
        <v>65</v>
      </c>
      <c r="D63" s="24">
        <v>250</v>
      </c>
      <c r="E63" s="22">
        <v>2549.4437671000001</v>
      </c>
      <c r="F63" s="23">
        <v>4.8469191407285797</v>
      </c>
      <c r="G63" s="22">
        <v>6.89</v>
      </c>
    </row>
    <row r="64" spans="1:9" x14ac:dyDescent="0.2">
      <c r="A64" s="21" t="s">
        <v>1224</v>
      </c>
      <c r="B64" s="21" t="s">
        <v>1225</v>
      </c>
      <c r="C64" s="21" t="s">
        <v>30</v>
      </c>
      <c r="D64" s="24">
        <v>2500</v>
      </c>
      <c r="E64" s="22">
        <v>2549.2790752999999</v>
      </c>
      <c r="F64" s="23">
        <v>4.8466060340627104</v>
      </c>
      <c r="G64" s="22">
        <v>6.93</v>
      </c>
    </row>
    <row r="65" spans="1:9" x14ac:dyDescent="0.2">
      <c r="A65" s="21" t="s">
        <v>1347</v>
      </c>
      <c r="B65" s="21" t="s">
        <v>1348</v>
      </c>
      <c r="C65" s="21" t="s">
        <v>30</v>
      </c>
      <c r="D65" s="24">
        <v>2500</v>
      </c>
      <c r="E65" s="22">
        <v>2546.0015752999998</v>
      </c>
      <c r="F65" s="23">
        <v>4.8403749582144204</v>
      </c>
      <c r="G65" s="22">
        <v>6.9246999999999996</v>
      </c>
    </row>
    <row r="66" spans="1:9" x14ac:dyDescent="0.2">
      <c r="A66" s="21" t="s">
        <v>71</v>
      </c>
      <c r="B66" s="21" t="s">
        <v>70</v>
      </c>
      <c r="C66" s="21" t="s">
        <v>30</v>
      </c>
      <c r="D66" s="24">
        <v>2500</v>
      </c>
      <c r="E66" s="22">
        <v>2543.3852055000002</v>
      </c>
      <c r="F66" s="23">
        <v>4.8354008014879701</v>
      </c>
      <c r="G66" s="22">
        <v>7.5849000000000002</v>
      </c>
    </row>
    <row r="67" spans="1:9" x14ac:dyDescent="0.2">
      <c r="A67" s="21" t="s">
        <v>32</v>
      </c>
      <c r="B67" s="21" t="s">
        <v>31</v>
      </c>
      <c r="C67" s="21" t="s">
        <v>28</v>
      </c>
      <c r="D67" s="24">
        <v>1784</v>
      </c>
      <c r="E67" s="22">
        <v>1822.0705599999999</v>
      </c>
      <c r="F67" s="23">
        <v>3.4640609794927202</v>
      </c>
      <c r="G67" s="22">
        <v>8.4502000000000006</v>
      </c>
    </row>
    <row r="68" spans="1:9" x14ac:dyDescent="0.2">
      <c r="A68" s="21" t="s">
        <v>98</v>
      </c>
      <c r="B68" s="21" t="s">
        <v>97</v>
      </c>
      <c r="C68" s="21" t="s">
        <v>30</v>
      </c>
      <c r="D68" s="24">
        <v>2500</v>
      </c>
      <c r="E68" s="22">
        <v>1390.8150000000001</v>
      </c>
      <c r="F68" s="23">
        <v>2.6441720079123501</v>
      </c>
      <c r="G68" s="22">
        <v>6.4779</v>
      </c>
    </row>
    <row r="69" spans="1:9" x14ac:dyDescent="0.2">
      <c r="A69" s="21" t="s">
        <v>1231</v>
      </c>
      <c r="B69" s="21" t="s">
        <v>1232</v>
      </c>
      <c r="C69" s="21" t="s">
        <v>29</v>
      </c>
      <c r="D69" s="24">
        <v>1000</v>
      </c>
      <c r="E69" s="22">
        <v>1087.4517945</v>
      </c>
      <c r="F69" s="23">
        <v>2.0674277995067301</v>
      </c>
      <c r="G69" s="22">
        <v>7.6597</v>
      </c>
    </row>
    <row r="70" spans="1:9" x14ac:dyDescent="0.2">
      <c r="A70" s="21" t="s">
        <v>1196</v>
      </c>
      <c r="B70" s="21" t="s">
        <v>1197</v>
      </c>
      <c r="C70" s="21" t="s">
        <v>65</v>
      </c>
      <c r="D70" s="24">
        <v>50</v>
      </c>
      <c r="E70" s="22">
        <v>517.60841640000001</v>
      </c>
      <c r="F70" s="23">
        <v>0.98406019902339104</v>
      </c>
      <c r="G70" s="22">
        <v>6.55</v>
      </c>
    </row>
    <row r="71" spans="1:9" x14ac:dyDescent="0.2">
      <c r="A71" s="21" t="s">
        <v>88</v>
      </c>
      <c r="B71" s="21" t="s">
        <v>87</v>
      </c>
      <c r="C71" s="21" t="s">
        <v>30</v>
      </c>
      <c r="D71" s="24">
        <v>50</v>
      </c>
      <c r="E71" s="22">
        <v>515.70297259999995</v>
      </c>
      <c r="F71" s="23">
        <v>0.98043763156574204</v>
      </c>
      <c r="G71" s="22">
        <v>6.8150000000000004</v>
      </c>
    </row>
    <row r="72" spans="1:9" x14ac:dyDescent="0.2">
      <c r="A72" s="21" t="s">
        <v>1266</v>
      </c>
      <c r="B72" s="21" t="s">
        <v>1267</v>
      </c>
      <c r="C72" s="21" t="s">
        <v>30</v>
      </c>
      <c r="D72" s="24">
        <v>5</v>
      </c>
      <c r="E72" s="22">
        <v>512.38379450000002</v>
      </c>
      <c r="F72" s="23">
        <v>0.97412731867632396</v>
      </c>
      <c r="G72" s="22">
        <v>6.62</v>
      </c>
    </row>
    <row r="73" spans="1:9" x14ac:dyDescent="0.2">
      <c r="A73" s="21" t="s">
        <v>104</v>
      </c>
      <c r="B73" s="21" t="s">
        <v>103</v>
      </c>
      <c r="C73" s="21" t="s">
        <v>30</v>
      </c>
      <c r="D73" s="24">
        <v>500</v>
      </c>
      <c r="E73" s="22">
        <v>511.40758899999997</v>
      </c>
      <c r="F73" s="23">
        <v>0.97227138869493202</v>
      </c>
      <c r="G73" s="22">
        <v>7.22</v>
      </c>
    </row>
    <row r="74" spans="1:9" x14ac:dyDescent="0.2">
      <c r="A74" s="20" t="s">
        <v>33</v>
      </c>
      <c r="B74" s="20"/>
      <c r="C74" s="20"/>
      <c r="D74" s="20"/>
      <c r="E74" s="25">
        <f>SUM(E58:E73)</f>
        <v>29806.692998099996</v>
      </c>
      <c r="F74" s="26">
        <f>SUM(F58:F73)</f>
        <v>56.667510254068958</v>
      </c>
      <c r="G74" s="25"/>
      <c r="H74" s="14"/>
      <c r="I74" s="14"/>
    </row>
    <row r="75" spans="1:9" x14ac:dyDescent="0.2">
      <c r="A75" s="21"/>
      <c r="B75" s="21"/>
      <c r="C75" s="21"/>
      <c r="D75" s="21"/>
      <c r="E75" s="22"/>
      <c r="F75" s="23"/>
      <c r="G75" s="22"/>
    </row>
    <row r="76" spans="1:9" x14ac:dyDescent="0.2">
      <c r="A76" s="20" t="s">
        <v>39</v>
      </c>
      <c r="B76" s="21"/>
      <c r="C76" s="21"/>
      <c r="D76" s="21"/>
      <c r="E76" s="22"/>
      <c r="F76" s="23"/>
      <c r="G76" s="22"/>
    </row>
    <row r="77" spans="1:9" x14ac:dyDescent="0.2">
      <c r="A77" s="21" t="s">
        <v>90</v>
      </c>
      <c r="B77" s="21" t="s">
        <v>89</v>
      </c>
      <c r="C77" s="21" t="s">
        <v>40</v>
      </c>
      <c r="D77" s="24">
        <v>454700</v>
      </c>
      <c r="E77" s="22">
        <v>468.83222760000001</v>
      </c>
      <c r="F77" s="23">
        <v>0.89132850352283399</v>
      </c>
      <c r="G77" s="22">
        <v>7.0420545628125097</v>
      </c>
    </row>
    <row r="78" spans="1:9" x14ac:dyDescent="0.2">
      <c r="A78" s="21" t="s">
        <v>81</v>
      </c>
      <c r="B78" s="21" t="s">
        <v>80</v>
      </c>
      <c r="C78" s="21" t="s">
        <v>40</v>
      </c>
      <c r="D78" s="24">
        <v>41600</v>
      </c>
      <c r="E78" s="22">
        <v>42.353671800000001</v>
      </c>
      <c r="F78" s="23">
        <v>8.0521416152303807E-2</v>
      </c>
      <c r="G78" s="22">
        <v>7.2308276831124996</v>
      </c>
    </row>
    <row r="79" spans="1:9" x14ac:dyDescent="0.2">
      <c r="A79" s="20" t="s">
        <v>33</v>
      </c>
      <c r="B79" s="20"/>
      <c r="C79" s="20"/>
      <c r="D79" s="20"/>
      <c r="E79" s="25">
        <f>SUM(E77:E78)</f>
        <v>511.18589940000004</v>
      </c>
      <c r="F79" s="26">
        <f>SUM(F77:F78)</f>
        <v>0.97184991967513779</v>
      </c>
      <c r="G79" s="25"/>
      <c r="H79" s="14"/>
      <c r="I79" s="14"/>
    </row>
    <row r="80" spans="1:9" x14ac:dyDescent="0.2">
      <c r="A80" s="21"/>
      <c r="B80" s="21"/>
      <c r="C80" s="21"/>
      <c r="D80" s="21"/>
      <c r="E80" s="22"/>
      <c r="F80" s="23"/>
      <c r="G80" s="22"/>
    </row>
    <row r="81" spans="1:9" x14ac:dyDescent="0.2">
      <c r="A81" s="20" t="s">
        <v>42</v>
      </c>
      <c r="B81" s="20"/>
      <c r="C81" s="20"/>
      <c r="D81" s="20"/>
      <c r="E81" s="25">
        <f>E55+E74+E79</f>
        <v>50634.309461499994</v>
      </c>
      <c r="F81" s="26">
        <f>F55+F74+F79</f>
        <v>96.264293754431421</v>
      </c>
      <c r="G81" s="25"/>
      <c r="H81" s="14"/>
      <c r="I81" s="14"/>
    </row>
    <row r="82" spans="1:9" x14ac:dyDescent="0.2">
      <c r="A82" s="20"/>
      <c r="B82" s="20"/>
      <c r="C82" s="20"/>
      <c r="D82" s="20"/>
      <c r="E82" s="25"/>
      <c r="F82" s="26"/>
      <c r="G82" s="25"/>
      <c r="H82" s="14"/>
      <c r="I82" s="14"/>
    </row>
    <row r="83" spans="1:9" x14ac:dyDescent="0.2">
      <c r="A83" s="20" t="s">
        <v>44</v>
      </c>
      <c r="B83" s="20"/>
      <c r="C83" s="20"/>
      <c r="D83" s="20"/>
      <c r="E83" s="25">
        <f>E85-(E55+E74+E79)</f>
        <v>1964.95396910001</v>
      </c>
      <c r="F83" s="26">
        <f>F85-(F55+F74+F79)</f>
        <v>3.7357062455685792</v>
      </c>
      <c r="G83" s="25"/>
      <c r="H83" s="14"/>
      <c r="I83" s="14"/>
    </row>
    <row r="84" spans="1:9" x14ac:dyDescent="0.2">
      <c r="A84" s="20"/>
      <c r="B84" s="20"/>
      <c r="C84" s="20"/>
      <c r="D84" s="20"/>
      <c r="E84" s="25"/>
      <c r="F84" s="26"/>
      <c r="G84" s="25"/>
      <c r="H84" s="14"/>
      <c r="I84" s="14"/>
    </row>
    <row r="85" spans="1:9" x14ac:dyDescent="0.2">
      <c r="A85" s="27" t="s">
        <v>43</v>
      </c>
      <c r="B85" s="27"/>
      <c r="C85" s="27"/>
      <c r="D85" s="27"/>
      <c r="E85" s="28">
        <v>52599.263430600004</v>
      </c>
      <c r="F85" s="29">
        <v>100</v>
      </c>
      <c r="G85" s="28"/>
      <c r="H85" s="14"/>
      <c r="I85" s="14"/>
    </row>
    <row r="87" spans="1:9" x14ac:dyDescent="0.2">
      <c r="A87" s="14" t="s">
        <v>45</v>
      </c>
    </row>
    <row r="89" spans="1:9" x14ac:dyDescent="0.2">
      <c r="A89" s="14" t="s">
        <v>46</v>
      </c>
    </row>
    <row r="90" spans="1:9" x14ac:dyDescent="0.2">
      <c r="A90" s="14" t="s">
        <v>47</v>
      </c>
    </row>
    <row r="91" spans="1:9" x14ac:dyDescent="0.2">
      <c r="A91" s="14" t="s">
        <v>48</v>
      </c>
      <c r="B91" s="14"/>
      <c r="C91" s="30" t="s">
        <v>50</v>
      </c>
      <c r="D91" s="14" t="s">
        <v>49</v>
      </c>
    </row>
    <row r="92" spans="1:9" x14ac:dyDescent="0.2">
      <c r="A92" s="7" t="s">
        <v>51</v>
      </c>
      <c r="C92" s="31">
        <v>212.3475</v>
      </c>
      <c r="D92" s="31">
        <v>220.25540000000001</v>
      </c>
    </row>
    <row r="93" spans="1:9" x14ac:dyDescent="0.2">
      <c r="A93" s="7" t="s">
        <v>52</v>
      </c>
      <c r="C93" s="31">
        <v>17.4649</v>
      </c>
      <c r="D93" s="31">
        <v>18.115300000000001</v>
      </c>
    </row>
    <row r="94" spans="1:9" x14ac:dyDescent="0.2">
      <c r="A94" s="7" t="s">
        <v>53</v>
      </c>
      <c r="C94" s="31">
        <v>231.73390000000001</v>
      </c>
      <c r="D94" s="31">
        <v>241.27789999999999</v>
      </c>
    </row>
    <row r="95" spans="1:9" x14ac:dyDescent="0.2">
      <c r="A95" s="7" t="s">
        <v>54</v>
      </c>
      <c r="C95" s="31">
        <v>19.2072</v>
      </c>
      <c r="D95" s="31">
        <v>19.994499999999999</v>
      </c>
    </row>
    <row r="97" spans="1:9" x14ac:dyDescent="0.2">
      <c r="A97" s="7" t="s">
        <v>59</v>
      </c>
    </row>
    <row r="99" spans="1:9" x14ac:dyDescent="0.2">
      <c r="A99" s="14" t="s">
        <v>55</v>
      </c>
      <c r="D99" s="30" t="s">
        <v>62</v>
      </c>
    </row>
    <row r="101" spans="1:9" x14ac:dyDescent="0.2">
      <c r="A101" s="14" t="s">
        <v>1075</v>
      </c>
      <c r="D101" s="34">
        <v>2.9514750448540625</v>
      </c>
      <c r="E101" s="10" t="s">
        <v>60</v>
      </c>
    </row>
    <row r="103" spans="1:9" x14ac:dyDescent="0.2">
      <c r="A103" s="14" t="s">
        <v>61</v>
      </c>
      <c r="D103" s="30" t="s">
        <v>62</v>
      </c>
    </row>
    <row r="105" spans="1:9" x14ac:dyDescent="0.2">
      <c r="A105" s="62" t="s">
        <v>1076</v>
      </c>
      <c r="B105" s="63"/>
      <c r="C105" s="63"/>
      <c r="D105" s="63"/>
      <c r="E105" s="11"/>
      <c r="G105" s="11"/>
      <c r="H105" s="63"/>
      <c r="I105" s="63"/>
    </row>
    <row r="106" spans="1:9" x14ac:dyDescent="0.2">
      <c r="A106" s="62"/>
      <c r="B106" s="63"/>
      <c r="C106" s="63"/>
      <c r="D106" s="63"/>
      <c r="E106" s="11"/>
      <c r="G106" s="11"/>
      <c r="H106" s="63"/>
      <c r="I106" s="63"/>
    </row>
    <row r="107" spans="1:9" x14ac:dyDescent="0.2">
      <c r="A107" s="62" t="s">
        <v>952</v>
      </c>
      <c r="B107" s="63"/>
      <c r="C107" s="63"/>
      <c r="D107" s="63"/>
      <c r="E107" s="11"/>
      <c r="G107" s="11"/>
      <c r="H107" s="63"/>
      <c r="I107" s="63"/>
    </row>
    <row r="108" spans="1:9" x14ac:dyDescent="0.2">
      <c r="A108" s="64"/>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2" t="s">
        <v>1349</v>
      </c>
      <c r="B123" s="63"/>
      <c r="C123" s="63"/>
      <c r="D123" s="63"/>
      <c r="E123" s="11"/>
      <c r="G123" s="11"/>
      <c r="H123" s="63"/>
      <c r="I123" s="63"/>
    </row>
    <row r="124" spans="1:9" x14ac:dyDescent="0.2">
      <c r="A124" s="63"/>
      <c r="B124" s="63"/>
      <c r="C124" s="63"/>
      <c r="D124" s="63"/>
      <c r="E124" s="11"/>
      <c r="G124" s="11"/>
      <c r="H124" s="63"/>
      <c r="I124" s="63"/>
    </row>
    <row r="125" spans="1:9" x14ac:dyDescent="0.2">
      <c r="A125" s="62" t="s">
        <v>953</v>
      </c>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t="s">
        <v>951</v>
      </c>
      <c r="B140" s="63"/>
      <c r="C140" s="63"/>
      <c r="D140" s="63"/>
      <c r="E140" s="11"/>
      <c r="G140" s="11"/>
      <c r="H140" s="63"/>
      <c r="I140" s="63"/>
    </row>
    <row r="141" spans="1:9" x14ac:dyDescent="0.2">
      <c r="A141" s="64"/>
      <c r="B141" s="63"/>
      <c r="C141" s="63"/>
      <c r="D141" s="63"/>
      <c r="E141" s="11"/>
      <c r="G141" s="11"/>
      <c r="H141" s="63"/>
      <c r="I141" s="63"/>
    </row>
    <row r="142" spans="1:9" x14ac:dyDescent="0.2">
      <c r="A142" s="63"/>
      <c r="B142" s="63"/>
      <c r="C142" s="63"/>
      <c r="D142" s="63"/>
      <c r="E142" s="11"/>
      <c r="G142" s="11"/>
      <c r="H142" s="63"/>
      <c r="I142" s="63"/>
    </row>
    <row r="143" spans="1:9" x14ac:dyDescent="0.2">
      <c r="A143" s="64"/>
      <c r="B143" s="63"/>
      <c r="C143" s="63"/>
      <c r="D143" s="63"/>
      <c r="E143" s="11"/>
      <c r="G143" s="11"/>
      <c r="H143" s="63"/>
      <c r="I143" s="63"/>
    </row>
    <row r="144" spans="1:9" x14ac:dyDescent="0.2">
      <c r="A144" s="64"/>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sheetData>
  <mergeCells count="1">
    <mergeCell ref="A1:G1"/>
  </mergeCells>
  <conditionalFormatting sqref="F2:F3">
    <cfRule type="cellIs" dxfId="86" priority="2" stopIfTrue="1" operator="between">
      <formula>0.009</formula>
      <formula>-0.009</formula>
    </cfRule>
  </conditionalFormatting>
  <conditionalFormatting sqref="F5:F65536">
    <cfRule type="cellIs" dxfId="85" priority="1" stopIfTrue="1" operator="between">
      <formula>0.009</formula>
      <formula>-0.009</formula>
    </cfRule>
  </conditionalFormatting>
  <hyperlinks>
    <hyperlink ref="A106"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0"/>
  <sheetViews>
    <sheetView topLeftCell="A62" workbookViewId="0">
      <selection sqref="A1:G1"/>
    </sheetView>
  </sheetViews>
  <sheetFormatPr defaultColWidth="9.140625" defaultRowHeight="11.25" x14ac:dyDescent="0.2"/>
  <cols>
    <col min="1" max="1" width="38.7109375" style="7" bestFit="1" customWidth="1"/>
    <col min="2" max="2" width="52.5703125" style="7" bestFit="1" customWidth="1"/>
    <col min="3" max="3" width="25.570312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98" t="s">
        <v>1350</v>
      </c>
      <c r="B1" s="99"/>
      <c r="C1" s="99"/>
      <c r="D1" s="99"/>
      <c r="E1" s="99"/>
      <c r="F1" s="99"/>
      <c r="G1" s="99"/>
    </row>
    <row r="2" spans="1:7" s="1" customFormat="1" ht="12" x14ac:dyDescent="0.2">
      <c r="A2" s="35"/>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4</v>
      </c>
      <c r="D4" s="13" t="s">
        <v>1</v>
      </c>
      <c r="E4" s="52" t="s">
        <v>6</v>
      </c>
      <c r="F4" s="12" t="s">
        <v>3</v>
      </c>
      <c r="G4" s="12" t="s">
        <v>5</v>
      </c>
    </row>
    <row r="5" spans="1:7" x14ac:dyDescent="0.2">
      <c r="A5" s="16" t="s">
        <v>113</v>
      </c>
      <c r="B5" s="17"/>
      <c r="C5" s="17"/>
      <c r="D5" s="17"/>
      <c r="E5" s="18"/>
      <c r="F5" s="19"/>
      <c r="G5" s="18"/>
    </row>
    <row r="6" spans="1:7" x14ac:dyDescent="0.2">
      <c r="A6" s="20" t="s">
        <v>25</v>
      </c>
      <c r="B6" s="21"/>
      <c r="C6" s="21"/>
      <c r="D6" s="21"/>
      <c r="E6" s="22"/>
      <c r="F6" s="23"/>
      <c r="G6" s="22"/>
    </row>
    <row r="7" spans="1:7" x14ac:dyDescent="0.2">
      <c r="A7" s="21" t="s">
        <v>115</v>
      </c>
      <c r="B7" s="21" t="s">
        <v>114</v>
      </c>
      <c r="C7" s="21" t="s">
        <v>116</v>
      </c>
      <c r="D7" s="24">
        <v>28000</v>
      </c>
      <c r="E7" s="22">
        <v>560.41999999999996</v>
      </c>
      <c r="F7" s="23">
        <v>2.7270556085517601</v>
      </c>
      <c r="G7" s="22"/>
    </row>
    <row r="8" spans="1:7" x14ac:dyDescent="0.2">
      <c r="A8" s="21" t="s">
        <v>118</v>
      </c>
      <c r="B8" s="21" t="s">
        <v>117</v>
      </c>
      <c r="C8" s="21" t="s">
        <v>116</v>
      </c>
      <c r="D8" s="24">
        <v>27000</v>
      </c>
      <c r="E8" s="22">
        <v>390.36599999999999</v>
      </c>
      <c r="F8" s="23">
        <v>1.89955709947525</v>
      </c>
      <c r="G8" s="22"/>
    </row>
    <row r="9" spans="1:7" x14ac:dyDescent="0.2">
      <c r="A9" s="21" t="s">
        <v>123</v>
      </c>
      <c r="B9" s="21" t="s">
        <v>122</v>
      </c>
      <c r="C9" s="21" t="s">
        <v>124</v>
      </c>
      <c r="D9" s="24">
        <v>11300</v>
      </c>
      <c r="E9" s="22">
        <v>227.0848</v>
      </c>
      <c r="F9" s="23">
        <v>1.10501566228339</v>
      </c>
      <c r="G9" s="22"/>
    </row>
    <row r="10" spans="1:7" x14ac:dyDescent="0.2">
      <c r="A10" s="21" t="s">
        <v>126</v>
      </c>
      <c r="B10" s="21" t="s">
        <v>125</v>
      </c>
      <c r="C10" s="21" t="s">
        <v>127</v>
      </c>
      <c r="D10" s="24">
        <v>14000</v>
      </c>
      <c r="E10" s="22">
        <v>224.25200000000001</v>
      </c>
      <c r="F10" s="23">
        <v>1.09123099519816</v>
      </c>
      <c r="G10" s="22"/>
    </row>
    <row r="11" spans="1:7" x14ac:dyDescent="0.2">
      <c r="A11" s="21" t="s">
        <v>120</v>
      </c>
      <c r="B11" s="21" t="s">
        <v>119</v>
      </c>
      <c r="C11" s="21" t="s">
        <v>121</v>
      </c>
      <c r="D11" s="24">
        <v>6000</v>
      </c>
      <c r="E11" s="22">
        <v>220.18799999999999</v>
      </c>
      <c r="F11" s="23">
        <v>1.07145519491773</v>
      </c>
      <c r="G11" s="22"/>
    </row>
    <row r="12" spans="1:7" x14ac:dyDescent="0.2">
      <c r="A12" s="21" t="s">
        <v>132</v>
      </c>
      <c r="B12" s="21" t="s">
        <v>131</v>
      </c>
      <c r="C12" s="21" t="s">
        <v>116</v>
      </c>
      <c r="D12" s="24">
        <v>17000</v>
      </c>
      <c r="E12" s="22">
        <v>203.864</v>
      </c>
      <c r="F12" s="23">
        <v>0.99202109950001205</v>
      </c>
      <c r="G12" s="22"/>
    </row>
    <row r="13" spans="1:7" x14ac:dyDescent="0.2">
      <c r="A13" s="21" t="s">
        <v>134</v>
      </c>
      <c r="B13" s="21" t="s">
        <v>133</v>
      </c>
      <c r="C13" s="21" t="s">
        <v>127</v>
      </c>
      <c r="D13" s="24">
        <v>10000</v>
      </c>
      <c r="E13" s="22">
        <v>172.86</v>
      </c>
      <c r="F13" s="23">
        <v>0.84115276488037205</v>
      </c>
      <c r="G13" s="22"/>
    </row>
    <row r="14" spans="1:7" x14ac:dyDescent="0.2">
      <c r="A14" s="21" t="s">
        <v>129</v>
      </c>
      <c r="B14" s="21" t="s">
        <v>128</v>
      </c>
      <c r="C14" s="21" t="s">
        <v>130</v>
      </c>
      <c r="D14" s="24">
        <v>11000</v>
      </c>
      <c r="E14" s="22">
        <v>165.066</v>
      </c>
      <c r="F14" s="23">
        <v>0.80322643924414805</v>
      </c>
      <c r="G14" s="22"/>
    </row>
    <row r="15" spans="1:7" x14ac:dyDescent="0.2">
      <c r="A15" s="21" t="s">
        <v>136</v>
      </c>
      <c r="B15" s="21" t="s">
        <v>135</v>
      </c>
      <c r="C15" s="21" t="s">
        <v>137</v>
      </c>
      <c r="D15" s="24">
        <v>48000</v>
      </c>
      <c r="E15" s="22">
        <v>126.792</v>
      </c>
      <c r="F15" s="23">
        <v>0.61698161150475594</v>
      </c>
      <c r="G15" s="22"/>
    </row>
    <row r="16" spans="1:7" x14ac:dyDescent="0.2">
      <c r="A16" s="21" t="s">
        <v>165</v>
      </c>
      <c r="B16" s="21" t="s">
        <v>164</v>
      </c>
      <c r="C16" s="21" t="s">
        <v>166</v>
      </c>
      <c r="D16" s="24">
        <v>1000</v>
      </c>
      <c r="E16" s="22">
        <v>124</v>
      </c>
      <c r="F16" s="23">
        <v>0.60339548099714302</v>
      </c>
      <c r="G16" s="22"/>
    </row>
    <row r="17" spans="1:7" x14ac:dyDescent="0.2">
      <c r="A17" s="21" t="s">
        <v>139</v>
      </c>
      <c r="B17" s="21" t="s">
        <v>138</v>
      </c>
      <c r="C17" s="21" t="s">
        <v>140</v>
      </c>
      <c r="D17" s="24">
        <v>37000</v>
      </c>
      <c r="E17" s="22">
        <v>123.913</v>
      </c>
      <c r="F17" s="23">
        <v>0.60297213094192703</v>
      </c>
      <c r="G17" s="22"/>
    </row>
    <row r="18" spans="1:7" x14ac:dyDescent="0.2">
      <c r="A18" s="21" t="s">
        <v>156</v>
      </c>
      <c r="B18" s="21" t="s">
        <v>155</v>
      </c>
      <c r="C18" s="21" t="s">
        <v>157</v>
      </c>
      <c r="D18" s="24">
        <v>15000</v>
      </c>
      <c r="E18" s="22">
        <v>122.145</v>
      </c>
      <c r="F18" s="23">
        <v>0.59436887924512904</v>
      </c>
      <c r="G18" s="22"/>
    </row>
    <row r="19" spans="1:7" x14ac:dyDescent="0.2">
      <c r="A19" s="21" t="s">
        <v>145</v>
      </c>
      <c r="B19" s="21" t="s">
        <v>144</v>
      </c>
      <c r="C19" s="21" t="s">
        <v>146</v>
      </c>
      <c r="D19" s="24">
        <v>8200</v>
      </c>
      <c r="E19" s="22">
        <v>117.10420000000001</v>
      </c>
      <c r="F19" s="23">
        <v>0.56983987972407701</v>
      </c>
      <c r="G19" s="22"/>
    </row>
    <row r="20" spans="1:7" x14ac:dyDescent="0.2">
      <c r="A20" s="21" t="s">
        <v>142</v>
      </c>
      <c r="B20" s="21" t="s">
        <v>141</v>
      </c>
      <c r="C20" s="21" t="s">
        <v>143</v>
      </c>
      <c r="D20" s="24">
        <v>900</v>
      </c>
      <c r="E20" s="22">
        <v>108.837</v>
      </c>
      <c r="F20" s="23">
        <v>0.529610919074887</v>
      </c>
      <c r="G20" s="22"/>
    </row>
    <row r="21" spans="1:7" x14ac:dyDescent="0.2">
      <c r="A21" s="21" t="s">
        <v>150</v>
      </c>
      <c r="B21" s="21" t="s">
        <v>149</v>
      </c>
      <c r="C21" s="21" t="s">
        <v>151</v>
      </c>
      <c r="D21" s="24">
        <v>1500</v>
      </c>
      <c r="E21" s="22">
        <v>108.63</v>
      </c>
      <c r="F21" s="23">
        <v>0.52860363790902898</v>
      </c>
      <c r="G21" s="22"/>
    </row>
    <row r="22" spans="1:7" x14ac:dyDescent="0.2">
      <c r="A22" s="21" t="s">
        <v>162</v>
      </c>
      <c r="B22" s="21" t="s">
        <v>161</v>
      </c>
      <c r="C22" s="21" t="s">
        <v>163</v>
      </c>
      <c r="D22" s="24">
        <v>55000</v>
      </c>
      <c r="E22" s="22">
        <v>104.962</v>
      </c>
      <c r="F22" s="23">
        <v>0.51075481029372705</v>
      </c>
      <c r="G22" s="22"/>
    </row>
    <row r="23" spans="1:7" x14ac:dyDescent="0.2">
      <c r="A23" s="21" t="s">
        <v>168</v>
      </c>
      <c r="B23" s="21" t="s">
        <v>167</v>
      </c>
      <c r="C23" s="21" t="s">
        <v>166</v>
      </c>
      <c r="D23" s="24">
        <v>15000</v>
      </c>
      <c r="E23" s="22">
        <v>103.2</v>
      </c>
      <c r="F23" s="23">
        <v>0.50218075515246097</v>
      </c>
      <c r="G23" s="22"/>
    </row>
    <row r="24" spans="1:7" x14ac:dyDescent="0.2">
      <c r="A24" s="21" t="s">
        <v>148</v>
      </c>
      <c r="B24" s="21" t="s">
        <v>147</v>
      </c>
      <c r="C24" s="21" t="s">
        <v>116</v>
      </c>
      <c r="D24" s="24">
        <v>11300</v>
      </c>
      <c r="E24" s="22">
        <v>92.699550000000002</v>
      </c>
      <c r="F24" s="23">
        <v>0.451084593229586</v>
      </c>
      <c r="G24" s="22"/>
    </row>
    <row r="25" spans="1:7" x14ac:dyDescent="0.2">
      <c r="A25" s="21" t="s">
        <v>153</v>
      </c>
      <c r="B25" s="21" t="s">
        <v>152</v>
      </c>
      <c r="C25" s="21" t="s">
        <v>154</v>
      </c>
      <c r="D25" s="24">
        <v>5500</v>
      </c>
      <c r="E25" s="22">
        <v>92.163499999999999</v>
      </c>
      <c r="F25" s="23">
        <v>0.44847612429742101</v>
      </c>
      <c r="G25" s="22"/>
    </row>
    <row r="26" spans="1:7" x14ac:dyDescent="0.2">
      <c r="A26" s="21" t="s">
        <v>159</v>
      </c>
      <c r="B26" s="21" t="s">
        <v>158</v>
      </c>
      <c r="C26" s="21" t="s">
        <v>160</v>
      </c>
      <c r="D26" s="24">
        <v>5000</v>
      </c>
      <c r="E26" s="22">
        <v>91.194999999999993</v>
      </c>
      <c r="F26" s="23">
        <v>0.44376331362527799</v>
      </c>
      <c r="G26" s="22"/>
    </row>
    <row r="27" spans="1:7" x14ac:dyDescent="0.2">
      <c r="A27" s="21" t="s">
        <v>170</v>
      </c>
      <c r="B27" s="21" t="s">
        <v>169</v>
      </c>
      <c r="C27" s="21" t="s">
        <v>154</v>
      </c>
      <c r="D27" s="24">
        <v>4977</v>
      </c>
      <c r="E27" s="22">
        <v>83.802726000000007</v>
      </c>
      <c r="F27" s="23">
        <v>0.40779182390033702</v>
      </c>
      <c r="G27" s="22"/>
    </row>
    <row r="28" spans="1:7" x14ac:dyDescent="0.2">
      <c r="A28" s="21" t="s">
        <v>184</v>
      </c>
      <c r="B28" s="21" t="s">
        <v>183</v>
      </c>
      <c r="C28" s="21" t="s">
        <v>185</v>
      </c>
      <c r="D28" s="24">
        <v>3400</v>
      </c>
      <c r="E28" s="22">
        <v>78.016400000000004</v>
      </c>
      <c r="F28" s="23">
        <v>0.379635025836012</v>
      </c>
      <c r="G28" s="22"/>
    </row>
    <row r="29" spans="1:7" x14ac:dyDescent="0.2">
      <c r="A29" s="21" t="s">
        <v>195</v>
      </c>
      <c r="B29" s="21" t="s">
        <v>194</v>
      </c>
      <c r="C29" s="21" t="s">
        <v>196</v>
      </c>
      <c r="D29" s="24">
        <v>7000</v>
      </c>
      <c r="E29" s="22">
        <v>77.658000000000001</v>
      </c>
      <c r="F29" s="23">
        <v>0.37789101825222698</v>
      </c>
      <c r="G29" s="22"/>
    </row>
    <row r="30" spans="1:7" x14ac:dyDescent="0.2">
      <c r="A30" s="21" t="s">
        <v>178</v>
      </c>
      <c r="B30" s="21" t="s">
        <v>177</v>
      </c>
      <c r="C30" s="21" t="s">
        <v>179</v>
      </c>
      <c r="D30" s="24">
        <v>10200</v>
      </c>
      <c r="E30" s="22">
        <v>71.583600000000004</v>
      </c>
      <c r="F30" s="23">
        <v>0.348332425431509</v>
      </c>
      <c r="G30" s="22"/>
    </row>
    <row r="31" spans="1:7" x14ac:dyDescent="0.2">
      <c r="A31" s="21" t="s">
        <v>172</v>
      </c>
      <c r="B31" s="21" t="s">
        <v>171</v>
      </c>
      <c r="C31" s="21" t="s">
        <v>173</v>
      </c>
      <c r="D31" s="24">
        <v>20000</v>
      </c>
      <c r="E31" s="22">
        <v>71.03</v>
      </c>
      <c r="F31" s="23">
        <v>0.345638556574412</v>
      </c>
      <c r="G31" s="22"/>
    </row>
    <row r="32" spans="1:7" x14ac:dyDescent="0.2">
      <c r="A32" s="21" t="s">
        <v>198</v>
      </c>
      <c r="B32" s="21" t="s">
        <v>197</v>
      </c>
      <c r="C32" s="21" t="s">
        <v>179</v>
      </c>
      <c r="D32" s="24">
        <v>50000</v>
      </c>
      <c r="E32" s="22">
        <v>70.055000000000007</v>
      </c>
      <c r="F32" s="23">
        <v>0.34089411630044197</v>
      </c>
      <c r="G32" s="22"/>
    </row>
    <row r="33" spans="1:7" x14ac:dyDescent="0.2">
      <c r="A33" s="21" t="s">
        <v>218</v>
      </c>
      <c r="B33" s="21" t="s">
        <v>217</v>
      </c>
      <c r="C33" s="21" t="s">
        <v>193</v>
      </c>
      <c r="D33" s="24">
        <v>494</v>
      </c>
      <c r="E33" s="22">
        <v>66.156480000000002</v>
      </c>
      <c r="F33" s="23">
        <v>0.32192355702159597</v>
      </c>
      <c r="G33" s="22"/>
    </row>
    <row r="34" spans="1:7" x14ac:dyDescent="0.2">
      <c r="A34" s="21" t="s">
        <v>216</v>
      </c>
      <c r="B34" s="21" t="s">
        <v>215</v>
      </c>
      <c r="C34" s="21" t="s">
        <v>193</v>
      </c>
      <c r="D34" s="24">
        <v>6800</v>
      </c>
      <c r="E34" s="22">
        <v>65.599599999999995</v>
      </c>
      <c r="F34" s="23">
        <v>0.319213727380808</v>
      </c>
      <c r="G34" s="22"/>
    </row>
    <row r="35" spans="1:7" x14ac:dyDescent="0.2">
      <c r="A35" s="21" t="s">
        <v>181</v>
      </c>
      <c r="B35" s="21" t="s">
        <v>180</v>
      </c>
      <c r="C35" s="21" t="s">
        <v>182</v>
      </c>
      <c r="D35" s="24">
        <v>15000</v>
      </c>
      <c r="E35" s="22">
        <v>63.225000000000001</v>
      </c>
      <c r="F35" s="23">
        <v>0.30765870391971301</v>
      </c>
      <c r="G35" s="22"/>
    </row>
    <row r="36" spans="1:7" x14ac:dyDescent="0.2">
      <c r="A36" s="21" t="s">
        <v>190</v>
      </c>
      <c r="B36" s="21" t="s">
        <v>189</v>
      </c>
      <c r="C36" s="21" t="s">
        <v>179</v>
      </c>
      <c r="D36" s="24">
        <v>19000</v>
      </c>
      <c r="E36" s="22">
        <v>62.472000000000001</v>
      </c>
      <c r="F36" s="23">
        <v>0.30399453620043099</v>
      </c>
      <c r="G36" s="22"/>
    </row>
    <row r="37" spans="1:7" x14ac:dyDescent="0.2">
      <c r="A37" s="21" t="s">
        <v>192</v>
      </c>
      <c r="B37" s="21" t="s">
        <v>191</v>
      </c>
      <c r="C37" s="21" t="s">
        <v>193</v>
      </c>
      <c r="D37" s="24">
        <v>2000</v>
      </c>
      <c r="E37" s="22">
        <v>62.18</v>
      </c>
      <c r="F37" s="23">
        <v>0.302573637164535</v>
      </c>
      <c r="G37" s="22"/>
    </row>
    <row r="38" spans="1:7" x14ac:dyDescent="0.2">
      <c r="A38" s="21" t="s">
        <v>175</v>
      </c>
      <c r="B38" s="21" t="s">
        <v>174</v>
      </c>
      <c r="C38" s="21" t="s">
        <v>176</v>
      </c>
      <c r="D38" s="24">
        <v>1000</v>
      </c>
      <c r="E38" s="22">
        <v>59.765000000000001</v>
      </c>
      <c r="F38" s="23">
        <v>0.29082202356285702</v>
      </c>
      <c r="G38" s="22"/>
    </row>
    <row r="39" spans="1:7" x14ac:dyDescent="0.2">
      <c r="A39" s="21" t="s">
        <v>187</v>
      </c>
      <c r="B39" s="21" t="s">
        <v>186</v>
      </c>
      <c r="C39" s="21" t="s">
        <v>188</v>
      </c>
      <c r="D39" s="24">
        <v>3500</v>
      </c>
      <c r="E39" s="22">
        <v>58.009</v>
      </c>
      <c r="F39" s="23">
        <v>0.28227716497712302</v>
      </c>
      <c r="G39" s="22"/>
    </row>
    <row r="40" spans="1:7" x14ac:dyDescent="0.2">
      <c r="A40" s="21" t="s">
        <v>200</v>
      </c>
      <c r="B40" s="21" t="s">
        <v>199</v>
      </c>
      <c r="C40" s="21" t="s">
        <v>151</v>
      </c>
      <c r="D40" s="24">
        <v>3300</v>
      </c>
      <c r="E40" s="22">
        <v>56.304600000000001</v>
      </c>
      <c r="F40" s="23">
        <v>0.27398339676896499</v>
      </c>
      <c r="G40" s="22"/>
    </row>
    <row r="41" spans="1:7" x14ac:dyDescent="0.2">
      <c r="A41" s="21" t="s">
        <v>202</v>
      </c>
      <c r="B41" s="21" t="s">
        <v>201</v>
      </c>
      <c r="C41" s="21" t="s">
        <v>203</v>
      </c>
      <c r="D41" s="24">
        <v>7600</v>
      </c>
      <c r="E41" s="22">
        <v>54.898600000000002</v>
      </c>
      <c r="F41" s="23">
        <v>0.26714167058927202</v>
      </c>
      <c r="G41" s="22"/>
    </row>
    <row r="42" spans="1:7" x14ac:dyDescent="0.2">
      <c r="A42" s="21" t="s">
        <v>207</v>
      </c>
      <c r="B42" s="21" t="s">
        <v>206</v>
      </c>
      <c r="C42" s="21" t="s">
        <v>124</v>
      </c>
      <c r="D42" s="24">
        <v>13000</v>
      </c>
      <c r="E42" s="22">
        <v>54.743000000000002</v>
      </c>
      <c r="F42" s="23">
        <v>0.26638450658247198</v>
      </c>
      <c r="G42" s="22"/>
    </row>
    <row r="43" spans="1:7" x14ac:dyDescent="0.2">
      <c r="A43" s="21" t="s">
        <v>205</v>
      </c>
      <c r="B43" s="21" t="s">
        <v>204</v>
      </c>
      <c r="C43" s="21" t="s">
        <v>173</v>
      </c>
      <c r="D43" s="24">
        <v>800</v>
      </c>
      <c r="E43" s="22">
        <v>54.155999999999999</v>
      </c>
      <c r="F43" s="23">
        <v>0.263528110232913</v>
      </c>
      <c r="G43" s="22"/>
    </row>
    <row r="44" spans="1:7" x14ac:dyDescent="0.2">
      <c r="A44" s="21" t="s">
        <v>213</v>
      </c>
      <c r="B44" s="21" t="s">
        <v>212</v>
      </c>
      <c r="C44" s="21" t="s">
        <v>214</v>
      </c>
      <c r="D44" s="24">
        <v>32000</v>
      </c>
      <c r="E44" s="22">
        <v>51.123199999999997</v>
      </c>
      <c r="F44" s="23">
        <v>0.248770224629945</v>
      </c>
      <c r="G44" s="22"/>
    </row>
    <row r="45" spans="1:7" x14ac:dyDescent="0.2">
      <c r="A45" s="21" t="s">
        <v>229</v>
      </c>
      <c r="B45" s="21" t="s">
        <v>228</v>
      </c>
      <c r="C45" s="21" t="s">
        <v>127</v>
      </c>
      <c r="D45" s="24">
        <v>4257</v>
      </c>
      <c r="E45" s="22">
        <v>48.908673</v>
      </c>
      <c r="F45" s="23">
        <v>0.237994131207798</v>
      </c>
      <c r="G45" s="22"/>
    </row>
    <row r="46" spans="1:7" x14ac:dyDescent="0.2">
      <c r="A46" s="21" t="s">
        <v>223</v>
      </c>
      <c r="B46" s="21" t="s">
        <v>222</v>
      </c>
      <c r="C46" s="21" t="s">
        <v>224</v>
      </c>
      <c r="D46" s="24">
        <v>5679</v>
      </c>
      <c r="E46" s="22">
        <v>48.331129500000003</v>
      </c>
      <c r="F46" s="23">
        <v>0.23518375106280401</v>
      </c>
      <c r="G46" s="22"/>
    </row>
    <row r="47" spans="1:7" x14ac:dyDescent="0.2">
      <c r="A47" s="21" t="s">
        <v>220</v>
      </c>
      <c r="B47" s="21" t="s">
        <v>219</v>
      </c>
      <c r="C47" s="21" t="s">
        <v>221</v>
      </c>
      <c r="D47" s="24">
        <v>11000</v>
      </c>
      <c r="E47" s="22">
        <v>48.295499999999997</v>
      </c>
      <c r="F47" s="23">
        <v>0.23501037461691501</v>
      </c>
      <c r="G47" s="22"/>
    </row>
    <row r="48" spans="1:7" x14ac:dyDescent="0.2">
      <c r="A48" s="21" t="s">
        <v>226</v>
      </c>
      <c r="B48" s="21" t="s">
        <v>225</v>
      </c>
      <c r="C48" s="21" t="s">
        <v>227</v>
      </c>
      <c r="D48" s="24">
        <v>3098</v>
      </c>
      <c r="E48" s="22">
        <v>46.389451999999999</v>
      </c>
      <c r="F48" s="23">
        <v>0.225735368570434</v>
      </c>
      <c r="G48" s="22"/>
    </row>
    <row r="49" spans="1:9" x14ac:dyDescent="0.2">
      <c r="A49" s="21" t="s">
        <v>209</v>
      </c>
      <c r="B49" s="21" t="s">
        <v>208</v>
      </c>
      <c r="C49" s="21" t="s">
        <v>137</v>
      </c>
      <c r="D49" s="24">
        <v>5000</v>
      </c>
      <c r="E49" s="22">
        <v>42.945</v>
      </c>
      <c r="F49" s="23">
        <v>0.20897434622114799</v>
      </c>
      <c r="G49" s="22"/>
    </row>
    <row r="50" spans="1:9" x14ac:dyDescent="0.2">
      <c r="A50" s="21" t="s">
        <v>211</v>
      </c>
      <c r="B50" s="21" t="s">
        <v>210</v>
      </c>
      <c r="C50" s="21" t="s">
        <v>157</v>
      </c>
      <c r="D50" s="24">
        <v>2000</v>
      </c>
      <c r="E50" s="22">
        <v>40.804000000000002</v>
      </c>
      <c r="F50" s="23">
        <v>0.198556041988769</v>
      </c>
      <c r="G50" s="22"/>
    </row>
    <row r="51" spans="1:9" x14ac:dyDescent="0.2">
      <c r="A51" s="21" t="s">
        <v>234</v>
      </c>
      <c r="B51" s="21" t="s">
        <v>233</v>
      </c>
      <c r="C51" s="21" t="s">
        <v>196</v>
      </c>
      <c r="D51" s="24">
        <v>2500</v>
      </c>
      <c r="E51" s="22">
        <v>40.700000000000003</v>
      </c>
      <c r="F51" s="23">
        <v>0.198049968359546</v>
      </c>
      <c r="G51" s="22"/>
    </row>
    <row r="52" spans="1:9" x14ac:dyDescent="0.2">
      <c r="A52" s="21" t="s">
        <v>231</v>
      </c>
      <c r="B52" s="21" t="s">
        <v>230</v>
      </c>
      <c r="C52" s="21" t="s">
        <v>232</v>
      </c>
      <c r="D52" s="24">
        <v>1300</v>
      </c>
      <c r="E52" s="22">
        <v>26.4056</v>
      </c>
      <c r="F52" s="23">
        <v>0.12849209445982401</v>
      </c>
      <c r="G52" s="22"/>
    </row>
    <row r="53" spans="1:9" x14ac:dyDescent="0.2">
      <c r="A53" s="21" t="s">
        <v>236</v>
      </c>
      <c r="B53" s="21" t="s">
        <v>235</v>
      </c>
      <c r="C53" s="21" t="s">
        <v>237</v>
      </c>
      <c r="D53" s="24">
        <v>750</v>
      </c>
      <c r="E53" s="22">
        <v>21.920999999999999</v>
      </c>
      <c r="F53" s="23">
        <v>0.1066696156366</v>
      </c>
      <c r="G53" s="22"/>
    </row>
    <row r="54" spans="1:9" x14ac:dyDescent="0.2">
      <c r="A54" s="21" t="s">
        <v>239</v>
      </c>
      <c r="B54" s="21" t="s">
        <v>238</v>
      </c>
      <c r="C54" s="21" t="s">
        <v>240</v>
      </c>
      <c r="D54" s="24">
        <v>62</v>
      </c>
      <c r="E54" s="22">
        <v>2.5449139999999999</v>
      </c>
      <c r="F54" s="23">
        <v>1.23837871542449E-2</v>
      </c>
      <c r="G54" s="22"/>
    </row>
    <row r="55" spans="1:9" x14ac:dyDescent="0.2">
      <c r="A55" s="20" t="s">
        <v>33</v>
      </c>
      <c r="B55" s="20"/>
      <c r="C55" s="20"/>
      <c r="D55" s="20"/>
      <c r="E55" s="25">
        <f>SUM(E7:E54)</f>
        <v>5007.7655245000024</v>
      </c>
      <c r="F55" s="26">
        <f>SUM(F7:F54)</f>
        <v>24.368250704649896</v>
      </c>
      <c r="G55" s="25"/>
      <c r="H55" s="14"/>
      <c r="I55" s="14"/>
    </row>
    <row r="56" spans="1:9" x14ac:dyDescent="0.2">
      <c r="A56" s="21"/>
      <c r="B56" s="21"/>
      <c r="C56" s="21"/>
      <c r="D56" s="21"/>
      <c r="E56" s="22"/>
      <c r="F56" s="23"/>
      <c r="G56" s="22"/>
    </row>
    <row r="57" spans="1:9" x14ac:dyDescent="0.2">
      <c r="A57" s="20" t="s">
        <v>24</v>
      </c>
      <c r="B57" s="21"/>
      <c r="C57" s="21"/>
      <c r="D57" s="21"/>
      <c r="E57" s="22"/>
      <c r="F57" s="23"/>
      <c r="G57" s="22"/>
    </row>
    <row r="58" spans="1:9" x14ac:dyDescent="0.2">
      <c r="A58" s="20" t="s">
        <v>25</v>
      </c>
      <c r="B58" s="21"/>
      <c r="C58" s="21"/>
      <c r="D58" s="21"/>
      <c r="E58" s="22"/>
      <c r="F58" s="23"/>
      <c r="G58" s="22"/>
    </row>
    <row r="59" spans="1:9" x14ac:dyDescent="0.2">
      <c r="A59" s="21" t="s">
        <v>27</v>
      </c>
      <c r="B59" s="21" t="s">
        <v>26</v>
      </c>
      <c r="C59" s="21" t="s">
        <v>28</v>
      </c>
      <c r="D59" s="24">
        <v>1568</v>
      </c>
      <c r="E59" s="22">
        <v>1608.4841919999999</v>
      </c>
      <c r="F59" s="23">
        <v>7.8270330057108097</v>
      </c>
      <c r="G59" s="22">
        <v>8.4404000000000003</v>
      </c>
    </row>
    <row r="60" spans="1:9" x14ac:dyDescent="0.2">
      <c r="A60" s="21" t="s">
        <v>85</v>
      </c>
      <c r="B60" s="21" t="s">
        <v>84</v>
      </c>
      <c r="C60" s="21" t="s">
        <v>86</v>
      </c>
      <c r="D60" s="24">
        <v>1500</v>
      </c>
      <c r="E60" s="22">
        <v>1572.2613904</v>
      </c>
      <c r="F60" s="23">
        <v>7.6507694993035802</v>
      </c>
      <c r="G60" s="22">
        <v>7.5250000000000004</v>
      </c>
    </row>
    <row r="61" spans="1:9" x14ac:dyDescent="0.2">
      <c r="A61" s="21" t="s">
        <v>98</v>
      </c>
      <c r="B61" s="21" t="s">
        <v>97</v>
      </c>
      <c r="C61" s="21" t="s">
        <v>30</v>
      </c>
      <c r="D61" s="24">
        <v>2000</v>
      </c>
      <c r="E61" s="22">
        <v>1112.652</v>
      </c>
      <c r="F61" s="23">
        <v>5.4142676509873597</v>
      </c>
      <c r="G61" s="22">
        <v>6.4779</v>
      </c>
    </row>
    <row r="62" spans="1:9" x14ac:dyDescent="0.2">
      <c r="A62" s="21" t="s">
        <v>1341</v>
      </c>
      <c r="B62" s="21" t="s">
        <v>1342</v>
      </c>
      <c r="C62" s="21" t="s">
        <v>86</v>
      </c>
      <c r="D62" s="24">
        <v>1000</v>
      </c>
      <c r="E62" s="22">
        <v>1041.9479452</v>
      </c>
      <c r="F62" s="23">
        <v>5.0702151739349901</v>
      </c>
      <c r="G62" s="22">
        <v>6.74</v>
      </c>
    </row>
    <row r="63" spans="1:9" x14ac:dyDescent="0.2">
      <c r="A63" s="21" t="s">
        <v>1351</v>
      </c>
      <c r="B63" s="21" t="s">
        <v>1352</v>
      </c>
      <c r="C63" s="21" t="s">
        <v>30</v>
      </c>
      <c r="D63" s="24">
        <v>1000</v>
      </c>
      <c r="E63" s="22">
        <v>1041.1999452</v>
      </c>
      <c r="F63" s="23">
        <v>5.0665753366786497</v>
      </c>
      <c r="G63" s="22">
        <v>6.7149999999999999</v>
      </c>
    </row>
    <row r="64" spans="1:9" x14ac:dyDescent="0.2">
      <c r="A64" s="21" t="s">
        <v>110</v>
      </c>
      <c r="B64" s="21" t="s">
        <v>109</v>
      </c>
      <c r="C64" s="21" t="s">
        <v>30</v>
      </c>
      <c r="D64" s="24">
        <v>1000</v>
      </c>
      <c r="E64" s="22">
        <v>1040.298863</v>
      </c>
      <c r="F64" s="23">
        <v>5.0621905872634301</v>
      </c>
      <c r="G64" s="22">
        <v>6.64</v>
      </c>
    </row>
    <row r="65" spans="1:9" x14ac:dyDescent="0.2">
      <c r="A65" s="21" t="s">
        <v>1343</v>
      </c>
      <c r="B65" s="21" t="s">
        <v>1344</v>
      </c>
      <c r="C65" s="21" t="s">
        <v>30</v>
      </c>
      <c r="D65" s="24">
        <v>100</v>
      </c>
      <c r="E65" s="22">
        <v>1034.5710548</v>
      </c>
      <c r="F65" s="23">
        <v>5.0343185422319996</v>
      </c>
      <c r="G65" s="22">
        <v>7.05</v>
      </c>
    </row>
    <row r="66" spans="1:9" x14ac:dyDescent="0.2">
      <c r="A66" s="21" t="s">
        <v>71</v>
      </c>
      <c r="B66" s="21" t="s">
        <v>70</v>
      </c>
      <c r="C66" s="21" t="s">
        <v>30</v>
      </c>
      <c r="D66" s="24">
        <v>1000</v>
      </c>
      <c r="E66" s="22">
        <v>1017.3540822</v>
      </c>
      <c r="F66" s="23">
        <v>4.95053915946351</v>
      </c>
      <c r="G66" s="22">
        <v>7.5849000000000002</v>
      </c>
    </row>
    <row r="67" spans="1:9" x14ac:dyDescent="0.2">
      <c r="A67" s="21" t="s">
        <v>104</v>
      </c>
      <c r="B67" s="21" t="s">
        <v>103</v>
      </c>
      <c r="C67" s="21" t="s">
        <v>30</v>
      </c>
      <c r="D67" s="24">
        <v>500</v>
      </c>
      <c r="E67" s="22">
        <v>511.40758899999997</v>
      </c>
      <c r="F67" s="23">
        <v>2.4885566786309998</v>
      </c>
      <c r="G67" s="22">
        <v>7.22</v>
      </c>
    </row>
    <row r="68" spans="1:9" x14ac:dyDescent="0.2">
      <c r="A68" s="21" t="s">
        <v>1347</v>
      </c>
      <c r="B68" s="21" t="s">
        <v>1348</v>
      </c>
      <c r="C68" s="21" t="s">
        <v>30</v>
      </c>
      <c r="D68" s="24">
        <v>500</v>
      </c>
      <c r="E68" s="22">
        <v>509.20031510000001</v>
      </c>
      <c r="F68" s="23">
        <v>2.4778158794650098</v>
      </c>
      <c r="G68" s="22">
        <v>6.9246999999999996</v>
      </c>
    </row>
    <row r="69" spans="1:9" x14ac:dyDescent="0.2">
      <c r="A69" s="21" t="s">
        <v>32</v>
      </c>
      <c r="B69" s="21" t="s">
        <v>31</v>
      </c>
      <c r="C69" s="21" t="s">
        <v>28</v>
      </c>
      <c r="D69" s="24">
        <v>349</v>
      </c>
      <c r="E69" s="22">
        <v>356.44765999999998</v>
      </c>
      <c r="F69" s="23">
        <v>1.7345073165806899</v>
      </c>
      <c r="G69" s="22">
        <v>8.4502000000000006</v>
      </c>
    </row>
    <row r="70" spans="1:9" x14ac:dyDescent="0.2">
      <c r="A70" s="20" t="s">
        <v>33</v>
      </c>
      <c r="B70" s="20"/>
      <c r="C70" s="20"/>
      <c r="D70" s="20"/>
      <c r="E70" s="25">
        <f>SUM(E58:E69)</f>
        <v>10845.825036900002</v>
      </c>
      <c r="F70" s="26">
        <f>SUM(F58:F69)</f>
        <v>52.776788830251029</v>
      </c>
      <c r="G70" s="25"/>
      <c r="H70" s="14"/>
      <c r="I70" s="14"/>
    </row>
    <row r="71" spans="1:9" x14ac:dyDescent="0.2">
      <c r="A71" s="21"/>
      <c r="B71" s="21"/>
      <c r="C71" s="21"/>
      <c r="D71" s="21"/>
      <c r="E71" s="22"/>
      <c r="F71" s="23"/>
      <c r="G71" s="22"/>
    </row>
    <row r="72" spans="1:9" x14ac:dyDescent="0.2">
      <c r="A72" s="20" t="s">
        <v>39</v>
      </c>
      <c r="B72" s="21"/>
      <c r="C72" s="21"/>
      <c r="D72" s="21"/>
      <c r="E72" s="22"/>
      <c r="F72" s="23"/>
      <c r="G72" s="22"/>
    </row>
    <row r="73" spans="1:9" x14ac:dyDescent="0.2">
      <c r="A73" s="21" t="s">
        <v>90</v>
      </c>
      <c r="B73" s="21" t="s">
        <v>89</v>
      </c>
      <c r="C73" s="21" t="s">
        <v>40</v>
      </c>
      <c r="D73" s="24">
        <v>454700</v>
      </c>
      <c r="E73" s="22">
        <v>468.83222760000001</v>
      </c>
      <c r="F73" s="23">
        <v>2.2813810280618099</v>
      </c>
      <c r="G73" s="22">
        <v>7.0420545628125097</v>
      </c>
    </row>
    <row r="74" spans="1:9" x14ac:dyDescent="0.2">
      <c r="A74" s="21" t="s">
        <v>81</v>
      </c>
      <c r="B74" s="21" t="s">
        <v>80</v>
      </c>
      <c r="C74" s="21" t="s">
        <v>40</v>
      </c>
      <c r="D74" s="24">
        <v>41700</v>
      </c>
      <c r="E74" s="22">
        <v>42.4554835</v>
      </c>
      <c r="F74" s="23">
        <v>0.20659231360845801</v>
      </c>
      <c r="G74" s="22">
        <v>7.2308276831124996</v>
      </c>
    </row>
    <row r="75" spans="1:9" x14ac:dyDescent="0.2">
      <c r="A75" s="20" t="s">
        <v>33</v>
      </c>
      <c r="B75" s="20"/>
      <c r="C75" s="20"/>
      <c r="D75" s="20"/>
      <c r="E75" s="25">
        <f>SUM(E73:E74)</f>
        <v>511.28771110000002</v>
      </c>
      <c r="F75" s="26">
        <f>SUM(F73:F74)</f>
        <v>2.4879733416702678</v>
      </c>
      <c r="G75" s="25"/>
      <c r="H75" s="14"/>
      <c r="I75" s="14"/>
    </row>
    <row r="76" spans="1:9" x14ac:dyDescent="0.2">
      <c r="A76" s="21"/>
      <c r="B76" s="21"/>
      <c r="C76" s="21"/>
      <c r="D76" s="21"/>
      <c r="E76" s="22"/>
      <c r="F76" s="23"/>
      <c r="G76" s="22"/>
    </row>
    <row r="77" spans="1:9" x14ac:dyDescent="0.2">
      <c r="A77" s="20" t="s">
        <v>1052</v>
      </c>
      <c r="B77" s="21"/>
      <c r="C77" s="21"/>
      <c r="D77" s="21"/>
      <c r="E77" s="22"/>
      <c r="F77" s="23"/>
      <c r="G77" s="22"/>
    </row>
    <row r="78" spans="1:9" x14ac:dyDescent="0.2">
      <c r="A78" s="21" t="s">
        <v>1053</v>
      </c>
      <c r="B78" s="21" t="s">
        <v>1054</v>
      </c>
      <c r="C78" s="21" t="s">
        <v>1055</v>
      </c>
      <c r="D78" s="24">
        <v>636.86800000000005</v>
      </c>
      <c r="E78" s="22">
        <v>71.605998799999995</v>
      </c>
      <c r="F78" s="23">
        <v>0.348441420066184</v>
      </c>
      <c r="G78" s="22">
        <v>5.51</v>
      </c>
    </row>
    <row r="79" spans="1:9" x14ac:dyDescent="0.2">
      <c r="A79" s="20" t="s">
        <v>33</v>
      </c>
      <c r="B79" s="20"/>
      <c r="C79" s="20"/>
      <c r="D79" s="20"/>
      <c r="E79" s="25">
        <f>SUM(E78:E78)</f>
        <v>71.605998799999995</v>
      </c>
      <c r="F79" s="26">
        <f>SUM(F78:F78)</f>
        <v>0.348441420066184</v>
      </c>
      <c r="G79" s="25"/>
      <c r="H79" s="14"/>
      <c r="I79" s="14"/>
    </row>
    <row r="80" spans="1:9" x14ac:dyDescent="0.2">
      <c r="A80" s="21"/>
      <c r="B80" s="21"/>
      <c r="C80" s="21"/>
      <c r="D80" s="21"/>
      <c r="E80" s="22"/>
      <c r="F80" s="23"/>
      <c r="G80" s="22"/>
    </row>
    <row r="81" spans="1:9" x14ac:dyDescent="0.2">
      <c r="A81" s="20" t="s">
        <v>42</v>
      </c>
      <c r="B81" s="20"/>
      <c r="C81" s="20"/>
      <c r="D81" s="20"/>
      <c r="E81" s="25">
        <f>E55+E70+E75+E79</f>
        <v>16436.484271300003</v>
      </c>
      <c r="F81" s="26">
        <f>F55+F70+F75+F79</f>
        <v>79.981454296637366</v>
      </c>
      <c r="G81" s="25"/>
      <c r="H81" s="14"/>
      <c r="I81" s="14"/>
    </row>
    <row r="82" spans="1:9" x14ac:dyDescent="0.2">
      <c r="A82" s="20"/>
      <c r="B82" s="20"/>
      <c r="C82" s="20"/>
      <c r="D82" s="20"/>
      <c r="E82" s="25"/>
      <c r="F82" s="26"/>
      <c r="G82" s="25"/>
      <c r="H82" s="14"/>
      <c r="I82" s="14"/>
    </row>
    <row r="83" spans="1:9" x14ac:dyDescent="0.2">
      <c r="A83" s="20" t="s">
        <v>44</v>
      </c>
      <c r="B83" s="20"/>
      <c r="C83" s="20"/>
      <c r="D83" s="20"/>
      <c r="E83" s="25">
        <f>E85-(E55+E70+E75+E79)</f>
        <v>4113.8850809999967</v>
      </c>
      <c r="F83" s="26">
        <f>F85-(F55+F70+F75+F79)</f>
        <v>20.018545703362634</v>
      </c>
      <c r="G83" s="25"/>
      <c r="H83" s="14"/>
      <c r="I83" s="14"/>
    </row>
    <row r="84" spans="1:9" x14ac:dyDescent="0.2">
      <c r="A84" s="20"/>
      <c r="B84" s="20"/>
      <c r="C84" s="20"/>
      <c r="D84" s="20"/>
      <c r="E84" s="25"/>
      <c r="F84" s="26"/>
      <c r="G84" s="25"/>
      <c r="H84" s="14"/>
      <c r="I84" s="14"/>
    </row>
    <row r="85" spans="1:9" x14ac:dyDescent="0.2">
      <c r="A85" s="27" t="s">
        <v>43</v>
      </c>
      <c r="B85" s="27"/>
      <c r="C85" s="27"/>
      <c r="D85" s="27"/>
      <c r="E85" s="28">
        <v>20550.3693523</v>
      </c>
      <c r="F85" s="29">
        <v>100</v>
      </c>
      <c r="G85" s="28"/>
      <c r="H85" s="14"/>
      <c r="I85" s="14"/>
    </row>
    <row r="87" spans="1:9" x14ac:dyDescent="0.2">
      <c r="A87" s="14" t="s">
        <v>45</v>
      </c>
    </row>
    <row r="88" spans="1:9" x14ac:dyDescent="0.2">
      <c r="A88" s="14" t="s">
        <v>1057</v>
      </c>
    </row>
    <row r="90" spans="1:9" x14ac:dyDescent="0.2">
      <c r="A90" s="14" t="s">
        <v>46</v>
      </c>
    </row>
    <row r="91" spans="1:9" x14ac:dyDescent="0.2">
      <c r="A91" s="14" t="s">
        <v>47</v>
      </c>
    </row>
    <row r="92" spans="1:9" x14ac:dyDescent="0.2">
      <c r="A92" s="14" t="s">
        <v>48</v>
      </c>
      <c r="B92" s="14"/>
      <c r="C92" s="30" t="s">
        <v>50</v>
      </c>
      <c r="D92" s="14" t="s">
        <v>49</v>
      </c>
    </row>
    <row r="93" spans="1:9" x14ac:dyDescent="0.2">
      <c r="A93" s="7" t="s">
        <v>51</v>
      </c>
      <c r="C93" s="31">
        <v>87.127600000000001</v>
      </c>
      <c r="D93" s="31">
        <v>91.277699999999996</v>
      </c>
    </row>
    <row r="94" spans="1:9" x14ac:dyDescent="0.2">
      <c r="A94" s="7" t="s">
        <v>105</v>
      </c>
      <c r="C94" s="31">
        <v>13.307499999999999</v>
      </c>
      <c r="D94" s="31">
        <v>13.408799999999999</v>
      </c>
    </row>
    <row r="95" spans="1:9" x14ac:dyDescent="0.2">
      <c r="A95" s="7" t="s">
        <v>106</v>
      </c>
      <c r="C95" s="31">
        <v>12.334199999999999</v>
      </c>
      <c r="D95" s="31">
        <v>12.404</v>
      </c>
    </row>
    <row r="96" spans="1:9" x14ac:dyDescent="0.2">
      <c r="A96" s="7" t="s">
        <v>53</v>
      </c>
      <c r="C96" s="31">
        <v>95.3904</v>
      </c>
      <c r="D96" s="31">
        <v>100.28619999999999</v>
      </c>
    </row>
    <row r="97" spans="1:5" x14ac:dyDescent="0.2">
      <c r="A97" s="7" t="s">
        <v>107</v>
      </c>
      <c r="C97" s="31">
        <v>15.1128</v>
      </c>
      <c r="D97" s="31">
        <v>15.289899999999999</v>
      </c>
    </row>
    <row r="98" spans="1:5" x14ac:dyDescent="0.2">
      <c r="A98" s="7" t="s">
        <v>108</v>
      </c>
      <c r="C98" s="31">
        <v>14.1401</v>
      </c>
      <c r="D98" s="31">
        <v>14.2956</v>
      </c>
    </row>
    <row r="100" spans="1:5" x14ac:dyDescent="0.2">
      <c r="A100" s="14" t="s">
        <v>55</v>
      </c>
    </row>
    <row r="101" spans="1:5" x14ac:dyDescent="0.2">
      <c r="A101" s="100" t="s">
        <v>56</v>
      </c>
      <c r="B101" s="101"/>
      <c r="C101" s="32" t="s">
        <v>57</v>
      </c>
    </row>
    <row r="102" spans="1:5" x14ac:dyDescent="0.2">
      <c r="A102" s="96" t="s">
        <v>105</v>
      </c>
      <c r="B102" s="97"/>
      <c r="C102" s="33">
        <v>0.51500000000000001</v>
      </c>
    </row>
    <row r="103" spans="1:5" x14ac:dyDescent="0.2">
      <c r="A103" s="96" t="s">
        <v>106</v>
      </c>
      <c r="B103" s="97"/>
      <c r="C103" s="33">
        <v>0.505</v>
      </c>
    </row>
    <row r="104" spans="1:5" x14ac:dyDescent="0.2">
      <c r="A104" s="96" t="s">
        <v>107</v>
      </c>
      <c r="B104" s="97"/>
      <c r="C104" s="33">
        <v>0.57499999999999996</v>
      </c>
    </row>
    <row r="105" spans="1:5" x14ac:dyDescent="0.2">
      <c r="A105" s="96" t="s">
        <v>108</v>
      </c>
      <c r="B105" s="97"/>
      <c r="C105" s="33">
        <v>0.55500000000000005</v>
      </c>
    </row>
    <row r="106" spans="1:5" x14ac:dyDescent="0.2">
      <c r="A106" s="7" t="s">
        <v>58</v>
      </c>
    </row>
    <row r="107" spans="1:5" x14ac:dyDescent="0.2">
      <c r="A107" s="7" t="s">
        <v>59</v>
      </c>
    </row>
    <row r="109" spans="1:5" x14ac:dyDescent="0.2">
      <c r="A109" s="14" t="s">
        <v>1075</v>
      </c>
      <c r="D109" s="34">
        <v>3.1938558344708943</v>
      </c>
      <c r="E109" s="10" t="s">
        <v>60</v>
      </c>
    </row>
    <row r="111" spans="1:5" x14ac:dyDescent="0.2">
      <c r="A111" s="14" t="s">
        <v>61</v>
      </c>
      <c r="D111" s="30" t="s">
        <v>62</v>
      </c>
    </row>
    <row r="113" spans="1:9" x14ac:dyDescent="0.2">
      <c r="A113" s="14" t="s">
        <v>1353</v>
      </c>
    </row>
    <row r="115" spans="1:9" x14ac:dyDescent="0.2">
      <c r="A115" s="62" t="s">
        <v>1254</v>
      </c>
      <c r="B115" s="63"/>
      <c r="C115" s="63"/>
      <c r="D115" s="63"/>
      <c r="E115" s="11"/>
      <c r="G115" s="11"/>
      <c r="H115" s="63"/>
      <c r="I115" s="63"/>
    </row>
    <row r="116" spans="1:9" x14ac:dyDescent="0.2">
      <c r="A116" s="62"/>
      <c r="B116" s="63"/>
      <c r="C116" s="63"/>
      <c r="D116" s="63"/>
      <c r="E116" s="11"/>
      <c r="G116" s="11"/>
      <c r="H116" s="63"/>
      <c r="I116" s="63"/>
    </row>
    <row r="117" spans="1:9" x14ac:dyDescent="0.2">
      <c r="A117" s="62" t="s">
        <v>952</v>
      </c>
      <c r="B117" s="63"/>
      <c r="C117" s="63"/>
      <c r="D117" s="63"/>
      <c r="E117" s="11"/>
      <c r="G117" s="11"/>
      <c r="H117" s="63"/>
      <c r="I117" s="63"/>
    </row>
    <row r="118" spans="1:9" x14ac:dyDescent="0.2">
      <c r="A118" s="64"/>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2" t="s">
        <v>1354</v>
      </c>
      <c r="B135" s="63"/>
      <c r="C135" s="63"/>
      <c r="D135" s="63"/>
      <c r="E135" s="11"/>
      <c r="G135" s="11"/>
      <c r="H135" s="63"/>
      <c r="I135" s="63"/>
    </row>
    <row r="136" spans="1:9" x14ac:dyDescent="0.2">
      <c r="A136" s="63"/>
      <c r="B136" s="63"/>
      <c r="C136" s="63"/>
      <c r="D136" s="63"/>
      <c r="E136" s="11"/>
      <c r="G136" s="11"/>
      <c r="H136" s="63"/>
      <c r="I136" s="63"/>
    </row>
    <row r="137" spans="1:9" x14ac:dyDescent="0.2">
      <c r="A137" s="62" t="s">
        <v>953</v>
      </c>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t="s">
        <v>951</v>
      </c>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4"/>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sheetData>
  <mergeCells count="6">
    <mergeCell ref="A105:B105"/>
    <mergeCell ref="A1:G1"/>
    <mergeCell ref="A101:B101"/>
    <mergeCell ref="A102:B102"/>
    <mergeCell ref="A103:B103"/>
    <mergeCell ref="A104:B104"/>
  </mergeCells>
  <conditionalFormatting sqref="F2:F3">
    <cfRule type="cellIs" dxfId="84" priority="2" stopIfTrue="1" operator="between">
      <formula>0.009</formula>
      <formula>-0.009</formula>
    </cfRule>
  </conditionalFormatting>
  <conditionalFormatting sqref="F5:F65536">
    <cfRule type="cellIs" dxfId="83" priority="1" stopIfTrue="1" operator="between">
      <formula>0.009</formula>
      <formula>-0.009</formula>
    </cfRule>
  </conditionalFormatting>
  <hyperlinks>
    <hyperlink ref="A116"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64"/>
  <sheetViews>
    <sheetView topLeftCell="A41" workbookViewId="0">
      <selection sqref="A1:G1"/>
    </sheetView>
  </sheetViews>
  <sheetFormatPr defaultColWidth="9.140625" defaultRowHeight="11.25" x14ac:dyDescent="0.2"/>
  <cols>
    <col min="1" max="1" width="38.7109375" style="7" bestFit="1" customWidth="1"/>
    <col min="2" max="2" width="37" style="7" bestFit="1" customWidth="1"/>
    <col min="3" max="3" width="25.5703125" style="7" bestFit="1" customWidth="1"/>
    <col min="4" max="4" width="15.28515625" style="7" bestFit="1" customWidth="1"/>
    <col min="5" max="5" width="28.42578125" style="10" customWidth="1"/>
    <col min="6" max="6" width="31.28515625" style="11" bestFit="1" customWidth="1"/>
    <col min="7" max="7" width="29.85546875" style="10" customWidth="1"/>
    <col min="8" max="8" width="27.140625" style="7" customWidth="1"/>
    <col min="9" max="16384" width="9.140625" style="7"/>
  </cols>
  <sheetData>
    <row r="1" spans="1:11" s="1" customFormat="1" ht="15" x14ac:dyDescent="0.2">
      <c r="A1" s="98" t="s">
        <v>8</v>
      </c>
      <c r="B1" s="99"/>
      <c r="C1" s="99"/>
      <c r="D1" s="99"/>
      <c r="E1" s="99"/>
      <c r="F1" s="99"/>
      <c r="G1" s="99"/>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6" t="s">
        <v>2</v>
      </c>
      <c r="B4" s="36" t="s">
        <v>0</v>
      </c>
      <c r="C4" s="37" t="s">
        <v>4</v>
      </c>
      <c r="D4" s="37" t="s">
        <v>1</v>
      </c>
      <c r="E4" s="53" t="s">
        <v>6</v>
      </c>
      <c r="F4" s="38" t="s">
        <v>241</v>
      </c>
      <c r="G4" s="53" t="s">
        <v>242</v>
      </c>
      <c r="H4" s="54" t="s">
        <v>243</v>
      </c>
      <c r="I4" s="39" t="s">
        <v>5</v>
      </c>
      <c r="J4" s="35"/>
      <c r="K4" s="35"/>
    </row>
    <row r="5" spans="1:11" x14ac:dyDescent="0.2">
      <c r="A5" s="40" t="s">
        <v>113</v>
      </c>
      <c r="B5" s="41"/>
      <c r="C5" s="41"/>
      <c r="D5" s="41"/>
      <c r="E5" s="42"/>
      <c r="F5" s="43"/>
      <c r="G5" s="42"/>
      <c r="H5" s="41"/>
      <c r="I5" s="41"/>
    </row>
    <row r="6" spans="1:11" x14ac:dyDescent="0.2">
      <c r="A6" s="40" t="s">
        <v>25</v>
      </c>
      <c r="B6" s="41"/>
      <c r="C6" s="41"/>
      <c r="D6" s="41"/>
      <c r="E6" s="42"/>
      <c r="F6" s="43"/>
      <c r="G6" s="42"/>
      <c r="H6" s="41"/>
      <c r="I6" s="41"/>
    </row>
    <row r="7" spans="1:11" x14ac:dyDescent="0.2">
      <c r="A7" s="41" t="s">
        <v>132</v>
      </c>
      <c r="B7" s="41" t="s">
        <v>131</v>
      </c>
      <c r="C7" s="41" t="s">
        <v>116</v>
      </c>
      <c r="D7" s="44">
        <v>278750</v>
      </c>
      <c r="E7" s="42">
        <v>3342.77</v>
      </c>
      <c r="F7" s="43">
        <v>5.0092185552366804</v>
      </c>
      <c r="G7" s="42">
        <v>-3119.7487500000002</v>
      </c>
      <c r="H7" s="42">
        <v>-4.6750160274791401</v>
      </c>
      <c r="I7" s="45"/>
    </row>
    <row r="8" spans="1:11" x14ac:dyDescent="0.2">
      <c r="A8" s="41" t="s">
        <v>115</v>
      </c>
      <c r="B8" s="41" t="s">
        <v>114</v>
      </c>
      <c r="C8" s="41" t="s">
        <v>116</v>
      </c>
      <c r="D8" s="44">
        <v>151200</v>
      </c>
      <c r="E8" s="42">
        <v>3026.268</v>
      </c>
      <c r="F8" s="43">
        <v>4.5349329504330296</v>
      </c>
      <c r="G8" s="42">
        <v>-1436.4349999999999</v>
      </c>
      <c r="H8" s="42">
        <v>-2.1525312406750698</v>
      </c>
      <c r="I8" s="45"/>
    </row>
    <row r="9" spans="1:11" x14ac:dyDescent="0.2">
      <c r="A9" s="41" t="s">
        <v>129</v>
      </c>
      <c r="B9" s="41" t="s">
        <v>128</v>
      </c>
      <c r="C9" s="41" t="s">
        <v>130</v>
      </c>
      <c r="D9" s="44">
        <v>195000</v>
      </c>
      <c r="E9" s="42">
        <v>2926.17</v>
      </c>
      <c r="F9" s="43">
        <v>4.3849337704289901</v>
      </c>
      <c r="G9" s="42">
        <v>-2579.877</v>
      </c>
      <c r="H9" s="42">
        <v>-3.86600565956627</v>
      </c>
      <c r="I9" s="45"/>
    </row>
    <row r="10" spans="1:11" x14ac:dyDescent="0.2">
      <c r="A10" s="41" t="s">
        <v>139</v>
      </c>
      <c r="B10" s="41" t="s">
        <v>138</v>
      </c>
      <c r="C10" s="41" t="s">
        <v>140</v>
      </c>
      <c r="D10" s="44">
        <v>755000</v>
      </c>
      <c r="E10" s="42">
        <v>2528.4949999999999</v>
      </c>
      <c r="F10" s="43">
        <v>3.78900853807566</v>
      </c>
      <c r="G10" s="42">
        <v>-1757.5740000000001</v>
      </c>
      <c r="H10" s="42">
        <v>-2.6337654977762601</v>
      </c>
      <c r="I10" s="45"/>
    </row>
    <row r="11" spans="1:11" x14ac:dyDescent="0.2">
      <c r="A11" s="41" t="s">
        <v>118</v>
      </c>
      <c r="B11" s="41" t="s">
        <v>117</v>
      </c>
      <c r="C11" s="41" t="s">
        <v>116</v>
      </c>
      <c r="D11" s="44">
        <v>160100</v>
      </c>
      <c r="E11" s="42">
        <v>2314.7258000000002</v>
      </c>
      <c r="F11" s="43">
        <v>3.4686704223279099</v>
      </c>
      <c r="G11" s="42">
        <v>-1501.5237999999999</v>
      </c>
      <c r="H11" s="42">
        <v>-2.2500683206112004</v>
      </c>
      <c r="I11" s="45"/>
    </row>
    <row r="12" spans="1:11" x14ac:dyDescent="0.2">
      <c r="A12" s="41" t="s">
        <v>126</v>
      </c>
      <c r="B12" s="41" t="s">
        <v>125</v>
      </c>
      <c r="C12" s="41" t="s">
        <v>127</v>
      </c>
      <c r="D12" s="44">
        <v>137200</v>
      </c>
      <c r="E12" s="42">
        <v>2197.6696000000002</v>
      </c>
      <c r="F12" s="43">
        <v>3.2932589853922298</v>
      </c>
      <c r="G12" s="42">
        <v>-1274.0904</v>
      </c>
      <c r="H12" s="42">
        <v>-1.9092540835082701</v>
      </c>
      <c r="I12" s="45"/>
    </row>
    <row r="13" spans="1:11" x14ac:dyDescent="0.2">
      <c r="A13" s="41" t="s">
        <v>245</v>
      </c>
      <c r="B13" s="41" t="s">
        <v>244</v>
      </c>
      <c r="C13" s="41" t="s">
        <v>116</v>
      </c>
      <c r="D13" s="44">
        <v>100000</v>
      </c>
      <c r="E13" s="42">
        <v>2163.5</v>
      </c>
      <c r="F13" s="43">
        <v>3.2420550454427199</v>
      </c>
      <c r="G13" s="42">
        <v>-2176.5</v>
      </c>
      <c r="H13" s="42">
        <v>-3.2615358476570799</v>
      </c>
      <c r="I13" s="45"/>
    </row>
    <row r="14" spans="1:11" x14ac:dyDescent="0.2">
      <c r="A14" s="41" t="s">
        <v>123</v>
      </c>
      <c r="B14" s="41" t="s">
        <v>122</v>
      </c>
      <c r="C14" s="41" t="s">
        <v>124</v>
      </c>
      <c r="D14" s="44">
        <v>107425</v>
      </c>
      <c r="E14" s="42">
        <v>2158.8128000000002</v>
      </c>
      <c r="F14" s="43">
        <v>3.2350311672781702</v>
      </c>
      <c r="G14" s="42">
        <v>-1515.0315000000001</v>
      </c>
      <c r="H14" s="42">
        <v>-2.27030992307819</v>
      </c>
      <c r="I14" s="45"/>
    </row>
    <row r="15" spans="1:11" x14ac:dyDescent="0.2">
      <c r="A15" s="41" t="s">
        <v>247</v>
      </c>
      <c r="B15" s="41" t="s">
        <v>246</v>
      </c>
      <c r="C15" s="41" t="s">
        <v>182</v>
      </c>
      <c r="D15" s="44">
        <v>42000</v>
      </c>
      <c r="E15" s="42">
        <v>2045.316</v>
      </c>
      <c r="F15" s="43">
        <v>3.0649535739887801</v>
      </c>
      <c r="G15" s="42">
        <v>-2058.0839999999998</v>
      </c>
      <c r="H15" s="42">
        <v>-3.08408671880977</v>
      </c>
      <c r="I15" s="45"/>
    </row>
    <row r="16" spans="1:11" x14ac:dyDescent="0.2">
      <c r="A16" s="41" t="s">
        <v>249</v>
      </c>
      <c r="B16" s="41" t="s">
        <v>248</v>
      </c>
      <c r="C16" s="41" t="s">
        <v>130</v>
      </c>
      <c r="D16" s="44">
        <v>319950</v>
      </c>
      <c r="E16" s="42">
        <v>1401.5409749999999</v>
      </c>
      <c r="F16" s="43">
        <v>2.1002417330221701</v>
      </c>
      <c r="G16" s="42">
        <v>-1410.179625</v>
      </c>
      <c r="H16" s="42">
        <v>-2.1131869508720902</v>
      </c>
      <c r="I16" s="45"/>
    </row>
    <row r="17" spans="1:9" x14ac:dyDescent="0.2">
      <c r="A17" s="41" t="s">
        <v>251</v>
      </c>
      <c r="B17" s="41" t="s">
        <v>250</v>
      </c>
      <c r="C17" s="41" t="s">
        <v>166</v>
      </c>
      <c r="D17" s="44">
        <v>37200</v>
      </c>
      <c r="E17" s="42">
        <v>1184.1504</v>
      </c>
      <c r="F17" s="43">
        <v>1.7744769026498799</v>
      </c>
      <c r="G17" s="42">
        <v>-1180.5047999999999</v>
      </c>
      <c r="H17" s="42">
        <v>-1.76901388629968</v>
      </c>
      <c r="I17" s="45"/>
    </row>
    <row r="18" spans="1:9" x14ac:dyDescent="0.2">
      <c r="A18" s="41" t="s">
        <v>156</v>
      </c>
      <c r="B18" s="41" t="s">
        <v>155</v>
      </c>
      <c r="C18" s="41" t="s">
        <v>157</v>
      </c>
      <c r="D18" s="44">
        <v>132300</v>
      </c>
      <c r="E18" s="42">
        <v>1077.3189</v>
      </c>
      <c r="F18" s="43">
        <v>1.6143874163604399</v>
      </c>
      <c r="G18" s="42">
        <v>-664.75310000000002</v>
      </c>
      <c r="H18" s="42">
        <v>-0.99614797403683397</v>
      </c>
      <c r="I18" s="45"/>
    </row>
    <row r="19" spans="1:9" x14ac:dyDescent="0.2">
      <c r="A19" s="41" t="s">
        <v>120</v>
      </c>
      <c r="B19" s="41" t="s">
        <v>119</v>
      </c>
      <c r="C19" s="41" t="s">
        <v>121</v>
      </c>
      <c r="D19" s="44">
        <v>29150</v>
      </c>
      <c r="E19" s="42">
        <v>1069.7466999999999</v>
      </c>
      <c r="F19" s="43">
        <v>1.60304029862755</v>
      </c>
      <c r="G19" s="42">
        <v>-322.84875</v>
      </c>
      <c r="H19" s="42">
        <v>-0.48379635722319198</v>
      </c>
      <c r="I19" s="45"/>
    </row>
    <row r="20" spans="1:9" x14ac:dyDescent="0.2">
      <c r="A20" s="41" t="s">
        <v>150</v>
      </c>
      <c r="B20" s="41" t="s">
        <v>149</v>
      </c>
      <c r="C20" s="41" t="s">
        <v>151</v>
      </c>
      <c r="D20" s="44">
        <v>13750</v>
      </c>
      <c r="E20" s="42">
        <v>995.77499999999998</v>
      </c>
      <c r="F20" s="43">
        <v>1.4921919865383499</v>
      </c>
      <c r="G20" s="42">
        <v>-601.26</v>
      </c>
      <c r="H20" s="42">
        <v>-0.90100208764635603</v>
      </c>
      <c r="I20" s="45"/>
    </row>
    <row r="21" spans="1:9" x14ac:dyDescent="0.2">
      <c r="A21" s="41" t="s">
        <v>253</v>
      </c>
      <c r="B21" s="41" t="s">
        <v>252</v>
      </c>
      <c r="C21" s="41" t="s">
        <v>140</v>
      </c>
      <c r="D21" s="44">
        <v>226200</v>
      </c>
      <c r="E21" s="42">
        <v>917.12789999999995</v>
      </c>
      <c r="F21" s="43">
        <v>1.37433747885893</v>
      </c>
      <c r="G21" s="42">
        <v>-921.76499999999999</v>
      </c>
      <c r="H21" s="42">
        <v>-1.38128628100879</v>
      </c>
      <c r="I21" s="45"/>
    </row>
    <row r="22" spans="1:9" x14ac:dyDescent="0.2">
      <c r="A22" s="41" t="s">
        <v>207</v>
      </c>
      <c r="B22" s="41" t="s">
        <v>206</v>
      </c>
      <c r="C22" s="41" t="s">
        <v>124</v>
      </c>
      <c r="D22" s="44">
        <v>217302</v>
      </c>
      <c r="E22" s="42">
        <v>915.05872199999999</v>
      </c>
      <c r="F22" s="43">
        <v>1.37123676752321</v>
      </c>
      <c r="G22" s="42">
        <v>-631.31200000000001</v>
      </c>
      <c r="H22" s="42">
        <v>-0.94603570827295402</v>
      </c>
      <c r="I22" s="45"/>
    </row>
    <row r="23" spans="1:9" x14ac:dyDescent="0.2">
      <c r="A23" s="41" t="s">
        <v>255</v>
      </c>
      <c r="B23" s="41" t="s">
        <v>254</v>
      </c>
      <c r="C23" s="41" t="s">
        <v>127</v>
      </c>
      <c r="D23" s="44">
        <v>51600</v>
      </c>
      <c r="E23" s="42">
        <v>870.49199999999996</v>
      </c>
      <c r="F23" s="43">
        <v>1.30445249855213</v>
      </c>
      <c r="G23" s="42">
        <v>-873.58799999999997</v>
      </c>
      <c r="H23" s="42">
        <v>-1.30909192652564</v>
      </c>
      <c r="I23" s="45"/>
    </row>
    <row r="24" spans="1:9" x14ac:dyDescent="0.2">
      <c r="A24" s="41" t="s">
        <v>184</v>
      </c>
      <c r="B24" s="41" t="s">
        <v>183</v>
      </c>
      <c r="C24" s="41" t="s">
        <v>185</v>
      </c>
      <c r="D24" s="44">
        <v>36300</v>
      </c>
      <c r="E24" s="42">
        <v>832.93979999999999</v>
      </c>
      <c r="F24" s="43">
        <v>1.24817965386644</v>
      </c>
      <c r="G24" s="42">
        <v>-561.03840000000002</v>
      </c>
      <c r="H24" s="42">
        <v>-0.84072908500444299</v>
      </c>
      <c r="I24" s="45"/>
    </row>
    <row r="25" spans="1:9" x14ac:dyDescent="0.2">
      <c r="A25" s="41" t="s">
        <v>142</v>
      </c>
      <c r="B25" s="41" t="s">
        <v>141</v>
      </c>
      <c r="C25" s="41" t="s">
        <v>143</v>
      </c>
      <c r="D25" s="44">
        <v>6500</v>
      </c>
      <c r="E25" s="42">
        <v>786.04499999999996</v>
      </c>
      <c r="F25" s="43">
        <v>1.1779067058909301</v>
      </c>
      <c r="G25" s="42">
        <v>-605.6</v>
      </c>
      <c r="H25" s="42">
        <v>-0.90750567853945596</v>
      </c>
      <c r="I25" s="45"/>
    </row>
    <row r="26" spans="1:9" x14ac:dyDescent="0.2">
      <c r="A26" s="41" t="s">
        <v>257</v>
      </c>
      <c r="B26" s="41" t="s">
        <v>256</v>
      </c>
      <c r="C26" s="41" t="s">
        <v>173</v>
      </c>
      <c r="D26" s="44">
        <v>21175</v>
      </c>
      <c r="E26" s="42">
        <v>781.39985000000001</v>
      </c>
      <c r="F26" s="43">
        <v>1.1709458406289299</v>
      </c>
      <c r="G26" s="42">
        <v>-781.90805</v>
      </c>
      <c r="H26" s="42">
        <v>-1.17170739014318</v>
      </c>
      <c r="I26" s="45"/>
    </row>
    <row r="27" spans="1:9" x14ac:dyDescent="0.2">
      <c r="A27" s="41" t="s">
        <v>259</v>
      </c>
      <c r="B27" s="41" t="s">
        <v>258</v>
      </c>
      <c r="C27" s="41" t="s">
        <v>124</v>
      </c>
      <c r="D27" s="44">
        <v>9649125</v>
      </c>
      <c r="E27" s="42">
        <v>716.92998750000004</v>
      </c>
      <c r="F27" s="43">
        <v>1.0743362529251499</v>
      </c>
      <c r="G27" s="42">
        <v>-721.75454999999999</v>
      </c>
      <c r="H27" s="42">
        <v>-1.0815659719892501</v>
      </c>
      <c r="I27" s="45"/>
    </row>
    <row r="28" spans="1:9" x14ac:dyDescent="0.2">
      <c r="A28" s="41" t="s">
        <v>261</v>
      </c>
      <c r="B28" s="41" t="s">
        <v>260</v>
      </c>
      <c r="C28" s="41" t="s">
        <v>116</v>
      </c>
      <c r="D28" s="44">
        <v>263250</v>
      </c>
      <c r="E28" s="42">
        <v>654.91335000000004</v>
      </c>
      <c r="F28" s="43">
        <v>0.98140287991462705</v>
      </c>
      <c r="G28" s="42">
        <v>-658.3356</v>
      </c>
      <c r="H28" s="42">
        <v>-0.98653120109755599</v>
      </c>
      <c r="I28" s="45"/>
    </row>
    <row r="29" spans="1:9" x14ac:dyDescent="0.2">
      <c r="A29" s="41" t="s">
        <v>168</v>
      </c>
      <c r="B29" s="41" t="s">
        <v>167</v>
      </c>
      <c r="C29" s="41" t="s">
        <v>166</v>
      </c>
      <c r="D29" s="44">
        <v>87300</v>
      </c>
      <c r="E29" s="42">
        <v>600.62400000000002</v>
      </c>
      <c r="F29" s="43">
        <v>0.9000490268611</v>
      </c>
      <c r="G29" s="42">
        <v>-359.97</v>
      </c>
      <c r="H29" s="42">
        <v>-0.53942341331546895</v>
      </c>
      <c r="I29" s="45"/>
    </row>
    <row r="30" spans="1:9" x14ac:dyDescent="0.2">
      <c r="A30" s="41" t="s">
        <v>136</v>
      </c>
      <c r="B30" s="41" t="s">
        <v>135</v>
      </c>
      <c r="C30" s="41" t="s">
        <v>137</v>
      </c>
      <c r="D30" s="44">
        <v>225000</v>
      </c>
      <c r="E30" s="42">
        <v>594.33749999999998</v>
      </c>
      <c r="F30" s="43">
        <v>0.89062856046721195</v>
      </c>
      <c r="G30" s="42"/>
      <c r="H30" s="42"/>
      <c r="I30" s="45"/>
    </row>
    <row r="31" spans="1:9" x14ac:dyDescent="0.2">
      <c r="A31" s="41" t="s">
        <v>263</v>
      </c>
      <c r="B31" s="41" t="s">
        <v>262</v>
      </c>
      <c r="C31" s="41" t="s">
        <v>196</v>
      </c>
      <c r="D31" s="44">
        <v>166850</v>
      </c>
      <c r="E31" s="42">
        <v>545.18237499999998</v>
      </c>
      <c r="F31" s="43">
        <v>0.81696846293283898</v>
      </c>
      <c r="G31" s="42">
        <v>-547.10114999999996</v>
      </c>
      <c r="H31" s="42">
        <v>-0.81984379187659595</v>
      </c>
      <c r="I31" s="45"/>
    </row>
    <row r="32" spans="1:9" x14ac:dyDescent="0.2">
      <c r="A32" s="41" t="s">
        <v>265</v>
      </c>
      <c r="B32" s="41" t="s">
        <v>264</v>
      </c>
      <c r="C32" s="41" t="s">
        <v>130</v>
      </c>
      <c r="D32" s="44">
        <v>163925</v>
      </c>
      <c r="E32" s="42">
        <v>544.14903749999996</v>
      </c>
      <c r="F32" s="43">
        <v>0.81541998266682503</v>
      </c>
      <c r="G32" s="42">
        <v>-545.37847499999998</v>
      </c>
      <c r="H32" s="42">
        <v>-0.81726232334162596</v>
      </c>
      <c r="I32" s="45"/>
    </row>
    <row r="33" spans="1:9" x14ac:dyDescent="0.2">
      <c r="A33" s="41" t="s">
        <v>267</v>
      </c>
      <c r="B33" s="41" t="s">
        <v>266</v>
      </c>
      <c r="C33" s="41" t="s">
        <v>196</v>
      </c>
      <c r="D33" s="44">
        <v>123500</v>
      </c>
      <c r="E33" s="42">
        <v>527.83900000000006</v>
      </c>
      <c r="F33" s="43">
        <v>0.79097901230942502</v>
      </c>
      <c r="G33" s="42">
        <v>-530.4325</v>
      </c>
      <c r="H33" s="42">
        <v>-0.79486543235118901</v>
      </c>
      <c r="I33" s="45"/>
    </row>
    <row r="34" spans="1:9" x14ac:dyDescent="0.2">
      <c r="A34" s="41" t="s">
        <v>269</v>
      </c>
      <c r="B34" s="41" t="s">
        <v>268</v>
      </c>
      <c r="C34" s="41" t="s">
        <v>143</v>
      </c>
      <c r="D34" s="44">
        <v>76650</v>
      </c>
      <c r="E34" s="42">
        <v>442.61542500000002</v>
      </c>
      <c r="F34" s="43">
        <v>0.66326950395748796</v>
      </c>
      <c r="G34" s="42">
        <v>-444.53167500000001</v>
      </c>
      <c r="H34" s="42">
        <v>-0.66614104913004601</v>
      </c>
      <c r="I34" s="45"/>
    </row>
    <row r="35" spans="1:9" x14ac:dyDescent="0.2">
      <c r="A35" s="41" t="s">
        <v>271</v>
      </c>
      <c r="B35" s="41" t="s">
        <v>270</v>
      </c>
      <c r="C35" s="41" t="s">
        <v>154</v>
      </c>
      <c r="D35" s="44">
        <v>29250</v>
      </c>
      <c r="E35" s="42">
        <v>440.47575000000001</v>
      </c>
      <c r="F35" s="43">
        <v>0.66006315122841097</v>
      </c>
      <c r="G35" s="42">
        <v>-442.14299999999997</v>
      </c>
      <c r="H35" s="42">
        <v>-0.66256156411240197</v>
      </c>
      <c r="I35" s="45"/>
    </row>
    <row r="36" spans="1:9" x14ac:dyDescent="0.2">
      <c r="A36" s="41" t="s">
        <v>134</v>
      </c>
      <c r="B36" s="41" t="s">
        <v>133</v>
      </c>
      <c r="C36" s="41" t="s">
        <v>127</v>
      </c>
      <c r="D36" s="44">
        <v>25000</v>
      </c>
      <c r="E36" s="42">
        <v>432.15</v>
      </c>
      <c r="F36" s="43">
        <v>0.64758682130255296</v>
      </c>
      <c r="G36" s="42"/>
      <c r="H36" s="42"/>
      <c r="I36" s="45"/>
    </row>
    <row r="37" spans="1:9" x14ac:dyDescent="0.2">
      <c r="A37" s="41" t="s">
        <v>273</v>
      </c>
      <c r="B37" s="41" t="s">
        <v>272</v>
      </c>
      <c r="C37" s="41" t="s">
        <v>140</v>
      </c>
      <c r="D37" s="44">
        <v>134900</v>
      </c>
      <c r="E37" s="42">
        <v>404.56509999999997</v>
      </c>
      <c r="F37" s="43">
        <v>0.60625020737926505</v>
      </c>
      <c r="G37" s="42">
        <v>-405.03724999999997</v>
      </c>
      <c r="H37" s="42">
        <v>-0.60695773513045803</v>
      </c>
      <c r="I37" s="45"/>
    </row>
    <row r="38" spans="1:9" x14ac:dyDescent="0.2">
      <c r="A38" s="41" t="s">
        <v>275</v>
      </c>
      <c r="B38" s="41" t="s">
        <v>274</v>
      </c>
      <c r="C38" s="41" t="s">
        <v>188</v>
      </c>
      <c r="D38" s="44">
        <v>17050</v>
      </c>
      <c r="E38" s="42">
        <v>399.49855000000002</v>
      </c>
      <c r="F38" s="43">
        <v>0.59865786442086999</v>
      </c>
      <c r="G38" s="42">
        <v>-401.22059999999999</v>
      </c>
      <c r="H38" s="42">
        <v>-0.60123839637881005</v>
      </c>
      <c r="I38" s="45"/>
    </row>
    <row r="39" spans="1:9" x14ac:dyDescent="0.2">
      <c r="A39" s="41" t="s">
        <v>234</v>
      </c>
      <c r="B39" s="41" t="s">
        <v>233</v>
      </c>
      <c r="C39" s="41" t="s">
        <v>196</v>
      </c>
      <c r="D39" s="44">
        <v>23000</v>
      </c>
      <c r="E39" s="42">
        <v>374.44</v>
      </c>
      <c r="F39" s="43">
        <v>0.56110704470329198</v>
      </c>
      <c r="G39" s="42"/>
      <c r="H39" s="42"/>
      <c r="I39" s="45"/>
    </row>
    <row r="40" spans="1:9" x14ac:dyDescent="0.2">
      <c r="A40" s="41" t="s">
        <v>165</v>
      </c>
      <c r="B40" s="41" t="s">
        <v>164</v>
      </c>
      <c r="C40" s="41" t="s">
        <v>166</v>
      </c>
      <c r="D40" s="44">
        <v>3000</v>
      </c>
      <c r="E40" s="42">
        <v>372</v>
      </c>
      <c r="F40" s="43">
        <v>0.557450647979983</v>
      </c>
      <c r="G40" s="42"/>
      <c r="H40" s="42"/>
      <c r="I40" s="45"/>
    </row>
    <row r="41" spans="1:9" x14ac:dyDescent="0.2">
      <c r="A41" s="41" t="s">
        <v>159</v>
      </c>
      <c r="B41" s="41" t="s">
        <v>158</v>
      </c>
      <c r="C41" s="41" t="s">
        <v>160</v>
      </c>
      <c r="D41" s="44">
        <v>20000</v>
      </c>
      <c r="E41" s="42">
        <v>364.78</v>
      </c>
      <c r="F41" s="43">
        <v>0.54663131013477995</v>
      </c>
      <c r="G41" s="42"/>
      <c r="H41" s="42"/>
      <c r="I41" s="45"/>
    </row>
    <row r="42" spans="1:9" x14ac:dyDescent="0.2">
      <c r="A42" s="41" t="s">
        <v>277</v>
      </c>
      <c r="B42" s="41" t="s">
        <v>276</v>
      </c>
      <c r="C42" s="41" t="s">
        <v>146</v>
      </c>
      <c r="D42" s="44">
        <v>76875</v>
      </c>
      <c r="E42" s="42">
        <v>351.74156249999999</v>
      </c>
      <c r="F42" s="43">
        <v>0.52709290843310896</v>
      </c>
      <c r="G42" s="42">
        <v>-353.85562499999997</v>
      </c>
      <c r="H42" s="42">
        <v>-0.53026088023551599</v>
      </c>
      <c r="I42" s="45"/>
    </row>
    <row r="43" spans="1:9" x14ac:dyDescent="0.2">
      <c r="A43" s="41" t="s">
        <v>279</v>
      </c>
      <c r="B43" s="41" t="s">
        <v>278</v>
      </c>
      <c r="C43" s="41" t="s">
        <v>127</v>
      </c>
      <c r="D43" s="44">
        <v>10150</v>
      </c>
      <c r="E43" s="42">
        <v>351.39299999999997</v>
      </c>
      <c r="F43" s="43">
        <v>0.52657057942373697</v>
      </c>
      <c r="G43" s="42">
        <v>-351.71780000000001</v>
      </c>
      <c r="H43" s="42">
        <v>-0.52705729977444604</v>
      </c>
      <c r="I43" s="45"/>
    </row>
    <row r="44" spans="1:9" x14ac:dyDescent="0.2">
      <c r="A44" s="41" t="s">
        <v>148</v>
      </c>
      <c r="B44" s="41" t="s">
        <v>147</v>
      </c>
      <c r="C44" s="41" t="s">
        <v>116</v>
      </c>
      <c r="D44" s="44">
        <v>42700</v>
      </c>
      <c r="E44" s="42">
        <v>350.28944999999999</v>
      </c>
      <c r="F44" s="43">
        <v>0.52491688409422499</v>
      </c>
      <c r="G44" s="42"/>
      <c r="H44" s="42"/>
      <c r="I44" s="45"/>
    </row>
    <row r="45" spans="1:9" x14ac:dyDescent="0.2">
      <c r="A45" s="41" t="s">
        <v>172</v>
      </c>
      <c r="B45" s="41" t="s">
        <v>171</v>
      </c>
      <c r="C45" s="41" t="s">
        <v>173</v>
      </c>
      <c r="D45" s="44">
        <v>88000</v>
      </c>
      <c r="E45" s="42">
        <v>312.53199999999998</v>
      </c>
      <c r="F45" s="43">
        <v>0.468336467512043</v>
      </c>
      <c r="G45" s="42"/>
      <c r="H45" s="42"/>
      <c r="I45" s="45"/>
    </row>
    <row r="46" spans="1:9" x14ac:dyDescent="0.2">
      <c r="A46" s="41" t="s">
        <v>145</v>
      </c>
      <c r="B46" s="41" t="s">
        <v>144</v>
      </c>
      <c r="C46" s="41" t="s">
        <v>146</v>
      </c>
      <c r="D46" s="44">
        <v>19500</v>
      </c>
      <c r="E46" s="42">
        <v>278.47949999999997</v>
      </c>
      <c r="F46" s="43">
        <v>0.41730800463478901</v>
      </c>
      <c r="G46" s="42"/>
      <c r="H46" s="42"/>
      <c r="I46" s="45"/>
    </row>
    <row r="47" spans="1:9" x14ac:dyDescent="0.2">
      <c r="A47" s="41" t="s">
        <v>281</v>
      </c>
      <c r="B47" s="41" t="s">
        <v>280</v>
      </c>
      <c r="C47" s="41" t="s">
        <v>116</v>
      </c>
      <c r="D47" s="44">
        <v>140400</v>
      </c>
      <c r="E47" s="42">
        <v>266.25456000000003</v>
      </c>
      <c r="F47" s="43">
        <v>0.398988647848455</v>
      </c>
      <c r="G47" s="42">
        <v>-267.51816000000002</v>
      </c>
      <c r="H47" s="42">
        <v>-0.40088218182369001</v>
      </c>
      <c r="I47" s="45"/>
    </row>
    <row r="48" spans="1:9" x14ac:dyDescent="0.2">
      <c r="A48" s="41" t="s">
        <v>283</v>
      </c>
      <c r="B48" s="41" t="s">
        <v>282</v>
      </c>
      <c r="C48" s="41" t="s">
        <v>196</v>
      </c>
      <c r="D48" s="44">
        <v>12500</v>
      </c>
      <c r="E48" s="42">
        <v>257</v>
      </c>
      <c r="F48" s="43">
        <v>0.38512047454531101</v>
      </c>
      <c r="G48" s="42">
        <v>-258.27499999999998</v>
      </c>
      <c r="H48" s="42">
        <v>-0.38703109168556499</v>
      </c>
      <c r="I48" s="45"/>
    </row>
    <row r="49" spans="1:9" x14ac:dyDescent="0.2">
      <c r="A49" s="41" t="s">
        <v>285</v>
      </c>
      <c r="B49" s="41" t="s">
        <v>284</v>
      </c>
      <c r="C49" s="41" t="s">
        <v>116</v>
      </c>
      <c r="D49" s="44">
        <v>222750</v>
      </c>
      <c r="E49" s="42">
        <v>254.38050000000001</v>
      </c>
      <c r="F49" s="43">
        <v>0.38119509289911802</v>
      </c>
      <c r="G49" s="42">
        <v>-255.38287500000001</v>
      </c>
      <c r="H49" s="42">
        <v>-0.38269717513908902</v>
      </c>
      <c r="I49" s="45"/>
    </row>
    <row r="50" spans="1:9" x14ac:dyDescent="0.2">
      <c r="A50" s="41" t="s">
        <v>287</v>
      </c>
      <c r="B50" s="41" t="s">
        <v>286</v>
      </c>
      <c r="C50" s="41" t="s">
        <v>130</v>
      </c>
      <c r="D50" s="44">
        <v>165750</v>
      </c>
      <c r="E50" s="42">
        <v>243.58619999999999</v>
      </c>
      <c r="F50" s="43">
        <v>0.36501958341124102</v>
      </c>
      <c r="G50" s="42">
        <v>-245.14425</v>
      </c>
      <c r="H50" s="42">
        <v>-0.36735435755663098</v>
      </c>
      <c r="I50" s="45"/>
    </row>
    <row r="51" spans="1:9" x14ac:dyDescent="0.2">
      <c r="A51" s="41" t="s">
        <v>153</v>
      </c>
      <c r="B51" s="41" t="s">
        <v>152</v>
      </c>
      <c r="C51" s="41" t="s">
        <v>154</v>
      </c>
      <c r="D51" s="44">
        <v>14000</v>
      </c>
      <c r="E51" s="42">
        <v>234.59800000000001</v>
      </c>
      <c r="F51" s="43">
        <v>0.351550556760237</v>
      </c>
      <c r="G51" s="42">
        <v>-235.18600000000001</v>
      </c>
      <c r="H51" s="42">
        <v>-0.35243168842962402</v>
      </c>
      <c r="I51" s="45"/>
    </row>
    <row r="52" spans="1:9" x14ac:dyDescent="0.2">
      <c r="A52" s="41" t="s">
        <v>289</v>
      </c>
      <c r="B52" s="41" t="s">
        <v>288</v>
      </c>
      <c r="C52" s="41" t="s">
        <v>196</v>
      </c>
      <c r="D52" s="44">
        <v>51000</v>
      </c>
      <c r="E52" s="42">
        <v>205.22399999999999</v>
      </c>
      <c r="F52" s="43">
        <v>0.30753293489528</v>
      </c>
      <c r="G52" s="42">
        <v>-206.0145</v>
      </c>
      <c r="H52" s="42">
        <v>-0.30871751752223697</v>
      </c>
      <c r="I52" s="45"/>
    </row>
    <row r="53" spans="1:9" x14ac:dyDescent="0.2">
      <c r="A53" s="41" t="s">
        <v>202</v>
      </c>
      <c r="B53" s="41" t="s">
        <v>201</v>
      </c>
      <c r="C53" s="41" t="s">
        <v>203</v>
      </c>
      <c r="D53" s="44">
        <v>18000</v>
      </c>
      <c r="E53" s="42">
        <v>130.023</v>
      </c>
      <c r="F53" s="43">
        <v>0.194842488178229</v>
      </c>
      <c r="G53" s="42"/>
      <c r="H53" s="42"/>
      <c r="I53" s="45"/>
    </row>
    <row r="54" spans="1:9" x14ac:dyDescent="0.2">
      <c r="A54" s="41" t="s">
        <v>211</v>
      </c>
      <c r="B54" s="41" t="s">
        <v>210</v>
      </c>
      <c r="C54" s="41" t="s">
        <v>157</v>
      </c>
      <c r="D54" s="44">
        <v>6000</v>
      </c>
      <c r="E54" s="42">
        <v>122.41200000000001</v>
      </c>
      <c r="F54" s="43">
        <v>0.183437227743349</v>
      </c>
      <c r="G54" s="42"/>
      <c r="H54" s="42"/>
      <c r="I54" s="45"/>
    </row>
    <row r="55" spans="1:9" x14ac:dyDescent="0.2">
      <c r="A55" s="41" t="s">
        <v>291</v>
      </c>
      <c r="B55" s="41" t="s">
        <v>290</v>
      </c>
      <c r="C55" s="41" t="s">
        <v>292</v>
      </c>
      <c r="D55" s="44">
        <v>16800</v>
      </c>
      <c r="E55" s="42">
        <v>116.39879999999999</v>
      </c>
      <c r="F55" s="43">
        <v>0.17442630775293699</v>
      </c>
      <c r="G55" s="42">
        <v>-116.9616</v>
      </c>
      <c r="H55" s="42">
        <v>-0.17526967663649301</v>
      </c>
      <c r="I55" s="45"/>
    </row>
    <row r="56" spans="1:9" x14ac:dyDescent="0.2">
      <c r="A56" s="41" t="s">
        <v>181</v>
      </c>
      <c r="B56" s="41" t="s">
        <v>180</v>
      </c>
      <c r="C56" s="41" t="s">
        <v>182</v>
      </c>
      <c r="D56" s="44">
        <v>26000</v>
      </c>
      <c r="E56" s="42">
        <v>109.59</v>
      </c>
      <c r="F56" s="43">
        <v>0.16422316266700601</v>
      </c>
      <c r="G56" s="42"/>
      <c r="H56" s="42"/>
      <c r="I56" s="45"/>
    </row>
    <row r="57" spans="1:9" x14ac:dyDescent="0.2">
      <c r="A57" s="41" t="s">
        <v>178</v>
      </c>
      <c r="B57" s="41" t="s">
        <v>177</v>
      </c>
      <c r="C57" s="41" t="s">
        <v>179</v>
      </c>
      <c r="D57" s="44">
        <v>14500</v>
      </c>
      <c r="E57" s="42">
        <v>101.761</v>
      </c>
      <c r="F57" s="43">
        <v>0.152491224164223</v>
      </c>
      <c r="G57" s="42"/>
      <c r="H57" s="42"/>
      <c r="I57" s="45"/>
    </row>
    <row r="58" spans="1:9" x14ac:dyDescent="0.2">
      <c r="A58" s="41" t="s">
        <v>213</v>
      </c>
      <c r="B58" s="41" t="s">
        <v>212</v>
      </c>
      <c r="C58" s="41" t="s">
        <v>214</v>
      </c>
      <c r="D58" s="44">
        <v>55000</v>
      </c>
      <c r="E58" s="42">
        <v>87.867999999999995</v>
      </c>
      <c r="F58" s="43">
        <v>0.131672240690068</v>
      </c>
      <c r="G58" s="42">
        <v>-88.346500000000006</v>
      </c>
      <c r="H58" s="42">
        <v>-0.13238928406388101</v>
      </c>
      <c r="I58" s="45"/>
    </row>
    <row r="59" spans="1:9" x14ac:dyDescent="0.2">
      <c r="A59" s="41" t="s">
        <v>294</v>
      </c>
      <c r="B59" s="41" t="s">
        <v>293</v>
      </c>
      <c r="C59" s="41" t="s">
        <v>143</v>
      </c>
      <c r="D59" s="44">
        <v>4500</v>
      </c>
      <c r="E59" s="42">
        <v>86.274000000000001</v>
      </c>
      <c r="F59" s="43">
        <v>0.12928359463393799</v>
      </c>
      <c r="G59" s="42">
        <v>-86.755499999999998</v>
      </c>
      <c r="H59" s="42">
        <v>-0.13000513357749299</v>
      </c>
      <c r="I59" s="45"/>
    </row>
    <row r="60" spans="1:9" x14ac:dyDescent="0.2">
      <c r="A60" s="41" t="s">
        <v>296</v>
      </c>
      <c r="B60" s="41" t="s">
        <v>295</v>
      </c>
      <c r="C60" s="41" t="s">
        <v>127</v>
      </c>
      <c r="D60" s="44">
        <v>3375</v>
      </c>
      <c r="E60" s="42">
        <v>64.951875000000001</v>
      </c>
      <c r="F60" s="43">
        <v>9.7331894640496894E-2</v>
      </c>
      <c r="G60" s="42">
        <v>-65.289375000000007</v>
      </c>
      <c r="H60" s="42">
        <v>-9.7837646236446502E-2</v>
      </c>
      <c r="I60" s="45"/>
    </row>
    <row r="61" spans="1:9" x14ac:dyDescent="0.2">
      <c r="A61" s="41" t="s">
        <v>298</v>
      </c>
      <c r="B61" s="41" t="s">
        <v>297</v>
      </c>
      <c r="C61" s="41" t="s">
        <v>154</v>
      </c>
      <c r="D61" s="44">
        <v>15000</v>
      </c>
      <c r="E61" s="42">
        <v>53.354999999999997</v>
      </c>
      <c r="F61" s="43">
        <v>7.9953707857451595E-2</v>
      </c>
      <c r="G61" s="42">
        <v>-53.6325</v>
      </c>
      <c r="H61" s="42">
        <v>-8.0369548058565707E-2</v>
      </c>
      <c r="I61" s="45"/>
    </row>
    <row r="62" spans="1:9" x14ac:dyDescent="0.2">
      <c r="A62" s="41" t="s">
        <v>231</v>
      </c>
      <c r="B62" s="41" t="s">
        <v>230</v>
      </c>
      <c r="C62" s="41" t="s">
        <v>232</v>
      </c>
      <c r="D62" s="44">
        <v>2499</v>
      </c>
      <c r="E62" s="42">
        <v>50.759687999999997</v>
      </c>
      <c r="F62" s="43">
        <v>7.6064572491563898E-2</v>
      </c>
      <c r="G62" s="42"/>
      <c r="H62" s="42"/>
      <c r="I62" s="45"/>
    </row>
    <row r="63" spans="1:9" x14ac:dyDescent="0.2">
      <c r="A63" s="41" t="s">
        <v>300</v>
      </c>
      <c r="B63" s="41" t="s">
        <v>299</v>
      </c>
      <c r="C63" s="41" t="s">
        <v>301</v>
      </c>
      <c r="D63" s="44">
        <v>4050</v>
      </c>
      <c r="E63" s="42">
        <v>15.873975</v>
      </c>
      <c r="F63" s="43">
        <v>2.3787520563892599E-2</v>
      </c>
      <c r="G63" s="42">
        <v>-15.926625</v>
      </c>
      <c r="H63" s="42">
        <v>-2.38664178128607E-2</v>
      </c>
      <c r="I63" s="45"/>
    </row>
    <row r="64" spans="1:9" x14ac:dyDescent="0.2">
      <c r="A64" s="41" t="s">
        <v>303</v>
      </c>
      <c r="B64" s="41" t="s">
        <v>302</v>
      </c>
      <c r="C64" s="41" t="s">
        <v>214</v>
      </c>
      <c r="D64" s="44">
        <v>1350</v>
      </c>
      <c r="E64" s="42">
        <v>13.77675</v>
      </c>
      <c r="F64" s="43">
        <v>2.0644780146661899E-2</v>
      </c>
      <c r="G64" s="42">
        <v>-13.804425</v>
      </c>
      <c r="H64" s="42">
        <v>-2.06862517775298E-2</v>
      </c>
      <c r="I64" s="45"/>
    </row>
    <row r="65" spans="1:9" x14ac:dyDescent="0.2">
      <c r="A65" s="40" t="s">
        <v>33</v>
      </c>
      <c r="B65" s="40"/>
      <c r="C65" s="40"/>
      <c r="D65" s="40"/>
      <c r="E65" s="46">
        <f>SUM(E7:E64)</f>
        <v>45008.345382499989</v>
      </c>
      <c r="F65" s="47">
        <f>SUM(F7:F64)</f>
        <v>67.446051876294305</v>
      </c>
      <c r="G65" s="46">
        <f>SUM(G7:G64)</f>
        <v>-33643.337710000007</v>
      </c>
      <c r="H65" s="46">
        <f>SUM(H7:H64)</f>
        <v>-50.415323673787334</v>
      </c>
      <c r="I65" s="40"/>
    </row>
    <row r="66" spans="1:9" x14ac:dyDescent="0.2">
      <c r="A66" s="41"/>
      <c r="B66" s="41"/>
      <c r="C66" s="41"/>
      <c r="D66" s="41"/>
      <c r="E66" s="42"/>
      <c r="F66" s="43"/>
      <c r="G66" s="42"/>
      <c r="H66" s="41"/>
      <c r="I66" s="41"/>
    </row>
    <row r="67" spans="1:9" x14ac:dyDescent="0.2">
      <c r="A67" s="40" t="s">
        <v>24</v>
      </c>
      <c r="B67" s="41"/>
      <c r="C67" s="41"/>
      <c r="D67" s="41"/>
      <c r="E67" s="42"/>
      <c r="F67" s="43"/>
      <c r="G67" s="42"/>
      <c r="H67" s="41"/>
      <c r="I67" s="41"/>
    </row>
    <row r="68" spans="1:9" x14ac:dyDescent="0.2">
      <c r="A68" s="40" t="s">
        <v>25</v>
      </c>
      <c r="B68" s="41"/>
      <c r="C68" s="41"/>
      <c r="D68" s="41"/>
      <c r="E68" s="42"/>
      <c r="F68" s="43"/>
      <c r="G68" s="42"/>
      <c r="H68" s="41"/>
      <c r="I68" s="41"/>
    </row>
    <row r="69" spans="1:9" x14ac:dyDescent="0.2">
      <c r="A69" s="41" t="s">
        <v>85</v>
      </c>
      <c r="B69" s="41" t="s">
        <v>84</v>
      </c>
      <c r="C69" s="41" t="s">
        <v>86</v>
      </c>
      <c r="D69" s="44">
        <v>3000</v>
      </c>
      <c r="E69" s="42">
        <v>3144.5227808</v>
      </c>
      <c r="F69" s="43">
        <v>4.7121404885612304</v>
      </c>
      <c r="G69" s="45"/>
      <c r="H69" s="45"/>
      <c r="I69" s="45">
        <v>7.5250000000000004</v>
      </c>
    </row>
    <row r="70" spans="1:9" x14ac:dyDescent="0.2">
      <c r="A70" s="41" t="s">
        <v>305</v>
      </c>
      <c r="B70" s="41" t="s">
        <v>304</v>
      </c>
      <c r="C70" s="41" t="s">
        <v>29</v>
      </c>
      <c r="D70" s="44">
        <v>2500</v>
      </c>
      <c r="E70" s="42">
        <v>2693.7893493000001</v>
      </c>
      <c r="F70" s="43">
        <v>4.0367059631420998</v>
      </c>
      <c r="G70" s="45"/>
      <c r="H70" s="45"/>
      <c r="I70" s="45">
        <v>7.5998000000000001</v>
      </c>
    </row>
    <row r="71" spans="1:9" x14ac:dyDescent="0.2">
      <c r="A71" s="41" t="s">
        <v>96</v>
      </c>
      <c r="B71" s="41" t="s">
        <v>95</v>
      </c>
      <c r="C71" s="41" t="s">
        <v>30</v>
      </c>
      <c r="D71" s="44">
        <v>2500</v>
      </c>
      <c r="E71" s="42">
        <v>2511.7138356</v>
      </c>
      <c r="F71" s="43">
        <v>3.7638615731062002</v>
      </c>
      <c r="G71" s="45"/>
      <c r="H71" s="45"/>
      <c r="I71" s="45">
        <v>7.2146999999999997</v>
      </c>
    </row>
    <row r="72" spans="1:9" x14ac:dyDescent="0.2">
      <c r="A72" s="41" t="s">
        <v>27</v>
      </c>
      <c r="B72" s="41" t="s">
        <v>26</v>
      </c>
      <c r="C72" s="41" t="s">
        <v>28</v>
      </c>
      <c r="D72" s="44">
        <v>2327</v>
      </c>
      <c r="E72" s="42">
        <v>2387.080813</v>
      </c>
      <c r="F72" s="43">
        <v>3.5770960913640701</v>
      </c>
      <c r="G72" s="45"/>
      <c r="H72" s="45"/>
      <c r="I72" s="45">
        <v>8.4404000000000003</v>
      </c>
    </row>
    <row r="73" spans="1:9" x14ac:dyDescent="0.2">
      <c r="A73" s="41" t="s">
        <v>32</v>
      </c>
      <c r="B73" s="41" t="s">
        <v>31</v>
      </c>
      <c r="C73" s="41" t="s">
        <v>28</v>
      </c>
      <c r="D73" s="44">
        <v>1018</v>
      </c>
      <c r="E73" s="42">
        <v>1039.7241200000001</v>
      </c>
      <c r="F73" s="43">
        <v>1.55805076455489</v>
      </c>
      <c r="G73" s="45"/>
      <c r="H73" s="45"/>
      <c r="I73" s="45">
        <v>8.4502000000000006</v>
      </c>
    </row>
    <row r="74" spans="1:9" x14ac:dyDescent="0.2">
      <c r="A74" s="41" t="s">
        <v>71</v>
      </c>
      <c r="B74" s="41" t="s">
        <v>70</v>
      </c>
      <c r="C74" s="41" t="s">
        <v>30</v>
      </c>
      <c r="D74" s="44">
        <v>1000</v>
      </c>
      <c r="E74" s="42">
        <v>1017.3540822</v>
      </c>
      <c r="F74" s="43">
        <v>1.52452874286954</v>
      </c>
      <c r="G74" s="45"/>
      <c r="H74" s="45"/>
      <c r="I74" s="45">
        <v>7.5849000000000002</v>
      </c>
    </row>
    <row r="75" spans="1:9" x14ac:dyDescent="0.2">
      <c r="A75" s="41" t="s">
        <v>98</v>
      </c>
      <c r="B75" s="41" t="s">
        <v>97</v>
      </c>
      <c r="C75" s="41" t="s">
        <v>30</v>
      </c>
      <c r="D75" s="44">
        <v>500</v>
      </c>
      <c r="E75" s="42">
        <v>278.16300000000001</v>
      </c>
      <c r="F75" s="43">
        <v>0.41683372202703201</v>
      </c>
      <c r="G75" s="45"/>
      <c r="H75" s="45"/>
      <c r="I75" s="45">
        <v>6.4779</v>
      </c>
    </row>
    <row r="76" spans="1:9" x14ac:dyDescent="0.2">
      <c r="A76" s="40" t="s">
        <v>33</v>
      </c>
      <c r="B76" s="40"/>
      <c r="C76" s="40"/>
      <c r="D76" s="40"/>
      <c r="E76" s="46">
        <f>SUM(E68:E75)</f>
        <v>13072.347980900002</v>
      </c>
      <c r="F76" s="47">
        <f>SUM(F68:F75)</f>
        <v>19.589217345625059</v>
      </c>
      <c r="G76" s="46"/>
      <c r="H76" s="40"/>
      <c r="I76" s="40"/>
    </row>
    <row r="77" spans="1:9" x14ac:dyDescent="0.2">
      <c r="A77" s="41"/>
      <c r="B77" s="41"/>
      <c r="C77" s="41"/>
      <c r="D77" s="41"/>
      <c r="E77" s="42"/>
      <c r="F77" s="43"/>
      <c r="G77" s="42"/>
      <c r="H77" s="41"/>
      <c r="I77" s="41"/>
    </row>
    <row r="78" spans="1:9" x14ac:dyDescent="0.2">
      <c r="A78" s="40" t="s">
        <v>39</v>
      </c>
      <c r="B78" s="41"/>
      <c r="C78" s="41"/>
      <c r="D78" s="41"/>
      <c r="E78" s="42"/>
      <c r="F78" s="43"/>
      <c r="G78" s="42"/>
      <c r="H78" s="41"/>
      <c r="I78" s="41"/>
    </row>
    <row r="79" spans="1:9" x14ac:dyDescent="0.2">
      <c r="A79" s="41" t="s">
        <v>307</v>
      </c>
      <c r="B79" s="41" t="s">
        <v>306</v>
      </c>
      <c r="C79" s="41" t="s">
        <v>40</v>
      </c>
      <c r="D79" s="44">
        <v>2500000</v>
      </c>
      <c r="E79" s="42">
        <v>2641.8077778000002</v>
      </c>
      <c r="F79" s="43">
        <v>3.9588103698203398</v>
      </c>
      <c r="G79" s="45"/>
      <c r="H79" s="45"/>
      <c r="I79" s="45">
        <v>6.0109053728000097</v>
      </c>
    </row>
    <row r="80" spans="1:9" x14ac:dyDescent="0.2">
      <c r="A80" s="41" t="s">
        <v>309</v>
      </c>
      <c r="B80" s="41" t="s">
        <v>308</v>
      </c>
      <c r="C80" s="41" t="s">
        <v>40</v>
      </c>
      <c r="D80" s="44">
        <v>1000000</v>
      </c>
      <c r="E80" s="42">
        <v>1045.5119999999999</v>
      </c>
      <c r="F80" s="43">
        <v>1.56672403728722</v>
      </c>
      <c r="G80" s="45"/>
      <c r="H80" s="45"/>
      <c r="I80" s="45">
        <v>5.9688018166124897</v>
      </c>
    </row>
    <row r="81" spans="1:9" x14ac:dyDescent="0.2">
      <c r="A81" s="41" t="s">
        <v>81</v>
      </c>
      <c r="B81" s="41" t="s">
        <v>80</v>
      </c>
      <c r="C81" s="41" t="s">
        <v>40</v>
      </c>
      <c r="D81" s="44">
        <v>41700</v>
      </c>
      <c r="E81" s="42">
        <v>42.4554835</v>
      </c>
      <c r="F81" s="43">
        <v>6.3620528998329207E-2</v>
      </c>
      <c r="G81" s="45"/>
      <c r="H81" s="45"/>
      <c r="I81" s="45">
        <v>7.2308276831124996</v>
      </c>
    </row>
    <row r="82" spans="1:9" x14ac:dyDescent="0.2">
      <c r="A82" s="40" t="s">
        <v>33</v>
      </c>
      <c r="B82" s="40"/>
      <c r="C82" s="40"/>
      <c r="D82" s="40"/>
      <c r="E82" s="46">
        <f>SUM(E79:E81)</f>
        <v>3729.7752613000002</v>
      </c>
      <c r="F82" s="47">
        <f>SUM(F79:F81)</f>
        <v>5.5891549361058885</v>
      </c>
      <c r="G82" s="46"/>
      <c r="H82" s="40"/>
      <c r="I82" s="40"/>
    </row>
    <row r="83" spans="1:9" x14ac:dyDescent="0.2">
      <c r="A83" s="41"/>
      <c r="B83" s="41"/>
      <c r="C83" s="41"/>
      <c r="D83" s="41"/>
      <c r="E83" s="42"/>
      <c r="F83" s="43"/>
      <c r="G83" s="42"/>
      <c r="H83" s="41"/>
      <c r="I83" s="41"/>
    </row>
    <row r="84" spans="1:9" x14ac:dyDescent="0.2">
      <c r="A84" s="40" t="s">
        <v>42</v>
      </c>
      <c r="B84" s="40"/>
      <c r="C84" s="40"/>
      <c r="D84" s="40"/>
      <c r="E84" s="46">
        <f>E65+E76+E82</f>
        <v>61810.468624699985</v>
      </c>
      <c r="F84" s="47">
        <f>F65+F76+F82</f>
        <v>92.624424158025249</v>
      </c>
      <c r="G84" s="46"/>
      <c r="H84" s="40"/>
      <c r="I84" s="40"/>
    </row>
    <row r="85" spans="1:9" x14ac:dyDescent="0.2">
      <c r="A85" s="40"/>
      <c r="B85" s="40"/>
      <c r="C85" s="40"/>
      <c r="D85" s="40"/>
      <c r="E85" s="46"/>
      <c r="F85" s="47"/>
      <c r="G85" s="46"/>
      <c r="H85" s="40"/>
      <c r="I85" s="40"/>
    </row>
    <row r="86" spans="1:9" x14ac:dyDescent="0.2">
      <c r="A86" s="40" t="s">
        <v>310</v>
      </c>
      <c r="B86" s="40"/>
      <c r="C86" s="40"/>
      <c r="D86" s="40"/>
      <c r="E86" s="60">
        <v>1669.8867732999997</v>
      </c>
      <c r="F86" s="60">
        <f>E86/E90*100</f>
        <v>2.5023641500787295</v>
      </c>
      <c r="G86" s="46"/>
      <c r="H86" s="40"/>
      <c r="I86" s="40"/>
    </row>
    <row r="87" spans="1:9" x14ac:dyDescent="0.2">
      <c r="A87" s="40"/>
      <c r="B87" s="40"/>
      <c r="C87" s="40"/>
      <c r="D87" s="40"/>
      <c r="E87" s="46"/>
      <c r="F87" s="47"/>
      <c r="G87" s="46"/>
      <c r="H87" s="40"/>
      <c r="I87" s="40"/>
    </row>
    <row r="88" spans="1:9" x14ac:dyDescent="0.2">
      <c r="A88" s="40" t="s">
        <v>44</v>
      </c>
      <c r="B88" s="40"/>
      <c r="C88" s="40"/>
      <c r="D88" s="40"/>
      <c r="E88" s="46">
        <f>E90-(E65+E76+E82+E86)</f>
        <v>3252.0094038000097</v>
      </c>
      <c r="F88" s="47">
        <f>F90-(F65+F76+F82+F86)</f>
        <v>4.8732116918960173</v>
      </c>
      <c r="G88" s="46"/>
      <c r="H88" s="40"/>
      <c r="I88" s="40"/>
    </row>
    <row r="89" spans="1:9" x14ac:dyDescent="0.2">
      <c r="A89" s="41"/>
      <c r="B89" s="41"/>
      <c r="C89" s="41"/>
      <c r="D89" s="41"/>
      <c r="E89" s="42"/>
      <c r="F89" s="43"/>
      <c r="G89" s="42"/>
      <c r="H89" s="41"/>
      <c r="I89" s="41"/>
    </row>
    <row r="90" spans="1:9" x14ac:dyDescent="0.2">
      <c r="A90" s="48" t="s">
        <v>43</v>
      </c>
      <c r="B90" s="48"/>
      <c r="C90" s="48"/>
      <c r="D90" s="48"/>
      <c r="E90" s="49">
        <v>66732.364801799995</v>
      </c>
      <c r="F90" s="50">
        <v>100</v>
      </c>
      <c r="G90" s="49"/>
      <c r="H90" s="48"/>
      <c r="I90" s="48"/>
    </row>
    <row r="92" spans="1:9" x14ac:dyDescent="0.2">
      <c r="A92" s="14" t="s">
        <v>45</v>
      </c>
    </row>
    <row r="94" spans="1:9" x14ac:dyDescent="0.2">
      <c r="A94" s="14" t="s">
        <v>46</v>
      </c>
    </row>
    <row r="95" spans="1:9" x14ac:dyDescent="0.2">
      <c r="A95" s="14" t="s">
        <v>47</v>
      </c>
    </row>
    <row r="96" spans="1:9" x14ac:dyDescent="0.2">
      <c r="A96" s="14" t="s">
        <v>48</v>
      </c>
      <c r="B96" s="14"/>
      <c r="C96" s="30" t="s">
        <v>50</v>
      </c>
      <c r="D96" s="14" t="s">
        <v>49</v>
      </c>
    </row>
    <row r="97" spans="1:4" x14ac:dyDescent="0.2">
      <c r="A97" s="7" t="s">
        <v>51</v>
      </c>
      <c r="C97" s="31">
        <v>15.850300000000001</v>
      </c>
      <c r="D97" s="31">
        <v>16.374099999999999</v>
      </c>
    </row>
    <row r="98" spans="1:4" x14ac:dyDescent="0.2">
      <c r="A98" s="7" t="s">
        <v>52</v>
      </c>
      <c r="C98" s="31">
        <v>13.7135</v>
      </c>
      <c r="D98" s="31">
        <v>14.166600000000001</v>
      </c>
    </row>
    <row r="99" spans="1:4" x14ac:dyDescent="0.2">
      <c r="A99" s="7" t="s">
        <v>105</v>
      </c>
      <c r="C99" s="31">
        <v>13.3597</v>
      </c>
      <c r="D99" s="31">
        <v>13.4033</v>
      </c>
    </row>
    <row r="100" spans="1:4" x14ac:dyDescent="0.2">
      <c r="A100" s="7" t="s">
        <v>106</v>
      </c>
      <c r="C100" s="31">
        <v>12.4377</v>
      </c>
      <c r="D100" s="31">
        <v>12.464700000000001</v>
      </c>
    </row>
    <row r="101" spans="1:4" x14ac:dyDescent="0.2">
      <c r="A101" s="7" t="s">
        <v>53</v>
      </c>
      <c r="C101" s="31">
        <v>17.250599999999999</v>
      </c>
      <c r="D101" s="31">
        <v>17.8889</v>
      </c>
    </row>
    <row r="102" spans="1:4" x14ac:dyDescent="0.2">
      <c r="A102" s="7" t="s">
        <v>54</v>
      </c>
      <c r="C102" s="31">
        <v>14.993</v>
      </c>
      <c r="D102" s="31">
        <v>15.547499999999999</v>
      </c>
    </row>
    <row r="103" spans="1:4" x14ac:dyDescent="0.2">
      <c r="A103" s="7" t="s">
        <v>107</v>
      </c>
      <c r="C103" s="31">
        <v>13.954599999999999</v>
      </c>
      <c r="D103" s="31">
        <v>13.9877</v>
      </c>
    </row>
    <row r="104" spans="1:4" x14ac:dyDescent="0.2">
      <c r="A104" s="7" t="s">
        <v>108</v>
      </c>
      <c r="C104" s="31">
        <v>13.775399999999999</v>
      </c>
      <c r="D104" s="31">
        <v>13.9826</v>
      </c>
    </row>
    <row r="106" spans="1:4" x14ac:dyDescent="0.2">
      <c r="A106" s="14" t="s">
        <v>55</v>
      </c>
    </row>
    <row r="107" spans="1:4" x14ac:dyDescent="0.2">
      <c r="A107" s="100" t="s">
        <v>56</v>
      </c>
      <c r="B107" s="101"/>
      <c r="C107" s="32" t="s">
        <v>57</v>
      </c>
    </row>
    <row r="108" spans="1:4" x14ac:dyDescent="0.2">
      <c r="A108" s="96" t="s">
        <v>105</v>
      </c>
      <c r="B108" s="97"/>
      <c r="C108" s="33">
        <v>0.39</v>
      </c>
    </row>
    <row r="109" spans="1:4" x14ac:dyDescent="0.2">
      <c r="A109" s="96" t="s">
        <v>106</v>
      </c>
      <c r="B109" s="97"/>
      <c r="C109" s="33">
        <v>0.375</v>
      </c>
    </row>
    <row r="110" spans="1:4" x14ac:dyDescent="0.2">
      <c r="A110" s="96" t="s">
        <v>107</v>
      </c>
      <c r="B110" s="97"/>
      <c r="C110" s="33">
        <v>0.47</v>
      </c>
    </row>
    <row r="111" spans="1:4" x14ac:dyDescent="0.2">
      <c r="A111" s="96" t="s">
        <v>108</v>
      </c>
      <c r="B111" s="97"/>
      <c r="C111" s="33">
        <v>0.29499999999999998</v>
      </c>
    </row>
    <row r="112" spans="1:4" x14ac:dyDescent="0.2">
      <c r="A112" s="7" t="s">
        <v>58</v>
      </c>
    </row>
    <row r="113" spans="1:9" x14ac:dyDescent="0.2">
      <c r="A113" s="7" t="s">
        <v>59</v>
      </c>
    </row>
    <row r="115" spans="1:9" x14ac:dyDescent="0.2">
      <c r="A115" s="14" t="s">
        <v>311</v>
      </c>
      <c r="D115" s="34" t="s">
        <v>312</v>
      </c>
    </row>
    <row r="117" spans="1:9" x14ac:dyDescent="0.2">
      <c r="A117" s="14" t="s">
        <v>313</v>
      </c>
      <c r="D117" s="34">
        <f>ABS(+H65)</f>
        <v>50.415323673787334</v>
      </c>
    </row>
    <row r="119" spans="1:9" x14ac:dyDescent="0.2">
      <c r="A119" s="14" t="s">
        <v>314</v>
      </c>
      <c r="D119" s="51">
        <v>3.5356101640347402</v>
      </c>
    </row>
    <row r="121" spans="1:9" x14ac:dyDescent="0.2">
      <c r="A121" s="14" t="s">
        <v>315</v>
      </c>
      <c r="D121" s="34">
        <v>3.4029081500971001</v>
      </c>
      <c r="E121" s="10" t="s">
        <v>60</v>
      </c>
    </row>
    <row r="123" spans="1:9" x14ac:dyDescent="0.2">
      <c r="A123" s="14" t="s">
        <v>316</v>
      </c>
      <c r="D123" s="30" t="s">
        <v>62</v>
      </c>
    </row>
    <row r="125" spans="1:9" x14ac:dyDescent="0.2">
      <c r="A125" s="62" t="s">
        <v>949</v>
      </c>
      <c r="B125" s="63"/>
      <c r="C125" s="63"/>
      <c r="D125" s="63"/>
      <c r="E125" s="11"/>
      <c r="G125" s="11"/>
      <c r="H125" s="11"/>
      <c r="I125" s="11"/>
    </row>
    <row r="126" spans="1:9" x14ac:dyDescent="0.2">
      <c r="A126" s="64"/>
      <c r="B126" s="63"/>
      <c r="C126" s="63"/>
      <c r="D126" s="63"/>
      <c r="E126" s="11"/>
      <c r="G126" s="11"/>
      <c r="H126" s="11"/>
      <c r="I126" s="11"/>
    </row>
    <row r="127" spans="1:9" x14ac:dyDescent="0.2">
      <c r="A127" s="62" t="s">
        <v>952</v>
      </c>
      <c r="B127" s="63"/>
      <c r="C127" s="63"/>
      <c r="D127" s="63"/>
      <c r="E127" s="11"/>
      <c r="G127" s="11"/>
      <c r="H127" s="11"/>
      <c r="I127" s="11"/>
    </row>
    <row r="128" spans="1:9" x14ac:dyDescent="0.2">
      <c r="A128" s="64"/>
      <c r="B128" s="63"/>
      <c r="C128" s="63"/>
      <c r="D128" s="63"/>
      <c r="E128" s="11"/>
      <c r="G128" s="11"/>
      <c r="H128" s="11"/>
      <c r="I128" s="11"/>
    </row>
    <row r="129" spans="1:9" x14ac:dyDescent="0.2">
      <c r="A129" s="63"/>
      <c r="B129" s="63"/>
      <c r="C129" s="63"/>
      <c r="D129" s="63"/>
      <c r="E129" s="11"/>
      <c r="G129" s="11"/>
      <c r="H129" s="11"/>
      <c r="I129" s="11"/>
    </row>
    <row r="130" spans="1:9" x14ac:dyDescent="0.2">
      <c r="A130" s="63"/>
      <c r="B130" s="63"/>
      <c r="C130" s="63"/>
      <c r="D130" s="63"/>
      <c r="E130" s="11"/>
      <c r="G130" s="11"/>
      <c r="H130" s="11"/>
      <c r="I130" s="11"/>
    </row>
    <row r="131" spans="1:9" x14ac:dyDescent="0.2">
      <c r="A131" s="63"/>
      <c r="B131" s="63"/>
      <c r="C131" s="63"/>
      <c r="D131" s="63"/>
      <c r="E131" s="11"/>
      <c r="G131" s="11"/>
      <c r="H131" s="11"/>
      <c r="I131" s="11"/>
    </row>
    <row r="132" spans="1:9" x14ac:dyDescent="0.2">
      <c r="A132" s="63"/>
      <c r="B132" s="63"/>
      <c r="C132" s="63"/>
      <c r="D132" s="63"/>
      <c r="E132" s="11"/>
      <c r="G132" s="11"/>
      <c r="H132" s="11"/>
      <c r="I132" s="11"/>
    </row>
    <row r="133" spans="1:9" x14ac:dyDescent="0.2">
      <c r="A133" s="63"/>
      <c r="B133" s="63"/>
      <c r="C133" s="63"/>
      <c r="D133" s="63"/>
      <c r="E133" s="11"/>
      <c r="G133" s="11"/>
      <c r="H133" s="11"/>
      <c r="I133" s="11"/>
    </row>
    <row r="134" spans="1:9" x14ac:dyDescent="0.2">
      <c r="A134" s="63"/>
      <c r="B134" s="63"/>
      <c r="C134" s="63"/>
      <c r="D134" s="63"/>
      <c r="E134" s="11"/>
      <c r="G134" s="11"/>
      <c r="H134" s="11"/>
      <c r="I134" s="11"/>
    </row>
    <row r="135" spans="1:9" x14ac:dyDescent="0.2">
      <c r="A135" s="63"/>
      <c r="B135" s="63"/>
      <c r="C135" s="63"/>
      <c r="D135" s="63"/>
      <c r="E135" s="11"/>
      <c r="G135" s="11"/>
      <c r="H135" s="11"/>
      <c r="I135" s="11"/>
    </row>
    <row r="136" spans="1:9" x14ac:dyDescent="0.2">
      <c r="A136" s="63"/>
      <c r="B136" s="63"/>
      <c r="C136" s="63"/>
      <c r="D136" s="63"/>
      <c r="E136" s="11"/>
      <c r="G136" s="11"/>
      <c r="H136" s="11"/>
      <c r="I136" s="11"/>
    </row>
    <row r="137" spans="1:9" x14ac:dyDescent="0.2">
      <c r="A137" s="63"/>
      <c r="B137" s="63"/>
      <c r="C137" s="63"/>
      <c r="D137" s="63"/>
      <c r="E137" s="11"/>
      <c r="G137" s="11"/>
      <c r="H137" s="11"/>
      <c r="I137" s="11"/>
    </row>
    <row r="138" spans="1:9" x14ac:dyDescent="0.2">
      <c r="A138" s="63"/>
      <c r="B138" s="63"/>
      <c r="C138" s="63"/>
      <c r="D138" s="63"/>
      <c r="E138" s="11"/>
      <c r="G138" s="11"/>
      <c r="H138" s="11"/>
      <c r="I138" s="11"/>
    </row>
    <row r="139" spans="1:9" x14ac:dyDescent="0.2">
      <c r="A139" s="63"/>
      <c r="B139" s="63"/>
      <c r="C139" s="63"/>
      <c r="D139" s="63"/>
      <c r="E139" s="11"/>
      <c r="G139" s="11"/>
      <c r="H139" s="11"/>
      <c r="I139" s="11"/>
    </row>
    <row r="140" spans="1:9" x14ac:dyDescent="0.2">
      <c r="A140" s="63"/>
      <c r="B140" s="63"/>
      <c r="C140" s="63"/>
      <c r="D140" s="63"/>
      <c r="E140" s="11"/>
      <c r="G140" s="11"/>
      <c r="H140" s="11"/>
      <c r="I140" s="11"/>
    </row>
    <row r="141" spans="1:9" x14ac:dyDescent="0.2">
      <c r="A141" s="63"/>
      <c r="B141" s="63"/>
      <c r="C141" s="63"/>
      <c r="D141" s="63"/>
      <c r="E141" s="11"/>
      <c r="G141" s="11"/>
      <c r="H141" s="11"/>
      <c r="I141" s="11"/>
    </row>
    <row r="142" spans="1:9" x14ac:dyDescent="0.2">
      <c r="A142" s="63"/>
      <c r="B142" s="63"/>
      <c r="C142" s="63"/>
      <c r="D142" s="63"/>
      <c r="E142" s="11"/>
      <c r="G142" s="11"/>
      <c r="H142" s="11"/>
      <c r="I142" s="11"/>
    </row>
    <row r="143" spans="1:9" x14ac:dyDescent="0.2">
      <c r="A143" s="63"/>
      <c r="B143" s="63"/>
      <c r="C143" s="63"/>
      <c r="D143" s="63"/>
      <c r="E143" s="11"/>
      <c r="G143" s="11"/>
      <c r="H143" s="11"/>
      <c r="I143" s="11"/>
    </row>
    <row r="144" spans="1:9" x14ac:dyDescent="0.2">
      <c r="A144" s="62" t="s">
        <v>950</v>
      </c>
      <c r="B144" s="63"/>
      <c r="C144" s="63"/>
      <c r="D144" s="63"/>
      <c r="E144" s="11"/>
      <c r="G144" s="11"/>
      <c r="H144" s="11"/>
      <c r="I144" s="11"/>
    </row>
    <row r="145" spans="1:9" x14ac:dyDescent="0.2">
      <c r="A145" s="63"/>
      <c r="B145" s="63"/>
      <c r="C145" s="63"/>
      <c r="D145" s="63"/>
      <c r="E145" s="11"/>
      <c r="G145" s="11"/>
      <c r="H145" s="11"/>
      <c r="I145" s="11"/>
    </row>
    <row r="146" spans="1:9" x14ac:dyDescent="0.2">
      <c r="A146" s="62" t="s">
        <v>953</v>
      </c>
      <c r="B146" s="63"/>
      <c r="C146" s="63"/>
      <c r="D146" s="63"/>
      <c r="E146" s="11"/>
      <c r="G146" s="11"/>
      <c r="H146" s="11"/>
      <c r="I146" s="11"/>
    </row>
    <row r="147" spans="1:9" x14ac:dyDescent="0.2">
      <c r="A147" s="63"/>
      <c r="B147" s="63"/>
      <c r="C147" s="63"/>
      <c r="D147" s="63"/>
      <c r="E147" s="11"/>
      <c r="G147" s="11"/>
      <c r="H147" s="11"/>
      <c r="I147" s="11"/>
    </row>
    <row r="148" spans="1:9" x14ac:dyDescent="0.2">
      <c r="A148" s="63"/>
      <c r="B148" s="63"/>
      <c r="C148" s="63"/>
      <c r="D148" s="63"/>
      <c r="E148" s="11"/>
      <c r="G148" s="11"/>
      <c r="H148" s="11"/>
      <c r="I148" s="11"/>
    </row>
    <row r="149" spans="1:9" x14ac:dyDescent="0.2">
      <c r="A149" s="63"/>
      <c r="B149" s="63"/>
      <c r="C149" s="63"/>
      <c r="D149" s="63"/>
      <c r="E149" s="11"/>
      <c r="G149" s="11"/>
      <c r="H149" s="11"/>
      <c r="I149" s="11"/>
    </row>
    <row r="150" spans="1:9" x14ac:dyDescent="0.2">
      <c r="A150" s="63"/>
      <c r="B150" s="63"/>
      <c r="C150" s="63"/>
      <c r="D150" s="63"/>
      <c r="E150" s="11"/>
      <c r="G150" s="11"/>
      <c r="H150" s="11"/>
      <c r="I150" s="11"/>
    </row>
    <row r="151" spans="1:9" x14ac:dyDescent="0.2">
      <c r="A151" s="63"/>
      <c r="B151" s="63"/>
      <c r="C151" s="63"/>
      <c r="D151" s="63"/>
      <c r="E151" s="11"/>
      <c r="G151" s="11"/>
      <c r="H151" s="11"/>
      <c r="I151" s="11"/>
    </row>
    <row r="152" spans="1:9" x14ac:dyDescent="0.2">
      <c r="A152" s="63"/>
      <c r="B152" s="63"/>
      <c r="C152" s="63"/>
      <c r="D152" s="63"/>
      <c r="E152" s="11"/>
      <c r="G152" s="11"/>
      <c r="H152" s="11"/>
      <c r="I152" s="11"/>
    </row>
    <row r="153" spans="1:9" x14ac:dyDescent="0.2">
      <c r="A153" s="63"/>
      <c r="B153" s="63"/>
      <c r="C153" s="63"/>
      <c r="D153" s="63"/>
      <c r="E153" s="11"/>
      <c r="G153" s="11"/>
      <c r="H153" s="11"/>
      <c r="I153" s="11"/>
    </row>
    <row r="154" spans="1:9" x14ac:dyDescent="0.2">
      <c r="A154" s="63"/>
      <c r="B154" s="63"/>
      <c r="C154" s="63"/>
      <c r="D154" s="63"/>
      <c r="E154" s="11"/>
      <c r="G154" s="11"/>
      <c r="H154" s="11"/>
      <c r="I154" s="11"/>
    </row>
    <row r="155" spans="1:9" x14ac:dyDescent="0.2">
      <c r="A155" s="63"/>
      <c r="B155" s="63"/>
      <c r="C155" s="63"/>
      <c r="D155" s="63"/>
      <c r="E155" s="11"/>
      <c r="G155" s="11"/>
      <c r="H155" s="11"/>
      <c r="I155" s="11"/>
    </row>
    <row r="156" spans="1:9" x14ac:dyDescent="0.2">
      <c r="A156" s="63"/>
      <c r="B156" s="63"/>
      <c r="C156" s="63"/>
      <c r="D156" s="63"/>
      <c r="E156" s="11"/>
      <c r="G156" s="11"/>
      <c r="H156" s="11"/>
      <c r="I156" s="11"/>
    </row>
    <row r="157" spans="1:9" x14ac:dyDescent="0.2">
      <c r="A157" s="63"/>
      <c r="B157" s="63"/>
      <c r="C157" s="63"/>
      <c r="D157" s="63"/>
      <c r="E157" s="11"/>
      <c r="G157" s="11"/>
      <c r="H157" s="11"/>
      <c r="I157" s="11"/>
    </row>
    <row r="158" spans="1:9" x14ac:dyDescent="0.2">
      <c r="A158" s="63"/>
      <c r="B158" s="63"/>
      <c r="C158" s="63"/>
      <c r="D158" s="63"/>
      <c r="E158" s="11"/>
      <c r="G158" s="11"/>
      <c r="H158" s="11"/>
      <c r="I158" s="11"/>
    </row>
    <row r="159" spans="1:9" x14ac:dyDescent="0.2">
      <c r="A159" s="63"/>
      <c r="B159" s="63"/>
      <c r="C159" s="63"/>
      <c r="D159" s="63"/>
      <c r="E159" s="11"/>
      <c r="G159" s="11"/>
      <c r="H159" s="11"/>
      <c r="I159" s="11"/>
    </row>
    <row r="160" spans="1:9" x14ac:dyDescent="0.2">
      <c r="A160" s="63"/>
      <c r="B160" s="63"/>
      <c r="C160" s="63"/>
      <c r="D160" s="63"/>
      <c r="E160" s="11"/>
      <c r="G160" s="11"/>
      <c r="H160" s="11"/>
      <c r="I160" s="11"/>
    </row>
    <row r="161" spans="1:9" x14ac:dyDescent="0.2">
      <c r="A161" s="63"/>
      <c r="B161" s="63"/>
      <c r="C161" s="63"/>
      <c r="D161" s="63"/>
      <c r="E161" s="11"/>
      <c r="G161" s="11"/>
      <c r="H161" s="11"/>
      <c r="I161" s="11"/>
    </row>
    <row r="162" spans="1:9" x14ac:dyDescent="0.2">
      <c r="A162" s="63" t="s">
        <v>951</v>
      </c>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sheetData>
  <mergeCells count="6">
    <mergeCell ref="A111:B111"/>
    <mergeCell ref="A1:G1"/>
    <mergeCell ref="A107:B107"/>
    <mergeCell ref="A108:B108"/>
    <mergeCell ref="A109:B109"/>
    <mergeCell ref="A110:B110"/>
  </mergeCells>
  <conditionalFormatting sqref="F2:F3 F5:F124">
    <cfRule type="cellIs" dxfId="82" priority="2" stopIfTrue="1" operator="between">
      <formula>0.009</formula>
      <formula>-0.009</formula>
    </cfRule>
  </conditionalFormatting>
  <conditionalFormatting sqref="F264:F65536">
    <cfRule type="cellIs" dxfId="8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64"/>
  <sheetViews>
    <sheetView workbookViewId="0">
      <selection sqref="A1:G1"/>
    </sheetView>
  </sheetViews>
  <sheetFormatPr defaultColWidth="9.140625" defaultRowHeight="11.25" x14ac:dyDescent="0.2"/>
  <cols>
    <col min="1" max="1" width="38.7109375" style="7" bestFit="1" customWidth="1"/>
    <col min="2" max="2" width="47.42578125" style="7" bestFit="1" customWidth="1"/>
    <col min="3" max="3" width="25.5703125" style="7" bestFit="1" customWidth="1"/>
    <col min="4" max="4" width="15.28515625" style="7" bestFit="1" customWidth="1"/>
    <col min="5" max="5" width="28.42578125" style="10" customWidth="1"/>
    <col min="6" max="6" width="13.5703125" style="11" bestFit="1" customWidth="1"/>
    <col min="7" max="7" width="4.5703125" style="10" bestFit="1" customWidth="1"/>
    <col min="8" max="16384" width="9.140625" style="7"/>
  </cols>
  <sheetData>
    <row r="1" spans="1:7" s="1" customFormat="1" ht="15" x14ac:dyDescent="0.2">
      <c r="A1" s="98" t="s">
        <v>9</v>
      </c>
      <c r="B1" s="99"/>
      <c r="C1" s="99"/>
      <c r="D1" s="99"/>
      <c r="E1" s="99"/>
      <c r="F1" s="99"/>
      <c r="G1" s="99"/>
    </row>
    <row r="2" spans="1:7" s="1" customFormat="1" ht="12" x14ac:dyDescent="0.2">
      <c r="E2" s="5"/>
      <c r="F2" s="9"/>
      <c r="G2" s="10"/>
    </row>
    <row r="3" spans="1:7" s="1" customFormat="1" ht="12" x14ac:dyDescent="0.2">
      <c r="A3" s="8" t="s">
        <v>7</v>
      </c>
      <c r="B3" s="2"/>
      <c r="C3" s="3"/>
      <c r="D3" s="3"/>
      <c r="E3" s="4"/>
      <c r="F3" s="9"/>
      <c r="G3" s="10"/>
    </row>
    <row r="4" spans="1:7" s="1" customFormat="1" ht="23.25" customHeight="1" x14ac:dyDescent="0.2">
      <c r="A4" s="6" t="s">
        <v>2</v>
      </c>
      <c r="B4" s="6" t="s">
        <v>0</v>
      </c>
      <c r="C4" s="13" t="s">
        <v>4</v>
      </c>
      <c r="D4" s="13" t="s">
        <v>1</v>
      </c>
      <c r="E4" s="52" t="s">
        <v>6</v>
      </c>
      <c r="F4" s="12" t="s">
        <v>3</v>
      </c>
      <c r="G4" s="12" t="s">
        <v>5</v>
      </c>
    </row>
    <row r="5" spans="1:7" x14ac:dyDescent="0.2">
      <c r="A5" s="16" t="s">
        <v>113</v>
      </c>
      <c r="B5" s="17"/>
      <c r="C5" s="17"/>
      <c r="D5" s="17"/>
      <c r="E5" s="18"/>
      <c r="F5" s="19"/>
      <c r="G5" s="18"/>
    </row>
    <row r="6" spans="1:7" x14ac:dyDescent="0.2">
      <c r="A6" s="20" t="s">
        <v>25</v>
      </c>
      <c r="B6" s="21"/>
      <c r="C6" s="21"/>
      <c r="D6" s="21"/>
      <c r="E6" s="22"/>
      <c r="F6" s="23"/>
      <c r="G6" s="22"/>
    </row>
    <row r="7" spans="1:7" x14ac:dyDescent="0.2">
      <c r="A7" s="21" t="s">
        <v>115</v>
      </c>
      <c r="B7" s="21" t="s">
        <v>114</v>
      </c>
      <c r="C7" s="21" t="s">
        <v>116</v>
      </c>
      <c r="D7" s="24">
        <v>827500</v>
      </c>
      <c r="E7" s="22">
        <v>16562.412499999999</v>
      </c>
      <c r="F7" s="23">
        <v>7.3665679273631701</v>
      </c>
      <c r="G7" s="22"/>
    </row>
    <row r="8" spans="1:7" x14ac:dyDescent="0.2">
      <c r="A8" s="21" t="s">
        <v>118</v>
      </c>
      <c r="B8" s="21" t="s">
        <v>117</v>
      </c>
      <c r="C8" s="21" t="s">
        <v>116</v>
      </c>
      <c r="D8" s="24">
        <v>850000</v>
      </c>
      <c r="E8" s="22">
        <v>12289.3</v>
      </c>
      <c r="F8" s="23">
        <v>5.46598892098263</v>
      </c>
      <c r="G8" s="22"/>
    </row>
    <row r="9" spans="1:7" x14ac:dyDescent="0.2">
      <c r="A9" s="21" t="s">
        <v>120</v>
      </c>
      <c r="B9" s="21" t="s">
        <v>119</v>
      </c>
      <c r="C9" s="21" t="s">
        <v>121</v>
      </c>
      <c r="D9" s="24">
        <v>206500</v>
      </c>
      <c r="E9" s="22">
        <v>7578.1369999999997</v>
      </c>
      <c r="F9" s="23">
        <v>3.3705754504885199</v>
      </c>
      <c r="G9" s="22"/>
    </row>
    <row r="10" spans="1:7" x14ac:dyDescent="0.2">
      <c r="A10" s="21" t="s">
        <v>123</v>
      </c>
      <c r="B10" s="21" t="s">
        <v>122</v>
      </c>
      <c r="C10" s="21" t="s">
        <v>124</v>
      </c>
      <c r="D10" s="24">
        <v>353000</v>
      </c>
      <c r="E10" s="22">
        <v>7093.8879999999999</v>
      </c>
      <c r="F10" s="23">
        <v>3.1551929902184499</v>
      </c>
      <c r="G10" s="22"/>
    </row>
    <row r="11" spans="1:7" x14ac:dyDescent="0.2">
      <c r="A11" s="21" t="s">
        <v>126</v>
      </c>
      <c r="B11" s="21" t="s">
        <v>125</v>
      </c>
      <c r="C11" s="21" t="s">
        <v>127</v>
      </c>
      <c r="D11" s="24">
        <v>440000</v>
      </c>
      <c r="E11" s="22">
        <v>7047.92</v>
      </c>
      <c r="F11" s="23">
        <v>3.1347475149904298</v>
      </c>
      <c r="G11" s="22"/>
    </row>
    <row r="12" spans="1:7" x14ac:dyDescent="0.2">
      <c r="A12" s="21" t="s">
        <v>132</v>
      </c>
      <c r="B12" s="21" t="s">
        <v>131</v>
      </c>
      <c r="C12" s="21" t="s">
        <v>116</v>
      </c>
      <c r="D12" s="24">
        <v>550000</v>
      </c>
      <c r="E12" s="22">
        <v>6595.6</v>
      </c>
      <c r="F12" s="23">
        <v>2.9335663160011598</v>
      </c>
      <c r="G12" s="22"/>
    </row>
    <row r="13" spans="1:7" x14ac:dyDescent="0.2">
      <c r="A13" s="21" t="s">
        <v>129</v>
      </c>
      <c r="B13" s="21" t="s">
        <v>128</v>
      </c>
      <c r="C13" s="21" t="s">
        <v>130</v>
      </c>
      <c r="D13" s="24">
        <v>430000</v>
      </c>
      <c r="E13" s="22">
        <v>6452.58</v>
      </c>
      <c r="F13" s="23">
        <v>2.86995441495888</v>
      </c>
      <c r="G13" s="22"/>
    </row>
    <row r="14" spans="1:7" x14ac:dyDescent="0.2">
      <c r="A14" s="21" t="s">
        <v>134</v>
      </c>
      <c r="B14" s="21" t="s">
        <v>133</v>
      </c>
      <c r="C14" s="21" t="s">
        <v>127</v>
      </c>
      <c r="D14" s="24">
        <v>315000</v>
      </c>
      <c r="E14" s="22">
        <v>5445.09</v>
      </c>
      <c r="F14" s="23">
        <v>2.4218467783969202</v>
      </c>
      <c r="G14" s="22"/>
    </row>
    <row r="15" spans="1:7" x14ac:dyDescent="0.2">
      <c r="A15" s="21" t="s">
        <v>136</v>
      </c>
      <c r="B15" s="21" t="s">
        <v>135</v>
      </c>
      <c r="C15" s="21" t="s">
        <v>137</v>
      </c>
      <c r="D15" s="24">
        <v>1500000</v>
      </c>
      <c r="E15" s="22">
        <v>3962.25</v>
      </c>
      <c r="F15" s="23">
        <v>1.7623147455236201</v>
      </c>
      <c r="G15" s="22"/>
    </row>
    <row r="16" spans="1:7" x14ac:dyDescent="0.2">
      <c r="A16" s="21" t="s">
        <v>139</v>
      </c>
      <c r="B16" s="21" t="s">
        <v>138</v>
      </c>
      <c r="C16" s="21" t="s">
        <v>140</v>
      </c>
      <c r="D16" s="24">
        <v>1050000</v>
      </c>
      <c r="E16" s="22">
        <v>3516.45</v>
      </c>
      <c r="F16" s="23">
        <v>1.56403348776492</v>
      </c>
      <c r="G16" s="22"/>
    </row>
    <row r="17" spans="1:7" x14ac:dyDescent="0.2">
      <c r="A17" s="21" t="s">
        <v>145</v>
      </c>
      <c r="B17" s="21" t="s">
        <v>144</v>
      </c>
      <c r="C17" s="21" t="s">
        <v>146</v>
      </c>
      <c r="D17" s="24">
        <v>243000</v>
      </c>
      <c r="E17" s="22">
        <v>3470.2829999999999</v>
      </c>
      <c r="F17" s="23">
        <v>1.5434995020606801</v>
      </c>
      <c r="G17" s="22"/>
    </row>
    <row r="18" spans="1:7" x14ac:dyDescent="0.2">
      <c r="A18" s="21" t="s">
        <v>142</v>
      </c>
      <c r="B18" s="21" t="s">
        <v>141</v>
      </c>
      <c r="C18" s="21" t="s">
        <v>143</v>
      </c>
      <c r="D18" s="24">
        <v>28000</v>
      </c>
      <c r="E18" s="22">
        <v>3386.04</v>
      </c>
      <c r="F18" s="23">
        <v>1.5060302153909499</v>
      </c>
      <c r="G18" s="22"/>
    </row>
    <row r="19" spans="1:7" x14ac:dyDescent="0.2">
      <c r="A19" s="21" t="s">
        <v>165</v>
      </c>
      <c r="B19" s="21" t="s">
        <v>164</v>
      </c>
      <c r="C19" s="21" t="s">
        <v>166</v>
      </c>
      <c r="D19" s="24">
        <v>26000</v>
      </c>
      <c r="E19" s="22">
        <v>3224</v>
      </c>
      <c r="F19" s="23">
        <v>1.43395866983864</v>
      </c>
      <c r="G19" s="22"/>
    </row>
    <row r="20" spans="1:7" x14ac:dyDescent="0.2">
      <c r="A20" s="21" t="s">
        <v>162</v>
      </c>
      <c r="B20" s="21" t="s">
        <v>161</v>
      </c>
      <c r="C20" s="21" t="s">
        <v>163</v>
      </c>
      <c r="D20" s="24">
        <v>1680000</v>
      </c>
      <c r="E20" s="22">
        <v>3206.1120000000001</v>
      </c>
      <c r="F20" s="23">
        <v>1.4260025120576001</v>
      </c>
      <c r="G20" s="22"/>
    </row>
    <row r="21" spans="1:7" x14ac:dyDescent="0.2">
      <c r="A21" s="21" t="s">
        <v>150</v>
      </c>
      <c r="B21" s="21" t="s">
        <v>149</v>
      </c>
      <c r="C21" s="21" t="s">
        <v>151</v>
      </c>
      <c r="D21" s="24">
        <v>44000</v>
      </c>
      <c r="E21" s="22">
        <v>3186.48</v>
      </c>
      <c r="F21" s="23">
        <v>1.4172706644750099</v>
      </c>
      <c r="G21" s="22"/>
    </row>
    <row r="22" spans="1:7" x14ac:dyDescent="0.2">
      <c r="A22" s="21" t="s">
        <v>148</v>
      </c>
      <c r="B22" s="21" t="s">
        <v>147</v>
      </c>
      <c r="C22" s="21" t="s">
        <v>116</v>
      </c>
      <c r="D22" s="24">
        <v>373000</v>
      </c>
      <c r="E22" s="22">
        <v>3059.9054999999998</v>
      </c>
      <c r="F22" s="23">
        <v>1.3609733314553201</v>
      </c>
      <c r="G22" s="22"/>
    </row>
    <row r="23" spans="1:7" x14ac:dyDescent="0.2">
      <c r="A23" s="21" t="s">
        <v>153</v>
      </c>
      <c r="B23" s="21" t="s">
        <v>152</v>
      </c>
      <c r="C23" s="21" t="s">
        <v>154</v>
      </c>
      <c r="D23" s="24">
        <v>181800</v>
      </c>
      <c r="E23" s="22">
        <v>3046.4225999999999</v>
      </c>
      <c r="F23" s="23">
        <v>1.35497645758758</v>
      </c>
      <c r="G23" s="22"/>
    </row>
    <row r="24" spans="1:7" x14ac:dyDescent="0.2">
      <c r="A24" s="21" t="s">
        <v>168</v>
      </c>
      <c r="B24" s="21" t="s">
        <v>167</v>
      </c>
      <c r="C24" s="21" t="s">
        <v>166</v>
      </c>
      <c r="D24" s="24">
        <v>410000</v>
      </c>
      <c r="E24" s="22">
        <v>2820.8</v>
      </c>
      <c r="F24" s="23">
        <v>1.2546248808563401</v>
      </c>
      <c r="G24" s="22"/>
    </row>
    <row r="25" spans="1:7" x14ac:dyDescent="0.2">
      <c r="A25" s="21" t="s">
        <v>156</v>
      </c>
      <c r="B25" s="21" t="s">
        <v>155</v>
      </c>
      <c r="C25" s="21" t="s">
        <v>157</v>
      </c>
      <c r="D25" s="24">
        <v>340000</v>
      </c>
      <c r="E25" s="22">
        <v>2768.62</v>
      </c>
      <c r="F25" s="23">
        <v>1.2314164554865601</v>
      </c>
      <c r="G25" s="22"/>
    </row>
    <row r="26" spans="1:7" x14ac:dyDescent="0.2">
      <c r="A26" s="21" t="s">
        <v>159</v>
      </c>
      <c r="B26" s="21" t="s">
        <v>158</v>
      </c>
      <c r="C26" s="21" t="s">
        <v>160</v>
      </c>
      <c r="D26" s="24">
        <v>145000</v>
      </c>
      <c r="E26" s="22">
        <v>2644.6550000000002</v>
      </c>
      <c r="F26" s="23">
        <v>1.1762797661234801</v>
      </c>
      <c r="G26" s="22"/>
    </row>
    <row r="27" spans="1:7" x14ac:dyDescent="0.2">
      <c r="A27" s="21" t="s">
        <v>170</v>
      </c>
      <c r="B27" s="21" t="s">
        <v>169</v>
      </c>
      <c r="C27" s="21" t="s">
        <v>154</v>
      </c>
      <c r="D27" s="24">
        <v>149333</v>
      </c>
      <c r="E27" s="22">
        <v>2514.4690540000001</v>
      </c>
      <c r="F27" s="23">
        <v>1.1183761476502101</v>
      </c>
      <c r="G27" s="22"/>
    </row>
    <row r="28" spans="1:7" x14ac:dyDescent="0.2">
      <c r="A28" s="21" t="s">
        <v>172</v>
      </c>
      <c r="B28" s="21" t="s">
        <v>171</v>
      </c>
      <c r="C28" s="21" t="s">
        <v>173</v>
      </c>
      <c r="D28" s="24">
        <v>700000</v>
      </c>
      <c r="E28" s="22">
        <v>2486.0500000000002</v>
      </c>
      <c r="F28" s="23">
        <v>1.10573602703237</v>
      </c>
      <c r="G28" s="22"/>
    </row>
    <row r="29" spans="1:7" x14ac:dyDescent="0.2">
      <c r="A29" s="21" t="s">
        <v>178</v>
      </c>
      <c r="B29" s="21" t="s">
        <v>177</v>
      </c>
      <c r="C29" s="21" t="s">
        <v>179</v>
      </c>
      <c r="D29" s="24">
        <v>320000</v>
      </c>
      <c r="E29" s="22">
        <v>2245.7600000000002</v>
      </c>
      <c r="F29" s="23">
        <v>0.99886073895062799</v>
      </c>
      <c r="G29" s="22"/>
    </row>
    <row r="30" spans="1:7" x14ac:dyDescent="0.2">
      <c r="A30" s="21" t="s">
        <v>184</v>
      </c>
      <c r="B30" s="21" t="s">
        <v>183</v>
      </c>
      <c r="C30" s="21" t="s">
        <v>185</v>
      </c>
      <c r="D30" s="24">
        <v>92500</v>
      </c>
      <c r="E30" s="22">
        <v>2122.5050000000001</v>
      </c>
      <c r="F30" s="23">
        <v>0.94403984073382896</v>
      </c>
      <c r="G30" s="22"/>
    </row>
    <row r="31" spans="1:7" x14ac:dyDescent="0.2">
      <c r="A31" s="21" t="s">
        <v>198</v>
      </c>
      <c r="B31" s="21" t="s">
        <v>197</v>
      </c>
      <c r="C31" s="21" t="s">
        <v>179</v>
      </c>
      <c r="D31" s="24">
        <v>1483000</v>
      </c>
      <c r="E31" s="22">
        <v>2077.8312999999998</v>
      </c>
      <c r="F31" s="23">
        <v>0.92417003942217502</v>
      </c>
      <c r="G31" s="22"/>
    </row>
    <row r="32" spans="1:7" x14ac:dyDescent="0.2">
      <c r="A32" s="21" t="s">
        <v>195</v>
      </c>
      <c r="B32" s="21" t="s">
        <v>194</v>
      </c>
      <c r="C32" s="21" t="s">
        <v>196</v>
      </c>
      <c r="D32" s="24">
        <v>180000</v>
      </c>
      <c r="E32" s="22">
        <v>1996.92</v>
      </c>
      <c r="F32" s="23">
        <v>0.88818261382573804</v>
      </c>
      <c r="G32" s="22"/>
    </row>
    <row r="33" spans="1:7" x14ac:dyDescent="0.2">
      <c r="A33" s="21" t="s">
        <v>190</v>
      </c>
      <c r="B33" s="21" t="s">
        <v>189</v>
      </c>
      <c r="C33" s="21" t="s">
        <v>179</v>
      </c>
      <c r="D33" s="24">
        <v>580000</v>
      </c>
      <c r="E33" s="22">
        <v>1907.04</v>
      </c>
      <c r="F33" s="23">
        <v>0.84820612336509904</v>
      </c>
      <c r="G33" s="22"/>
    </row>
    <row r="34" spans="1:7" x14ac:dyDescent="0.2">
      <c r="A34" s="21" t="s">
        <v>181</v>
      </c>
      <c r="B34" s="21" t="s">
        <v>180</v>
      </c>
      <c r="C34" s="21" t="s">
        <v>182</v>
      </c>
      <c r="D34" s="24">
        <v>450000</v>
      </c>
      <c r="E34" s="22">
        <v>1896.75</v>
      </c>
      <c r="F34" s="23">
        <v>0.84362937562544704</v>
      </c>
      <c r="G34" s="22"/>
    </row>
    <row r="35" spans="1:7" x14ac:dyDescent="0.2">
      <c r="A35" s="21" t="s">
        <v>192</v>
      </c>
      <c r="B35" s="21" t="s">
        <v>191</v>
      </c>
      <c r="C35" s="21" t="s">
        <v>193</v>
      </c>
      <c r="D35" s="24">
        <v>60000</v>
      </c>
      <c r="E35" s="22">
        <v>1865.4</v>
      </c>
      <c r="F35" s="23">
        <v>0.82968563980055798</v>
      </c>
      <c r="G35" s="22"/>
    </row>
    <row r="36" spans="1:7" x14ac:dyDescent="0.2">
      <c r="A36" s="21" t="s">
        <v>205</v>
      </c>
      <c r="B36" s="21" t="s">
        <v>204</v>
      </c>
      <c r="C36" s="21" t="s">
        <v>173</v>
      </c>
      <c r="D36" s="24">
        <v>27300</v>
      </c>
      <c r="E36" s="22">
        <v>1848.0735</v>
      </c>
      <c r="F36" s="23">
        <v>0.821979223890832</v>
      </c>
      <c r="G36" s="22"/>
    </row>
    <row r="37" spans="1:7" x14ac:dyDescent="0.2">
      <c r="A37" s="21" t="s">
        <v>187</v>
      </c>
      <c r="B37" s="21" t="s">
        <v>186</v>
      </c>
      <c r="C37" s="21" t="s">
        <v>188</v>
      </c>
      <c r="D37" s="24">
        <v>110000</v>
      </c>
      <c r="E37" s="22">
        <v>1823.14</v>
      </c>
      <c r="F37" s="23">
        <v>0.81088939495335599</v>
      </c>
      <c r="G37" s="22"/>
    </row>
    <row r="38" spans="1:7" x14ac:dyDescent="0.2">
      <c r="A38" s="21" t="s">
        <v>207</v>
      </c>
      <c r="B38" s="21" t="s">
        <v>206</v>
      </c>
      <c r="C38" s="21" t="s">
        <v>124</v>
      </c>
      <c r="D38" s="24">
        <v>415000</v>
      </c>
      <c r="E38" s="22">
        <v>1747.5650000000001</v>
      </c>
      <c r="F38" s="23">
        <v>0.77727542892573298</v>
      </c>
      <c r="G38" s="22"/>
    </row>
    <row r="39" spans="1:7" x14ac:dyDescent="0.2">
      <c r="A39" s="21" t="s">
        <v>200</v>
      </c>
      <c r="B39" s="21" t="s">
        <v>199</v>
      </c>
      <c r="C39" s="21" t="s">
        <v>151</v>
      </c>
      <c r="D39" s="24">
        <v>100000</v>
      </c>
      <c r="E39" s="22">
        <v>1706.2</v>
      </c>
      <c r="F39" s="23">
        <v>0.75887725883334001</v>
      </c>
      <c r="G39" s="22"/>
    </row>
    <row r="40" spans="1:7" x14ac:dyDescent="0.2">
      <c r="A40" s="21" t="s">
        <v>175</v>
      </c>
      <c r="B40" s="21" t="s">
        <v>174</v>
      </c>
      <c r="C40" s="21" t="s">
        <v>176</v>
      </c>
      <c r="D40" s="24">
        <v>27500</v>
      </c>
      <c r="E40" s="22">
        <v>1643.5374999999999</v>
      </c>
      <c r="F40" s="23">
        <v>0.73100646629340105</v>
      </c>
      <c r="G40" s="22"/>
    </row>
    <row r="41" spans="1:7" x14ac:dyDescent="0.2">
      <c r="A41" s="21" t="s">
        <v>216</v>
      </c>
      <c r="B41" s="21" t="s">
        <v>215</v>
      </c>
      <c r="C41" s="21" t="s">
        <v>193</v>
      </c>
      <c r="D41" s="24">
        <v>170100</v>
      </c>
      <c r="E41" s="22">
        <v>1640.9547</v>
      </c>
      <c r="F41" s="23">
        <v>0.72985769816298596</v>
      </c>
      <c r="G41" s="22"/>
    </row>
    <row r="42" spans="1:7" x14ac:dyDescent="0.2">
      <c r="A42" s="21" t="s">
        <v>209</v>
      </c>
      <c r="B42" s="21" t="s">
        <v>208</v>
      </c>
      <c r="C42" s="21" t="s">
        <v>137</v>
      </c>
      <c r="D42" s="24">
        <v>183572</v>
      </c>
      <c r="E42" s="22">
        <v>1576.6999080000001</v>
      </c>
      <c r="F42" s="23">
        <v>0.70127869193870596</v>
      </c>
      <c r="G42" s="22"/>
    </row>
    <row r="43" spans="1:7" x14ac:dyDescent="0.2">
      <c r="A43" s="21" t="s">
        <v>211</v>
      </c>
      <c r="B43" s="21" t="s">
        <v>210</v>
      </c>
      <c r="C43" s="21" t="s">
        <v>157</v>
      </c>
      <c r="D43" s="24">
        <v>75000</v>
      </c>
      <c r="E43" s="22">
        <v>1530.15</v>
      </c>
      <c r="F43" s="23">
        <v>0.68057439784540796</v>
      </c>
      <c r="G43" s="22"/>
    </row>
    <row r="44" spans="1:7" x14ac:dyDescent="0.2">
      <c r="A44" s="21" t="s">
        <v>202</v>
      </c>
      <c r="B44" s="21" t="s">
        <v>201</v>
      </c>
      <c r="C44" s="21" t="s">
        <v>203</v>
      </c>
      <c r="D44" s="24">
        <v>209400</v>
      </c>
      <c r="E44" s="22">
        <v>1512.6008999999999</v>
      </c>
      <c r="F44" s="23">
        <v>0.672768974739681</v>
      </c>
      <c r="G44" s="22"/>
    </row>
    <row r="45" spans="1:7" x14ac:dyDescent="0.2">
      <c r="A45" s="21" t="s">
        <v>220</v>
      </c>
      <c r="B45" s="21" t="s">
        <v>219</v>
      </c>
      <c r="C45" s="21" t="s">
        <v>221</v>
      </c>
      <c r="D45" s="24">
        <v>330000</v>
      </c>
      <c r="E45" s="22">
        <v>1448.865</v>
      </c>
      <c r="F45" s="23">
        <v>0.64442075935972798</v>
      </c>
      <c r="G45" s="22"/>
    </row>
    <row r="46" spans="1:7" x14ac:dyDescent="0.2">
      <c r="A46" s="21" t="s">
        <v>223</v>
      </c>
      <c r="B46" s="21" t="s">
        <v>222</v>
      </c>
      <c r="C46" s="21" t="s">
        <v>224</v>
      </c>
      <c r="D46" s="24">
        <v>161776</v>
      </c>
      <c r="E46" s="22">
        <v>1376.7946480000001</v>
      </c>
      <c r="F46" s="23">
        <v>0.61236557757042198</v>
      </c>
      <c r="G46" s="22"/>
    </row>
    <row r="47" spans="1:7" x14ac:dyDescent="0.2">
      <c r="A47" s="21" t="s">
        <v>229</v>
      </c>
      <c r="B47" s="21" t="s">
        <v>228</v>
      </c>
      <c r="C47" s="21" t="s">
        <v>127</v>
      </c>
      <c r="D47" s="24">
        <v>118726</v>
      </c>
      <c r="E47" s="22">
        <v>1364.0430140000001</v>
      </c>
      <c r="F47" s="23">
        <v>0.606693953460959</v>
      </c>
      <c r="G47" s="22"/>
    </row>
    <row r="48" spans="1:7" x14ac:dyDescent="0.2">
      <c r="A48" s="21" t="s">
        <v>226</v>
      </c>
      <c r="B48" s="21" t="s">
        <v>225</v>
      </c>
      <c r="C48" s="21" t="s">
        <v>227</v>
      </c>
      <c r="D48" s="24">
        <v>89961</v>
      </c>
      <c r="E48" s="22">
        <v>1347.076014</v>
      </c>
      <c r="F48" s="23">
        <v>0.59914743461754905</v>
      </c>
      <c r="G48" s="22"/>
    </row>
    <row r="49" spans="1:9" x14ac:dyDescent="0.2">
      <c r="A49" s="21" t="s">
        <v>218</v>
      </c>
      <c r="B49" s="21" t="s">
        <v>217</v>
      </c>
      <c r="C49" s="21" t="s">
        <v>193</v>
      </c>
      <c r="D49" s="24">
        <v>9878</v>
      </c>
      <c r="E49" s="22">
        <v>1322.86176</v>
      </c>
      <c r="F49" s="23">
        <v>0.58837750922766796</v>
      </c>
      <c r="G49" s="22"/>
    </row>
    <row r="50" spans="1:9" x14ac:dyDescent="0.2">
      <c r="A50" s="21" t="s">
        <v>213</v>
      </c>
      <c r="B50" s="21" t="s">
        <v>212</v>
      </c>
      <c r="C50" s="21" t="s">
        <v>214</v>
      </c>
      <c r="D50" s="24">
        <v>787000</v>
      </c>
      <c r="E50" s="22">
        <v>1257.3112000000001</v>
      </c>
      <c r="F50" s="23">
        <v>0.55922217615546699</v>
      </c>
      <c r="G50" s="22"/>
    </row>
    <row r="51" spans="1:9" x14ac:dyDescent="0.2">
      <c r="A51" s="21" t="s">
        <v>234</v>
      </c>
      <c r="B51" s="21" t="s">
        <v>233</v>
      </c>
      <c r="C51" s="21" t="s">
        <v>196</v>
      </c>
      <c r="D51" s="24">
        <v>66000</v>
      </c>
      <c r="E51" s="22">
        <v>1074.48</v>
      </c>
      <c r="F51" s="23">
        <v>0.47790319837723999</v>
      </c>
      <c r="G51" s="22"/>
    </row>
    <row r="52" spans="1:9" x14ac:dyDescent="0.2">
      <c r="A52" s="21" t="s">
        <v>231</v>
      </c>
      <c r="B52" s="21" t="s">
        <v>230</v>
      </c>
      <c r="C52" s="21" t="s">
        <v>232</v>
      </c>
      <c r="D52" s="24">
        <v>37400</v>
      </c>
      <c r="E52" s="22">
        <v>759.66880000000003</v>
      </c>
      <c r="F52" s="23">
        <v>0.33788264949315</v>
      </c>
      <c r="G52" s="22"/>
    </row>
    <row r="53" spans="1:9" x14ac:dyDescent="0.2">
      <c r="A53" s="21" t="s">
        <v>236</v>
      </c>
      <c r="B53" s="21" t="s">
        <v>235</v>
      </c>
      <c r="C53" s="21" t="s">
        <v>237</v>
      </c>
      <c r="D53" s="24">
        <v>20000</v>
      </c>
      <c r="E53" s="22">
        <v>584.55999999999995</v>
      </c>
      <c r="F53" s="23">
        <v>0.25999841192334899</v>
      </c>
      <c r="G53" s="22"/>
    </row>
    <row r="54" spans="1:9" x14ac:dyDescent="0.2">
      <c r="A54" s="21" t="s">
        <v>239</v>
      </c>
      <c r="B54" s="21" t="s">
        <v>238</v>
      </c>
      <c r="C54" s="21" t="s">
        <v>240</v>
      </c>
      <c r="D54" s="24">
        <v>9967</v>
      </c>
      <c r="E54" s="22">
        <v>409.11544900000001</v>
      </c>
      <c r="F54" s="23">
        <v>0.18196484027868401</v>
      </c>
      <c r="G54" s="22"/>
    </row>
    <row r="55" spans="1:9" x14ac:dyDescent="0.2">
      <c r="A55" s="20" t="s">
        <v>33</v>
      </c>
      <c r="B55" s="20"/>
      <c r="C55" s="20"/>
      <c r="D55" s="20"/>
      <c r="E55" s="25">
        <f>SUM(E7:E54)</f>
        <v>152443.36834699998</v>
      </c>
      <c r="F55" s="26">
        <f>SUM(F7:F54)</f>
        <v>67.803191594474569</v>
      </c>
      <c r="G55" s="25"/>
      <c r="H55" s="14"/>
      <c r="I55" s="14"/>
    </row>
    <row r="56" spans="1:9" x14ac:dyDescent="0.2">
      <c r="A56" s="21"/>
      <c r="B56" s="21"/>
      <c r="C56" s="21"/>
      <c r="D56" s="21"/>
      <c r="E56" s="22"/>
      <c r="F56" s="23"/>
      <c r="G56" s="22"/>
    </row>
    <row r="57" spans="1:9" x14ac:dyDescent="0.2">
      <c r="A57" s="20" t="s">
        <v>317</v>
      </c>
      <c r="B57" s="21"/>
      <c r="C57" s="21"/>
      <c r="D57" s="21"/>
      <c r="E57" s="22"/>
      <c r="F57" s="23"/>
      <c r="G57" s="22"/>
    </row>
    <row r="58" spans="1:9" x14ac:dyDescent="0.2">
      <c r="A58" s="21"/>
      <c r="B58" s="21" t="s">
        <v>318</v>
      </c>
      <c r="C58" s="21" t="s">
        <v>196</v>
      </c>
      <c r="D58" s="24">
        <v>27500</v>
      </c>
      <c r="E58" s="22">
        <v>2.7499999999999998E-3</v>
      </c>
      <c r="F58" s="23">
        <v>1.2231347214814701E-6</v>
      </c>
      <c r="G58" s="22"/>
    </row>
    <row r="59" spans="1:9" x14ac:dyDescent="0.2">
      <c r="A59" s="21" t="s">
        <v>320</v>
      </c>
      <c r="B59" s="21" t="s">
        <v>319</v>
      </c>
      <c r="C59" s="21" t="s">
        <v>321</v>
      </c>
      <c r="D59" s="24">
        <v>27000</v>
      </c>
      <c r="E59" s="22">
        <v>2.7000000000000001E-3</v>
      </c>
      <c r="F59" s="23">
        <v>1.20089590836363E-6</v>
      </c>
      <c r="G59" s="22"/>
    </row>
    <row r="60" spans="1:9" x14ac:dyDescent="0.2">
      <c r="A60" s="20" t="s">
        <v>33</v>
      </c>
      <c r="B60" s="20"/>
      <c r="C60" s="20"/>
      <c r="D60" s="20"/>
      <c r="E60" s="25">
        <f>SUM(E57:E59)</f>
        <v>5.45E-3</v>
      </c>
      <c r="F60" s="26">
        <f>SUM(F57:F59)</f>
        <v>2.4240306298451001E-6</v>
      </c>
      <c r="G60" s="25"/>
      <c r="H60" s="14"/>
      <c r="I60" s="14"/>
    </row>
    <row r="61" spans="1:9" x14ac:dyDescent="0.2">
      <c r="A61" s="21"/>
      <c r="B61" s="21"/>
      <c r="C61" s="21"/>
      <c r="D61" s="21"/>
      <c r="E61" s="22"/>
      <c r="F61" s="23"/>
      <c r="G61" s="22"/>
    </row>
    <row r="62" spans="1:9" x14ac:dyDescent="0.2">
      <c r="A62" s="20" t="s">
        <v>24</v>
      </c>
      <c r="B62" s="21"/>
      <c r="C62" s="21"/>
      <c r="D62" s="21"/>
      <c r="E62" s="22"/>
      <c r="F62" s="23"/>
      <c r="G62" s="22"/>
    </row>
    <row r="63" spans="1:9" x14ac:dyDescent="0.2">
      <c r="A63" s="20" t="s">
        <v>25</v>
      </c>
      <c r="B63" s="21"/>
      <c r="C63" s="21"/>
      <c r="D63" s="21"/>
      <c r="E63" s="22"/>
      <c r="F63" s="23"/>
      <c r="G63" s="22"/>
    </row>
    <row r="64" spans="1:9" x14ac:dyDescent="0.2">
      <c r="A64" s="21" t="s">
        <v>27</v>
      </c>
      <c r="B64" s="21" t="s">
        <v>26</v>
      </c>
      <c r="C64" s="21" t="s">
        <v>28</v>
      </c>
      <c r="D64" s="24">
        <v>9994</v>
      </c>
      <c r="E64" s="22">
        <v>10252.035089999999</v>
      </c>
      <c r="F64" s="23">
        <v>4.5598618488819698</v>
      </c>
      <c r="G64" s="22">
        <v>8.4404000000000003</v>
      </c>
    </row>
    <row r="65" spans="1:7" x14ac:dyDescent="0.2">
      <c r="A65" s="21" t="s">
        <v>32</v>
      </c>
      <c r="B65" s="21" t="s">
        <v>31</v>
      </c>
      <c r="C65" s="21" t="s">
        <v>28</v>
      </c>
      <c r="D65" s="24">
        <v>7150</v>
      </c>
      <c r="E65" s="22">
        <v>7302.5810000000001</v>
      </c>
      <c r="F65" s="23">
        <v>3.2480146827384999</v>
      </c>
      <c r="G65" s="22">
        <v>8.4502000000000006</v>
      </c>
    </row>
    <row r="66" spans="1:7" x14ac:dyDescent="0.2">
      <c r="A66" s="21" t="s">
        <v>305</v>
      </c>
      <c r="B66" s="21" t="s">
        <v>304</v>
      </c>
      <c r="C66" s="21" t="s">
        <v>29</v>
      </c>
      <c r="D66" s="24">
        <v>5000</v>
      </c>
      <c r="E66" s="22">
        <v>5387.5786986000003</v>
      </c>
      <c r="F66" s="23">
        <v>2.3962671167169498</v>
      </c>
      <c r="G66" s="22">
        <v>7.5998000000000001</v>
      </c>
    </row>
    <row r="67" spans="1:7" x14ac:dyDescent="0.2">
      <c r="A67" s="21" t="s">
        <v>102</v>
      </c>
      <c r="B67" s="21" t="s">
        <v>101</v>
      </c>
      <c r="C67" s="21" t="s">
        <v>30</v>
      </c>
      <c r="D67" s="24">
        <v>5000</v>
      </c>
      <c r="E67" s="22">
        <v>5084.9091096000002</v>
      </c>
      <c r="F67" s="23">
        <v>2.2616468681924302</v>
      </c>
      <c r="G67" s="22">
        <v>7.4949000000000003</v>
      </c>
    </row>
    <row r="68" spans="1:7" x14ac:dyDescent="0.2">
      <c r="A68" s="21" t="s">
        <v>96</v>
      </c>
      <c r="B68" s="21" t="s">
        <v>95</v>
      </c>
      <c r="C68" s="21" t="s">
        <v>30</v>
      </c>
      <c r="D68" s="24">
        <v>4500</v>
      </c>
      <c r="E68" s="22">
        <v>4521.0849041000001</v>
      </c>
      <c r="F68" s="23">
        <v>2.01087124544379</v>
      </c>
      <c r="G68" s="22">
        <v>7.2146999999999997</v>
      </c>
    </row>
    <row r="69" spans="1:7" x14ac:dyDescent="0.2">
      <c r="A69" s="21" t="s">
        <v>83</v>
      </c>
      <c r="B69" s="21" t="s">
        <v>82</v>
      </c>
      <c r="C69" s="21" t="s">
        <v>29</v>
      </c>
      <c r="D69" s="24">
        <v>2500</v>
      </c>
      <c r="E69" s="22">
        <v>2734.0869862999998</v>
      </c>
      <c r="F69" s="23">
        <v>1.2160569907251499</v>
      </c>
      <c r="G69" s="22">
        <v>7.7074999999999996</v>
      </c>
    </row>
    <row r="70" spans="1:7" x14ac:dyDescent="0.2">
      <c r="A70" s="21" t="s">
        <v>92</v>
      </c>
      <c r="B70" s="21" t="s">
        <v>91</v>
      </c>
      <c r="C70" s="21" t="s">
        <v>30</v>
      </c>
      <c r="D70" s="24">
        <v>2500</v>
      </c>
      <c r="E70" s="22">
        <v>2627.6052396999999</v>
      </c>
      <c r="F70" s="23">
        <v>1.1686964374631701</v>
      </c>
      <c r="G70" s="22">
        <v>7.2549999999999999</v>
      </c>
    </row>
    <row r="71" spans="1:7" x14ac:dyDescent="0.2">
      <c r="A71" s="21" t="s">
        <v>85</v>
      </c>
      <c r="B71" s="21" t="s">
        <v>84</v>
      </c>
      <c r="C71" s="21" t="s">
        <v>86</v>
      </c>
      <c r="D71" s="24">
        <v>2500</v>
      </c>
      <c r="E71" s="22">
        <v>2620.4356507000002</v>
      </c>
      <c r="F71" s="23">
        <v>1.16550757446511</v>
      </c>
      <c r="G71" s="22">
        <v>7.5250000000000004</v>
      </c>
    </row>
    <row r="72" spans="1:7" x14ac:dyDescent="0.2">
      <c r="A72" s="21" t="s">
        <v>323</v>
      </c>
      <c r="B72" s="21" t="s">
        <v>322</v>
      </c>
      <c r="C72" s="21" t="s">
        <v>30</v>
      </c>
      <c r="D72" s="24">
        <v>250</v>
      </c>
      <c r="E72" s="22">
        <v>2613.7204452000001</v>
      </c>
      <c r="F72" s="23">
        <v>1.1625208104618601</v>
      </c>
      <c r="G72" s="22">
        <v>6.6025</v>
      </c>
    </row>
    <row r="73" spans="1:7" x14ac:dyDescent="0.2">
      <c r="A73" s="21" t="s">
        <v>325</v>
      </c>
      <c r="B73" s="21" t="s">
        <v>324</v>
      </c>
      <c r="C73" s="21" t="s">
        <v>326</v>
      </c>
      <c r="D73" s="24">
        <v>2500</v>
      </c>
      <c r="E73" s="22">
        <v>2594.8481849</v>
      </c>
      <c r="F73" s="23">
        <v>1.1541268770633999</v>
      </c>
      <c r="G73" s="22">
        <v>7.4850000000000003</v>
      </c>
    </row>
    <row r="74" spans="1:7" x14ac:dyDescent="0.2">
      <c r="A74" s="21" t="s">
        <v>94</v>
      </c>
      <c r="B74" s="21" t="s">
        <v>93</v>
      </c>
      <c r="C74" s="21" t="s">
        <v>30</v>
      </c>
      <c r="D74" s="24">
        <v>2500</v>
      </c>
      <c r="E74" s="22">
        <v>2590.3127055</v>
      </c>
      <c r="F74" s="23">
        <v>1.1521096034878799</v>
      </c>
      <c r="G74" s="22">
        <v>7.0049999999999999</v>
      </c>
    </row>
    <row r="75" spans="1:7" x14ac:dyDescent="0.2">
      <c r="A75" s="21" t="s">
        <v>100</v>
      </c>
      <c r="B75" s="21" t="s">
        <v>99</v>
      </c>
      <c r="C75" s="21" t="s">
        <v>30</v>
      </c>
      <c r="D75" s="24">
        <v>250</v>
      </c>
      <c r="E75" s="22">
        <v>2589.0277397</v>
      </c>
      <c r="F75" s="23">
        <v>1.1515380812021001</v>
      </c>
      <c r="G75" s="22">
        <v>6.93</v>
      </c>
    </row>
    <row r="76" spans="1:7" x14ac:dyDescent="0.2">
      <c r="A76" s="21" t="s">
        <v>88</v>
      </c>
      <c r="B76" s="21" t="s">
        <v>87</v>
      </c>
      <c r="C76" s="21" t="s">
        <v>30</v>
      </c>
      <c r="D76" s="24">
        <v>250</v>
      </c>
      <c r="E76" s="22">
        <v>2578.5148629999999</v>
      </c>
      <c r="F76" s="23">
        <v>1.1468622031968501</v>
      </c>
      <c r="G76" s="22">
        <v>6.8150000000000004</v>
      </c>
    </row>
    <row r="77" spans="1:7" x14ac:dyDescent="0.2">
      <c r="A77" s="21" t="s">
        <v>98</v>
      </c>
      <c r="B77" s="21" t="s">
        <v>97</v>
      </c>
      <c r="C77" s="21" t="s">
        <v>30</v>
      </c>
      <c r="D77" s="24">
        <v>3500</v>
      </c>
      <c r="E77" s="22">
        <v>1947.1410000000001</v>
      </c>
      <c r="F77" s="23">
        <v>0.86604209626187301</v>
      </c>
      <c r="G77" s="22">
        <v>6.4779</v>
      </c>
    </row>
    <row r="78" spans="1:7" x14ac:dyDescent="0.2">
      <c r="A78" s="21" t="s">
        <v>104</v>
      </c>
      <c r="B78" s="21" t="s">
        <v>103</v>
      </c>
      <c r="C78" s="21" t="s">
        <v>30</v>
      </c>
      <c r="D78" s="24">
        <v>1000</v>
      </c>
      <c r="E78" s="22">
        <v>1022.8151781</v>
      </c>
      <c r="F78" s="23">
        <v>0.45492391199722299</v>
      </c>
      <c r="G78" s="22">
        <v>7.22</v>
      </c>
    </row>
    <row r="79" spans="1:7" x14ac:dyDescent="0.2">
      <c r="A79" s="21" t="s">
        <v>328</v>
      </c>
      <c r="B79" s="21" t="s">
        <v>327</v>
      </c>
      <c r="C79" s="21" t="s">
        <v>30</v>
      </c>
      <c r="D79" s="24">
        <v>50</v>
      </c>
      <c r="E79" s="22">
        <v>535.36584930000004</v>
      </c>
      <c r="F79" s="23">
        <v>0.23811802144518099</v>
      </c>
      <c r="G79" s="22">
        <v>6.3102999999999998</v>
      </c>
    </row>
    <row r="80" spans="1:7" x14ac:dyDescent="0.2">
      <c r="A80" s="21" t="s">
        <v>110</v>
      </c>
      <c r="B80" s="21" t="s">
        <v>109</v>
      </c>
      <c r="C80" s="21" t="s">
        <v>30</v>
      </c>
      <c r="D80" s="24">
        <v>500</v>
      </c>
      <c r="E80" s="22">
        <v>520.14943149999999</v>
      </c>
      <c r="F80" s="23">
        <v>0.23135012000963601</v>
      </c>
      <c r="G80" s="22">
        <v>6.64</v>
      </c>
    </row>
    <row r="81" spans="1:9" x14ac:dyDescent="0.2">
      <c r="A81" s="20" t="s">
        <v>33</v>
      </c>
      <c r="B81" s="20"/>
      <c r="C81" s="20"/>
      <c r="D81" s="20"/>
      <c r="E81" s="25">
        <f>SUM(E63:E80)</f>
        <v>57522.212076199998</v>
      </c>
      <c r="F81" s="26">
        <f>SUM(F63:F80)</f>
        <v>25.584514489753076</v>
      </c>
      <c r="G81" s="25"/>
      <c r="H81" s="14"/>
      <c r="I81" s="14"/>
    </row>
    <row r="82" spans="1:9" x14ac:dyDescent="0.2">
      <c r="A82" s="21"/>
      <c r="B82" s="21"/>
      <c r="C82" s="21"/>
      <c r="D82" s="21"/>
      <c r="E82" s="22"/>
      <c r="F82" s="23"/>
      <c r="G82" s="22"/>
    </row>
    <row r="83" spans="1:9" x14ac:dyDescent="0.2">
      <c r="A83" s="20" t="s">
        <v>39</v>
      </c>
      <c r="B83" s="21"/>
      <c r="C83" s="21"/>
      <c r="D83" s="21"/>
      <c r="E83" s="22"/>
      <c r="F83" s="23"/>
      <c r="G83" s="22"/>
    </row>
    <row r="84" spans="1:9" x14ac:dyDescent="0.2">
      <c r="A84" s="21" t="s">
        <v>75</v>
      </c>
      <c r="B84" s="21" t="s">
        <v>74</v>
      </c>
      <c r="C84" s="21" t="s">
        <v>40</v>
      </c>
      <c r="D84" s="24">
        <v>2500000</v>
      </c>
      <c r="E84" s="22">
        <v>2471.0500000000002</v>
      </c>
      <c r="F84" s="23">
        <v>1.0990643830970099</v>
      </c>
      <c r="G84" s="22">
        <v>7.1620157446125097</v>
      </c>
    </row>
    <row r="85" spans="1:9" x14ac:dyDescent="0.2">
      <c r="A85" s="21" t="s">
        <v>69</v>
      </c>
      <c r="B85" s="21" t="s">
        <v>68</v>
      </c>
      <c r="C85" s="21" t="s">
        <v>40</v>
      </c>
      <c r="D85" s="24">
        <v>1754500</v>
      </c>
      <c r="E85" s="22">
        <v>1735.0999087</v>
      </c>
      <c r="F85" s="23">
        <v>0.77173125220738203</v>
      </c>
      <c r="G85" s="22">
        <v>7.2185329916125101</v>
      </c>
    </row>
    <row r="86" spans="1:9" x14ac:dyDescent="0.2">
      <c r="A86" s="21" t="s">
        <v>67</v>
      </c>
      <c r="B86" s="21" t="s">
        <v>66</v>
      </c>
      <c r="C86" s="21" t="s">
        <v>40</v>
      </c>
      <c r="D86" s="24">
        <v>500000</v>
      </c>
      <c r="E86" s="22">
        <v>506.25636109999999</v>
      </c>
      <c r="F86" s="23">
        <v>0.22517081208446199</v>
      </c>
      <c r="G86" s="22">
        <v>5.6746996161999901</v>
      </c>
    </row>
    <row r="87" spans="1:9" x14ac:dyDescent="0.2">
      <c r="A87" s="21" t="s">
        <v>81</v>
      </c>
      <c r="B87" s="21" t="s">
        <v>80</v>
      </c>
      <c r="C87" s="21" t="s">
        <v>40</v>
      </c>
      <c r="D87" s="24">
        <v>83300</v>
      </c>
      <c r="E87" s="22">
        <v>84.809155399999995</v>
      </c>
      <c r="F87" s="23">
        <v>3.7721099152457402E-2</v>
      </c>
      <c r="G87" s="22">
        <v>7.2308276831124996</v>
      </c>
    </row>
    <row r="88" spans="1:9" x14ac:dyDescent="0.2">
      <c r="A88" s="21" t="s">
        <v>77</v>
      </c>
      <c r="B88" s="21" t="s">
        <v>76</v>
      </c>
      <c r="C88" s="21" t="s">
        <v>40</v>
      </c>
      <c r="D88" s="24">
        <v>52560</v>
      </c>
      <c r="E88" s="22">
        <v>55.500451699999999</v>
      </c>
      <c r="F88" s="23">
        <v>2.46852834662456E-2</v>
      </c>
      <c r="G88" s="22">
        <v>7.0293293925125004</v>
      </c>
    </row>
    <row r="89" spans="1:9" x14ac:dyDescent="0.2">
      <c r="A89" s="21" t="s">
        <v>79</v>
      </c>
      <c r="B89" s="21" t="s">
        <v>78</v>
      </c>
      <c r="C89" s="21" t="s">
        <v>40</v>
      </c>
      <c r="D89" s="24">
        <v>50000</v>
      </c>
      <c r="E89" s="22">
        <v>52.3318333</v>
      </c>
      <c r="F89" s="23">
        <v>2.3275957217458301E-2</v>
      </c>
      <c r="G89" s="22">
        <v>7.1643160807999999</v>
      </c>
    </row>
    <row r="90" spans="1:9" x14ac:dyDescent="0.2">
      <c r="A90" s="21" t="s">
        <v>90</v>
      </c>
      <c r="B90" s="21" t="s">
        <v>89</v>
      </c>
      <c r="C90" s="21" t="s">
        <v>40</v>
      </c>
      <c r="D90" s="24">
        <v>46150</v>
      </c>
      <c r="E90" s="22">
        <v>47.584357400000002</v>
      </c>
      <c r="F90" s="23">
        <v>2.1164392631026801E-2</v>
      </c>
      <c r="G90" s="22">
        <v>7.0420545628125097</v>
      </c>
    </row>
    <row r="91" spans="1:9" x14ac:dyDescent="0.2">
      <c r="A91" s="21" t="s">
        <v>330</v>
      </c>
      <c r="B91" s="21" t="s">
        <v>329</v>
      </c>
      <c r="C91" s="21" t="s">
        <v>40</v>
      </c>
      <c r="D91" s="24">
        <v>20000</v>
      </c>
      <c r="E91" s="22">
        <v>20.6371</v>
      </c>
      <c r="F91" s="23">
        <v>9.1788922038855501E-3</v>
      </c>
      <c r="G91" s="22">
        <v>5.85002141951251</v>
      </c>
    </row>
    <row r="92" spans="1:9" x14ac:dyDescent="0.2">
      <c r="A92" s="20" t="s">
        <v>33</v>
      </c>
      <c r="B92" s="20"/>
      <c r="C92" s="20"/>
      <c r="D92" s="20"/>
      <c r="E92" s="25">
        <f>SUM(E84:E91)</f>
        <v>4973.2691675999995</v>
      </c>
      <c r="F92" s="26">
        <f>SUM(F84:F91)</f>
        <v>2.2119920720599269</v>
      </c>
      <c r="G92" s="25"/>
      <c r="H92" s="14"/>
      <c r="I92" s="14"/>
    </row>
    <row r="93" spans="1:9" x14ac:dyDescent="0.2">
      <c r="A93" s="21"/>
      <c r="B93" s="21"/>
      <c r="C93" s="21"/>
      <c r="D93" s="21"/>
      <c r="E93" s="22"/>
      <c r="F93" s="23"/>
      <c r="G93" s="22"/>
    </row>
    <row r="94" spans="1:9" x14ac:dyDescent="0.2">
      <c r="A94" s="20" t="s">
        <v>42</v>
      </c>
      <c r="B94" s="20"/>
      <c r="C94" s="20"/>
      <c r="D94" s="20"/>
      <c r="E94" s="25">
        <f>E55+E60+E81+E92</f>
        <v>214938.85504079997</v>
      </c>
      <c r="F94" s="26">
        <f>F55+F60+F81+F92</f>
        <v>95.599700580318199</v>
      </c>
      <c r="G94" s="25"/>
      <c r="H94" s="14"/>
      <c r="I94" s="14"/>
    </row>
    <row r="95" spans="1:9" x14ac:dyDescent="0.2">
      <c r="A95" s="20"/>
      <c r="B95" s="20"/>
      <c r="C95" s="20"/>
      <c r="D95" s="20"/>
      <c r="E95" s="25"/>
      <c r="F95" s="26"/>
      <c r="G95" s="25"/>
      <c r="H95" s="14"/>
      <c r="I95" s="14"/>
    </row>
    <row r="96" spans="1:9" x14ac:dyDescent="0.2">
      <c r="A96" s="20" t="s">
        <v>44</v>
      </c>
      <c r="B96" s="20"/>
      <c r="C96" s="20"/>
      <c r="D96" s="20"/>
      <c r="E96" s="25">
        <f>E98-(E55+E60+E81+E92)</f>
        <v>9893.2874618000351</v>
      </c>
      <c r="F96" s="26">
        <f>F98-(F55+F60+F81+F92)</f>
        <v>4.4002994196818008</v>
      </c>
      <c r="G96" s="25"/>
      <c r="H96" s="14"/>
      <c r="I96" s="14"/>
    </row>
    <row r="97" spans="1:9" x14ac:dyDescent="0.2">
      <c r="A97" s="20"/>
      <c r="B97" s="20"/>
      <c r="C97" s="20"/>
      <c r="D97" s="20"/>
      <c r="E97" s="25"/>
      <c r="F97" s="26"/>
      <c r="G97" s="25"/>
      <c r="H97" s="14"/>
      <c r="I97" s="14"/>
    </row>
    <row r="98" spans="1:9" x14ac:dyDescent="0.2">
      <c r="A98" s="27" t="s">
        <v>43</v>
      </c>
      <c r="B98" s="27"/>
      <c r="C98" s="27"/>
      <c r="D98" s="27"/>
      <c r="E98" s="28">
        <v>224832.14250260001</v>
      </c>
      <c r="F98" s="29">
        <v>100</v>
      </c>
      <c r="G98" s="28"/>
      <c r="H98" s="14"/>
      <c r="I98" s="14"/>
    </row>
    <row r="99" spans="1:9" x14ac:dyDescent="0.2">
      <c r="F99" s="15" t="s">
        <v>923</v>
      </c>
    </row>
    <row r="100" spans="1:9" x14ac:dyDescent="0.2">
      <c r="A100" s="14" t="s">
        <v>45</v>
      </c>
    </row>
    <row r="101" spans="1:9" x14ac:dyDescent="0.2">
      <c r="A101" s="14" t="s">
        <v>331</v>
      </c>
    </row>
    <row r="103" spans="1:9" x14ac:dyDescent="0.2">
      <c r="A103" s="14" t="s">
        <v>46</v>
      </c>
    </row>
    <row r="104" spans="1:9" x14ac:dyDescent="0.2">
      <c r="A104" s="14" t="s">
        <v>47</v>
      </c>
    </row>
    <row r="105" spans="1:9" x14ac:dyDescent="0.2">
      <c r="A105" s="14" t="s">
        <v>48</v>
      </c>
      <c r="B105" s="14"/>
      <c r="C105" s="30" t="s">
        <v>50</v>
      </c>
      <c r="D105" s="14" t="s">
        <v>49</v>
      </c>
    </row>
    <row r="106" spans="1:9" x14ac:dyDescent="0.2">
      <c r="A106" s="7" t="s">
        <v>51</v>
      </c>
      <c r="C106" s="31">
        <v>264.52409999999998</v>
      </c>
      <c r="D106" s="31">
        <v>273.83049999999997</v>
      </c>
    </row>
    <row r="107" spans="1:9" x14ac:dyDescent="0.2">
      <c r="A107" s="7" t="s">
        <v>52</v>
      </c>
      <c r="C107" s="31">
        <v>30.858599999999999</v>
      </c>
      <c r="D107" s="31">
        <v>29.401</v>
      </c>
    </row>
    <row r="108" spans="1:9" x14ac:dyDescent="0.2">
      <c r="A108" s="7" t="s">
        <v>53</v>
      </c>
      <c r="C108" s="31">
        <v>300.54629999999997</v>
      </c>
      <c r="D108" s="31">
        <v>312.83080000000001</v>
      </c>
    </row>
    <row r="109" spans="1:9" x14ac:dyDescent="0.2">
      <c r="A109" s="7" t="s">
        <v>54</v>
      </c>
      <c r="C109" s="31">
        <v>36.435299999999998</v>
      </c>
      <c r="D109" s="31">
        <v>34.866199999999999</v>
      </c>
    </row>
    <row r="111" spans="1:9" x14ac:dyDescent="0.2">
      <c r="A111" s="14" t="s">
        <v>55</v>
      </c>
    </row>
    <row r="112" spans="1:9" x14ac:dyDescent="0.2">
      <c r="A112" s="100" t="s">
        <v>56</v>
      </c>
      <c r="B112" s="101"/>
      <c r="C112" s="32" t="s">
        <v>57</v>
      </c>
    </row>
    <row r="113" spans="1:9" x14ac:dyDescent="0.2">
      <c r="A113" s="96" t="s">
        <v>52</v>
      </c>
      <c r="B113" s="97"/>
      <c r="C113" s="33">
        <v>2.5</v>
      </c>
    </row>
    <row r="114" spans="1:9" x14ac:dyDescent="0.2">
      <c r="A114" s="96" t="s">
        <v>54</v>
      </c>
      <c r="B114" s="97"/>
      <c r="C114" s="33">
        <v>3</v>
      </c>
    </row>
    <row r="115" spans="1:9" x14ac:dyDescent="0.2">
      <c r="A115" s="7" t="s">
        <v>58</v>
      </c>
    </row>
    <row r="116" spans="1:9" x14ac:dyDescent="0.2">
      <c r="A116" s="7" t="s">
        <v>59</v>
      </c>
    </row>
    <row r="118" spans="1:9" x14ac:dyDescent="0.2">
      <c r="A118" s="14" t="s">
        <v>332</v>
      </c>
      <c r="D118" s="51">
        <v>0.47289703805257999</v>
      </c>
    </row>
    <row r="120" spans="1:9" x14ac:dyDescent="0.2">
      <c r="A120" s="14" t="s">
        <v>333</v>
      </c>
      <c r="D120" s="34">
        <v>4.0424628964828804</v>
      </c>
      <c r="E120" s="10" t="s">
        <v>60</v>
      </c>
    </row>
    <row r="122" spans="1:9" x14ac:dyDescent="0.2">
      <c r="A122" s="14" t="s">
        <v>334</v>
      </c>
      <c r="D122" s="30" t="s">
        <v>62</v>
      </c>
    </row>
    <row r="124" spans="1:9" x14ac:dyDescent="0.2">
      <c r="A124" s="62" t="s">
        <v>954</v>
      </c>
      <c r="B124" s="63"/>
      <c r="C124" s="63"/>
      <c r="D124" s="63"/>
      <c r="E124" s="11"/>
      <c r="G124" s="11"/>
      <c r="H124" s="63"/>
      <c r="I124" s="63"/>
    </row>
    <row r="125" spans="1:9" x14ac:dyDescent="0.2">
      <c r="A125" s="62"/>
      <c r="B125" s="63"/>
      <c r="C125" s="63"/>
      <c r="D125" s="63"/>
      <c r="E125" s="11"/>
      <c r="G125" s="11"/>
      <c r="H125" s="63"/>
      <c r="I125" s="63"/>
    </row>
    <row r="126" spans="1:9" x14ac:dyDescent="0.2">
      <c r="A126" s="62" t="s">
        <v>952</v>
      </c>
      <c r="B126" s="63"/>
      <c r="C126" s="63"/>
      <c r="D126" s="63"/>
      <c r="E126" s="11"/>
      <c r="G126" s="11"/>
      <c r="H126" s="63"/>
      <c r="I126" s="63"/>
    </row>
    <row r="127" spans="1:9" x14ac:dyDescent="0.2">
      <c r="A127" s="64"/>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2" t="s">
        <v>955</v>
      </c>
      <c r="B144" s="63"/>
      <c r="C144" s="63"/>
      <c r="D144" s="63"/>
      <c r="E144" s="11"/>
      <c r="G144" s="11"/>
      <c r="H144" s="63"/>
      <c r="I144" s="63"/>
    </row>
    <row r="145" spans="1:9" x14ac:dyDescent="0.2">
      <c r="A145" s="63"/>
      <c r="B145" s="63"/>
      <c r="C145" s="63"/>
      <c r="D145" s="63"/>
      <c r="E145" s="11"/>
      <c r="G145" s="11"/>
      <c r="H145" s="63"/>
      <c r="I145" s="63"/>
    </row>
    <row r="146" spans="1:9" x14ac:dyDescent="0.2">
      <c r="A146" s="62" t="s">
        <v>953</v>
      </c>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t="s">
        <v>951</v>
      </c>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sheetData>
  <mergeCells count="4">
    <mergeCell ref="A1:G1"/>
    <mergeCell ref="A112:B112"/>
    <mergeCell ref="A113:B113"/>
    <mergeCell ref="A114:B114"/>
  </mergeCells>
  <conditionalFormatting sqref="F2:F3">
    <cfRule type="cellIs" dxfId="80" priority="5" stopIfTrue="1" operator="between">
      <formula>0.009</formula>
      <formula>-0.009</formula>
    </cfRule>
  </conditionalFormatting>
  <conditionalFormatting sqref="F5:F98 F100:F158">
    <cfRule type="cellIs" dxfId="79" priority="3" stopIfTrue="1" operator="between">
      <formula>0.009</formula>
      <formula>-0.009</formula>
    </cfRule>
  </conditionalFormatting>
  <conditionalFormatting sqref="F256:F257">
    <cfRule type="cellIs" dxfId="78" priority="2" stopIfTrue="1" operator="between">
      <formula>0.009</formula>
      <formula>-0.009</formula>
    </cfRule>
  </conditionalFormatting>
  <conditionalFormatting sqref="F261:F65534">
    <cfRule type="cellIs" dxfId="77" priority="4" stopIfTrue="1" operator="between">
      <formula>0.009</formula>
      <formula>-0.009</formula>
    </cfRule>
  </conditionalFormatting>
  <conditionalFormatting sqref="F99">
    <cfRule type="cellIs" dxfId="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2"/>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5.5703125" style="7" bestFit="1" customWidth="1"/>
    <col min="4" max="4" width="15.28515625" style="7" bestFit="1" customWidth="1"/>
    <col min="5" max="5" width="28.42578125" style="10" customWidth="1"/>
    <col min="6" max="6" width="31.28515625" style="11" bestFit="1" customWidth="1"/>
    <col min="7" max="7" width="29.85546875" style="10" customWidth="1"/>
    <col min="8" max="8" width="27.140625" style="7" customWidth="1"/>
    <col min="9" max="16384" width="9.140625" style="7"/>
  </cols>
  <sheetData>
    <row r="1" spans="1:11" s="1" customFormat="1" ht="15" x14ac:dyDescent="0.2">
      <c r="A1" s="98" t="s">
        <v>10</v>
      </c>
      <c r="B1" s="99"/>
      <c r="C1" s="99"/>
      <c r="D1" s="99"/>
      <c r="E1" s="99"/>
      <c r="F1" s="99"/>
      <c r="G1" s="99"/>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6" t="s">
        <v>2</v>
      </c>
      <c r="B4" s="36" t="s">
        <v>0</v>
      </c>
      <c r="C4" s="37" t="s">
        <v>4</v>
      </c>
      <c r="D4" s="37" t="s">
        <v>1</v>
      </c>
      <c r="E4" s="53" t="s">
        <v>6</v>
      </c>
      <c r="F4" s="38" t="s">
        <v>241</v>
      </c>
      <c r="G4" s="53" t="s">
        <v>242</v>
      </c>
      <c r="H4" s="54" t="s">
        <v>243</v>
      </c>
      <c r="I4" s="39" t="s">
        <v>5</v>
      </c>
      <c r="J4" s="35"/>
      <c r="K4" s="35"/>
    </row>
    <row r="5" spans="1:11" x14ac:dyDescent="0.2">
      <c r="A5" s="40" t="s">
        <v>113</v>
      </c>
      <c r="B5" s="41"/>
      <c r="C5" s="41"/>
      <c r="D5" s="41"/>
      <c r="E5" s="42"/>
      <c r="F5" s="43"/>
      <c r="G5" s="42"/>
      <c r="H5" s="41"/>
      <c r="I5" s="41"/>
    </row>
    <row r="6" spans="1:11" x14ac:dyDescent="0.2">
      <c r="A6" s="40" t="s">
        <v>25</v>
      </c>
      <c r="B6" s="41"/>
      <c r="C6" s="41"/>
      <c r="D6" s="41"/>
      <c r="E6" s="42"/>
      <c r="F6" s="43"/>
      <c r="G6" s="42"/>
      <c r="H6" s="41"/>
      <c r="I6" s="41"/>
    </row>
    <row r="7" spans="1:11" x14ac:dyDescent="0.2">
      <c r="A7" s="41" t="s">
        <v>115</v>
      </c>
      <c r="B7" s="41" t="s">
        <v>114</v>
      </c>
      <c r="C7" s="41" t="s">
        <v>116</v>
      </c>
      <c r="D7" s="44">
        <v>940050</v>
      </c>
      <c r="E7" s="42">
        <v>18815.100750000001</v>
      </c>
      <c r="F7" s="43">
        <v>6.87274443762389</v>
      </c>
      <c r="G7" s="42">
        <v>-4309.3050000000003</v>
      </c>
      <c r="H7" s="42">
        <v>-1.57409478494421</v>
      </c>
      <c r="I7" s="45"/>
    </row>
    <row r="8" spans="1:11" x14ac:dyDescent="0.2">
      <c r="A8" s="41" t="s">
        <v>118</v>
      </c>
      <c r="B8" s="41" t="s">
        <v>117</v>
      </c>
      <c r="C8" s="41" t="s">
        <v>116</v>
      </c>
      <c r="D8" s="44">
        <v>891000</v>
      </c>
      <c r="E8" s="42">
        <v>12882.078</v>
      </c>
      <c r="F8" s="43">
        <v>4.7055411021137896</v>
      </c>
      <c r="G8" s="42">
        <v>-2110.1808000000001</v>
      </c>
      <c r="H8" s="42">
        <v>-0.77080285395658699</v>
      </c>
      <c r="I8" s="45"/>
    </row>
    <row r="9" spans="1:11" x14ac:dyDescent="0.2">
      <c r="A9" s="41" t="s">
        <v>123</v>
      </c>
      <c r="B9" s="41" t="s">
        <v>122</v>
      </c>
      <c r="C9" s="41" t="s">
        <v>124</v>
      </c>
      <c r="D9" s="44">
        <v>485725</v>
      </c>
      <c r="E9" s="42">
        <v>9761.1296000000002</v>
      </c>
      <c r="F9" s="43">
        <v>3.5655269697838801</v>
      </c>
      <c r="G9" s="42">
        <v>-3811.4</v>
      </c>
      <c r="H9" s="42">
        <v>-1.3922209876850999</v>
      </c>
      <c r="I9" s="45"/>
    </row>
    <row r="10" spans="1:11" x14ac:dyDescent="0.2">
      <c r="A10" s="41" t="s">
        <v>129</v>
      </c>
      <c r="B10" s="41" t="s">
        <v>128</v>
      </c>
      <c r="C10" s="41" t="s">
        <v>130</v>
      </c>
      <c r="D10" s="44">
        <v>628000</v>
      </c>
      <c r="E10" s="42">
        <v>9423.768</v>
      </c>
      <c r="F10" s="43">
        <v>3.4422961622173598</v>
      </c>
      <c r="G10" s="42">
        <v>-2768.4645</v>
      </c>
      <c r="H10" s="42">
        <v>-1.0112594796035901</v>
      </c>
      <c r="I10" s="45"/>
    </row>
    <row r="11" spans="1:11" x14ac:dyDescent="0.2">
      <c r="A11" s="41" t="s">
        <v>126</v>
      </c>
      <c r="B11" s="41" t="s">
        <v>125</v>
      </c>
      <c r="C11" s="41" t="s">
        <v>127</v>
      </c>
      <c r="D11" s="44">
        <v>531800</v>
      </c>
      <c r="E11" s="42">
        <v>8518.3724000000002</v>
      </c>
      <c r="F11" s="43">
        <v>3.1115749688297001</v>
      </c>
      <c r="G11" s="42">
        <v>-2316.5279999999998</v>
      </c>
      <c r="H11" s="42">
        <v>-0.84617696913475104</v>
      </c>
      <c r="I11" s="45"/>
    </row>
    <row r="12" spans="1:11" x14ac:dyDescent="0.2">
      <c r="A12" s="41" t="s">
        <v>120</v>
      </c>
      <c r="B12" s="41" t="s">
        <v>119</v>
      </c>
      <c r="C12" s="41" t="s">
        <v>121</v>
      </c>
      <c r="D12" s="44">
        <v>231400</v>
      </c>
      <c r="E12" s="42">
        <v>8491.9171999999999</v>
      </c>
      <c r="F12" s="43">
        <v>3.1019114633793601</v>
      </c>
      <c r="G12" s="42">
        <v>-1885.4367</v>
      </c>
      <c r="H12" s="42">
        <v>-0.68870875392027497</v>
      </c>
      <c r="I12" s="45"/>
    </row>
    <row r="13" spans="1:11" x14ac:dyDescent="0.2">
      <c r="A13" s="41" t="s">
        <v>132</v>
      </c>
      <c r="B13" s="41" t="s">
        <v>131</v>
      </c>
      <c r="C13" s="41" t="s">
        <v>116</v>
      </c>
      <c r="D13" s="44">
        <v>615900</v>
      </c>
      <c r="E13" s="42">
        <v>7385.8728000000001</v>
      </c>
      <c r="F13" s="43">
        <v>2.6978976555944101</v>
      </c>
      <c r="G13" s="42">
        <v>-2072.296875</v>
      </c>
      <c r="H13" s="42">
        <v>-0.75696468544084805</v>
      </c>
      <c r="I13" s="45"/>
    </row>
    <row r="14" spans="1:11" x14ac:dyDescent="0.2">
      <c r="A14" s="41" t="s">
        <v>134</v>
      </c>
      <c r="B14" s="41" t="s">
        <v>133</v>
      </c>
      <c r="C14" s="41" t="s">
        <v>127</v>
      </c>
      <c r="D14" s="44">
        <v>400000</v>
      </c>
      <c r="E14" s="42">
        <v>6914.4</v>
      </c>
      <c r="F14" s="43">
        <v>2.5256789623891098</v>
      </c>
      <c r="G14" s="42">
        <v>-2390.4807500000002</v>
      </c>
      <c r="H14" s="42">
        <v>-0.87319028986913505</v>
      </c>
      <c r="I14" s="45"/>
    </row>
    <row r="15" spans="1:11" x14ac:dyDescent="0.2">
      <c r="A15" s="41" t="s">
        <v>168</v>
      </c>
      <c r="B15" s="41" t="s">
        <v>167</v>
      </c>
      <c r="C15" s="41" t="s">
        <v>166</v>
      </c>
      <c r="D15" s="44">
        <v>919500</v>
      </c>
      <c r="E15" s="42">
        <v>6326.16</v>
      </c>
      <c r="F15" s="43">
        <v>2.3108077670813798</v>
      </c>
      <c r="G15" s="42">
        <v>-3655.08</v>
      </c>
      <c r="H15" s="42">
        <v>-1.33512071356144</v>
      </c>
      <c r="I15" s="45"/>
    </row>
    <row r="16" spans="1:11" x14ac:dyDescent="0.2">
      <c r="A16" s="41" t="s">
        <v>162</v>
      </c>
      <c r="B16" s="41" t="s">
        <v>161</v>
      </c>
      <c r="C16" s="41" t="s">
        <v>163</v>
      </c>
      <c r="D16" s="44">
        <v>2922150</v>
      </c>
      <c r="E16" s="42">
        <v>5576.6310599999997</v>
      </c>
      <c r="F16" s="43">
        <v>2.0370212526390898</v>
      </c>
      <c r="G16" s="42">
        <v>-3216.8051999999998</v>
      </c>
      <c r="H16" s="42">
        <v>-1.17502852304522</v>
      </c>
      <c r="I16" s="45"/>
    </row>
    <row r="17" spans="1:9" x14ac:dyDescent="0.2">
      <c r="A17" s="41" t="s">
        <v>142</v>
      </c>
      <c r="B17" s="41" t="s">
        <v>141</v>
      </c>
      <c r="C17" s="41" t="s">
        <v>143</v>
      </c>
      <c r="D17" s="44">
        <v>36850</v>
      </c>
      <c r="E17" s="42">
        <v>4456.2704999999996</v>
      </c>
      <c r="F17" s="43">
        <v>1.62777806498976</v>
      </c>
      <c r="G17" s="42">
        <v>-1816.8</v>
      </c>
      <c r="H17" s="42">
        <v>-0.66363726988148497</v>
      </c>
      <c r="I17" s="45"/>
    </row>
    <row r="18" spans="1:9" x14ac:dyDescent="0.2">
      <c r="A18" s="41" t="s">
        <v>145</v>
      </c>
      <c r="B18" s="41" t="s">
        <v>144</v>
      </c>
      <c r="C18" s="41" t="s">
        <v>146</v>
      </c>
      <c r="D18" s="44">
        <v>298200</v>
      </c>
      <c r="E18" s="42">
        <v>4258.5941999999995</v>
      </c>
      <c r="F18" s="43">
        <v>1.5555712397738499</v>
      </c>
      <c r="G18" s="42">
        <v>-1307.2608</v>
      </c>
      <c r="H18" s="42">
        <v>-0.47751375403736601</v>
      </c>
      <c r="I18" s="45"/>
    </row>
    <row r="19" spans="1:9" x14ac:dyDescent="0.2">
      <c r="A19" s="41" t="s">
        <v>139</v>
      </c>
      <c r="B19" s="41" t="s">
        <v>138</v>
      </c>
      <c r="C19" s="41" t="s">
        <v>140</v>
      </c>
      <c r="D19" s="44">
        <v>1210000</v>
      </c>
      <c r="E19" s="42">
        <v>4052.29</v>
      </c>
      <c r="F19" s="43">
        <v>1.4802128315544001</v>
      </c>
      <c r="G19" s="42">
        <v>-808.08</v>
      </c>
      <c r="H19" s="42">
        <v>-0.29517393496578098</v>
      </c>
      <c r="I19" s="45"/>
    </row>
    <row r="20" spans="1:9" x14ac:dyDescent="0.2">
      <c r="A20" s="41" t="s">
        <v>153</v>
      </c>
      <c r="B20" s="41" t="s">
        <v>152</v>
      </c>
      <c r="C20" s="41" t="s">
        <v>154</v>
      </c>
      <c r="D20" s="44">
        <v>234000</v>
      </c>
      <c r="E20" s="42">
        <v>3921.1379999999999</v>
      </c>
      <c r="F20" s="43">
        <v>1.43230587689814</v>
      </c>
      <c r="G20" s="42">
        <v>-1217.08755</v>
      </c>
      <c r="H20" s="42">
        <v>-0.44457543972299901</v>
      </c>
      <c r="I20" s="45"/>
    </row>
    <row r="21" spans="1:9" x14ac:dyDescent="0.2">
      <c r="A21" s="41" t="s">
        <v>150</v>
      </c>
      <c r="B21" s="41" t="s">
        <v>149</v>
      </c>
      <c r="C21" s="41" t="s">
        <v>151</v>
      </c>
      <c r="D21" s="44">
        <v>51000</v>
      </c>
      <c r="E21" s="42">
        <v>3693.42</v>
      </c>
      <c r="F21" s="43">
        <v>1.3491254762911</v>
      </c>
      <c r="G21" s="42">
        <v>-911</v>
      </c>
      <c r="H21" s="42">
        <v>-0.33276835802621801</v>
      </c>
      <c r="I21" s="45"/>
    </row>
    <row r="22" spans="1:9" x14ac:dyDescent="0.2">
      <c r="A22" s="41" t="s">
        <v>172</v>
      </c>
      <c r="B22" s="41" t="s">
        <v>171</v>
      </c>
      <c r="C22" s="41" t="s">
        <v>173</v>
      </c>
      <c r="D22" s="44">
        <v>980000</v>
      </c>
      <c r="E22" s="42">
        <v>3480.47</v>
      </c>
      <c r="F22" s="43">
        <v>1.27133950280956</v>
      </c>
      <c r="G22" s="42">
        <v>-1402.2360000000001</v>
      </c>
      <c r="H22" s="42">
        <v>-0.51220611557107798</v>
      </c>
      <c r="I22" s="45"/>
    </row>
    <row r="23" spans="1:9" x14ac:dyDescent="0.2">
      <c r="A23" s="41" t="s">
        <v>136</v>
      </c>
      <c r="B23" s="41" t="s">
        <v>135</v>
      </c>
      <c r="C23" s="41" t="s">
        <v>137</v>
      </c>
      <c r="D23" s="44">
        <v>1310000</v>
      </c>
      <c r="E23" s="42">
        <v>3460.3649999999998</v>
      </c>
      <c r="F23" s="43">
        <v>1.26399558641207</v>
      </c>
      <c r="G23" s="42"/>
      <c r="H23" s="42"/>
      <c r="I23" s="45"/>
    </row>
    <row r="24" spans="1:9" x14ac:dyDescent="0.2">
      <c r="A24" s="41" t="s">
        <v>213</v>
      </c>
      <c r="B24" s="41" t="s">
        <v>212</v>
      </c>
      <c r="C24" s="41" t="s">
        <v>214</v>
      </c>
      <c r="D24" s="44">
        <v>2085100</v>
      </c>
      <c r="E24" s="42">
        <v>3331.1557600000001</v>
      </c>
      <c r="F24" s="43">
        <v>1.2167982794564001</v>
      </c>
      <c r="G24" s="42">
        <v>-2120.3159999999998</v>
      </c>
      <c r="H24" s="42">
        <v>-0.77450502065501503</v>
      </c>
      <c r="I24" s="45"/>
    </row>
    <row r="25" spans="1:9" x14ac:dyDescent="0.2">
      <c r="A25" s="41" t="s">
        <v>156</v>
      </c>
      <c r="B25" s="41" t="s">
        <v>155</v>
      </c>
      <c r="C25" s="41" t="s">
        <v>157</v>
      </c>
      <c r="D25" s="44">
        <v>404500</v>
      </c>
      <c r="E25" s="42">
        <v>3293.8434999999999</v>
      </c>
      <c r="F25" s="43">
        <v>1.2031689276513</v>
      </c>
      <c r="G25" s="42">
        <v>-1077.9780000000001</v>
      </c>
      <c r="H25" s="42">
        <v>-0.39376176624411202</v>
      </c>
      <c r="I25" s="45"/>
    </row>
    <row r="26" spans="1:9" x14ac:dyDescent="0.2">
      <c r="A26" s="41" t="s">
        <v>181</v>
      </c>
      <c r="B26" s="41" t="s">
        <v>180</v>
      </c>
      <c r="C26" s="41" t="s">
        <v>182</v>
      </c>
      <c r="D26" s="44">
        <v>750000</v>
      </c>
      <c r="E26" s="42">
        <v>3161.25</v>
      </c>
      <c r="F26" s="43">
        <v>1.1547354245997601</v>
      </c>
      <c r="G26" s="42">
        <v>-1873.6826249999999</v>
      </c>
      <c r="H26" s="42">
        <v>-0.68441524762184802</v>
      </c>
      <c r="I26" s="45"/>
    </row>
    <row r="27" spans="1:9" x14ac:dyDescent="0.2">
      <c r="A27" s="41" t="s">
        <v>165</v>
      </c>
      <c r="B27" s="41" t="s">
        <v>164</v>
      </c>
      <c r="C27" s="41" t="s">
        <v>166</v>
      </c>
      <c r="D27" s="44">
        <v>24500</v>
      </c>
      <c r="E27" s="42">
        <v>3038</v>
      </c>
      <c r="F27" s="43">
        <v>1.1097148975671201</v>
      </c>
      <c r="G27" s="42"/>
      <c r="H27" s="42"/>
      <c r="I27" s="45"/>
    </row>
    <row r="28" spans="1:9" x14ac:dyDescent="0.2">
      <c r="A28" s="41" t="s">
        <v>148</v>
      </c>
      <c r="B28" s="41" t="s">
        <v>147</v>
      </c>
      <c r="C28" s="41" t="s">
        <v>116</v>
      </c>
      <c r="D28" s="44">
        <v>363000</v>
      </c>
      <c r="E28" s="42">
        <v>2977.8705</v>
      </c>
      <c r="F28" s="43">
        <v>1.0877509074640099</v>
      </c>
      <c r="G28" s="42">
        <v>-315.40949999999998</v>
      </c>
      <c r="H28" s="42">
        <v>-0.115212185972415</v>
      </c>
      <c r="I28" s="45"/>
    </row>
    <row r="29" spans="1:9" x14ac:dyDescent="0.2">
      <c r="A29" s="41" t="s">
        <v>178</v>
      </c>
      <c r="B29" s="41" t="s">
        <v>177</v>
      </c>
      <c r="C29" s="41" t="s">
        <v>179</v>
      </c>
      <c r="D29" s="44">
        <v>400000</v>
      </c>
      <c r="E29" s="42">
        <v>2807.2</v>
      </c>
      <c r="F29" s="43">
        <v>1.0254087098256801</v>
      </c>
      <c r="G29" s="42">
        <v>-838.90937499999995</v>
      </c>
      <c r="H29" s="42">
        <v>-0.30643523079204199</v>
      </c>
      <c r="I29" s="45"/>
    </row>
    <row r="30" spans="1:9" x14ac:dyDescent="0.2">
      <c r="A30" s="41" t="s">
        <v>159</v>
      </c>
      <c r="B30" s="41" t="s">
        <v>158</v>
      </c>
      <c r="C30" s="41" t="s">
        <v>160</v>
      </c>
      <c r="D30" s="44">
        <v>135300</v>
      </c>
      <c r="E30" s="42">
        <v>2467.7366999999999</v>
      </c>
      <c r="F30" s="43">
        <v>0.90141019725580396</v>
      </c>
      <c r="G30" s="42">
        <v>-244.01509999999999</v>
      </c>
      <c r="H30" s="42">
        <v>-8.9133374490234202E-2</v>
      </c>
      <c r="I30" s="45"/>
    </row>
    <row r="31" spans="1:9" x14ac:dyDescent="0.2">
      <c r="A31" s="41" t="s">
        <v>170</v>
      </c>
      <c r="B31" s="41" t="s">
        <v>169</v>
      </c>
      <c r="C31" s="41" t="s">
        <v>154</v>
      </c>
      <c r="D31" s="44">
        <v>139326</v>
      </c>
      <c r="E31" s="42">
        <v>2345.971188</v>
      </c>
      <c r="F31" s="43">
        <v>0.856931921193826</v>
      </c>
      <c r="G31" s="42"/>
      <c r="H31" s="42"/>
      <c r="I31" s="45"/>
    </row>
    <row r="32" spans="1:9" x14ac:dyDescent="0.2">
      <c r="A32" s="41" t="s">
        <v>195</v>
      </c>
      <c r="B32" s="41" t="s">
        <v>194</v>
      </c>
      <c r="C32" s="41" t="s">
        <v>196</v>
      </c>
      <c r="D32" s="44">
        <v>197000</v>
      </c>
      <c r="E32" s="42">
        <v>2185.518</v>
      </c>
      <c r="F32" s="43">
        <v>0.79832188397008097</v>
      </c>
      <c r="G32" s="42"/>
      <c r="H32" s="42"/>
      <c r="I32" s="45"/>
    </row>
    <row r="33" spans="1:9" x14ac:dyDescent="0.2">
      <c r="A33" s="41" t="s">
        <v>184</v>
      </c>
      <c r="B33" s="41" t="s">
        <v>183</v>
      </c>
      <c r="C33" s="41" t="s">
        <v>185</v>
      </c>
      <c r="D33" s="44">
        <v>95000</v>
      </c>
      <c r="E33" s="42">
        <v>2179.87</v>
      </c>
      <c r="F33" s="43">
        <v>0.79625879320593995</v>
      </c>
      <c r="G33" s="42"/>
      <c r="H33" s="42"/>
      <c r="I33" s="45"/>
    </row>
    <row r="34" spans="1:9" x14ac:dyDescent="0.2">
      <c r="A34" s="41" t="s">
        <v>205</v>
      </c>
      <c r="B34" s="41" t="s">
        <v>204</v>
      </c>
      <c r="C34" s="41" t="s">
        <v>173</v>
      </c>
      <c r="D34" s="44">
        <v>29500</v>
      </c>
      <c r="E34" s="42">
        <v>1997.0025000000001</v>
      </c>
      <c r="F34" s="43">
        <v>0.72946129846240604</v>
      </c>
      <c r="G34" s="42"/>
      <c r="H34" s="42"/>
      <c r="I34" s="45"/>
    </row>
    <row r="35" spans="1:9" x14ac:dyDescent="0.2">
      <c r="A35" s="41" t="s">
        <v>198</v>
      </c>
      <c r="B35" s="41" t="s">
        <v>197</v>
      </c>
      <c r="C35" s="41" t="s">
        <v>179</v>
      </c>
      <c r="D35" s="44">
        <v>1350000</v>
      </c>
      <c r="E35" s="42">
        <v>1891.4849999999999</v>
      </c>
      <c r="F35" s="43">
        <v>0.69091806551176804</v>
      </c>
      <c r="G35" s="42"/>
      <c r="H35" s="42"/>
      <c r="I35" s="45"/>
    </row>
    <row r="36" spans="1:9" x14ac:dyDescent="0.2">
      <c r="A36" s="41" t="s">
        <v>202</v>
      </c>
      <c r="B36" s="41" t="s">
        <v>201</v>
      </c>
      <c r="C36" s="41" t="s">
        <v>203</v>
      </c>
      <c r="D36" s="44">
        <v>250000</v>
      </c>
      <c r="E36" s="42">
        <v>1805.875</v>
      </c>
      <c r="F36" s="43">
        <v>0.65964660653193896</v>
      </c>
      <c r="G36" s="42"/>
      <c r="H36" s="42"/>
      <c r="I36" s="45"/>
    </row>
    <row r="37" spans="1:9" x14ac:dyDescent="0.2">
      <c r="A37" s="41" t="s">
        <v>192</v>
      </c>
      <c r="B37" s="41" t="s">
        <v>191</v>
      </c>
      <c r="C37" s="41" t="s">
        <v>193</v>
      </c>
      <c r="D37" s="44">
        <v>57000</v>
      </c>
      <c r="E37" s="42">
        <v>1772.13</v>
      </c>
      <c r="F37" s="43">
        <v>0.64732029671679603</v>
      </c>
      <c r="G37" s="42"/>
      <c r="H37" s="42"/>
      <c r="I37" s="45"/>
    </row>
    <row r="38" spans="1:9" x14ac:dyDescent="0.2">
      <c r="A38" s="41" t="s">
        <v>190</v>
      </c>
      <c r="B38" s="41" t="s">
        <v>189</v>
      </c>
      <c r="C38" s="41" t="s">
        <v>179</v>
      </c>
      <c r="D38" s="44">
        <v>520000</v>
      </c>
      <c r="E38" s="42">
        <v>1709.76</v>
      </c>
      <c r="F38" s="43">
        <v>0.62453790100867901</v>
      </c>
      <c r="G38" s="42"/>
      <c r="H38" s="42"/>
      <c r="I38" s="45"/>
    </row>
    <row r="39" spans="1:9" x14ac:dyDescent="0.2">
      <c r="A39" s="41" t="s">
        <v>187</v>
      </c>
      <c r="B39" s="41" t="s">
        <v>186</v>
      </c>
      <c r="C39" s="41" t="s">
        <v>188</v>
      </c>
      <c r="D39" s="44">
        <v>100000</v>
      </c>
      <c r="E39" s="42">
        <v>1657.4</v>
      </c>
      <c r="F39" s="43">
        <v>0.60541193917964198</v>
      </c>
      <c r="G39" s="42"/>
      <c r="H39" s="42"/>
      <c r="I39" s="45"/>
    </row>
    <row r="40" spans="1:9" x14ac:dyDescent="0.2">
      <c r="A40" s="41" t="s">
        <v>175</v>
      </c>
      <c r="B40" s="41" t="s">
        <v>174</v>
      </c>
      <c r="C40" s="41" t="s">
        <v>176</v>
      </c>
      <c r="D40" s="44">
        <v>27500</v>
      </c>
      <c r="E40" s="42">
        <v>1643.5374999999999</v>
      </c>
      <c r="F40" s="43">
        <v>0.60034827138256297</v>
      </c>
      <c r="G40" s="42"/>
      <c r="H40" s="42"/>
      <c r="I40" s="45"/>
    </row>
    <row r="41" spans="1:9" x14ac:dyDescent="0.2">
      <c r="A41" s="41" t="s">
        <v>216</v>
      </c>
      <c r="B41" s="41" t="s">
        <v>215</v>
      </c>
      <c r="C41" s="41" t="s">
        <v>193</v>
      </c>
      <c r="D41" s="44">
        <v>170000</v>
      </c>
      <c r="E41" s="42">
        <v>1639.99</v>
      </c>
      <c r="F41" s="43">
        <v>0.59905244728805396</v>
      </c>
      <c r="G41" s="42"/>
      <c r="H41" s="42"/>
      <c r="I41" s="45"/>
    </row>
    <row r="42" spans="1:9" x14ac:dyDescent="0.2">
      <c r="A42" s="41" t="s">
        <v>200</v>
      </c>
      <c r="B42" s="41" t="s">
        <v>199</v>
      </c>
      <c r="C42" s="41" t="s">
        <v>151</v>
      </c>
      <c r="D42" s="44">
        <v>95000</v>
      </c>
      <c r="E42" s="42">
        <v>1620.89</v>
      </c>
      <c r="F42" s="43">
        <v>0.59207563539090702</v>
      </c>
      <c r="G42" s="42"/>
      <c r="H42" s="42"/>
      <c r="I42" s="45"/>
    </row>
    <row r="43" spans="1:9" x14ac:dyDescent="0.2">
      <c r="A43" s="41" t="s">
        <v>207</v>
      </c>
      <c r="B43" s="41" t="s">
        <v>206</v>
      </c>
      <c r="C43" s="41" t="s">
        <v>124</v>
      </c>
      <c r="D43" s="44">
        <v>375000</v>
      </c>
      <c r="E43" s="42">
        <v>1579.125</v>
      </c>
      <c r="F43" s="43">
        <v>0.576819795135183</v>
      </c>
      <c r="G43" s="42"/>
      <c r="H43" s="42"/>
      <c r="I43" s="45"/>
    </row>
    <row r="44" spans="1:9" x14ac:dyDescent="0.2">
      <c r="A44" s="41" t="s">
        <v>211</v>
      </c>
      <c r="B44" s="41" t="s">
        <v>210</v>
      </c>
      <c r="C44" s="41" t="s">
        <v>157</v>
      </c>
      <c r="D44" s="44">
        <v>75000</v>
      </c>
      <c r="E44" s="42">
        <v>1530.15</v>
      </c>
      <c r="F44" s="43">
        <v>0.55893029970781305</v>
      </c>
      <c r="G44" s="42"/>
      <c r="H44" s="42"/>
      <c r="I44" s="45"/>
    </row>
    <row r="45" spans="1:9" x14ac:dyDescent="0.2">
      <c r="A45" s="41" t="s">
        <v>234</v>
      </c>
      <c r="B45" s="41" t="s">
        <v>233</v>
      </c>
      <c r="C45" s="41" t="s">
        <v>196</v>
      </c>
      <c r="D45" s="44">
        <v>88000</v>
      </c>
      <c r="E45" s="42">
        <v>1432.64</v>
      </c>
      <c r="F45" s="43">
        <v>0.52331203122138403</v>
      </c>
      <c r="G45" s="42"/>
      <c r="H45" s="42"/>
      <c r="I45" s="45"/>
    </row>
    <row r="46" spans="1:9" x14ac:dyDescent="0.2">
      <c r="A46" s="41" t="s">
        <v>209</v>
      </c>
      <c r="B46" s="41" t="s">
        <v>208</v>
      </c>
      <c r="C46" s="41" t="s">
        <v>137</v>
      </c>
      <c r="D46" s="44">
        <v>163312</v>
      </c>
      <c r="E46" s="42">
        <v>1402.686768</v>
      </c>
      <c r="F46" s="43">
        <v>0.51237077125407504</v>
      </c>
      <c r="G46" s="42"/>
      <c r="H46" s="42"/>
      <c r="I46" s="45"/>
    </row>
    <row r="47" spans="1:9" x14ac:dyDescent="0.2">
      <c r="A47" s="41" t="s">
        <v>229</v>
      </c>
      <c r="B47" s="41" t="s">
        <v>228</v>
      </c>
      <c r="C47" s="41" t="s">
        <v>127</v>
      </c>
      <c r="D47" s="44">
        <v>121221</v>
      </c>
      <c r="E47" s="42">
        <v>1392.708069</v>
      </c>
      <c r="F47" s="43">
        <v>0.50872577094510896</v>
      </c>
      <c r="G47" s="42"/>
      <c r="H47" s="42"/>
      <c r="I47" s="45"/>
    </row>
    <row r="48" spans="1:9" x14ac:dyDescent="0.2">
      <c r="A48" s="41" t="s">
        <v>226</v>
      </c>
      <c r="B48" s="41" t="s">
        <v>225</v>
      </c>
      <c r="C48" s="41" t="s">
        <v>227</v>
      </c>
      <c r="D48" s="44">
        <v>89961</v>
      </c>
      <c r="E48" s="42">
        <v>1347.076014</v>
      </c>
      <c r="F48" s="43">
        <v>0.49205738014849898</v>
      </c>
      <c r="G48" s="42"/>
      <c r="H48" s="42"/>
      <c r="I48" s="45"/>
    </row>
    <row r="49" spans="1:9" x14ac:dyDescent="0.2">
      <c r="A49" s="41" t="s">
        <v>218</v>
      </c>
      <c r="B49" s="41" t="s">
        <v>217</v>
      </c>
      <c r="C49" s="41" t="s">
        <v>193</v>
      </c>
      <c r="D49" s="44">
        <v>9878</v>
      </c>
      <c r="E49" s="42">
        <v>1322.86176</v>
      </c>
      <c r="F49" s="43">
        <v>0.48321244321720402</v>
      </c>
      <c r="G49" s="42"/>
      <c r="H49" s="42"/>
      <c r="I49" s="45"/>
    </row>
    <row r="50" spans="1:9" x14ac:dyDescent="0.2">
      <c r="A50" s="41" t="s">
        <v>220</v>
      </c>
      <c r="B50" s="41" t="s">
        <v>219</v>
      </c>
      <c r="C50" s="41" t="s">
        <v>221</v>
      </c>
      <c r="D50" s="44">
        <v>290000</v>
      </c>
      <c r="E50" s="42">
        <v>1273.2449999999999</v>
      </c>
      <c r="F50" s="43">
        <v>0.46508852691009001</v>
      </c>
      <c r="G50" s="42"/>
      <c r="H50" s="42"/>
      <c r="I50" s="45"/>
    </row>
    <row r="51" spans="1:9" x14ac:dyDescent="0.2">
      <c r="A51" s="41" t="s">
        <v>231</v>
      </c>
      <c r="B51" s="41" t="s">
        <v>230</v>
      </c>
      <c r="C51" s="41" t="s">
        <v>232</v>
      </c>
      <c r="D51" s="44">
        <v>50318</v>
      </c>
      <c r="E51" s="42">
        <v>1022.059216</v>
      </c>
      <c r="F51" s="43">
        <v>0.373335858522375</v>
      </c>
      <c r="G51" s="42"/>
      <c r="H51" s="42"/>
      <c r="I51" s="45"/>
    </row>
    <row r="52" spans="1:9" x14ac:dyDescent="0.2">
      <c r="A52" s="41" t="s">
        <v>223</v>
      </c>
      <c r="B52" s="41" t="s">
        <v>222</v>
      </c>
      <c r="C52" s="41" t="s">
        <v>224</v>
      </c>
      <c r="D52" s="44">
        <v>115012</v>
      </c>
      <c r="E52" s="42">
        <v>978.80962599999998</v>
      </c>
      <c r="F52" s="43">
        <v>0.35753773003762501</v>
      </c>
      <c r="G52" s="42"/>
      <c r="H52" s="42"/>
      <c r="I52" s="45"/>
    </row>
    <row r="53" spans="1:9" x14ac:dyDescent="0.2">
      <c r="A53" s="41" t="s">
        <v>236</v>
      </c>
      <c r="B53" s="41" t="s">
        <v>235</v>
      </c>
      <c r="C53" s="41" t="s">
        <v>237</v>
      </c>
      <c r="D53" s="44">
        <v>20000</v>
      </c>
      <c r="E53" s="42">
        <v>584.55999999999995</v>
      </c>
      <c r="F53" s="43">
        <v>0.213526971863673</v>
      </c>
      <c r="G53" s="42"/>
      <c r="H53" s="42"/>
      <c r="I53" s="45"/>
    </row>
    <row r="54" spans="1:9" x14ac:dyDescent="0.2">
      <c r="A54" s="41" t="s">
        <v>255</v>
      </c>
      <c r="B54" s="41" t="s">
        <v>254</v>
      </c>
      <c r="C54" s="41" t="s">
        <v>127</v>
      </c>
      <c r="D54" s="44">
        <v>27000</v>
      </c>
      <c r="E54" s="42">
        <v>455.49</v>
      </c>
      <c r="F54" s="43">
        <v>0.16638052623201099</v>
      </c>
      <c r="G54" s="42">
        <v>-457.11</v>
      </c>
      <c r="H54" s="42">
        <v>-0.16697227676988399</v>
      </c>
      <c r="I54" s="45"/>
    </row>
    <row r="55" spans="1:9" x14ac:dyDescent="0.2">
      <c r="A55" s="41" t="s">
        <v>239</v>
      </c>
      <c r="B55" s="41" t="s">
        <v>238</v>
      </c>
      <c r="C55" s="41" t="s">
        <v>240</v>
      </c>
      <c r="D55" s="44">
        <v>8721</v>
      </c>
      <c r="E55" s="42">
        <v>357.970887</v>
      </c>
      <c r="F55" s="43">
        <v>0.130758928966168</v>
      </c>
      <c r="G55" s="42"/>
      <c r="H55" s="42"/>
      <c r="I55" s="45"/>
    </row>
    <row r="56" spans="1:9" x14ac:dyDescent="0.2">
      <c r="A56" s="40" t="s">
        <v>33</v>
      </c>
      <c r="B56" s="40"/>
      <c r="C56" s="40"/>
      <c r="D56" s="40"/>
      <c r="E56" s="46">
        <f>SUM(E7:E55)</f>
        <v>179623.84549800001</v>
      </c>
      <c r="F56" s="47">
        <f>SUM(F7:F55)</f>
        <v>65.612658758204745</v>
      </c>
      <c r="G56" s="46">
        <f>SUM(G7:G55)</f>
        <v>-42925.862775000001</v>
      </c>
      <c r="H56" s="46">
        <f>SUM(H7:H55)</f>
        <v>-15.679878015911635</v>
      </c>
      <c r="I56" s="40"/>
    </row>
    <row r="57" spans="1:9" x14ac:dyDescent="0.2">
      <c r="A57" s="41"/>
      <c r="B57" s="41"/>
      <c r="C57" s="41"/>
      <c r="D57" s="41"/>
      <c r="E57" s="42"/>
      <c r="F57" s="43"/>
      <c r="G57" s="42"/>
      <c r="H57" s="41"/>
      <c r="I57" s="41"/>
    </row>
    <row r="58" spans="1:9" x14ac:dyDescent="0.2">
      <c r="A58" s="40" t="s">
        <v>335</v>
      </c>
      <c r="B58" s="41"/>
      <c r="C58" s="41"/>
      <c r="D58" s="41"/>
      <c r="E58" s="42"/>
      <c r="F58" s="43"/>
      <c r="G58" s="42"/>
      <c r="H58" s="41"/>
      <c r="I58" s="41"/>
    </row>
    <row r="59" spans="1:9" x14ac:dyDescent="0.2">
      <c r="A59" s="41"/>
      <c r="B59" s="41" t="s">
        <v>948</v>
      </c>
      <c r="C59" s="41"/>
      <c r="D59" s="41"/>
      <c r="E59" s="42"/>
      <c r="F59" s="43"/>
      <c r="G59" s="42">
        <v>-8164.5262499999999</v>
      </c>
      <c r="H59" s="42">
        <v>-2.9823227159983001</v>
      </c>
      <c r="I59" s="45"/>
    </row>
    <row r="60" spans="1:9" x14ac:dyDescent="0.2">
      <c r="A60" s="40" t="s">
        <v>33</v>
      </c>
      <c r="B60" s="40"/>
      <c r="C60" s="40"/>
      <c r="D60" s="40"/>
      <c r="E60" s="46"/>
      <c r="F60" s="47"/>
      <c r="G60" s="46">
        <f>SUM(G58:G59)</f>
        <v>-8164.5262499999999</v>
      </c>
      <c r="H60" s="46">
        <f>SUM(H58:H59)</f>
        <v>-2.9823227159983001</v>
      </c>
      <c r="I60" s="40"/>
    </row>
    <row r="61" spans="1:9" x14ac:dyDescent="0.2">
      <c r="A61" s="41"/>
      <c r="B61" s="41"/>
      <c r="C61" s="41"/>
      <c r="D61" s="41"/>
      <c r="E61" s="42"/>
      <c r="F61" s="43"/>
      <c r="G61" s="42"/>
      <c r="H61" s="41"/>
      <c r="I61" s="41"/>
    </row>
    <row r="62" spans="1:9" x14ac:dyDescent="0.2">
      <c r="A62" s="40" t="s">
        <v>24</v>
      </c>
      <c r="B62" s="41"/>
      <c r="C62" s="41"/>
      <c r="D62" s="41"/>
      <c r="E62" s="42"/>
      <c r="F62" s="43"/>
      <c r="G62" s="42"/>
      <c r="H62" s="41"/>
      <c r="I62" s="41"/>
    </row>
    <row r="63" spans="1:9" x14ac:dyDescent="0.2">
      <c r="A63" s="40" t="s">
        <v>25</v>
      </c>
      <c r="B63" s="41"/>
      <c r="C63" s="41"/>
      <c r="D63" s="41"/>
      <c r="E63" s="42"/>
      <c r="F63" s="43"/>
      <c r="G63" s="42"/>
      <c r="H63" s="41"/>
      <c r="I63" s="41"/>
    </row>
    <row r="64" spans="1:9" x14ac:dyDescent="0.2">
      <c r="A64" s="41" t="s">
        <v>27</v>
      </c>
      <c r="B64" s="41" t="s">
        <v>26</v>
      </c>
      <c r="C64" s="41" t="s">
        <v>28</v>
      </c>
      <c r="D64" s="44">
        <v>11897</v>
      </c>
      <c r="E64" s="42">
        <v>12204.16864</v>
      </c>
      <c r="F64" s="43">
        <v>4.45791565247844</v>
      </c>
      <c r="G64" s="45"/>
      <c r="H64" s="45"/>
      <c r="I64" s="45">
        <v>8.4404000000000003</v>
      </c>
    </row>
    <row r="65" spans="1:9" x14ac:dyDescent="0.2">
      <c r="A65" s="41" t="s">
        <v>32</v>
      </c>
      <c r="B65" s="41" t="s">
        <v>31</v>
      </c>
      <c r="C65" s="41" t="s">
        <v>28</v>
      </c>
      <c r="D65" s="44">
        <v>7820</v>
      </c>
      <c r="E65" s="42">
        <v>7986.8788000000004</v>
      </c>
      <c r="F65" s="43">
        <v>2.9174319912518198</v>
      </c>
      <c r="G65" s="45"/>
      <c r="H65" s="45"/>
      <c r="I65" s="45">
        <v>8.4502000000000006</v>
      </c>
    </row>
    <row r="66" spans="1:9" x14ac:dyDescent="0.2">
      <c r="A66" s="41" t="s">
        <v>305</v>
      </c>
      <c r="B66" s="41" t="s">
        <v>304</v>
      </c>
      <c r="C66" s="41" t="s">
        <v>29</v>
      </c>
      <c r="D66" s="44">
        <v>5000</v>
      </c>
      <c r="E66" s="42">
        <v>5387.5786986000003</v>
      </c>
      <c r="F66" s="43">
        <v>1.9679645634139999</v>
      </c>
      <c r="G66" s="45"/>
      <c r="H66" s="45"/>
      <c r="I66" s="45">
        <v>7.5998000000000001</v>
      </c>
    </row>
    <row r="67" spans="1:9" x14ac:dyDescent="0.2">
      <c r="A67" s="41" t="s">
        <v>92</v>
      </c>
      <c r="B67" s="41" t="s">
        <v>91</v>
      </c>
      <c r="C67" s="41" t="s">
        <v>30</v>
      </c>
      <c r="D67" s="44">
        <v>5000</v>
      </c>
      <c r="E67" s="42">
        <v>5255.2104794999996</v>
      </c>
      <c r="F67" s="43">
        <v>1.91961335054379</v>
      </c>
      <c r="G67" s="45"/>
      <c r="H67" s="45"/>
      <c r="I67" s="45">
        <v>7.2549999999999999</v>
      </c>
    </row>
    <row r="68" spans="1:9" x14ac:dyDescent="0.2">
      <c r="A68" s="41" t="s">
        <v>102</v>
      </c>
      <c r="B68" s="41" t="s">
        <v>101</v>
      </c>
      <c r="C68" s="41" t="s">
        <v>30</v>
      </c>
      <c r="D68" s="44">
        <v>5000</v>
      </c>
      <c r="E68" s="42">
        <v>5084.9091096000002</v>
      </c>
      <c r="F68" s="43">
        <v>1.8574059880506599</v>
      </c>
      <c r="G68" s="45"/>
      <c r="H68" s="45"/>
      <c r="I68" s="45">
        <v>7.4949000000000003</v>
      </c>
    </row>
    <row r="69" spans="1:9" x14ac:dyDescent="0.2">
      <c r="A69" s="41" t="s">
        <v>96</v>
      </c>
      <c r="B69" s="41" t="s">
        <v>95</v>
      </c>
      <c r="C69" s="41" t="s">
        <v>30</v>
      </c>
      <c r="D69" s="44">
        <v>4500</v>
      </c>
      <c r="E69" s="42">
        <v>4521.0849041000001</v>
      </c>
      <c r="F69" s="43">
        <v>1.6514533480071101</v>
      </c>
      <c r="G69" s="45"/>
      <c r="H69" s="45"/>
      <c r="I69" s="45">
        <v>7.2146999999999997</v>
      </c>
    </row>
    <row r="70" spans="1:9" x14ac:dyDescent="0.2">
      <c r="A70" s="41" t="s">
        <v>98</v>
      </c>
      <c r="B70" s="41" t="s">
        <v>97</v>
      </c>
      <c r="C70" s="41" t="s">
        <v>30</v>
      </c>
      <c r="D70" s="44">
        <v>7000</v>
      </c>
      <c r="E70" s="42">
        <v>3894.2820000000002</v>
      </c>
      <c r="F70" s="43">
        <v>1.4224959679814</v>
      </c>
      <c r="G70" s="45"/>
      <c r="H70" s="45"/>
      <c r="I70" s="45">
        <v>6.4779</v>
      </c>
    </row>
    <row r="71" spans="1:9" x14ac:dyDescent="0.2">
      <c r="A71" s="41" t="s">
        <v>100</v>
      </c>
      <c r="B71" s="41" t="s">
        <v>99</v>
      </c>
      <c r="C71" s="41" t="s">
        <v>30</v>
      </c>
      <c r="D71" s="44">
        <v>300</v>
      </c>
      <c r="E71" s="42">
        <v>3106.8332876999998</v>
      </c>
      <c r="F71" s="43">
        <v>1.13485819078938</v>
      </c>
      <c r="G71" s="45"/>
      <c r="H71" s="45"/>
      <c r="I71" s="45">
        <v>6.93</v>
      </c>
    </row>
    <row r="72" spans="1:9" x14ac:dyDescent="0.2">
      <c r="A72" s="41" t="s">
        <v>83</v>
      </c>
      <c r="B72" s="41" t="s">
        <v>82</v>
      </c>
      <c r="C72" s="41" t="s">
        <v>29</v>
      </c>
      <c r="D72" s="44">
        <v>2500</v>
      </c>
      <c r="E72" s="42">
        <v>2734.0869862999998</v>
      </c>
      <c r="F72" s="43">
        <v>0.99870212637969402</v>
      </c>
      <c r="G72" s="45"/>
      <c r="H72" s="45"/>
      <c r="I72" s="45">
        <v>7.7074999999999996</v>
      </c>
    </row>
    <row r="73" spans="1:9" x14ac:dyDescent="0.2">
      <c r="A73" s="41" t="s">
        <v>337</v>
      </c>
      <c r="B73" s="41" t="s">
        <v>336</v>
      </c>
      <c r="C73" s="41" t="s">
        <v>30</v>
      </c>
      <c r="D73" s="44">
        <v>2500</v>
      </c>
      <c r="E73" s="42">
        <v>2663.2366437999999</v>
      </c>
      <c r="F73" s="43">
        <v>0.97282204719273502</v>
      </c>
      <c r="G73" s="45"/>
      <c r="H73" s="45"/>
      <c r="I73" s="45">
        <v>6.97</v>
      </c>
    </row>
    <row r="74" spans="1:9" x14ac:dyDescent="0.2">
      <c r="A74" s="41" t="s">
        <v>339</v>
      </c>
      <c r="B74" s="41" t="s">
        <v>338</v>
      </c>
      <c r="C74" s="41" t="s">
        <v>30</v>
      </c>
      <c r="D74" s="44">
        <v>2500</v>
      </c>
      <c r="E74" s="42">
        <v>2636.1283561999999</v>
      </c>
      <c r="F74" s="43">
        <v>0.96291998313833904</v>
      </c>
      <c r="G74" s="45"/>
      <c r="H74" s="45"/>
      <c r="I74" s="45">
        <v>6.73</v>
      </c>
    </row>
    <row r="75" spans="1:9" x14ac:dyDescent="0.2">
      <c r="A75" s="41" t="s">
        <v>325</v>
      </c>
      <c r="B75" s="41" t="s">
        <v>324</v>
      </c>
      <c r="C75" s="41" t="s">
        <v>326</v>
      </c>
      <c r="D75" s="44">
        <v>2500</v>
      </c>
      <c r="E75" s="42">
        <v>2594.8481849</v>
      </c>
      <c r="F75" s="43">
        <v>0.94784124019372695</v>
      </c>
      <c r="G75" s="45"/>
      <c r="H75" s="45"/>
      <c r="I75" s="45">
        <v>7.4850000000000003</v>
      </c>
    </row>
    <row r="76" spans="1:9" x14ac:dyDescent="0.2">
      <c r="A76" s="41" t="s">
        <v>94</v>
      </c>
      <c r="B76" s="41" t="s">
        <v>93</v>
      </c>
      <c r="C76" s="41" t="s">
        <v>30</v>
      </c>
      <c r="D76" s="44">
        <v>2500</v>
      </c>
      <c r="E76" s="42">
        <v>2590.3127055</v>
      </c>
      <c r="F76" s="43">
        <v>0.94618452885146598</v>
      </c>
      <c r="G76" s="45"/>
      <c r="H76" s="45"/>
      <c r="I76" s="45">
        <v>7.0049999999999999</v>
      </c>
    </row>
    <row r="77" spans="1:9" x14ac:dyDescent="0.2">
      <c r="A77" s="41" t="s">
        <v>341</v>
      </c>
      <c r="B77" s="41" t="s">
        <v>340</v>
      </c>
      <c r="C77" s="41" t="s">
        <v>30</v>
      </c>
      <c r="D77" s="44">
        <v>2500</v>
      </c>
      <c r="E77" s="42">
        <v>2566.5638355999999</v>
      </c>
      <c r="F77" s="43">
        <v>0.93750958654454897</v>
      </c>
      <c r="G77" s="45"/>
      <c r="H77" s="45"/>
      <c r="I77" s="45">
        <v>6.89</v>
      </c>
    </row>
    <row r="78" spans="1:9" x14ac:dyDescent="0.2">
      <c r="A78" s="41" t="s">
        <v>343</v>
      </c>
      <c r="B78" s="41" t="s">
        <v>342</v>
      </c>
      <c r="C78" s="41" t="s">
        <v>65</v>
      </c>
      <c r="D78" s="44">
        <v>1000</v>
      </c>
      <c r="E78" s="42">
        <v>1070.2546849</v>
      </c>
      <c r="F78" s="43">
        <v>0.39094060830300797</v>
      </c>
      <c r="G78" s="45"/>
      <c r="H78" s="45"/>
      <c r="I78" s="45">
        <v>6.58</v>
      </c>
    </row>
    <row r="79" spans="1:9" x14ac:dyDescent="0.2">
      <c r="A79" s="41" t="s">
        <v>345</v>
      </c>
      <c r="B79" s="41" t="s">
        <v>344</v>
      </c>
      <c r="C79" s="41" t="s">
        <v>65</v>
      </c>
      <c r="D79" s="44">
        <v>1000</v>
      </c>
      <c r="E79" s="42">
        <v>1062.4911781000001</v>
      </c>
      <c r="F79" s="43">
        <v>0.38810476921369802</v>
      </c>
      <c r="G79" s="45"/>
      <c r="H79" s="45"/>
      <c r="I79" s="45">
        <v>6.77</v>
      </c>
    </row>
    <row r="80" spans="1:9" x14ac:dyDescent="0.2">
      <c r="A80" s="40" t="s">
        <v>33</v>
      </c>
      <c r="B80" s="40"/>
      <c r="C80" s="40"/>
      <c r="D80" s="40"/>
      <c r="E80" s="46">
        <f>SUM(E63:E79)</f>
        <v>65358.868494799994</v>
      </c>
      <c r="F80" s="47">
        <f>SUM(F63:F79)</f>
        <v>23.874163942333816</v>
      </c>
      <c r="G80" s="46"/>
      <c r="H80" s="40"/>
      <c r="I80" s="40"/>
    </row>
    <row r="81" spans="1:9" x14ac:dyDescent="0.2">
      <c r="A81" s="41"/>
      <c r="B81" s="41"/>
      <c r="C81" s="41"/>
      <c r="D81" s="41"/>
      <c r="E81" s="42"/>
      <c r="F81" s="43"/>
      <c r="G81" s="42"/>
      <c r="H81" s="41"/>
      <c r="I81" s="41"/>
    </row>
    <row r="82" spans="1:9" x14ac:dyDescent="0.2">
      <c r="A82" s="40" t="s">
        <v>34</v>
      </c>
      <c r="B82" s="41"/>
      <c r="C82" s="41"/>
      <c r="D82" s="41"/>
      <c r="E82" s="42"/>
      <c r="F82" s="43"/>
      <c r="G82" s="42"/>
      <c r="H82" s="41"/>
      <c r="I82" s="41"/>
    </row>
    <row r="83" spans="1:9" x14ac:dyDescent="0.2">
      <c r="A83" s="40" t="s">
        <v>35</v>
      </c>
      <c r="B83" s="41"/>
      <c r="C83" s="41"/>
      <c r="D83" s="41"/>
      <c r="E83" s="42"/>
      <c r="F83" s="43"/>
      <c r="G83" s="42"/>
      <c r="H83" s="41"/>
      <c r="I83" s="41"/>
    </row>
    <row r="84" spans="1:9" x14ac:dyDescent="0.2">
      <c r="A84" s="41" t="s">
        <v>64</v>
      </c>
      <c r="B84" s="41" t="s">
        <v>63</v>
      </c>
      <c r="C84" s="41" t="s">
        <v>37</v>
      </c>
      <c r="D84" s="44">
        <v>300</v>
      </c>
      <c r="E84" s="42">
        <v>1440.114</v>
      </c>
      <c r="F84" s="43">
        <v>0.52604211981401605</v>
      </c>
      <c r="G84" s="45"/>
      <c r="H84" s="45"/>
      <c r="I84" s="45">
        <v>6.17</v>
      </c>
    </row>
    <row r="85" spans="1:9" x14ac:dyDescent="0.2">
      <c r="A85" s="40" t="s">
        <v>33</v>
      </c>
      <c r="B85" s="40"/>
      <c r="C85" s="40"/>
      <c r="D85" s="40"/>
      <c r="E85" s="46">
        <f>SUM(E83:E84)</f>
        <v>1440.114</v>
      </c>
      <c r="F85" s="47">
        <f>SUM(F83:F84)</f>
        <v>0.52604211981401605</v>
      </c>
      <c r="G85" s="46"/>
      <c r="H85" s="40"/>
      <c r="I85" s="40"/>
    </row>
    <row r="86" spans="1:9" x14ac:dyDescent="0.2">
      <c r="A86" s="41"/>
      <c r="B86" s="41"/>
      <c r="C86" s="41"/>
      <c r="D86" s="41"/>
      <c r="E86" s="42"/>
      <c r="F86" s="43"/>
      <c r="G86" s="42"/>
      <c r="H86" s="41"/>
      <c r="I86" s="41"/>
    </row>
    <row r="87" spans="1:9" x14ac:dyDescent="0.2">
      <c r="A87" s="40" t="s">
        <v>39</v>
      </c>
      <c r="B87" s="41"/>
      <c r="C87" s="41"/>
      <c r="D87" s="41"/>
      <c r="E87" s="42"/>
      <c r="F87" s="43"/>
      <c r="G87" s="42"/>
      <c r="H87" s="41"/>
      <c r="I87" s="41"/>
    </row>
    <row r="88" spans="1:9" x14ac:dyDescent="0.2">
      <c r="A88" s="41" t="s">
        <v>69</v>
      </c>
      <c r="B88" s="41" t="s">
        <v>68</v>
      </c>
      <c r="C88" s="41" t="s">
        <v>40</v>
      </c>
      <c r="D88" s="44">
        <v>3254700</v>
      </c>
      <c r="E88" s="42">
        <v>3218.7116970000002</v>
      </c>
      <c r="F88" s="43">
        <v>1.17572492466572</v>
      </c>
      <c r="G88" s="45"/>
      <c r="H88" s="45"/>
      <c r="I88" s="45">
        <v>7.2185329916125101</v>
      </c>
    </row>
    <row r="89" spans="1:9" x14ac:dyDescent="0.2">
      <c r="A89" s="41" t="s">
        <v>67</v>
      </c>
      <c r="B89" s="41" t="s">
        <v>66</v>
      </c>
      <c r="C89" s="41" t="s">
        <v>40</v>
      </c>
      <c r="D89" s="44">
        <v>2500000</v>
      </c>
      <c r="E89" s="42">
        <v>2531.2818056000001</v>
      </c>
      <c r="F89" s="43">
        <v>0.92462183331630299</v>
      </c>
      <c r="G89" s="45"/>
      <c r="H89" s="45"/>
      <c r="I89" s="45">
        <v>5.6746996161999901</v>
      </c>
    </row>
    <row r="90" spans="1:9" x14ac:dyDescent="0.2">
      <c r="A90" s="41" t="s">
        <v>75</v>
      </c>
      <c r="B90" s="41" t="s">
        <v>74</v>
      </c>
      <c r="C90" s="41" t="s">
        <v>40</v>
      </c>
      <c r="D90" s="44">
        <v>2500000</v>
      </c>
      <c r="E90" s="42">
        <v>2471.0500000000002</v>
      </c>
      <c r="F90" s="43">
        <v>0.90262047321699901</v>
      </c>
      <c r="G90" s="45"/>
      <c r="H90" s="45"/>
      <c r="I90" s="45">
        <v>7.1620157446125097</v>
      </c>
    </row>
    <row r="91" spans="1:9" x14ac:dyDescent="0.2">
      <c r="A91" s="41" t="s">
        <v>309</v>
      </c>
      <c r="B91" s="41" t="s">
        <v>308</v>
      </c>
      <c r="C91" s="41" t="s">
        <v>40</v>
      </c>
      <c r="D91" s="44">
        <v>2000000</v>
      </c>
      <c r="E91" s="42">
        <v>2091.0239999999999</v>
      </c>
      <c r="F91" s="43">
        <v>0.76380529426280397</v>
      </c>
      <c r="G91" s="45"/>
      <c r="H91" s="45"/>
      <c r="I91" s="45">
        <v>5.9688018166124897</v>
      </c>
    </row>
    <row r="92" spans="1:9" x14ac:dyDescent="0.2">
      <c r="A92" s="41" t="s">
        <v>330</v>
      </c>
      <c r="B92" s="41" t="s">
        <v>329</v>
      </c>
      <c r="C92" s="41" t="s">
        <v>40</v>
      </c>
      <c r="D92" s="44">
        <v>480000</v>
      </c>
      <c r="E92" s="42">
        <v>495.29039999999998</v>
      </c>
      <c r="F92" s="43">
        <v>0.18091874111322601</v>
      </c>
      <c r="G92" s="45"/>
      <c r="H92" s="45"/>
      <c r="I92" s="45">
        <v>5.85002141951251</v>
      </c>
    </row>
    <row r="93" spans="1:9" x14ac:dyDescent="0.2">
      <c r="A93" s="41" t="s">
        <v>81</v>
      </c>
      <c r="B93" s="41" t="s">
        <v>80</v>
      </c>
      <c r="C93" s="41" t="s">
        <v>40</v>
      </c>
      <c r="D93" s="44">
        <v>83300</v>
      </c>
      <c r="E93" s="42">
        <v>84.809155399999995</v>
      </c>
      <c r="F93" s="43">
        <v>3.0978927978099199E-2</v>
      </c>
      <c r="G93" s="45"/>
      <c r="H93" s="45"/>
      <c r="I93" s="45">
        <v>7.2308276831124996</v>
      </c>
    </row>
    <row r="94" spans="1:9" x14ac:dyDescent="0.2">
      <c r="A94" s="41" t="s">
        <v>77</v>
      </c>
      <c r="B94" s="41" t="s">
        <v>76</v>
      </c>
      <c r="C94" s="41" t="s">
        <v>40</v>
      </c>
      <c r="D94" s="44">
        <v>52560</v>
      </c>
      <c r="E94" s="42">
        <v>55.500451699999999</v>
      </c>
      <c r="F94" s="43">
        <v>2.0273100089925802E-2</v>
      </c>
      <c r="G94" s="45"/>
      <c r="H94" s="45"/>
      <c r="I94" s="45">
        <v>7.0293293925125004</v>
      </c>
    </row>
    <row r="95" spans="1:9" x14ac:dyDescent="0.2">
      <c r="A95" s="41" t="s">
        <v>79</v>
      </c>
      <c r="B95" s="41" t="s">
        <v>78</v>
      </c>
      <c r="C95" s="41" t="s">
        <v>40</v>
      </c>
      <c r="D95" s="44">
        <v>50000</v>
      </c>
      <c r="E95" s="42">
        <v>52.3318333</v>
      </c>
      <c r="F95" s="43">
        <v>1.9115673150101799E-2</v>
      </c>
      <c r="G95" s="45"/>
      <c r="H95" s="45"/>
      <c r="I95" s="45">
        <v>7.1643160807999999</v>
      </c>
    </row>
    <row r="96" spans="1:9" x14ac:dyDescent="0.2">
      <c r="A96" s="41" t="s">
        <v>90</v>
      </c>
      <c r="B96" s="41" t="s">
        <v>89</v>
      </c>
      <c r="C96" s="41" t="s">
        <v>40</v>
      </c>
      <c r="D96" s="44">
        <v>46150</v>
      </c>
      <c r="E96" s="42">
        <v>47.584357400000002</v>
      </c>
      <c r="F96" s="43">
        <v>1.7381524127037001E-2</v>
      </c>
      <c r="G96" s="45"/>
      <c r="H96" s="45"/>
      <c r="I96" s="45">
        <v>7.0420545628125097</v>
      </c>
    </row>
    <row r="97" spans="1:9" x14ac:dyDescent="0.2">
      <c r="A97" s="41" t="s">
        <v>347</v>
      </c>
      <c r="B97" s="41" t="s">
        <v>346</v>
      </c>
      <c r="C97" s="41" t="s">
        <v>40</v>
      </c>
      <c r="D97" s="44">
        <v>14900</v>
      </c>
      <c r="E97" s="42">
        <v>15.157253499999999</v>
      </c>
      <c r="F97" s="43">
        <v>5.5366129082131104E-3</v>
      </c>
      <c r="G97" s="45"/>
      <c r="H97" s="45"/>
      <c r="I97" s="45">
        <v>7.219827005</v>
      </c>
    </row>
    <row r="98" spans="1:9" x14ac:dyDescent="0.2">
      <c r="A98" s="40" t="s">
        <v>33</v>
      </c>
      <c r="B98" s="40"/>
      <c r="C98" s="40"/>
      <c r="D98" s="40"/>
      <c r="E98" s="46">
        <f>SUM(E88:E97)</f>
        <v>11062.7409539</v>
      </c>
      <c r="F98" s="47">
        <f>SUM(F88:F97)</f>
        <v>4.0409771048284293</v>
      </c>
      <c r="G98" s="46"/>
      <c r="H98" s="40"/>
      <c r="I98" s="40"/>
    </row>
    <row r="99" spans="1:9" x14ac:dyDescent="0.2">
      <c r="A99" s="41"/>
      <c r="B99" s="41"/>
      <c r="C99" s="41"/>
      <c r="D99" s="41"/>
      <c r="E99" s="42"/>
      <c r="F99" s="43"/>
      <c r="G99" s="42"/>
      <c r="H99" s="41"/>
      <c r="I99" s="41"/>
    </row>
    <row r="100" spans="1:9" x14ac:dyDescent="0.2">
      <c r="A100" s="40" t="s">
        <v>42</v>
      </c>
      <c r="B100" s="40"/>
      <c r="C100" s="40"/>
      <c r="D100" s="40"/>
      <c r="E100" s="46">
        <f>E56+E60+E80+E85+E98</f>
        <v>257485.56894670002</v>
      </c>
      <c r="F100" s="47">
        <f>F56+F60+F80+F85+F98</f>
        <v>94.053841925181018</v>
      </c>
      <c r="G100" s="46"/>
      <c r="H100" s="40"/>
      <c r="I100" s="40"/>
    </row>
    <row r="101" spans="1:9" x14ac:dyDescent="0.2">
      <c r="A101" s="40"/>
      <c r="B101" s="40"/>
      <c r="C101" s="40"/>
      <c r="D101" s="40"/>
      <c r="E101" s="46"/>
      <c r="F101" s="47"/>
      <c r="G101" s="46"/>
      <c r="H101" s="40"/>
      <c r="I101" s="40"/>
    </row>
    <row r="102" spans="1:9" x14ac:dyDescent="0.2">
      <c r="A102" s="40" t="s">
        <v>310</v>
      </c>
      <c r="B102" s="40"/>
      <c r="C102" s="40"/>
      <c r="D102" s="40"/>
      <c r="E102" s="61">
        <v>2297.7354369000004</v>
      </c>
      <c r="F102" s="61">
        <f>E102/E106*100</f>
        <v>0.83931245720731895</v>
      </c>
      <c r="G102" s="46"/>
      <c r="H102" s="40"/>
      <c r="I102" s="40"/>
    </row>
    <row r="103" spans="1:9" x14ac:dyDescent="0.2">
      <c r="A103" s="40"/>
      <c r="B103" s="40"/>
      <c r="C103" s="40"/>
      <c r="D103" s="40"/>
      <c r="E103" s="46"/>
      <c r="F103" s="47"/>
      <c r="G103" s="46"/>
      <c r="H103" s="40"/>
      <c r="I103" s="40"/>
    </row>
    <row r="104" spans="1:9" x14ac:dyDescent="0.2">
      <c r="A104" s="40" t="s">
        <v>44</v>
      </c>
      <c r="B104" s="40"/>
      <c r="C104" s="40"/>
      <c r="D104" s="40"/>
      <c r="E104" s="46">
        <f>E106-(E56+E60+E80+E85+E98+E102)</f>
        <v>13980.705332799989</v>
      </c>
      <c r="F104" s="47">
        <f>F106-(F56+F60+F80+F85+F98+F102)</f>
        <v>5.1068456176116683</v>
      </c>
      <c r="G104" s="46"/>
      <c r="H104" s="40"/>
      <c r="I104" s="40"/>
    </row>
    <row r="105" spans="1:9" x14ac:dyDescent="0.2">
      <c r="A105" s="41"/>
      <c r="B105" s="41"/>
      <c r="C105" s="41"/>
      <c r="D105" s="41"/>
      <c r="E105" s="42"/>
      <c r="F105" s="43"/>
      <c r="G105" s="42"/>
      <c r="H105" s="41"/>
      <c r="I105" s="41"/>
    </row>
    <row r="106" spans="1:9" x14ac:dyDescent="0.2">
      <c r="A106" s="48" t="s">
        <v>43</v>
      </c>
      <c r="B106" s="48"/>
      <c r="C106" s="48"/>
      <c r="D106" s="48"/>
      <c r="E106" s="49">
        <v>273764.0097164</v>
      </c>
      <c r="F106" s="50">
        <v>100</v>
      </c>
      <c r="G106" s="49"/>
      <c r="H106" s="48"/>
      <c r="I106" s="48"/>
    </row>
    <row r="108" spans="1:9" x14ac:dyDescent="0.2">
      <c r="A108" s="14" t="s">
        <v>45</v>
      </c>
    </row>
    <row r="110" spans="1:9" x14ac:dyDescent="0.2">
      <c r="A110" s="14" t="s">
        <v>46</v>
      </c>
    </row>
    <row r="111" spans="1:9" x14ac:dyDescent="0.2">
      <c r="A111" s="14" t="s">
        <v>47</v>
      </c>
    </row>
    <row r="112" spans="1:9" x14ac:dyDescent="0.2">
      <c r="A112" s="14" t="s">
        <v>48</v>
      </c>
      <c r="B112" s="14"/>
      <c r="C112" s="30" t="s">
        <v>50</v>
      </c>
      <c r="D112" s="14" t="s">
        <v>49</v>
      </c>
    </row>
    <row r="113" spans="1:5" x14ac:dyDescent="0.2">
      <c r="A113" s="7" t="s">
        <v>51</v>
      </c>
      <c r="C113" s="31">
        <v>13.991899999999999</v>
      </c>
      <c r="D113" s="31">
        <v>14.463200000000001</v>
      </c>
    </row>
    <row r="114" spans="1:5" x14ac:dyDescent="0.2">
      <c r="A114" s="7" t="s">
        <v>52</v>
      </c>
      <c r="C114" s="31">
        <v>13.545500000000001</v>
      </c>
      <c r="D114" s="31">
        <v>14.0017</v>
      </c>
    </row>
    <row r="115" spans="1:5" x14ac:dyDescent="0.2">
      <c r="A115" s="7" t="s">
        <v>53</v>
      </c>
      <c r="C115" s="31">
        <v>14.559799999999999</v>
      </c>
      <c r="D115" s="31">
        <v>15.162000000000001</v>
      </c>
    </row>
    <row r="116" spans="1:5" x14ac:dyDescent="0.2">
      <c r="A116" s="7" t="s">
        <v>54</v>
      </c>
      <c r="C116" s="31">
        <v>13.8123</v>
      </c>
      <c r="D116" s="31">
        <v>14.382999999999999</v>
      </c>
    </row>
    <row r="118" spans="1:5" x14ac:dyDescent="0.2">
      <c r="A118" s="7" t="s">
        <v>59</v>
      </c>
    </row>
    <row r="120" spans="1:5" x14ac:dyDescent="0.2">
      <c r="A120" s="14" t="s">
        <v>55</v>
      </c>
      <c r="D120" s="30" t="s">
        <v>62</v>
      </c>
    </row>
    <row r="122" spans="1:5" x14ac:dyDescent="0.2">
      <c r="A122" s="14" t="s">
        <v>311</v>
      </c>
      <c r="D122" s="34" t="s">
        <v>348</v>
      </c>
    </row>
    <row r="124" spans="1:5" x14ac:dyDescent="0.2">
      <c r="A124" s="14" t="s">
        <v>313</v>
      </c>
      <c r="D124" s="34">
        <f>ABS(+H56+H60)</f>
        <v>18.662200731909934</v>
      </c>
    </row>
    <row r="126" spans="1:5" x14ac:dyDescent="0.2">
      <c r="A126" s="14" t="s">
        <v>314</v>
      </c>
      <c r="D126" s="51">
        <v>1.6400136346807399</v>
      </c>
    </row>
    <row r="128" spans="1:5" x14ac:dyDescent="0.2">
      <c r="A128" s="14" t="s">
        <v>315</v>
      </c>
      <c r="D128" s="34">
        <v>4.2431652186526003</v>
      </c>
      <c r="E128" s="10" t="s">
        <v>60</v>
      </c>
    </row>
    <row r="130" spans="1:9" x14ac:dyDescent="0.2">
      <c r="A130" s="14" t="s">
        <v>316</v>
      </c>
      <c r="D130" s="30" t="s">
        <v>62</v>
      </c>
    </row>
    <row r="132" spans="1:9" x14ac:dyDescent="0.2">
      <c r="A132" s="62" t="s">
        <v>949</v>
      </c>
      <c r="B132" s="63"/>
      <c r="C132" s="63"/>
      <c r="D132" s="63"/>
      <c r="E132" s="11"/>
      <c r="G132" s="11"/>
      <c r="H132" s="11"/>
      <c r="I132" s="11"/>
    </row>
    <row r="133" spans="1:9" x14ac:dyDescent="0.2">
      <c r="A133" s="63"/>
      <c r="B133" s="63"/>
      <c r="C133" s="63"/>
      <c r="D133" s="63"/>
      <c r="E133" s="11"/>
      <c r="G133" s="11"/>
      <c r="H133" s="11"/>
      <c r="I133" s="11"/>
    </row>
    <row r="134" spans="1:9" x14ac:dyDescent="0.2">
      <c r="A134" s="62" t="s">
        <v>952</v>
      </c>
      <c r="B134" s="63"/>
      <c r="C134" s="63"/>
      <c r="D134" s="63"/>
      <c r="E134" s="11"/>
      <c r="G134" s="11"/>
      <c r="H134" s="11"/>
      <c r="I134" s="11"/>
    </row>
    <row r="135" spans="1:9" x14ac:dyDescent="0.2">
      <c r="A135" s="63"/>
      <c r="B135" s="63"/>
      <c r="C135" s="63"/>
      <c r="D135" s="63"/>
      <c r="E135" s="11"/>
      <c r="G135" s="11"/>
      <c r="H135" s="11"/>
      <c r="I135" s="11"/>
    </row>
    <row r="136" spans="1:9" x14ac:dyDescent="0.2">
      <c r="A136" s="63"/>
      <c r="B136" s="63"/>
      <c r="C136" s="63"/>
      <c r="D136" s="63"/>
      <c r="E136" s="11"/>
      <c r="G136" s="11"/>
      <c r="H136" s="11"/>
      <c r="I136" s="11"/>
    </row>
    <row r="137" spans="1:9" x14ac:dyDescent="0.2">
      <c r="A137" s="63"/>
      <c r="B137" s="63"/>
      <c r="C137" s="63"/>
      <c r="D137" s="63"/>
      <c r="E137" s="11"/>
      <c r="G137" s="11"/>
      <c r="H137" s="11"/>
      <c r="I137" s="11"/>
    </row>
    <row r="138" spans="1:9" x14ac:dyDescent="0.2">
      <c r="A138" s="63"/>
      <c r="B138" s="63"/>
      <c r="C138" s="63"/>
      <c r="D138" s="63"/>
      <c r="E138" s="11"/>
      <c r="G138" s="11"/>
      <c r="H138" s="11"/>
      <c r="I138" s="11"/>
    </row>
    <row r="139" spans="1:9" x14ac:dyDescent="0.2">
      <c r="A139" s="63"/>
      <c r="B139" s="63"/>
      <c r="C139" s="63"/>
      <c r="D139" s="63"/>
      <c r="E139" s="11"/>
      <c r="G139" s="11"/>
      <c r="H139" s="11"/>
      <c r="I139" s="11"/>
    </row>
    <row r="140" spans="1:9" x14ac:dyDescent="0.2">
      <c r="A140" s="63"/>
      <c r="B140" s="63"/>
      <c r="C140" s="63"/>
      <c r="D140" s="63"/>
      <c r="E140" s="11"/>
      <c r="G140" s="11"/>
      <c r="H140" s="11"/>
      <c r="I140" s="11"/>
    </row>
    <row r="141" spans="1:9" x14ac:dyDescent="0.2">
      <c r="A141" s="63"/>
      <c r="B141" s="63"/>
      <c r="C141" s="63"/>
      <c r="D141" s="63"/>
      <c r="E141" s="11"/>
      <c r="G141" s="11"/>
      <c r="H141" s="11"/>
      <c r="I141" s="11"/>
    </row>
    <row r="142" spans="1:9" x14ac:dyDescent="0.2">
      <c r="A142" s="63"/>
      <c r="B142" s="63"/>
      <c r="C142" s="63"/>
      <c r="D142" s="63"/>
      <c r="E142" s="11"/>
      <c r="G142" s="11"/>
      <c r="H142" s="11"/>
      <c r="I142" s="11"/>
    </row>
    <row r="143" spans="1:9" x14ac:dyDescent="0.2">
      <c r="A143" s="63"/>
      <c r="B143" s="63"/>
      <c r="C143" s="63"/>
      <c r="D143" s="63"/>
      <c r="E143" s="11"/>
      <c r="G143" s="11"/>
      <c r="H143" s="11"/>
      <c r="I143" s="11"/>
    </row>
    <row r="144" spans="1:9" x14ac:dyDescent="0.2">
      <c r="A144" s="63"/>
      <c r="B144" s="63"/>
      <c r="C144" s="63"/>
      <c r="D144" s="63"/>
      <c r="E144" s="11"/>
      <c r="G144" s="11"/>
      <c r="H144" s="11"/>
      <c r="I144" s="11"/>
    </row>
    <row r="145" spans="1:9" x14ac:dyDescent="0.2">
      <c r="A145" s="63"/>
      <c r="B145" s="63"/>
      <c r="C145" s="63"/>
      <c r="D145" s="63"/>
      <c r="E145" s="11"/>
      <c r="G145" s="11"/>
      <c r="H145" s="11"/>
      <c r="I145" s="11"/>
    </row>
    <row r="146" spans="1:9" x14ac:dyDescent="0.2">
      <c r="A146" s="63"/>
      <c r="B146" s="63"/>
      <c r="C146" s="63"/>
      <c r="D146" s="63"/>
      <c r="E146" s="11"/>
      <c r="G146" s="11"/>
      <c r="H146" s="11"/>
      <c r="I146" s="11"/>
    </row>
    <row r="147" spans="1:9" x14ac:dyDescent="0.2">
      <c r="A147" s="63"/>
      <c r="B147" s="63"/>
      <c r="C147" s="63"/>
      <c r="D147" s="63"/>
      <c r="E147" s="11"/>
      <c r="G147" s="11"/>
      <c r="H147" s="11"/>
      <c r="I147" s="11"/>
    </row>
    <row r="148" spans="1:9" x14ac:dyDescent="0.2">
      <c r="A148" s="63"/>
      <c r="B148" s="63"/>
      <c r="C148" s="63"/>
      <c r="D148" s="63"/>
      <c r="E148" s="11"/>
      <c r="G148" s="11"/>
      <c r="H148" s="11"/>
      <c r="I148" s="11"/>
    </row>
    <row r="149" spans="1:9" x14ac:dyDescent="0.2">
      <c r="A149" s="63"/>
      <c r="B149" s="63"/>
      <c r="C149" s="63"/>
      <c r="D149" s="63"/>
      <c r="E149" s="11"/>
      <c r="G149" s="11"/>
      <c r="H149" s="11"/>
      <c r="I149" s="11"/>
    </row>
    <row r="150" spans="1:9" x14ac:dyDescent="0.2">
      <c r="A150" s="63"/>
      <c r="B150" s="63"/>
      <c r="C150" s="63"/>
      <c r="D150" s="63"/>
      <c r="E150" s="11"/>
      <c r="G150" s="11"/>
      <c r="H150" s="11"/>
      <c r="I150" s="11"/>
    </row>
    <row r="151" spans="1:9" x14ac:dyDescent="0.2">
      <c r="A151" s="63"/>
      <c r="B151" s="63"/>
      <c r="C151" s="63"/>
      <c r="D151" s="63"/>
      <c r="E151" s="11"/>
      <c r="G151" s="11"/>
      <c r="H151" s="11"/>
      <c r="I151" s="11"/>
    </row>
    <row r="152" spans="1:9" x14ac:dyDescent="0.2">
      <c r="A152" s="62" t="s">
        <v>956</v>
      </c>
      <c r="B152" s="63"/>
      <c r="C152" s="63"/>
      <c r="D152" s="63"/>
      <c r="E152" s="11"/>
      <c r="G152" s="11"/>
      <c r="H152" s="11"/>
      <c r="I152" s="11"/>
    </row>
    <row r="153" spans="1:9" x14ac:dyDescent="0.2">
      <c r="A153" s="63"/>
      <c r="B153" s="63"/>
      <c r="C153" s="63"/>
      <c r="D153" s="63"/>
      <c r="E153" s="11"/>
      <c r="G153" s="11"/>
      <c r="H153" s="11"/>
      <c r="I153" s="11"/>
    </row>
    <row r="154" spans="1:9" x14ac:dyDescent="0.2">
      <c r="A154" s="62" t="s">
        <v>953</v>
      </c>
      <c r="B154" s="63"/>
      <c r="C154" s="63"/>
      <c r="D154" s="63"/>
      <c r="E154" s="11"/>
      <c r="G154" s="11"/>
      <c r="H154" s="11"/>
      <c r="I154" s="11"/>
    </row>
    <row r="155" spans="1:9" x14ac:dyDescent="0.2">
      <c r="A155" s="63"/>
      <c r="B155" s="63"/>
      <c r="C155" s="63"/>
      <c r="D155" s="63"/>
      <c r="E155" s="11"/>
      <c r="G155" s="11"/>
      <c r="H155" s="11"/>
      <c r="I155" s="11"/>
    </row>
    <row r="156" spans="1:9" x14ac:dyDescent="0.2">
      <c r="A156" s="63"/>
      <c r="B156" s="63"/>
      <c r="C156" s="63"/>
      <c r="D156" s="63"/>
      <c r="E156" s="11"/>
      <c r="G156" s="11"/>
      <c r="H156" s="11"/>
      <c r="I156" s="11"/>
    </row>
    <row r="157" spans="1:9" x14ac:dyDescent="0.2">
      <c r="A157" s="63"/>
      <c r="B157" s="63"/>
      <c r="C157" s="63"/>
      <c r="D157" s="63"/>
      <c r="E157" s="11"/>
      <c r="G157" s="11"/>
      <c r="H157" s="11"/>
      <c r="I157" s="11"/>
    </row>
    <row r="158" spans="1:9" x14ac:dyDescent="0.2">
      <c r="A158" s="63"/>
      <c r="B158" s="63"/>
      <c r="C158" s="63"/>
      <c r="D158" s="63"/>
      <c r="E158" s="11"/>
      <c r="G158" s="11"/>
      <c r="H158" s="11"/>
      <c r="I158" s="11"/>
    </row>
    <row r="159" spans="1:9" x14ac:dyDescent="0.2">
      <c r="A159" s="63"/>
      <c r="B159" s="63"/>
      <c r="C159" s="63"/>
      <c r="D159" s="63"/>
      <c r="E159" s="11"/>
      <c r="G159" s="11"/>
      <c r="H159" s="11"/>
      <c r="I159" s="11"/>
    </row>
    <row r="160" spans="1:9" x14ac:dyDescent="0.2">
      <c r="A160" s="63"/>
      <c r="B160" s="63"/>
      <c r="C160" s="63"/>
      <c r="D160" s="63"/>
      <c r="E160" s="11"/>
      <c r="G160" s="11"/>
      <c r="H160" s="11"/>
      <c r="I160" s="11"/>
    </row>
    <row r="161" spans="1:9" x14ac:dyDescent="0.2">
      <c r="A161" s="63"/>
      <c r="B161" s="63"/>
      <c r="C161" s="63"/>
      <c r="D161" s="63"/>
      <c r="E161" s="11"/>
      <c r="G161" s="11"/>
      <c r="H161" s="11"/>
      <c r="I161" s="11"/>
    </row>
    <row r="162" spans="1:9" x14ac:dyDescent="0.2">
      <c r="A162" s="63"/>
      <c r="B162" s="63"/>
      <c r="C162" s="63"/>
      <c r="D162" s="63"/>
      <c r="E162" s="11"/>
      <c r="G162" s="11"/>
      <c r="H162" s="11"/>
      <c r="I162" s="11"/>
    </row>
    <row r="163" spans="1:9" x14ac:dyDescent="0.2">
      <c r="A163" s="63"/>
      <c r="B163" s="63"/>
      <c r="C163" s="63"/>
      <c r="D163" s="63"/>
      <c r="E163" s="11"/>
      <c r="G163" s="11"/>
      <c r="H163" s="11"/>
      <c r="I163" s="11"/>
    </row>
    <row r="164" spans="1:9" x14ac:dyDescent="0.2">
      <c r="A164" s="63"/>
      <c r="B164" s="63"/>
      <c r="C164" s="63"/>
      <c r="D164" s="63"/>
      <c r="E164" s="11"/>
      <c r="G164" s="11"/>
      <c r="H164" s="11"/>
      <c r="I164" s="11"/>
    </row>
    <row r="165" spans="1:9" x14ac:dyDescent="0.2">
      <c r="A165" s="63"/>
      <c r="B165" s="63"/>
      <c r="C165" s="63"/>
      <c r="D165" s="63"/>
      <c r="E165" s="11"/>
      <c r="G165" s="11"/>
      <c r="H165" s="11"/>
      <c r="I165" s="11"/>
    </row>
    <row r="166" spans="1:9" x14ac:dyDescent="0.2">
      <c r="A166" s="63"/>
      <c r="B166" s="63"/>
      <c r="C166" s="63"/>
      <c r="D166" s="63"/>
      <c r="E166" s="11"/>
      <c r="G166" s="11"/>
      <c r="H166" s="11"/>
      <c r="I166" s="11"/>
    </row>
    <row r="167" spans="1:9" x14ac:dyDescent="0.2">
      <c r="A167" s="63"/>
      <c r="B167" s="63"/>
      <c r="C167" s="63"/>
      <c r="D167" s="63"/>
      <c r="E167" s="11"/>
      <c r="G167" s="11"/>
      <c r="H167" s="11"/>
      <c r="I167" s="11"/>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t="s">
        <v>951</v>
      </c>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row r="265" spans="1:9" x14ac:dyDescent="0.2">
      <c r="A265" s="63"/>
      <c r="B265" s="63"/>
      <c r="C265" s="63"/>
      <c r="D265" s="63"/>
      <c r="E265" s="11"/>
      <c r="G265" s="11"/>
      <c r="H265" s="63"/>
      <c r="I265" s="63"/>
    </row>
    <row r="266" spans="1:9" x14ac:dyDescent="0.2">
      <c r="A266" s="63"/>
      <c r="B266" s="63"/>
      <c r="C266" s="63"/>
      <c r="D266" s="63"/>
      <c r="E266" s="11"/>
      <c r="G266" s="11"/>
      <c r="H266" s="63"/>
      <c r="I266" s="63"/>
    </row>
    <row r="267" spans="1:9" x14ac:dyDescent="0.2">
      <c r="A267" s="63"/>
      <c r="B267" s="63"/>
      <c r="C267" s="63"/>
      <c r="D267" s="63"/>
      <c r="E267" s="11"/>
      <c r="G267" s="11"/>
      <c r="H267" s="63"/>
      <c r="I267" s="63"/>
    </row>
    <row r="268" spans="1:9" x14ac:dyDescent="0.2">
      <c r="A268" s="63"/>
      <c r="B268" s="63"/>
      <c r="C268" s="63"/>
      <c r="D268" s="63"/>
      <c r="E268" s="11"/>
      <c r="G268" s="11"/>
      <c r="H268" s="63"/>
      <c r="I268" s="63"/>
    </row>
    <row r="269" spans="1:9" x14ac:dyDescent="0.2">
      <c r="A269" s="63"/>
      <c r="B269" s="63"/>
      <c r="C269" s="63"/>
      <c r="D269" s="63"/>
      <c r="E269" s="11"/>
      <c r="G269" s="11"/>
      <c r="H269" s="63"/>
      <c r="I269" s="63"/>
    </row>
    <row r="270" spans="1:9" x14ac:dyDescent="0.2">
      <c r="A270" s="63"/>
      <c r="B270" s="63"/>
      <c r="C270" s="63"/>
      <c r="D270" s="63"/>
      <c r="E270" s="11"/>
      <c r="G270" s="11"/>
      <c r="H270" s="63"/>
      <c r="I270" s="63"/>
    </row>
    <row r="271" spans="1:9" x14ac:dyDescent="0.2">
      <c r="A271" s="63"/>
      <c r="B271" s="63"/>
      <c r="C271" s="63"/>
      <c r="D271" s="63"/>
      <c r="E271" s="11"/>
      <c r="G271" s="11"/>
      <c r="H271" s="63"/>
      <c r="I271" s="63"/>
    </row>
    <row r="272" spans="1:9" x14ac:dyDescent="0.2">
      <c r="A272" s="63"/>
      <c r="B272" s="63"/>
      <c r="C272" s="63"/>
      <c r="D272" s="63"/>
      <c r="E272" s="11"/>
      <c r="G272" s="11"/>
      <c r="H272" s="63"/>
      <c r="I272" s="63"/>
    </row>
  </sheetData>
  <mergeCells count="1">
    <mergeCell ref="A1:G1"/>
  </mergeCells>
  <conditionalFormatting sqref="F2:F3 F5:F131">
    <cfRule type="cellIs" dxfId="76" priority="3" stopIfTrue="1" operator="between">
      <formula>0.009</formula>
      <formula>-0.009</formula>
    </cfRule>
  </conditionalFormatting>
  <conditionalFormatting sqref="F270:F65536">
    <cfRule type="cellIs" dxfId="75" priority="2" stopIfTrue="1" operator="between">
      <formula>0.009</formula>
      <formula>-0.009</formula>
    </cfRule>
  </conditionalFormatting>
  <conditionalFormatting sqref="F132:I167">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1"/>
  <sheetViews>
    <sheetView workbookViewId="0">
      <selection sqref="A1:G1"/>
    </sheetView>
  </sheetViews>
  <sheetFormatPr defaultColWidth="9.140625" defaultRowHeight="11.25" x14ac:dyDescent="0.2"/>
  <cols>
    <col min="1" max="1" width="38.7109375" style="7" bestFit="1" customWidth="1"/>
    <col min="2" max="2" width="36.28515625" style="7" bestFit="1" customWidth="1"/>
    <col min="3" max="3" width="25.5703125" style="7" bestFit="1" customWidth="1"/>
    <col min="4" max="4" width="15.28515625" style="7" bestFit="1" customWidth="1"/>
    <col min="5" max="5" width="28.42578125" style="10" customWidth="1"/>
    <col min="6" max="6" width="31.28515625" style="11" bestFit="1" customWidth="1"/>
    <col min="7" max="7" width="29.85546875" style="10" customWidth="1"/>
    <col min="8" max="8" width="27.140625" style="7" customWidth="1"/>
    <col min="9" max="16384" width="9.140625" style="7"/>
  </cols>
  <sheetData>
    <row r="1" spans="1:11" s="1" customFormat="1" ht="15" x14ac:dyDescent="0.2">
      <c r="A1" s="98" t="s">
        <v>11</v>
      </c>
      <c r="B1" s="99"/>
      <c r="C1" s="99"/>
      <c r="D1" s="99"/>
      <c r="E1" s="99"/>
      <c r="F1" s="99"/>
      <c r="G1" s="99"/>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6" t="s">
        <v>2</v>
      </c>
      <c r="B4" s="36" t="s">
        <v>0</v>
      </c>
      <c r="C4" s="37" t="s">
        <v>4</v>
      </c>
      <c r="D4" s="37" t="s">
        <v>1</v>
      </c>
      <c r="E4" s="53" t="s">
        <v>6</v>
      </c>
      <c r="F4" s="38" t="s">
        <v>241</v>
      </c>
      <c r="G4" s="53" t="s">
        <v>242</v>
      </c>
      <c r="H4" s="54" t="s">
        <v>243</v>
      </c>
      <c r="I4" s="39" t="s">
        <v>5</v>
      </c>
      <c r="J4" s="35"/>
      <c r="K4" s="35"/>
    </row>
    <row r="5" spans="1:11" x14ac:dyDescent="0.2">
      <c r="A5" s="40" t="s">
        <v>113</v>
      </c>
      <c r="B5" s="41"/>
      <c r="C5" s="41"/>
      <c r="D5" s="41"/>
      <c r="E5" s="42"/>
      <c r="F5" s="43"/>
      <c r="G5" s="42"/>
      <c r="H5" s="41"/>
      <c r="I5" s="41"/>
    </row>
    <row r="6" spans="1:11" x14ac:dyDescent="0.2">
      <c r="A6" s="40" t="s">
        <v>25</v>
      </c>
      <c r="B6" s="41"/>
      <c r="C6" s="41"/>
      <c r="D6" s="41"/>
      <c r="E6" s="42"/>
      <c r="F6" s="43"/>
      <c r="G6" s="42"/>
      <c r="H6" s="41"/>
      <c r="I6" s="41"/>
    </row>
    <row r="7" spans="1:11" x14ac:dyDescent="0.2">
      <c r="A7" s="41" t="s">
        <v>350</v>
      </c>
      <c r="B7" s="41" t="s">
        <v>349</v>
      </c>
      <c r="C7" s="41" t="s">
        <v>116</v>
      </c>
      <c r="D7" s="44">
        <v>882650</v>
      </c>
      <c r="E7" s="42">
        <v>2193.2087200000001</v>
      </c>
      <c r="F7" s="43">
        <v>6.2720583977586903</v>
      </c>
      <c r="G7" s="42">
        <v>-2202.8296049999999</v>
      </c>
      <c r="H7" s="42">
        <v>-6.2995718541880104</v>
      </c>
      <c r="I7" s="45"/>
    </row>
    <row r="8" spans="1:11" x14ac:dyDescent="0.2">
      <c r="A8" s="41" t="s">
        <v>115</v>
      </c>
      <c r="B8" s="41" t="s">
        <v>114</v>
      </c>
      <c r="C8" s="41" t="s">
        <v>116</v>
      </c>
      <c r="D8" s="44">
        <v>79200</v>
      </c>
      <c r="E8" s="42">
        <v>1585.1880000000001</v>
      </c>
      <c r="F8" s="43">
        <v>4.5332628932034797</v>
      </c>
      <c r="G8" s="42">
        <v>-1591.1279999999999</v>
      </c>
      <c r="H8" s="42">
        <v>-4.5502498888062899</v>
      </c>
      <c r="I8" s="45"/>
    </row>
    <row r="9" spans="1:11" x14ac:dyDescent="0.2">
      <c r="A9" s="41" t="s">
        <v>259</v>
      </c>
      <c r="B9" s="41" t="s">
        <v>258</v>
      </c>
      <c r="C9" s="41" t="s">
        <v>124</v>
      </c>
      <c r="D9" s="44">
        <v>17154000</v>
      </c>
      <c r="E9" s="42">
        <v>1274.5422000000001</v>
      </c>
      <c r="F9" s="43">
        <v>3.6448893513462899</v>
      </c>
      <c r="G9" s="42">
        <v>-1283.1192000000001</v>
      </c>
      <c r="H9" s="42">
        <v>-3.6694175434818699</v>
      </c>
      <c r="I9" s="45"/>
    </row>
    <row r="10" spans="1:11" x14ac:dyDescent="0.2">
      <c r="A10" s="41" t="s">
        <v>352</v>
      </c>
      <c r="B10" s="41" t="s">
        <v>351</v>
      </c>
      <c r="C10" s="41" t="s">
        <v>116</v>
      </c>
      <c r="D10" s="44">
        <v>1576750</v>
      </c>
      <c r="E10" s="42">
        <v>1148.5047</v>
      </c>
      <c r="F10" s="43">
        <v>3.2844519004558399</v>
      </c>
      <c r="G10" s="42">
        <v>-1155.9154249999999</v>
      </c>
      <c r="H10" s="42">
        <v>-3.3056448218344001</v>
      </c>
      <c r="I10" s="45"/>
    </row>
    <row r="11" spans="1:11" x14ac:dyDescent="0.2">
      <c r="A11" s="41" t="s">
        <v>354</v>
      </c>
      <c r="B11" s="41" t="s">
        <v>353</v>
      </c>
      <c r="C11" s="41" t="s">
        <v>160</v>
      </c>
      <c r="D11" s="44">
        <v>102225</v>
      </c>
      <c r="E11" s="42">
        <v>944.55899999999997</v>
      </c>
      <c r="F11" s="43">
        <v>2.70121541744032</v>
      </c>
      <c r="G11" s="42">
        <v>-950.84583750000002</v>
      </c>
      <c r="H11" s="42">
        <v>-2.7191942862901599</v>
      </c>
      <c r="I11" s="45"/>
    </row>
    <row r="12" spans="1:11" x14ac:dyDescent="0.2">
      <c r="A12" s="41" t="s">
        <v>356</v>
      </c>
      <c r="B12" s="41" t="s">
        <v>355</v>
      </c>
      <c r="C12" s="41" t="s">
        <v>237</v>
      </c>
      <c r="D12" s="44">
        <v>9375</v>
      </c>
      <c r="E12" s="42">
        <v>838.5</v>
      </c>
      <c r="F12" s="43">
        <v>2.39791175302306</v>
      </c>
      <c r="G12" s="42">
        <v>-844.078125</v>
      </c>
      <c r="H12" s="42">
        <v>-2.4138638716841601</v>
      </c>
      <c r="I12" s="45"/>
    </row>
    <row r="13" spans="1:11" x14ac:dyDescent="0.2">
      <c r="A13" s="41" t="s">
        <v>358</v>
      </c>
      <c r="B13" s="41" t="s">
        <v>357</v>
      </c>
      <c r="C13" s="41" t="s">
        <v>137</v>
      </c>
      <c r="D13" s="44">
        <v>956800</v>
      </c>
      <c r="E13" s="42">
        <v>717.6</v>
      </c>
      <c r="F13" s="43">
        <v>2.0521663374708998</v>
      </c>
      <c r="G13" s="42">
        <v>-720.08767999999998</v>
      </c>
      <c r="H13" s="42">
        <v>-2.0592805141074599</v>
      </c>
      <c r="I13" s="45"/>
    </row>
    <row r="14" spans="1:11" x14ac:dyDescent="0.2">
      <c r="A14" s="41" t="s">
        <v>360</v>
      </c>
      <c r="B14" s="41" t="s">
        <v>359</v>
      </c>
      <c r="C14" s="41" t="s">
        <v>361</v>
      </c>
      <c r="D14" s="44">
        <v>27750</v>
      </c>
      <c r="E14" s="42">
        <v>684.12075000000004</v>
      </c>
      <c r="F14" s="43">
        <v>1.9564235979868201</v>
      </c>
      <c r="G14" s="42">
        <v>-685.00874999999996</v>
      </c>
      <c r="H14" s="42">
        <v>-1.95896306803653</v>
      </c>
      <c r="I14" s="45"/>
    </row>
    <row r="15" spans="1:11" x14ac:dyDescent="0.2">
      <c r="A15" s="41" t="s">
        <v>150</v>
      </c>
      <c r="B15" s="41" t="s">
        <v>149</v>
      </c>
      <c r="C15" s="41" t="s">
        <v>151</v>
      </c>
      <c r="D15" s="44">
        <v>9125</v>
      </c>
      <c r="E15" s="42">
        <v>660.83249999999998</v>
      </c>
      <c r="F15" s="43">
        <v>1.88982470903949</v>
      </c>
      <c r="G15" s="42">
        <v>-665.03</v>
      </c>
      <c r="H15" s="42">
        <v>-1.9018285666224499</v>
      </c>
      <c r="I15" s="45"/>
    </row>
    <row r="16" spans="1:11" x14ac:dyDescent="0.2">
      <c r="A16" s="41" t="s">
        <v>275</v>
      </c>
      <c r="B16" s="41" t="s">
        <v>274</v>
      </c>
      <c r="C16" s="41" t="s">
        <v>188</v>
      </c>
      <c r="D16" s="44">
        <v>24200</v>
      </c>
      <c r="E16" s="42">
        <v>567.03020000000004</v>
      </c>
      <c r="F16" s="43">
        <v>1.62157230876448</v>
      </c>
      <c r="G16" s="42">
        <v>-569.47439999999995</v>
      </c>
      <c r="H16" s="42">
        <v>-1.62856214288104</v>
      </c>
      <c r="I16" s="45"/>
    </row>
    <row r="17" spans="1:9" x14ac:dyDescent="0.2">
      <c r="A17" s="41" t="s">
        <v>363</v>
      </c>
      <c r="B17" s="41" t="s">
        <v>362</v>
      </c>
      <c r="C17" s="41" t="s">
        <v>127</v>
      </c>
      <c r="D17" s="44">
        <v>130000</v>
      </c>
      <c r="E17" s="42">
        <v>563.54999999999995</v>
      </c>
      <c r="F17" s="43">
        <v>1.61161975958992</v>
      </c>
      <c r="G17" s="42">
        <v>-561.73</v>
      </c>
      <c r="H17" s="42">
        <v>-1.6064149898934299</v>
      </c>
      <c r="I17" s="45"/>
    </row>
    <row r="18" spans="1:9" x14ac:dyDescent="0.2">
      <c r="A18" s="41" t="s">
        <v>365</v>
      </c>
      <c r="B18" s="41" t="s">
        <v>364</v>
      </c>
      <c r="C18" s="41" t="s">
        <v>140</v>
      </c>
      <c r="D18" s="44">
        <v>100000</v>
      </c>
      <c r="E18" s="42">
        <v>522.1</v>
      </c>
      <c r="F18" s="43">
        <v>1.4930825596342701</v>
      </c>
      <c r="G18" s="42">
        <v>-524.25</v>
      </c>
      <c r="H18" s="42">
        <v>-1.4992310513086899</v>
      </c>
      <c r="I18" s="45"/>
    </row>
    <row r="19" spans="1:9" x14ac:dyDescent="0.2">
      <c r="A19" s="41" t="s">
        <v>367</v>
      </c>
      <c r="B19" s="41" t="s">
        <v>366</v>
      </c>
      <c r="C19" s="41" t="s">
        <v>368</v>
      </c>
      <c r="D19" s="44">
        <v>8250</v>
      </c>
      <c r="E19" s="42">
        <v>501.64125000000001</v>
      </c>
      <c r="F19" s="43">
        <v>1.4345753717068299</v>
      </c>
      <c r="G19" s="42">
        <v>-504.32249999999999</v>
      </c>
      <c r="H19" s="42">
        <v>-1.4422431127775499</v>
      </c>
      <c r="I19" s="45"/>
    </row>
    <row r="20" spans="1:9" x14ac:dyDescent="0.2">
      <c r="A20" s="41" t="s">
        <v>370</v>
      </c>
      <c r="B20" s="41" t="s">
        <v>369</v>
      </c>
      <c r="C20" s="41" t="s">
        <v>203</v>
      </c>
      <c r="D20" s="44">
        <v>43450</v>
      </c>
      <c r="E20" s="42">
        <v>477.47205000000002</v>
      </c>
      <c r="F20" s="43">
        <v>1.36545717404295</v>
      </c>
      <c r="G20" s="42">
        <v>-479.29694999999998</v>
      </c>
      <c r="H20" s="42">
        <v>-1.3706759565809199</v>
      </c>
      <c r="I20" s="45"/>
    </row>
    <row r="21" spans="1:9" x14ac:dyDescent="0.2">
      <c r="A21" s="41" t="s">
        <v>372</v>
      </c>
      <c r="B21" s="41" t="s">
        <v>371</v>
      </c>
      <c r="C21" s="41" t="s">
        <v>214</v>
      </c>
      <c r="D21" s="44">
        <v>352500</v>
      </c>
      <c r="E21" s="42">
        <v>465.26474999999999</v>
      </c>
      <c r="F21" s="43">
        <v>1.33054718222103</v>
      </c>
      <c r="G21" s="42">
        <v>-467.83800000000002</v>
      </c>
      <c r="H21" s="42">
        <v>-1.3379060688262401</v>
      </c>
      <c r="I21" s="45"/>
    </row>
    <row r="22" spans="1:9" x14ac:dyDescent="0.2">
      <c r="A22" s="41" t="s">
        <v>118</v>
      </c>
      <c r="B22" s="41" t="s">
        <v>117</v>
      </c>
      <c r="C22" s="41" t="s">
        <v>116</v>
      </c>
      <c r="D22" s="44">
        <v>28700</v>
      </c>
      <c r="E22" s="42">
        <v>414.94459999999998</v>
      </c>
      <c r="F22" s="43">
        <v>1.1866434504394201</v>
      </c>
      <c r="G22" s="42">
        <v>-415.94909999999999</v>
      </c>
      <c r="H22" s="42">
        <v>-1.18951608294498</v>
      </c>
      <c r="I22" s="45"/>
    </row>
    <row r="23" spans="1:9" x14ac:dyDescent="0.2">
      <c r="A23" s="41" t="s">
        <v>120</v>
      </c>
      <c r="B23" s="41" t="s">
        <v>119</v>
      </c>
      <c r="C23" s="41" t="s">
        <v>121</v>
      </c>
      <c r="D23" s="44">
        <v>10850</v>
      </c>
      <c r="E23" s="42">
        <v>398.17329999999998</v>
      </c>
      <c r="F23" s="43">
        <v>1.13868149768632</v>
      </c>
      <c r="G23" s="42">
        <v>-400.33244999999999</v>
      </c>
      <c r="H23" s="42">
        <v>-1.1448561561974</v>
      </c>
      <c r="I23" s="45"/>
    </row>
    <row r="24" spans="1:9" x14ac:dyDescent="0.2">
      <c r="A24" s="41" t="s">
        <v>195</v>
      </c>
      <c r="B24" s="41" t="s">
        <v>194</v>
      </c>
      <c r="C24" s="41" t="s">
        <v>196</v>
      </c>
      <c r="D24" s="44">
        <v>35100</v>
      </c>
      <c r="E24" s="42">
        <v>389.39940000000001</v>
      </c>
      <c r="F24" s="43">
        <v>1.1135902181039099</v>
      </c>
      <c r="G24" s="42">
        <v>-391.89150000000001</v>
      </c>
      <c r="H24" s="42">
        <v>-1.12071703489545</v>
      </c>
      <c r="I24" s="45"/>
    </row>
    <row r="25" spans="1:9" x14ac:dyDescent="0.2">
      <c r="A25" s="41" t="s">
        <v>245</v>
      </c>
      <c r="B25" s="41" t="s">
        <v>244</v>
      </c>
      <c r="C25" s="41" t="s">
        <v>116</v>
      </c>
      <c r="D25" s="44">
        <v>17200</v>
      </c>
      <c r="E25" s="42">
        <v>372.12200000000001</v>
      </c>
      <c r="F25" s="43">
        <v>1.0641809390082799</v>
      </c>
      <c r="G25" s="42">
        <v>-374.358</v>
      </c>
      <c r="H25" s="42">
        <v>-1.0705753703496801</v>
      </c>
      <c r="I25" s="45"/>
    </row>
    <row r="26" spans="1:9" x14ac:dyDescent="0.2">
      <c r="A26" s="41" t="s">
        <v>374</v>
      </c>
      <c r="B26" s="41" t="s">
        <v>373</v>
      </c>
      <c r="C26" s="41" t="s">
        <v>154</v>
      </c>
      <c r="D26" s="44">
        <v>72025</v>
      </c>
      <c r="E26" s="42">
        <v>356.739825</v>
      </c>
      <c r="F26" s="43">
        <v>1.02019155532366</v>
      </c>
      <c r="G26" s="42">
        <v>-357.78418749999997</v>
      </c>
      <c r="H26" s="42">
        <v>-1.0231781851545101</v>
      </c>
      <c r="I26" s="45"/>
    </row>
    <row r="27" spans="1:9" x14ac:dyDescent="0.2">
      <c r="A27" s="41" t="s">
        <v>376</v>
      </c>
      <c r="B27" s="41" t="s">
        <v>375</v>
      </c>
      <c r="C27" s="41" t="s">
        <v>185</v>
      </c>
      <c r="D27" s="44">
        <v>84800</v>
      </c>
      <c r="E27" s="42">
        <v>353.14960000000002</v>
      </c>
      <c r="F27" s="43">
        <v>1.00992436066236</v>
      </c>
      <c r="G27" s="42">
        <v>-355.26960000000003</v>
      </c>
      <c r="H27" s="42">
        <v>-1.0159870594297</v>
      </c>
      <c r="I27" s="45"/>
    </row>
    <row r="28" spans="1:9" x14ac:dyDescent="0.2">
      <c r="A28" s="41" t="s">
        <v>296</v>
      </c>
      <c r="B28" s="41" t="s">
        <v>295</v>
      </c>
      <c r="C28" s="41" t="s">
        <v>127</v>
      </c>
      <c r="D28" s="44">
        <v>18000</v>
      </c>
      <c r="E28" s="42">
        <v>346.41</v>
      </c>
      <c r="F28" s="43">
        <v>0.990650698109383</v>
      </c>
      <c r="G28" s="42">
        <v>-348.21</v>
      </c>
      <c r="H28" s="42">
        <v>-0.99579827253447695</v>
      </c>
      <c r="I28" s="45"/>
    </row>
    <row r="29" spans="1:9" x14ac:dyDescent="0.2">
      <c r="A29" s="41" t="s">
        <v>129</v>
      </c>
      <c r="B29" s="41" t="s">
        <v>128</v>
      </c>
      <c r="C29" s="41" t="s">
        <v>130</v>
      </c>
      <c r="D29" s="44">
        <v>22500</v>
      </c>
      <c r="E29" s="42">
        <v>337.63499999999999</v>
      </c>
      <c r="F29" s="43">
        <v>0.96555627278704903</v>
      </c>
      <c r="G29" s="42">
        <v>-339.45749999999998</v>
      </c>
      <c r="H29" s="42">
        <v>-0.970768191892457</v>
      </c>
      <c r="I29" s="45"/>
    </row>
    <row r="30" spans="1:9" x14ac:dyDescent="0.2">
      <c r="A30" s="41" t="s">
        <v>378</v>
      </c>
      <c r="B30" s="41" t="s">
        <v>377</v>
      </c>
      <c r="C30" s="41" t="s">
        <v>379</v>
      </c>
      <c r="D30" s="44">
        <v>20400</v>
      </c>
      <c r="E30" s="42">
        <v>336.72239999999999</v>
      </c>
      <c r="F30" s="43">
        <v>0.96294645255352596</v>
      </c>
      <c r="G30" s="42">
        <v>-338.27280000000002</v>
      </c>
      <c r="H30" s="42">
        <v>-0.96738022999167395</v>
      </c>
      <c r="I30" s="45"/>
    </row>
    <row r="31" spans="1:9" x14ac:dyDescent="0.2">
      <c r="A31" s="41" t="s">
        <v>381</v>
      </c>
      <c r="B31" s="41" t="s">
        <v>380</v>
      </c>
      <c r="C31" s="41" t="s">
        <v>154</v>
      </c>
      <c r="D31" s="44">
        <v>45900</v>
      </c>
      <c r="E31" s="42">
        <v>332.70614999999998</v>
      </c>
      <c r="F31" s="43">
        <v>0.95146092711753405</v>
      </c>
      <c r="G31" s="42">
        <v>-334.03724999999997</v>
      </c>
      <c r="H31" s="42">
        <v>-0.95526755840489197</v>
      </c>
      <c r="I31" s="45"/>
    </row>
    <row r="32" spans="1:9" x14ac:dyDescent="0.2">
      <c r="A32" s="41" t="s">
        <v>175</v>
      </c>
      <c r="B32" s="41" t="s">
        <v>174</v>
      </c>
      <c r="C32" s="41" t="s">
        <v>176</v>
      </c>
      <c r="D32" s="44">
        <v>5550</v>
      </c>
      <c r="E32" s="42">
        <v>331.69574999999998</v>
      </c>
      <c r="F32" s="43">
        <v>0.94857142200691502</v>
      </c>
      <c r="G32" s="42">
        <v>-332.75024999999999</v>
      </c>
      <c r="H32" s="42">
        <v>-0.95158704269094896</v>
      </c>
      <c r="I32" s="45"/>
    </row>
    <row r="33" spans="1:9" x14ac:dyDescent="0.2">
      <c r="A33" s="41" t="s">
        <v>263</v>
      </c>
      <c r="B33" s="41" t="s">
        <v>262</v>
      </c>
      <c r="C33" s="41" t="s">
        <v>196</v>
      </c>
      <c r="D33" s="44">
        <v>96350</v>
      </c>
      <c r="E33" s="42">
        <v>314.82362499999999</v>
      </c>
      <c r="F33" s="43">
        <v>0.90032113359191901</v>
      </c>
      <c r="G33" s="42">
        <v>-315.93164999999999</v>
      </c>
      <c r="H33" s="42">
        <v>-0.90348982312101001</v>
      </c>
      <c r="I33" s="45"/>
    </row>
    <row r="34" spans="1:9" x14ac:dyDescent="0.2">
      <c r="A34" s="41" t="s">
        <v>247</v>
      </c>
      <c r="B34" s="41" t="s">
        <v>246</v>
      </c>
      <c r="C34" s="41" t="s">
        <v>182</v>
      </c>
      <c r="D34" s="44">
        <v>6450</v>
      </c>
      <c r="E34" s="42">
        <v>314.10210000000001</v>
      </c>
      <c r="F34" s="43">
        <v>0.89825774268243797</v>
      </c>
      <c r="G34" s="42">
        <v>-316.06290000000001</v>
      </c>
      <c r="H34" s="42">
        <v>-0.90386516708950704</v>
      </c>
      <c r="I34" s="45"/>
    </row>
    <row r="35" spans="1:9" x14ac:dyDescent="0.2">
      <c r="A35" s="41" t="s">
        <v>383</v>
      </c>
      <c r="B35" s="41" t="s">
        <v>382</v>
      </c>
      <c r="C35" s="41" t="s">
        <v>221</v>
      </c>
      <c r="D35" s="44">
        <v>10250</v>
      </c>
      <c r="E35" s="42">
        <v>313.07600000000002</v>
      </c>
      <c r="F35" s="43">
        <v>0.89532333928377705</v>
      </c>
      <c r="G35" s="42">
        <v>-312.85050000000001</v>
      </c>
      <c r="H35" s="42">
        <v>-0.89467846259885497</v>
      </c>
      <c r="I35" s="45"/>
    </row>
    <row r="36" spans="1:9" x14ac:dyDescent="0.2">
      <c r="A36" s="41" t="s">
        <v>277</v>
      </c>
      <c r="B36" s="41" t="s">
        <v>276</v>
      </c>
      <c r="C36" s="41" t="s">
        <v>146</v>
      </c>
      <c r="D36" s="44">
        <v>67650</v>
      </c>
      <c r="E36" s="42">
        <v>309.53257500000001</v>
      </c>
      <c r="F36" s="43">
        <v>0.88518998155753303</v>
      </c>
      <c r="G36" s="42">
        <v>-311.39294999999998</v>
      </c>
      <c r="H36" s="42">
        <v>-0.89051021420813503</v>
      </c>
      <c r="I36" s="45"/>
    </row>
    <row r="37" spans="1:9" x14ac:dyDescent="0.2">
      <c r="A37" s="41" t="s">
        <v>249</v>
      </c>
      <c r="B37" s="41" t="s">
        <v>248</v>
      </c>
      <c r="C37" s="41" t="s">
        <v>130</v>
      </c>
      <c r="D37" s="44">
        <v>68850</v>
      </c>
      <c r="E37" s="42">
        <v>301.59742499999999</v>
      </c>
      <c r="F37" s="43">
        <v>0.86249732866904105</v>
      </c>
      <c r="G37" s="42">
        <v>-303.45637499999998</v>
      </c>
      <c r="H37" s="42">
        <v>-0.86781348615655696</v>
      </c>
      <c r="I37" s="45"/>
    </row>
    <row r="38" spans="1:9" x14ac:dyDescent="0.2">
      <c r="A38" s="41" t="s">
        <v>148</v>
      </c>
      <c r="B38" s="41" t="s">
        <v>147</v>
      </c>
      <c r="C38" s="41" t="s">
        <v>116</v>
      </c>
      <c r="D38" s="44">
        <v>36000</v>
      </c>
      <c r="E38" s="42">
        <v>295.32600000000002</v>
      </c>
      <c r="F38" s="43">
        <v>0.84456253592520902</v>
      </c>
      <c r="G38" s="42">
        <v>-296.85599999999999</v>
      </c>
      <c r="H38" s="42">
        <v>-0.84893797418653905</v>
      </c>
      <c r="I38" s="45"/>
    </row>
    <row r="39" spans="1:9" x14ac:dyDescent="0.2">
      <c r="A39" s="41" t="s">
        <v>385</v>
      </c>
      <c r="B39" s="41" t="s">
        <v>384</v>
      </c>
      <c r="C39" s="41" t="s">
        <v>196</v>
      </c>
      <c r="D39" s="44">
        <v>105400</v>
      </c>
      <c r="E39" s="42">
        <v>291.53640000000001</v>
      </c>
      <c r="F39" s="43">
        <v>0.83372517590224404</v>
      </c>
      <c r="G39" s="42">
        <v>-293.25441999999998</v>
      </c>
      <c r="H39" s="42">
        <v>-0.83863830690991104</v>
      </c>
      <c r="I39" s="45"/>
    </row>
    <row r="40" spans="1:9" x14ac:dyDescent="0.2">
      <c r="A40" s="41" t="s">
        <v>387</v>
      </c>
      <c r="B40" s="41" t="s">
        <v>386</v>
      </c>
      <c r="C40" s="41" t="s">
        <v>157</v>
      </c>
      <c r="D40" s="44">
        <v>14625</v>
      </c>
      <c r="E40" s="42">
        <v>268.85137500000002</v>
      </c>
      <c r="F40" s="43">
        <v>0.76885136783412</v>
      </c>
      <c r="G40" s="42">
        <v>-270.5625</v>
      </c>
      <c r="H40" s="42">
        <v>-0.77374478077197495</v>
      </c>
      <c r="I40" s="45"/>
    </row>
    <row r="41" spans="1:9" x14ac:dyDescent="0.2">
      <c r="A41" s="41" t="s">
        <v>389</v>
      </c>
      <c r="B41" s="41" t="s">
        <v>388</v>
      </c>
      <c r="C41" s="41" t="s">
        <v>116</v>
      </c>
      <c r="D41" s="44">
        <v>1212900</v>
      </c>
      <c r="E41" s="42">
        <v>246.70385999999999</v>
      </c>
      <c r="F41" s="43">
        <v>0.70551471128223597</v>
      </c>
      <c r="G41" s="42">
        <v>-248.15933999999999</v>
      </c>
      <c r="H41" s="42">
        <v>-0.70967703996236797</v>
      </c>
      <c r="I41" s="45"/>
    </row>
    <row r="42" spans="1:9" x14ac:dyDescent="0.2">
      <c r="A42" s="41" t="s">
        <v>289</v>
      </c>
      <c r="B42" s="41" t="s">
        <v>288</v>
      </c>
      <c r="C42" s="41" t="s">
        <v>196</v>
      </c>
      <c r="D42" s="44">
        <v>61200</v>
      </c>
      <c r="E42" s="42">
        <v>246.2688</v>
      </c>
      <c r="F42" s="43">
        <v>0.70427054254369104</v>
      </c>
      <c r="G42" s="42">
        <v>-247.2174</v>
      </c>
      <c r="H42" s="42">
        <v>-0.70698331426571603</v>
      </c>
      <c r="I42" s="45"/>
    </row>
    <row r="43" spans="1:9" x14ac:dyDescent="0.2">
      <c r="A43" s="41" t="s">
        <v>257</v>
      </c>
      <c r="B43" s="41" t="s">
        <v>256</v>
      </c>
      <c r="C43" s="41" t="s">
        <v>173</v>
      </c>
      <c r="D43" s="44">
        <v>6475</v>
      </c>
      <c r="E43" s="42">
        <v>238.94045</v>
      </c>
      <c r="F43" s="43">
        <v>0.68331319418916903</v>
      </c>
      <c r="G43" s="42">
        <v>-239.09585000000001</v>
      </c>
      <c r="H43" s="42">
        <v>-0.68375760144786901</v>
      </c>
      <c r="I43" s="45"/>
    </row>
    <row r="44" spans="1:9" x14ac:dyDescent="0.2">
      <c r="A44" s="41" t="s">
        <v>391</v>
      </c>
      <c r="B44" s="41" t="s">
        <v>390</v>
      </c>
      <c r="C44" s="41" t="s">
        <v>214</v>
      </c>
      <c r="D44" s="44">
        <v>21250</v>
      </c>
      <c r="E44" s="42">
        <v>200.11125000000001</v>
      </c>
      <c r="F44" s="43">
        <v>0.57227086259646498</v>
      </c>
      <c r="G44" s="42">
        <v>-201.12062499999999</v>
      </c>
      <c r="H44" s="42">
        <v>-0.57515743644942496</v>
      </c>
      <c r="I44" s="45"/>
    </row>
    <row r="45" spans="1:9" x14ac:dyDescent="0.2">
      <c r="A45" s="41" t="s">
        <v>279</v>
      </c>
      <c r="B45" s="41" t="s">
        <v>278</v>
      </c>
      <c r="C45" s="41" t="s">
        <v>127</v>
      </c>
      <c r="D45" s="44">
        <v>5775</v>
      </c>
      <c r="E45" s="42">
        <v>199.93049999999999</v>
      </c>
      <c r="F45" s="43">
        <v>0.57175396033127801</v>
      </c>
      <c r="G45" s="42">
        <v>-200.11529999999999</v>
      </c>
      <c r="H45" s="42">
        <v>-0.57228244463892097</v>
      </c>
      <c r="I45" s="45"/>
    </row>
    <row r="46" spans="1:9" x14ac:dyDescent="0.2">
      <c r="A46" s="41" t="s">
        <v>126</v>
      </c>
      <c r="B46" s="41" t="s">
        <v>125</v>
      </c>
      <c r="C46" s="41" t="s">
        <v>127</v>
      </c>
      <c r="D46" s="44">
        <v>12000</v>
      </c>
      <c r="E46" s="42">
        <v>192.21600000000001</v>
      </c>
      <c r="F46" s="43">
        <v>0.54969231427439502</v>
      </c>
      <c r="G46" s="42">
        <v>-193.04400000000001</v>
      </c>
      <c r="H46" s="42">
        <v>-0.55206019850993804</v>
      </c>
      <c r="I46" s="45"/>
    </row>
    <row r="47" spans="1:9" x14ac:dyDescent="0.2">
      <c r="A47" s="41" t="s">
        <v>393</v>
      </c>
      <c r="B47" s="41" t="s">
        <v>392</v>
      </c>
      <c r="C47" s="41" t="s">
        <v>196</v>
      </c>
      <c r="D47" s="44">
        <v>69000</v>
      </c>
      <c r="E47" s="42">
        <v>190.00530000000001</v>
      </c>
      <c r="F47" s="43">
        <v>0.54337023495130798</v>
      </c>
      <c r="G47" s="42">
        <v>-191.3784</v>
      </c>
      <c r="H47" s="42">
        <v>-0.54729697630858398</v>
      </c>
      <c r="I47" s="45"/>
    </row>
    <row r="48" spans="1:9" x14ac:dyDescent="0.2">
      <c r="A48" s="41" t="s">
        <v>132</v>
      </c>
      <c r="B48" s="41" t="s">
        <v>131</v>
      </c>
      <c r="C48" s="41" t="s">
        <v>116</v>
      </c>
      <c r="D48" s="44">
        <v>15625</v>
      </c>
      <c r="E48" s="42">
        <v>187.375</v>
      </c>
      <c r="F48" s="43">
        <v>0.535848198834461</v>
      </c>
      <c r="G48" s="42">
        <v>-188.390625</v>
      </c>
      <c r="H48" s="42">
        <v>-0.53875264620973096</v>
      </c>
      <c r="I48" s="45"/>
    </row>
    <row r="49" spans="1:9" x14ac:dyDescent="0.2">
      <c r="A49" s="41" t="s">
        <v>395</v>
      </c>
      <c r="B49" s="41" t="s">
        <v>394</v>
      </c>
      <c r="C49" s="41" t="s">
        <v>116</v>
      </c>
      <c r="D49" s="44">
        <v>145600</v>
      </c>
      <c r="E49" s="42">
        <v>172.62335999999999</v>
      </c>
      <c r="F49" s="43">
        <v>0.49366199617212903</v>
      </c>
      <c r="G49" s="42">
        <v>-173.74448000000001</v>
      </c>
      <c r="H49" s="42">
        <v>-0.49686813430516402</v>
      </c>
      <c r="I49" s="45"/>
    </row>
    <row r="50" spans="1:9" x14ac:dyDescent="0.2">
      <c r="A50" s="41" t="s">
        <v>397</v>
      </c>
      <c r="B50" s="41" t="s">
        <v>396</v>
      </c>
      <c r="C50" s="41" t="s">
        <v>127</v>
      </c>
      <c r="D50" s="44">
        <v>6050</v>
      </c>
      <c r="E50" s="42">
        <v>172.14670000000001</v>
      </c>
      <c r="F50" s="43">
        <v>0.492298861269093</v>
      </c>
      <c r="G50" s="42">
        <v>-173.4898</v>
      </c>
      <c r="H50" s="42">
        <v>-0.49613980971928401</v>
      </c>
      <c r="I50" s="45"/>
    </row>
    <row r="51" spans="1:9" x14ac:dyDescent="0.2">
      <c r="A51" s="41" t="s">
        <v>399</v>
      </c>
      <c r="B51" s="41" t="s">
        <v>398</v>
      </c>
      <c r="C51" s="41" t="s">
        <v>154</v>
      </c>
      <c r="D51" s="44">
        <v>2200</v>
      </c>
      <c r="E51" s="42">
        <v>149.809</v>
      </c>
      <c r="F51" s="43">
        <v>0.42841832058274498</v>
      </c>
      <c r="G51" s="42">
        <v>-149.77600000000001</v>
      </c>
      <c r="H51" s="42">
        <v>-0.42832394838495103</v>
      </c>
      <c r="I51" s="45"/>
    </row>
    <row r="52" spans="1:9" x14ac:dyDescent="0.2">
      <c r="A52" s="41" t="s">
        <v>401</v>
      </c>
      <c r="B52" s="41" t="s">
        <v>400</v>
      </c>
      <c r="C52" s="41" t="s">
        <v>193</v>
      </c>
      <c r="D52" s="44">
        <v>450</v>
      </c>
      <c r="E52" s="42">
        <v>147.06</v>
      </c>
      <c r="F52" s="43">
        <v>0.42055683053019799</v>
      </c>
      <c r="G52" s="42">
        <v>-145.6875</v>
      </c>
      <c r="H52" s="42">
        <v>-0.41663180503106401</v>
      </c>
      <c r="I52" s="45"/>
    </row>
    <row r="53" spans="1:9" x14ac:dyDescent="0.2">
      <c r="A53" s="41" t="s">
        <v>253</v>
      </c>
      <c r="B53" s="41" t="s">
        <v>252</v>
      </c>
      <c r="C53" s="41" t="s">
        <v>140</v>
      </c>
      <c r="D53" s="44">
        <v>36250</v>
      </c>
      <c r="E53" s="42">
        <v>146.97562500000001</v>
      </c>
      <c r="F53" s="43">
        <v>0.42031553797902199</v>
      </c>
      <c r="G53" s="42">
        <v>-147.71875</v>
      </c>
      <c r="H53" s="42">
        <v>-0.42244069978160398</v>
      </c>
      <c r="I53" s="45"/>
    </row>
    <row r="54" spans="1:9" x14ac:dyDescent="0.2">
      <c r="A54" s="41" t="s">
        <v>403</v>
      </c>
      <c r="B54" s="41" t="s">
        <v>402</v>
      </c>
      <c r="C54" s="41" t="s">
        <v>166</v>
      </c>
      <c r="D54" s="44">
        <v>1725</v>
      </c>
      <c r="E54" s="42">
        <v>144.48599999999999</v>
      </c>
      <c r="F54" s="43">
        <v>0.41319579910231302</v>
      </c>
      <c r="G54" s="42">
        <v>-145.04662500000001</v>
      </c>
      <c r="H54" s="42">
        <v>-0.41479905405346201</v>
      </c>
      <c r="I54" s="45"/>
    </row>
    <row r="55" spans="1:9" x14ac:dyDescent="0.2">
      <c r="A55" s="41" t="s">
        <v>405</v>
      </c>
      <c r="B55" s="41" t="s">
        <v>404</v>
      </c>
      <c r="C55" s="41" t="s">
        <v>163</v>
      </c>
      <c r="D55" s="44">
        <v>9200</v>
      </c>
      <c r="E55" s="42">
        <v>136.45439999999999</v>
      </c>
      <c r="F55" s="43">
        <v>0.39022732201754301</v>
      </c>
      <c r="G55" s="42">
        <v>-137.36519999999999</v>
      </c>
      <c r="H55" s="42">
        <v>-0.39283199467663998</v>
      </c>
      <c r="I55" s="45"/>
    </row>
    <row r="56" spans="1:9" x14ac:dyDescent="0.2">
      <c r="A56" s="41" t="s">
        <v>407</v>
      </c>
      <c r="B56" s="41" t="s">
        <v>406</v>
      </c>
      <c r="C56" s="41" t="s">
        <v>116</v>
      </c>
      <c r="D56" s="44">
        <v>120000</v>
      </c>
      <c r="E56" s="42">
        <v>132.6</v>
      </c>
      <c r="F56" s="43">
        <v>0.37920464931527398</v>
      </c>
      <c r="G56" s="42">
        <v>-133.32</v>
      </c>
      <c r="H56" s="42">
        <v>-0.381263679085312</v>
      </c>
      <c r="I56" s="45"/>
    </row>
    <row r="57" spans="1:9" x14ac:dyDescent="0.2">
      <c r="A57" s="41" t="s">
        <v>409</v>
      </c>
      <c r="B57" s="41" t="s">
        <v>408</v>
      </c>
      <c r="C57" s="41" t="s">
        <v>179</v>
      </c>
      <c r="D57" s="44">
        <v>16625</v>
      </c>
      <c r="E57" s="42">
        <v>129.924375</v>
      </c>
      <c r="F57" s="43">
        <v>0.37155299441464001</v>
      </c>
      <c r="G57" s="42">
        <v>-130.75562500000001</v>
      </c>
      <c r="H57" s="42">
        <v>-0.37393017288178398</v>
      </c>
      <c r="I57" s="45"/>
    </row>
    <row r="58" spans="1:9" x14ac:dyDescent="0.2">
      <c r="A58" s="41" t="s">
        <v>184</v>
      </c>
      <c r="B58" s="41" t="s">
        <v>183</v>
      </c>
      <c r="C58" s="41" t="s">
        <v>185</v>
      </c>
      <c r="D58" s="44">
        <v>5400</v>
      </c>
      <c r="E58" s="42">
        <v>123.9084</v>
      </c>
      <c r="F58" s="43">
        <v>0.35434872827463598</v>
      </c>
      <c r="G58" s="42">
        <v>-124.6752</v>
      </c>
      <c r="H58" s="42">
        <v>-0.35654159497972598</v>
      </c>
      <c r="I58" s="45"/>
    </row>
    <row r="59" spans="1:9" x14ac:dyDescent="0.2">
      <c r="A59" s="41" t="s">
        <v>411</v>
      </c>
      <c r="B59" s="41" t="s">
        <v>410</v>
      </c>
      <c r="C59" s="41" t="s">
        <v>237</v>
      </c>
      <c r="D59" s="44">
        <v>63750</v>
      </c>
      <c r="E59" s="42">
        <v>123.107625</v>
      </c>
      <c r="F59" s="43">
        <v>0.352058701102272</v>
      </c>
      <c r="G59" s="42">
        <v>-123.61125</v>
      </c>
      <c r="H59" s="42">
        <v>-0.35349894952996003</v>
      </c>
      <c r="I59" s="45"/>
    </row>
    <row r="60" spans="1:9" x14ac:dyDescent="0.2">
      <c r="A60" s="41" t="s">
        <v>145</v>
      </c>
      <c r="B60" s="41" t="s">
        <v>144</v>
      </c>
      <c r="C60" s="41" t="s">
        <v>146</v>
      </c>
      <c r="D60" s="44">
        <v>7600</v>
      </c>
      <c r="E60" s="42">
        <v>108.5356</v>
      </c>
      <c r="F60" s="43">
        <v>0.31038615487347598</v>
      </c>
      <c r="G60" s="42">
        <v>-108.9384</v>
      </c>
      <c r="H60" s="42">
        <v>-0.311538067639269</v>
      </c>
      <c r="I60" s="45"/>
    </row>
    <row r="61" spans="1:9" x14ac:dyDescent="0.2">
      <c r="A61" s="41" t="s">
        <v>413</v>
      </c>
      <c r="B61" s="41" t="s">
        <v>412</v>
      </c>
      <c r="C61" s="41" t="s">
        <v>196</v>
      </c>
      <c r="D61" s="44">
        <v>17000</v>
      </c>
      <c r="E61" s="42">
        <v>105.2045</v>
      </c>
      <c r="F61" s="43">
        <v>0.30085999644712502</v>
      </c>
      <c r="G61" s="42">
        <v>-105.553</v>
      </c>
      <c r="H61" s="42">
        <v>-0.30185662405109498</v>
      </c>
      <c r="I61" s="45"/>
    </row>
    <row r="62" spans="1:9" x14ac:dyDescent="0.2">
      <c r="A62" s="41" t="s">
        <v>142</v>
      </c>
      <c r="B62" s="41" t="s">
        <v>141</v>
      </c>
      <c r="C62" s="41" t="s">
        <v>143</v>
      </c>
      <c r="D62" s="44">
        <v>800</v>
      </c>
      <c r="E62" s="42">
        <v>96.744</v>
      </c>
      <c r="F62" s="43">
        <v>0.27666496676739699</v>
      </c>
      <c r="G62" s="42">
        <v>-96.896000000000001</v>
      </c>
      <c r="H62" s="42">
        <v>-0.27709965082996102</v>
      </c>
      <c r="I62" s="45"/>
    </row>
    <row r="63" spans="1:9" x14ac:dyDescent="0.2">
      <c r="A63" s="41" t="s">
        <v>415</v>
      </c>
      <c r="B63" s="41" t="s">
        <v>414</v>
      </c>
      <c r="C63" s="41" t="s">
        <v>196</v>
      </c>
      <c r="D63" s="44">
        <v>8250</v>
      </c>
      <c r="E63" s="42">
        <v>94.396500000000003</v>
      </c>
      <c r="F63" s="43">
        <v>0.269951671788004</v>
      </c>
      <c r="G63" s="42">
        <v>-94.808999999999997</v>
      </c>
      <c r="H63" s="42">
        <v>-0.27113132426042102</v>
      </c>
      <c r="I63" s="45"/>
    </row>
    <row r="64" spans="1:9" x14ac:dyDescent="0.2">
      <c r="A64" s="41" t="s">
        <v>417</v>
      </c>
      <c r="B64" s="41" t="s">
        <v>416</v>
      </c>
      <c r="C64" s="41" t="s">
        <v>157</v>
      </c>
      <c r="D64" s="44">
        <v>9100</v>
      </c>
      <c r="E64" s="42">
        <v>88.524799999999999</v>
      </c>
      <c r="F64" s="43">
        <v>0.25315999803698902</v>
      </c>
      <c r="G64" s="42">
        <v>-87.974249999999998</v>
      </c>
      <c r="H64" s="42">
        <v>-0.25158555520380299</v>
      </c>
      <c r="I64" s="45"/>
    </row>
    <row r="65" spans="1:9" x14ac:dyDescent="0.2">
      <c r="A65" s="41" t="s">
        <v>178</v>
      </c>
      <c r="B65" s="41" t="s">
        <v>177</v>
      </c>
      <c r="C65" s="41" t="s">
        <v>179</v>
      </c>
      <c r="D65" s="44">
        <v>11250</v>
      </c>
      <c r="E65" s="42">
        <v>78.952500000000001</v>
      </c>
      <c r="F65" s="43">
        <v>0.225785483220695</v>
      </c>
      <c r="G65" s="42">
        <v>-79.475624999999994</v>
      </c>
      <c r="H65" s="42">
        <v>-0.227281497037988</v>
      </c>
      <c r="I65" s="45"/>
    </row>
    <row r="66" spans="1:9" x14ac:dyDescent="0.2">
      <c r="A66" s="41" t="s">
        <v>419</v>
      </c>
      <c r="B66" s="41" t="s">
        <v>418</v>
      </c>
      <c r="C66" s="41" t="s">
        <v>420</v>
      </c>
      <c r="D66" s="44">
        <v>108000</v>
      </c>
      <c r="E66" s="42">
        <v>75.599999999999994</v>
      </c>
      <c r="F66" s="43">
        <v>0.21619812585395701</v>
      </c>
      <c r="G66" s="42">
        <v>-75.9024</v>
      </c>
      <c r="H66" s="42">
        <v>-0.21706291835737301</v>
      </c>
      <c r="I66" s="45"/>
    </row>
    <row r="67" spans="1:9" x14ac:dyDescent="0.2">
      <c r="A67" s="41" t="s">
        <v>422</v>
      </c>
      <c r="B67" s="41" t="s">
        <v>421</v>
      </c>
      <c r="C67" s="41" t="s">
        <v>292</v>
      </c>
      <c r="D67" s="44">
        <v>37500</v>
      </c>
      <c r="E67" s="42">
        <v>72.262500000000003</v>
      </c>
      <c r="F67" s="43">
        <v>0.20665366494076201</v>
      </c>
      <c r="G67" s="42">
        <v>-72.65625</v>
      </c>
      <c r="H67" s="42">
        <v>-0.207779696846251</v>
      </c>
      <c r="I67" s="45"/>
    </row>
    <row r="68" spans="1:9" x14ac:dyDescent="0.2">
      <c r="A68" s="41" t="s">
        <v>153</v>
      </c>
      <c r="B68" s="41" t="s">
        <v>152</v>
      </c>
      <c r="C68" s="41" t="s">
        <v>154</v>
      </c>
      <c r="D68" s="44">
        <v>4200</v>
      </c>
      <c r="E68" s="42">
        <v>70.379400000000004</v>
      </c>
      <c r="F68" s="43">
        <v>0.20126844416304199</v>
      </c>
      <c r="G68" s="42">
        <v>-70.555800000000005</v>
      </c>
      <c r="H68" s="42">
        <v>-0.20177290645670201</v>
      </c>
      <c r="I68" s="45"/>
    </row>
    <row r="69" spans="1:9" x14ac:dyDescent="0.2">
      <c r="A69" s="41" t="s">
        <v>424</v>
      </c>
      <c r="B69" s="41" t="s">
        <v>423</v>
      </c>
      <c r="C69" s="41" t="s">
        <v>368</v>
      </c>
      <c r="D69" s="44">
        <v>10200</v>
      </c>
      <c r="E69" s="42">
        <v>69.579300000000003</v>
      </c>
      <c r="F69" s="43">
        <v>0.19898034733108799</v>
      </c>
      <c r="G69" s="42">
        <v>-69.961799999999997</v>
      </c>
      <c r="H69" s="42">
        <v>-0.200074206896421</v>
      </c>
      <c r="I69" s="45"/>
    </row>
    <row r="70" spans="1:9" x14ac:dyDescent="0.2">
      <c r="A70" s="41" t="s">
        <v>202</v>
      </c>
      <c r="B70" s="41" t="s">
        <v>201</v>
      </c>
      <c r="C70" s="41" t="s">
        <v>203</v>
      </c>
      <c r="D70" s="44">
        <v>9600</v>
      </c>
      <c r="E70" s="42">
        <v>69.345600000000005</v>
      </c>
      <c r="F70" s="43">
        <v>0.198312020584897</v>
      </c>
      <c r="G70" s="42">
        <v>-69.748800000000003</v>
      </c>
      <c r="H70" s="42">
        <v>-0.19946507725611801</v>
      </c>
      <c r="I70" s="45"/>
    </row>
    <row r="71" spans="1:9" x14ac:dyDescent="0.2">
      <c r="A71" s="41" t="s">
        <v>426</v>
      </c>
      <c r="B71" s="41" t="s">
        <v>425</v>
      </c>
      <c r="C71" s="41" t="s">
        <v>154</v>
      </c>
      <c r="D71" s="44">
        <v>5500</v>
      </c>
      <c r="E71" s="42">
        <v>62.414000000000001</v>
      </c>
      <c r="F71" s="43">
        <v>0.178489283426573</v>
      </c>
      <c r="G71" s="42">
        <v>-62.771500000000003</v>
      </c>
      <c r="H71" s="42">
        <v>-0.17951164890266799</v>
      </c>
      <c r="I71" s="45"/>
    </row>
    <row r="72" spans="1:9" x14ac:dyDescent="0.2">
      <c r="A72" s="41" t="s">
        <v>428</v>
      </c>
      <c r="B72" s="41" t="s">
        <v>427</v>
      </c>
      <c r="C72" s="41" t="s">
        <v>429</v>
      </c>
      <c r="D72" s="44">
        <v>69750</v>
      </c>
      <c r="E72" s="42">
        <v>59.420025000000003</v>
      </c>
      <c r="F72" s="43">
        <v>0.16992722279358899</v>
      </c>
      <c r="G72" s="42">
        <v>-59.789700000000003</v>
      </c>
      <c r="H72" s="42">
        <v>-0.170984405891142</v>
      </c>
      <c r="I72" s="45"/>
    </row>
    <row r="73" spans="1:9" x14ac:dyDescent="0.2">
      <c r="A73" s="41" t="s">
        <v>431</v>
      </c>
      <c r="B73" s="41" t="s">
        <v>430</v>
      </c>
      <c r="C73" s="41" t="s">
        <v>196</v>
      </c>
      <c r="D73" s="44">
        <v>2200</v>
      </c>
      <c r="E73" s="42">
        <v>57.7258</v>
      </c>
      <c r="F73" s="43">
        <v>0.16508213986005801</v>
      </c>
      <c r="G73" s="42">
        <v>-58.038200000000003</v>
      </c>
      <c r="H73" s="42">
        <v>-0.16597552999916901</v>
      </c>
      <c r="I73" s="45"/>
    </row>
    <row r="74" spans="1:9" x14ac:dyDescent="0.2">
      <c r="A74" s="41" t="s">
        <v>433</v>
      </c>
      <c r="B74" s="41" t="s">
        <v>432</v>
      </c>
      <c r="C74" s="41" t="s">
        <v>368</v>
      </c>
      <c r="D74" s="44">
        <v>21000</v>
      </c>
      <c r="E74" s="42">
        <v>55.923000000000002</v>
      </c>
      <c r="F74" s="43">
        <v>0.15992655809696901</v>
      </c>
      <c r="G74" s="42">
        <v>-56.027999999999999</v>
      </c>
      <c r="H74" s="42">
        <v>-0.16022683327176601</v>
      </c>
      <c r="I74" s="45"/>
    </row>
    <row r="75" spans="1:9" x14ac:dyDescent="0.2">
      <c r="A75" s="41" t="s">
        <v>281</v>
      </c>
      <c r="B75" s="41" t="s">
        <v>280</v>
      </c>
      <c r="C75" s="41" t="s">
        <v>116</v>
      </c>
      <c r="D75" s="44">
        <v>28800</v>
      </c>
      <c r="E75" s="42">
        <v>54.616320000000002</v>
      </c>
      <c r="F75" s="43">
        <v>0.156189762235979</v>
      </c>
      <c r="G75" s="42">
        <v>-54.875520000000002</v>
      </c>
      <c r="H75" s="42">
        <v>-0.15693101295319201</v>
      </c>
      <c r="I75" s="45"/>
    </row>
    <row r="76" spans="1:9" x14ac:dyDescent="0.2">
      <c r="A76" s="41" t="s">
        <v>435</v>
      </c>
      <c r="B76" s="41" t="s">
        <v>434</v>
      </c>
      <c r="C76" s="41" t="s">
        <v>173</v>
      </c>
      <c r="D76" s="44">
        <v>2250</v>
      </c>
      <c r="E76" s="42">
        <v>52.674750000000003</v>
      </c>
      <c r="F76" s="43">
        <v>0.150637331082351</v>
      </c>
      <c r="G76" s="42">
        <v>-52.890749999999997</v>
      </c>
      <c r="H76" s="42">
        <v>-0.15125504001336201</v>
      </c>
      <c r="I76" s="45"/>
    </row>
    <row r="77" spans="1:9" x14ac:dyDescent="0.2">
      <c r="A77" s="41" t="s">
        <v>303</v>
      </c>
      <c r="B77" s="41" t="s">
        <v>302</v>
      </c>
      <c r="C77" s="41" t="s">
        <v>214</v>
      </c>
      <c r="D77" s="44">
        <v>4725</v>
      </c>
      <c r="E77" s="42">
        <v>48.218625000000003</v>
      </c>
      <c r="F77" s="43">
        <v>0.13789386714622701</v>
      </c>
      <c r="G77" s="42">
        <v>-48.315487500000003</v>
      </c>
      <c r="H77" s="42">
        <v>-0.13817087099497799</v>
      </c>
      <c r="I77" s="45"/>
    </row>
    <row r="78" spans="1:9" x14ac:dyDescent="0.2">
      <c r="A78" s="41" t="s">
        <v>162</v>
      </c>
      <c r="B78" s="41" t="s">
        <v>161</v>
      </c>
      <c r="C78" s="41" t="s">
        <v>163</v>
      </c>
      <c r="D78" s="44">
        <v>25200</v>
      </c>
      <c r="E78" s="42">
        <v>48.091679999999997</v>
      </c>
      <c r="F78" s="43">
        <v>0.137530834459897</v>
      </c>
      <c r="G78" s="42">
        <v>-48.101759999999999</v>
      </c>
      <c r="H78" s="42">
        <v>-0.13755966087667801</v>
      </c>
      <c r="I78" s="45"/>
    </row>
    <row r="79" spans="1:9" x14ac:dyDescent="0.2">
      <c r="A79" s="41" t="s">
        <v>437</v>
      </c>
      <c r="B79" s="41" t="s">
        <v>436</v>
      </c>
      <c r="C79" s="41" t="s">
        <v>188</v>
      </c>
      <c r="D79" s="44">
        <v>4950</v>
      </c>
      <c r="E79" s="42">
        <v>41.4711</v>
      </c>
      <c r="F79" s="43">
        <v>0.118597540966958</v>
      </c>
      <c r="G79" s="42">
        <v>-41.679000000000002</v>
      </c>
      <c r="H79" s="42">
        <v>-0.119192085813057</v>
      </c>
      <c r="I79" s="45"/>
    </row>
    <row r="80" spans="1:9" x14ac:dyDescent="0.2">
      <c r="A80" s="41" t="s">
        <v>273</v>
      </c>
      <c r="B80" s="41" t="s">
        <v>272</v>
      </c>
      <c r="C80" s="41" t="s">
        <v>140</v>
      </c>
      <c r="D80" s="44">
        <v>13300</v>
      </c>
      <c r="E80" s="42">
        <v>39.886699999999998</v>
      </c>
      <c r="F80" s="43">
        <v>0.114066531567448</v>
      </c>
      <c r="G80" s="42">
        <v>-39.933250000000001</v>
      </c>
      <c r="H80" s="42">
        <v>-0.11419965356160799</v>
      </c>
      <c r="I80" s="45"/>
    </row>
    <row r="81" spans="1:9" x14ac:dyDescent="0.2">
      <c r="A81" s="41" t="s">
        <v>271</v>
      </c>
      <c r="B81" s="41" t="s">
        <v>270</v>
      </c>
      <c r="C81" s="41" t="s">
        <v>154</v>
      </c>
      <c r="D81" s="44">
        <v>2625</v>
      </c>
      <c r="E81" s="42">
        <v>39.529874999999997</v>
      </c>
      <c r="F81" s="43">
        <v>0.113046096431762</v>
      </c>
      <c r="G81" s="42">
        <v>-39.679499999999997</v>
      </c>
      <c r="H81" s="42">
        <v>-0.113473988555848</v>
      </c>
      <c r="I81" s="45"/>
    </row>
    <row r="82" spans="1:9" x14ac:dyDescent="0.2">
      <c r="A82" s="41" t="s">
        <v>251</v>
      </c>
      <c r="B82" s="41" t="s">
        <v>250</v>
      </c>
      <c r="C82" s="41" t="s">
        <v>166</v>
      </c>
      <c r="D82" s="44">
        <v>1200</v>
      </c>
      <c r="E82" s="42">
        <v>38.198399999999999</v>
      </c>
      <c r="F82" s="43">
        <v>0.109238392733066</v>
      </c>
      <c r="G82" s="42">
        <v>-38.080800000000004</v>
      </c>
      <c r="H82" s="42">
        <v>-0.108902084537293</v>
      </c>
      <c r="I82" s="45"/>
    </row>
    <row r="83" spans="1:9" x14ac:dyDescent="0.2">
      <c r="A83" s="41" t="s">
        <v>439</v>
      </c>
      <c r="B83" s="41" t="s">
        <v>438</v>
      </c>
      <c r="C83" s="41" t="s">
        <v>163</v>
      </c>
      <c r="D83" s="44">
        <v>12600</v>
      </c>
      <c r="E83" s="42">
        <v>38.039400000000001</v>
      </c>
      <c r="F83" s="43">
        <v>0.10878369032551601</v>
      </c>
      <c r="G83" s="42">
        <v>-37.913400000000003</v>
      </c>
      <c r="H83" s="42">
        <v>-0.10842336011576</v>
      </c>
      <c r="I83" s="45"/>
    </row>
    <row r="84" spans="1:9" x14ac:dyDescent="0.2">
      <c r="A84" s="41" t="s">
        <v>261</v>
      </c>
      <c r="B84" s="41" t="s">
        <v>260</v>
      </c>
      <c r="C84" s="41" t="s">
        <v>116</v>
      </c>
      <c r="D84" s="44">
        <v>14625</v>
      </c>
      <c r="E84" s="42">
        <v>36.384075000000003</v>
      </c>
      <c r="F84" s="43">
        <v>0.104049852194839</v>
      </c>
      <c r="G84" s="42">
        <v>-36.574199999999998</v>
      </c>
      <c r="H84" s="42">
        <v>-0.10459356474348901</v>
      </c>
      <c r="I84" s="45"/>
    </row>
    <row r="85" spans="1:9" x14ac:dyDescent="0.2">
      <c r="A85" s="41" t="s">
        <v>441</v>
      </c>
      <c r="B85" s="41" t="s">
        <v>440</v>
      </c>
      <c r="C85" s="41" t="s">
        <v>224</v>
      </c>
      <c r="D85" s="44">
        <v>500</v>
      </c>
      <c r="E85" s="42">
        <v>32.755000000000003</v>
      </c>
      <c r="F85" s="43">
        <v>9.36715557188674E-2</v>
      </c>
      <c r="G85" s="42">
        <v>-32.924999999999997</v>
      </c>
      <c r="H85" s="42">
        <v>-9.4157715525681807E-2</v>
      </c>
      <c r="I85" s="45"/>
    </row>
    <row r="86" spans="1:9" x14ac:dyDescent="0.2">
      <c r="A86" s="41" t="s">
        <v>136</v>
      </c>
      <c r="B86" s="41" t="s">
        <v>135</v>
      </c>
      <c r="C86" s="41" t="s">
        <v>137</v>
      </c>
      <c r="D86" s="44">
        <v>12125</v>
      </c>
      <c r="E86" s="42">
        <v>32.028187500000001</v>
      </c>
      <c r="F86" s="43">
        <v>9.1593043809512498E-2</v>
      </c>
      <c r="G86" s="42">
        <v>-32.147012500000002</v>
      </c>
      <c r="H86" s="42">
        <v>-9.1932855215657902E-2</v>
      </c>
      <c r="I86" s="45"/>
    </row>
    <row r="87" spans="1:9" x14ac:dyDescent="0.2">
      <c r="A87" s="41" t="s">
        <v>443</v>
      </c>
      <c r="B87" s="41" t="s">
        <v>442</v>
      </c>
      <c r="C87" s="41" t="s">
        <v>221</v>
      </c>
      <c r="D87" s="44">
        <v>800</v>
      </c>
      <c r="E87" s="42">
        <v>25.936800000000002</v>
      </c>
      <c r="F87" s="43">
        <v>7.4173115749324406E-2</v>
      </c>
      <c r="G87" s="42">
        <v>-26.006399999999999</v>
      </c>
      <c r="H87" s="42">
        <v>-7.4372155293761302E-2</v>
      </c>
      <c r="I87" s="45"/>
    </row>
    <row r="88" spans="1:9" x14ac:dyDescent="0.2">
      <c r="A88" s="41" t="s">
        <v>172</v>
      </c>
      <c r="B88" s="41" t="s">
        <v>171</v>
      </c>
      <c r="C88" s="41" t="s">
        <v>173</v>
      </c>
      <c r="D88" s="44">
        <v>7200</v>
      </c>
      <c r="E88" s="42">
        <v>25.570799999999998</v>
      </c>
      <c r="F88" s="43">
        <v>7.3126442282888504E-2</v>
      </c>
      <c r="G88" s="42">
        <v>-25.495200000000001</v>
      </c>
      <c r="H88" s="42">
        <v>-7.2910244157034607E-2</v>
      </c>
      <c r="I88" s="45"/>
    </row>
    <row r="89" spans="1:9" x14ac:dyDescent="0.2">
      <c r="A89" s="41" t="s">
        <v>283</v>
      </c>
      <c r="B89" s="41" t="s">
        <v>282</v>
      </c>
      <c r="C89" s="41" t="s">
        <v>196</v>
      </c>
      <c r="D89" s="44">
        <v>1000</v>
      </c>
      <c r="E89" s="42">
        <v>20.56</v>
      </c>
      <c r="F89" s="43">
        <v>5.8796738988854E-2</v>
      </c>
      <c r="G89" s="42">
        <v>-20.661999999999999</v>
      </c>
      <c r="H89" s="42">
        <v>-5.9088434872942699E-2</v>
      </c>
      <c r="I89" s="45"/>
    </row>
    <row r="90" spans="1:9" x14ac:dyDescent="0.2">
      <c r="A90" s="41" t="s">
        <v>139</v>
      </c>
      <c r="B90" s="41" t="s">
        <v>138</v>
      </c>
      <c r="C90" s="41" t="s">
        <v>140</v>
      </c>
      <c r="D90" s="44">
        <v>6000</v>
      </c>
      <c r="E90" s="42">
        <v>20.094000000000001</v>
      </c>
      <c r="F90" s="43">
        <v>5.7464089165468503E-2</v>
      </c>
      <c r="G90" s="42">
        <v>-20.202000000000002</v>
      </c>
      <c r="H90" s="42">
        <v>-5.77729436309741E-2</v>
      </c>
      <c r="I90" s="45"/>
    </row>
    <row r="91" spans="1:9" x14ac:dyDescent="0.2">
      <c r="A91" s="41" t="s">
        <v>445</v>
      </c>
      <c r="B91" s="41" t="s">
        <v>444</v>
      </c>
      <c r="C91" s="41" t="s">
        <v>151</v>
      </c>
      <c r="D91" s="44">
        <v>3000</v>
      </c>
      <c r="E91" s="42">
        <v>19.167000000000002</v>
      </c>
      <c r="F91" s="43">
        <v>5.4813088336545003E-2</v>
      </c>
      <c r="G91" s="42">
        <v>-19.292999999999999</v>
      </c>
      <c r="H91" s="42">
        <v>-5.5173418546301603E-2</v>
      </c>
      <c r="I91" s="45"/>
    </row>
    <row r="92" spans="1:9" x14ac:dyDescent="0.2">
      <c r="A92" s="41" t="s">
        <v>192</v>
      </c>
      <c r="B92" s="41" t="s">
        <v>191</v>
      </c>
      <c r="C92" s="41" t="s">
        <v>193</v>
      </c>
      <c r="D92" s="44">
        <v>600</v>
      </c>
      <c r="E92" s="42">
        <v>18.654</v>
      </c>
      <c r="F92" s="43">
        <v>5.3346029625393102E-2</v>
      </c>
      <c r="G92" s="42">
        <v>-18.738600000000002</v>
      </c>
      <c r="H92" s="42">
        <v>-5.3587965623372501E-2</v>
      </c>
      <c r="I92" s="45"/>
    </row>
    <row r="93" spans="1:9" x14ac:dyDescent="0.2">
      <c r="A93" s="41" t="s">
        <v>447</v>
      </c>
      <c r="B93" s="41" t="s">
        <v>446</v>
      </c>
      <c r="C93" s="41" t="s">
        <v>448</v>
      </c>
      <c r="D93" s="44">
        <v>6750</v>
      </c>
      <c r="E93" s="42">
        <v>16.484175</v>
      </c>
      <c r="F93" s="43">
        <v>4.7140843138209799E-2</v>
      </c>
      <c r="G93" s="42">
        <v>-16.482824999999998</v>
      </c>
      <c r="H93" s="42">
        <v>-4.7136982457390897E-2</v>
      </c>
      <c r="I93" s="45"/>
    </row>
    <row r="94" spans="1:9" x14ac:dyDescent="0.2">
      <c r="A94" s="41" t="s">
        <v>450</v>
      </c>
      <c r="B94" s="41" t="s">
        <v>449</v>
      </c>
      <c r="C94" s="41" t="s">
        <v>151</v>
      </c>
      <c r="D94" s="44">
        <v>1050</v>
      </c>
      <c r="E94" s="42">
        <v>13.398</v>
      </c>
      <c r="F94" s="43">
        <v>3.8315112304118E-2</v>
      </c>
      <c r="G94" s="42">
        <v>-13.468349999999999</v>
      </c>
      <c r="H94" s="42">
        <v>-3.8516296671232103E-2</v>
      </c>
      <c r="I94" s="45"/>
    </row>
    <row r="95" spans="1:9" x14ac:dyDescent="0.2">
      <c r="A95" s="41" t="s">
        <v>452</v>
      </c>
      <c r="B95" s="41" t="s">
        <v>451</v>
      </c>
      <c r="C95" s="41" t="s">
        <v>196</v>
      </c>
      <c r="D95" s="44">
        <v>5550</v>
      </c>
      <c r="E95" s="42">
        <v>13.18458</v>
      </c>
      <c r="F95" s="43">
        <v>3.7704781563115998E-2</v>
      </c>
      <c r="G95" s="42">
        <v>-13.271715</v>
      </c>
      <c r="H95" s="42">
        <v>-3.7953967061744101E-2</v>
      </c>
      <c r="I95" s="45"/>
    </row>
    <row r="96" spans="1:9" x14ac:dyDescent="0.2">
      <c r="A96" s="41" t="s">
        <v>159</v>
      </c>
      <c r="B96" s="41" t="s">
        <v>158</v>
      </c>
      <c r="C96" s="41" t="s">
        <v>160</v>
      </c>
      <c r="D96" s="44">
        <v>700</v>
      </c>
      <c r="E96" s="42">
        <v>12.767300000000001</v>
      </c>
      <c r="F96" s="43">
        <v>3.6511459420836397E-2</v>
      </c>
      <c r="G96" s="42">
        <v>-12.8429</v>
      </c>
      <c r="H96" s="42">
        <v>-3.6727657546690301E-2</v>
      </c>
      <c r="I96" s="45"/>
    </row>
    <row r="97" spans="1:9" x14ac:dyDescent="0.2">
      <c r="A97" s="41" t="s">
        <v>454</v>
      </c>
      <c r="B97" s="41" t="s">
        <v>453</v>
      </c>
      <c r="C97" s="41" t="s">
        <v>455</v>
      </c>
      <c r="D97" s="44">
        <v>2300</v>
      </c>
      <c r="E97" s="42">
        <v>10.599550000000001</v>
      </c>
      <c r="F97" s="43">
        <v>3.0312206943059701E-2</v>
      </c>
      <c r="G97" s="42">
        <v>-10.63865</v>
      </c>
      <c r="H97" s="42">
        <v>-3.0424023698627001E-2</v>
      </c>
      <c r="I97" s="45"/>
    </row>
    <row r="98" spans="1:9" x14ac:dyDescent="0.2">
      <c r="A98" s="41" t="s">
        <v>291</v>
      </c>
      <c r="B98" s="41" t="s">
        <v>290</v>
      </c>
      <c r="C98" s="41" t="s">
        <v>292</v>
      </c>
      <c r="D98" s="44">
        <v>1400</v>
      </c>
      <c r="E98" s="42">
        <v>9.6998999999999995</v>
      </c>
      <c r="F98" s="43">
        <v>2.77394206477619E-2</v>
      </c>
      <c r="G98" s="42">
        <v>-9.7468000000000004</v>
      </c>
      <c r="H98" s="42">
        <v>-2.78735435591713E-2</v>
      </c>
      <c r="I98" s="45"/>
    </row>
    <row r="99" spans="1:9" x14ac:dyDescent="0.2">
      <c r="A99" s="41" t="s">
        <v>457</v>
      </c>
      <c r="B99" s="41" t="s">
        <v>456</v>
      </c>
      <c r="C99" s="41" t="s">
        <v>121</v>
      </c>
      <c r="D99" s="44">
        <v>11675</v>
      </c>
      <c r="E99" s="42">
        <v>5.7919675000000002</v>
      </c>
      <c r="F99" s="43">
        <v>1.65636576522094E-2</v>
      </c>
      <c r="G99" s="42">
        <v>-5.8316625000000002</v>
      </c>
      <c r="H99" s="42">
        <v>-1.66771759671006E-2</v>
      </c>
      <c r="I99" s="45"/>
    </row>
    <row r="100" spans="1:9" x14ac:dyDescent="0.2">
      <c r="A100" s="41" t="s">
        <v>168</v>
      </c>
      <c r="B100" s="41" t="s">
        <v>167</v>
      </c>
      <c r="C100" s="41" t="s">
        <v>166</v>
      </c>
      <c r="D100" s="44">
        <v>800</v>
      </c>
      <c r="E100" s="42">
        <v>5.5039999999999996</v>
      </c>
      <c r="F100" s="43">
        <v>1.5740138686510301E-2</v>
      </c>
      <c r="G100" s="42">
        <v>-5.5380000000000003</v>
      </c>
      <c r="H100" s="42">
        <v>-1.5837370647873199E-2</v>
      </c>
      <c r="I100" s="45"/>
    </row>
    <row r="101" spans="1:9" x14ac:dyDescent="0.2">
      <c r="A101" s="40" t="s">
        <v>33</v>
      </c>
      <c r="B101" s="40"/>
      <c r="C101" s="40"/>
      <c r="D101" s="40"/>
      <c r="E101" s="46">
        <f>SUM(E7:E100)</f>
        <v>24687.61800000002</v>
      </c>
      <c r="F101" s="47">
        <f>SUM(F7:F100)</f>
        <v>70.600750574053194</v>
      </c>
      <c r="G101" s="46">
        <f>SUM(G7:G100)</f>
        <v>-24797.77888250001</v>
      </c>
      <c r="H101" s="46">
        <f>SUM(H7:H100)</f>
        <v>-70.915784652610355</v>
      </c>
      <c r="I101" s="40"/>
    </row>
    <row r="102" spans="1:9" x14ac:dyDescent="0.2">
      <c r="A102" s="41"/>
      <c r="B102" s="41"/>
      <c r="C102" s="41"/>
      <c r="D102" s="41"/>
      <c r="E102" s="42"/>
      <c r="F102" s="43"/>
      <c r="G102" s="42"/>
      <c r="H102" s="41"/>
      <c r="I102" s="41"/>
    </row>
    <row r="103" spans="1:9" x14ac:dyDescent="0.2">
      <c r="A103" s="40" t="s">
        <v>24</v>
      </c>
      <c r="B103" s="41"/>
      <c r="C103" s="41"/>
      <c r="D103" s="41"/>
      <c r="E103" s="42"/>
      <c r="F103" s="43"/>
      <c r="G103" s="42"/>
      <c r="H103" s="41"/>
      <c r="I103" s="41"/>
    </row>
    <row r="104" spans="1:9" x14ac:dyDescent="0.2">
      <c r="A104" s="40" t="s">
        <v>25</v>
      </c>
      <c r="B104" s="41"/>
      <c r="C104" s="41"/>
      <c r="D104" s="41"/>
      <c r="E104" s="42"/>
      <c r="F104" s="43"/>
      <c r="G104" s="42"/>
      <c r="H104" s="41"/>
      <c r="I104" s="41"/>
    </row>
    <row r="105" spans="1:9" x14ac:dyDescent="0.2">
      <c r="A105" s="41" t="s">
        <v>32</v>
      </c>
      <c r="B105" s="41" t="s">
        <v>31</v>
      </c>
      <c r="C105" s="41" t="s">
        <v>28</v>
      </c>
      <c r="D105" s="44">
        <v>1494</v>
      </c>
      <c r="E105" s="42">
        <v>1525.8819599999999</v>
      </c>
      <c r="F105" s="43">
        <v>4.3636616405603599</v>
      </c>
      <c r="G105" s="45"/>
      <c r="H105" s="45"/>
      <c r="I105" s="45">
        <v>8.4502000000000006</v>
      </c>
    </row>
    <row r="106" spans="1:9" x14ac:dyDescent="0.2">
      <c r="A106" s="41" t="s">
        <v>102</v>
      </c>
      <c r="B106" s="41" t="s">
        <v>101</v>
      </c>
      <c r="C106" s="41" t="s">
        <v>30</v>
      </c>
      <c r="D106" s="44">
        <v>1000</v>
      </c>
      <c r="E106" s="42">
        <v>1016.9818219</v>
      </c>
      <c r="F106" s="43">
        <v>2.9083275651100902</v>
      </c>
      <c r="G106" s="45"/>
      <c r="H106" s="45"/>
      <c r="I106" s="45">
        <v>7.4949000000000003</v>
      </c>
    </row>
    <row r="107" spans="1:9" x14ac:dyDescent="0.2">
      <c r="A107" s="41" t="s">
        <v>27</v>
      </c>
      <c r="B107" s="41" t="s">
        <v>26</v>
      </c>
      <c r="C107" s="41" t="s">
        <v>28</v>
      </c>
      <c r="D107" s="44">
        <v>871</v>
      </c>
      <c r="E107" s="42">
        <v>893.48834899999997</v>
      </c>
      <c r="F107" s="43">
        <v>2.55516543024003</v>
      </c>
      <c r="G107" s="45"/>
      <c r="H107" s="45"/>
      <c r="I107" s="45">
        <v>8.4404000000000003</v>
      </c>
    </row>
    <row r="108" spans="1:9" x14ac:dyDescent="0.2">
      <c r="A108" s="41" t="s">
        <v>459</v>
      </c>
      <c r="B108" s="41" t="s">
        <v>458</v>
      </c>
      <c r="C108" s="41" t="s">
        <v>30</v>
      </c>
      <c r="D108" s="44">
        <v>500</v>
      </c>
      <c r="E108" s="42">
        <v>539.58901370000001</v>
      </c>
      <c r="F108" s="43">
        <v>1.5430970038799601</v>
      </c>
      <c r="G108" s="45"/>
      <c r="H108" s="45"/>
      <c r="I108" s="45">
        <v>6.77</v>
      </c>
    </row>
    <row r="109" spans="1:9" x14ac:dyDescent="0.2">
      <c r="A109" s="40" t="s">
        <v>33</v>
      </c>
      <c r="B109" s="40"/>
      <c r="C109" s="40"/>
      <c r="D109" s="40"/>
      <c r="E109" s="46">
        <f>SUM(E104:E108)</f>
        <v>3975.9411445999999</v>
      </c>
      <c r="F109" s="47">
        <f>SUM(F104:F108)</f>
        <v>11.370251639790441</v>
      </c>
      <c r="G109" s="46"/>
      <c r="H109" s="40"/>
      <c r="I109" s="40"/>
    </row>
    <row r="110" spans="1:9" x14ac:dyDescent="0.2">
      <c r="A110" s="41"/>
      <c r="B110" s="41"/>
      <c r="C110" s="41"/>
      <c r="D110" s="41"/>
      <c r="E110" s="42"/>
      <c r="F110" s="43"/>
      <c r="G110" s="42"/>
      <c r="H110" s="41"/>
      <c r="I110" s="41"/>
    </row>
    <row r="111" spans="1:9" x14ac:dyDescent="0.2">
      <c r="A111" s="40" t="s">
        <v>34</v>
      </c>
      <c r="B111" s="41"/>
      <c r="C111" s="41"/>
      <c r="D111" s="41"/>
      <c r="E111" s="42"/>
      <c r="F111" s="43"/>
      <c r="G111" s="42"/>
      <c r="H111" s="41"/>
      <c r="I111" s="41"/>
    </row>
    <row r="112" spans="1:9" x14ac:dyDescent="0.2">
      <c r="A112" s="40" t="s">
        <v>35</v>
      </c>
      <c r="B112" s="41"/>
      <c r="C112" s="41"/>
      <c r="D112" s="41"/>
      <c r="E112" s="42"/>
      <c r="F112" s="43"/>
      <c r="G112" s="42"/>
      <c r="H112" s="41"/>
      <c r="I112" s="41"/>
    </row>
    <row r="113" spans="1:9" x14ac:dyDescent="0.2">
      <c r="A113" s="41" t="s">
        <v>461</v>
      </c>
      <c r="B113" s="41" t="s">
        <v>460</v>
      </c>
      <c r="C113" s="41" t="s">
        <v>36</v>
      </c>
      <c r="D113" s="44">
        <v>200</v>
      </c>
      <c r="E113" s="42">
        <v>963.89200000000005</v>
      </c>
      <c r="F113" s="43">
        <v>2.7565032265294001</v>
      </c>
      <c r="G113" s="45"/>
      <c r="H113" s="45"/>
      <c r="I113" s="45">
        <v>6.2150999999999996</v>
      </c>
    </row>
    <row r="114" spans="1:9" x14ac:dyDescent="0.2">
      <c r="A114" s="40" t="s">
        <v>33</v>
      </c>
      <c r="B114" s="40"/>
      <c r="C114" s="40"/>
      <c r="D114" s="40"/>
      <c r="E114" s="46">
        <f>SUM(E112:E113)</f>
        <v>963.89200000000005</v>
      </c>
      <c r="F114" s="47">
        <f>SUM(F112:F113)</f>
        <v>2.7565032265294001</v>
      </c>
      <c r="G114" s="46"/>
      <c r="H114" s="40"/>
      <c r="I114" s="40"/>
    </row>
    <row r="115" spans="1:9" x14ac:dyDescent="0.2">
      <c r="A115" s="41"/>
      <c r="B115" s="41"/>
      <c r="C115" s="41"/>
      <c r="D115" s="41"/>
      <c r="E115" s="42"/>
      <c r="F115" s="43"/>
      <c r="G115" s="42"/>
      <c r="H115" s="41"/>
      <c r="I115" s="41"/>
    </row>
    <row r="116" spans="1:9" x14ac:dyDescent="0.2">
      <c r="A116" s="40" t="s">
        <v>38</v>
      </c>
      <c r="B116" s="41"/>
      <c r="C116" s="41"/>
      <c r="D116" s="41"/>
      <c r="E116" s="42"/>
      <c r="F116" s="43"/>
      <c r="G116" s="42"/>
      <c r="H116" s="41"/>
      <c r="I116" s="41"/>
    </row>
    <row r="117" spans="1:9" x14ac:dyDescent="0.2">
      <c r="A117" s="41" t="s">
        <v>463</v>
      </c>
      <c r="B117" s="41" t="s">
        <v>462</v>
      </c>
      <c r="C117" s="41" t="s">
        <v>40</v>
      </c>
      <c r="D117" s="44">
        <v>1000000</v>
      </c>
      <c r="E117" s="42">
        <v>968.98900000000003</v>
      </c>
      <c r="F117" s="43">
        <v>2.7710794414431299</v>
      </c>
      <c r="G117" s="45"/>
      <c r="H117" s="45"/>
      <c r="I117" s="45">
        <v>5.51</v>
      </c>
    </row>
    <row r="118" spans="1:9" x14ac:dyDescent="0.2">
      <c r="A118" s="41" t="s">
        <v>465</v>
      </c>
      <c r="B118" s="41" t="s">
        <v>464</v>
      </c>
      <c r="C118" s="41" t="s">
        <v>40</v>
      </c>
      <c r="D118" s="44">
        <v>500000</v>
      </c>
      <c r="E118" s="42">
        <v>482.46350000000001</v>
      </c>
      <c r="F118" s="43">
        <v>1.37973154091191</v>
      </c>
      <c r="G118" s="45"/>
      <c r="H118" s="45"/>
      <c r="I118" s="45">
        <v>5.5049999999999999</v>
      </c>
    </row>
    <row r="119" spans="1:9" x14ac:dyDescent="0.2">
      <c r="A119" s="41" t="s">
        <v>467</v>
      </c>
      <c r="B119" s="41" t="s">
        <v>466</v>
      </c>
      <c r="C119" s="41" t="s">
        <v>40</v>
      </c>
      <c r="D119" s="44">
        <v>500000</v>
      </c>
      <c r="E119" s="42">
        <v>480.51150000000001</v>
      </c>
      <c r="F119" s="43">
        <v>1.37414928242426</v>
      </c>
      <c r="G119" s="45"/>
      <c r="H119" s="45"/>
      <c r="I119" s="45">
        <v>5.5237999999999996</v>
      </c>
    </row>
    <row r="120" spans="1:9" x14ac:dyDescent="0.2">
      <c r="A120" s="40" t="s">
        <v>33</v>
      </c>
      <c r="B120" s="40"/>
      <c r="C120" s="40"/>
      <c r="D120" s="40"/>
      <c r="E120" s="46">
        <f>SUM(E116:E119)</f>
        <v>1931.9640000000002</v>
      </c>
      <c r="F120" s="47">
        <f>SUM(F116:F119)</f>
        <v>5.5249602647792999</v>
      </c>
      <c r="G120" s="46"/>
      <c r="H120" s="40"/>
      <c r="I120" s="40"/>
    </row>
    <row r="121" spans="1:9" x14ac:dyDescent="0.2">
      <c r="A121" s="41"/>
      <c r="B121" s="41"/>
      <c r="C121" s="41"/>
      <c r="D121" s="41"/>
      <c r="E121" s="42"/>
      <c r="F121" s="43"/>
      <c r="G121" s="42"/>
      <c r="H121" s="41"/>
      <c r="I121" s="41"/>
    </row>
    <row r="122" spans="1:9" x14ac:dyDescent="0.2">
      <c r="A122" s="40" t="s">
        <v>39</v>
      </c>
      <c r="B122" s="41"/>
      <c r="C122" s="41"/>
      <c r="D122" s="41"/>
      <c r="E122" s="42"/>
      <c r="F122" s="43"/>
      <c r="G122" s="42"/>
      <c r="H122" s="41"/>
      <c r="I122" s="41"/>
    </row>
    <row r="123" spans="1:9" x14ac:dyDescent="0.2">
      <c r="A123" s="41" t="s">
        <v>67</v>
      </c>
      <c r="B123" s="41" t="s">
        <v>66</v>
      </c>
      <c r="C123" s="41" t="s">
        <v>40</v>
      </c>
      <c r="D123" s="44">
        <v>1500000</v>
      </c>
      <c r="E123" s="42">
        <v>1518.7690832999999</v>
      </c>
      <c r="F123" s="43">
        <v>4.3433204948993804</v>
      </c>
      <c r="G123" s="45"/>
      <c r="H123" s="45"/>
      <c r="I123" s="45">
        <v>5.6746996161999901</v>
      </c>
    </row>
    <row r="124" spans="1:9" x14ac:dyDescent="0.2">
      <c r="A124" s="40" t="s">
        <v>33</v>
      </c>
      <c r="B124" s="40"/>
      <c r="C124" s="40"/>
      <c r="D124" s="40"/>
      <c r="E124" s="46">
        <f>SUM(E123:E123)</f>
        <v>1518.7690832999999</v>
      </c>
      <c r="F124" s="47">
        <f>SUM(F123:F123)</f>
        <v>4.3433204948993804</v>
      </c>
      <c r="G124" s="46"/>
      <c r="H124" s="40"/>
      <c r="I124" s="40"/>
    </row>
    <row r="125" spans="1:9" x14ac:dyDescent="0.2">
      <c r="A125" s="41"/>
      <c r="B125" s="41"/>
      <c r="C125" s="41"/>
      <c r="D125" s="41"/>
      <c r="E125" s="42"/>
      <c r="F125" s="43"/>
      <c r="G125" s="42"/>
      <c r="H125" s="41"/>
      <c r="I125" s="41"/>
    </row>
    <row r="126" spans="1:9" x14ac:dyDescent="0.2">
      <c r="A126" s="40" t="s">
        <v>41</v>
      </c>
      <c r="B126" s="41"/>
      <c r="C126" s="41"/>
      <c r="D126" s="41"/>
      <c r="E126" s="42"/>
      <c r="F126" s="43"/>
      <c r="G126" s="42"/>
      <c r="H126" s="41"/>
      <c r="I126" s="41"/>
    </row>
    <row r="127" spans="1:9" x14ac:dyDescent="0.2">
      <c r="A127" s="41" t="s">
        <v>468</v>
      </c>
      <c r="B127" s="41" t="s">
        <v>1386</v>
      </c>
      <c r="C127" s="41" t="s">
        <v>469</v>
      </c>
      <c r="D127" s="44">
        <v>2618514.0929999999</v>
      </c>
      <c r="E127" s="42">
        <v>1360.6610969999999</v>
      </c>
      <c r="F127" s="43">
        <v>3.89116903563214</v>
      </c>
      <c r="G127" s="45"/>
      <c r="H127" s="45"/>
      <c r="I127" s="45"/>
    </row>
    <row r="128" spans="1:9" x14ac:dyDescent="0.2">
      <c r="A128" s="41" t="s">
        <v>471</v>
      </c>
      <c r="B128" s="41" t="s">
        <v>470</v>
      </c>
      <c r="C128" s="41" t="s">
        <v>469</v>
      </c>
      <c r="D128" s="44">
        <v>8933.8320000000003</v>
      </c>
      <c r="E128" s="42">
        <v>354.0655137</v>
      </c>
      <c r="F128" s="43">
        <v>1.01254365729443</v>
      </c>
      <c r="G128" s="45"/>
      <c r="H128" s="45"/>
      <c r="I128" s="45"/>
    </row>
    <row r="129" spans="1:9" x14ac:dyDescent="0.2">
      <c r="A129" s="40" t="s">
        <v>33</v>
      </c>
      <c r="B129" s="40"/>
      <c r="C129" s="40"/>
      <c r="D129" s="40"/>
      <c r="E129" s="46">
        <f>SUM(E127:E128)</f>
        <v>1714.7266107</v>
      </c>
      <c r="F129" s="47">
        <f>SUM(F127:F128)</f>
        <v>4.90371269292657</v>
      </c>
      <c r="G129" s="46"/>
      <c r="H129" s="40"/>
      <c r="I129" s="40"/>
    </row>
    <row r="130" spans="1:9" x14ac:dyDescent="0.2">
      <c r="A130" s="41"/>
      <c r="B130" s="41"/>
      <c r="C130" s="41"/>
      <c r="D130" s="41"/>
      <c r="E130" s="42"/>
      <c r="F130" s="43"/>
      <c r="G130" s="42"/>
      <c r="H130" s="41"/>
      <c r="I130" s="41"/>
    </row>
    <row r="131" spans="1:9" x14ac:dyDescent="0.2">
      <c r="A131" s="40" t="s">
        <v>42</v>
      </c>
      <c r="B131" s="40"/>
      <c r="C131" s="40"/>
      <c r="D131" s="40"/>
      <c r="E131" s="46">
        <f>E101+E109+E114+E120+E124+E129</f>
        <v>34792.910838600023</v>
      </c>
      <c r="F131" s="47">
        <f>F101+F109+F114+F120+F124+F129</f>
        <v>99.499498892978295</v>
      </c>
      <c r="G131" s="46"/>
      <c r="H131" s="40"/>
      <c r="I131" s="40"/>
    </row>
    <row r="132" spans="1:9" x14ac:dyDescent="0.2">
      <c r="A132" s="40"/>
      <c r="B132" s="40"/>
      <c r="C132" s="40"/>
      <c r="D132" s="40"/>
      <c r="E132" s="46"/>
      <c r="F132" s="47"/>
      <c r="G132" s="46"/>
      <c r="H132" s="40"/>
      <c r="I132" s="40"/>
    </row>
    <row r="133" spans="1:9" x14ac:dyDescent="0.2">
      <c r="A133" s="40" t="s">
        <v>310</v>
      </c>
      <c r="B133" s="40"/>
      <c r="C133" s="40"/>
      <c r="D133" s="40"/>
      <c r="E133" s="61">
        <v>-114.40891550000012</v>
      </c>
      <c r="F133" s="61">
        <f>E133/E137*100</f>
        <v>-0.32718244857253692</v>
      </c>
      <c r="G133" s="46"/>
      <c r="H133" s="40"/>
      <c r="I133" s="40"/>
    </row>
    <row r="134" spans="1:9" x14ac:dyDescent="0.2">
      <c r="A134" s="40"/>
      <c r="B134" s="40"/>
      <c r="C134" s="40"/>
      <c r="D134" s="40"/>
      <c r="E134" s="46"/>
      <c r="F134" s="47"/>
      <c r="G134" s="46"/>
      <c r="H134" s="40"/>
      <c r="I134" s="40"/>
    </row>
    <row r="135" spans="1:9" x14ac:dyDescent="0.2">
      <c r="A135" s="40" t="s">
        <v>44</v>
      </c>
      <c r="B135" s="40"/>
      <c r="C135" s="40"/>
      <c r="D135" s="40"/>
      <c r="E135" s="46">
        <f>E137-(E101+E109+E114+E120+E124+E129+E133)</f>
        <v>289.42377069997747</v>
      </c>
      <c r="F135" s="47">
        <f>F137-(F101+F109+F114+F120+F124+F129+F133)</f>
        <v>0.82768355559424833</v>
      </c>
      <c r="G135" s="46"/>
      <c r="H135" s="40"/>
      <c r="I135" s="40"/>
    </row>
    <row r="136" spans="1:9" x14ac:dyDescent="0.2">
      <c r="A136" s="41"/>
      <c r="B136" s="41"/>
      <c r="C136" s="41"/>
      <c r="D136" s="41"/>
      <c r="E136" s="42"/>
      <c r="F136" s="43"/>
      <c r="G136" s="42"/>
      <c r="H136" s="41"/>
      <c r="I136" s="41"/>
    </row>
    <row r="137" spans="1:9" x14ac:dyDescent="0.2">
      <c r="A137" s="48" t="s">
        <v>43</v>
      </c>
      <c r="B137" s="48"/>
      <c r="C137" s="48"/>
      <c r="D137" s="48"/>
      <c r="E137" s="49">
        <v>34967.925693800004</v>
      </c>
      <c r="F137" s="50">
        <v>100</v>
      </c>
      <c r="G137" s="49"/>
      <c r="H137" s="48"/>
      <c r="I137" s="48"/>
    </row>
    <row r="139" spans="1:9" x14ac:dyDescent="0.2">
      <c r="A139" s="14" t="s">
        <v>45</v>
      </c>
    </row>
    <row r="141" spans="1:9" x14ac:dyDescent="0.2">
      <c r="A141" s="14" t="s">
        <v>46</v>
      </c>
    </row>
    <row r="142" spans="1:9" x14ac:dyDescent="0.2">
      <c r="A142" s="14" t="s">
        <v>47</v>
      </c>
    </row>
    <row r="143" spans="1:9" x14ac:dyDescent="0.2">
      <c r="A143" s="14" t="s">
        <v>48</v>
      </c>
      <c r="B143" s="14"/>
      <c r="C143" s="30" t="s">
        <v>50</v>
      </c>
      <c r="D143" s="14" t="s">
        <v>49</v>
      </c>
    </row>
    <row r="144" spans="1:9" x14ac:dyDescent="0.2">
      <c r="A144" s="7" t="s">
        <v>51</v>
      </c>
      <c r="C144" s="31">
        <v>10.0609</v>
      </c>
      <c r="D144" s="31">
        <v>10.397600000000001</v>
      </c>
    </row>
    <row r="145" spans="1:5" x14ac:dyDescent="0.2">
      <c r="A145" s="7" t="s">
        <v>52</v>
      </c>
      <c r="C145" s="31">
        <v>10.0609</v>
      </c>
      <c r="D145" s="31">
        <v>10.397600000000001</v>
      </c>
    </row>
    <row r="146" spans="1:5" x14ac:dyDescent="0.2">
      <c r="A146" s="7" t="s">
        <v>53</v>
      </c>
      <c r="C146" s="31">
        <v>10.069599999999999</v>
      </c>
      <c r="D146" s="31">
        <v>10.4434</v>
      </c>
    </row>
    <row r="147" spans="1:5" x14ac:dyDescent="0.2">
      <c r="A147" s="7" t="s">
        <v>54</v>
      </c>
      <c r="C147" s="31">
        <v>10.069599999999999</v>
      </c>
      <c r="D147" s="31">
        <v>10.4434</v>
      </c>
    </row>
    <row r="149" spans="1:5" x14ac:dyDescent="0.2">
      <c r="A149" s="7" t="s">
        <v>59</v>
      </c>
    </row>
    <row r="151" spans="1:5" x14ac:dyDescent="0.2">
      <c r="A151" s="14" t="s">
        <v>55</v>
      </c>
      <c r="D151" s="30" t="s">
        <v>62</v>
      </c>
    </row>
    <row r="153" spans="1:5" x14ac:dyDescent="0.2">
      <c r="A153" s="14" t="s">
        <v>311</v>
      </c>
      <c r="D153" s="34" t="s">
        <v>472</v>
      </c>
    </row>
    <row r="155" spans="1:5" x14ac:dyDescent="0.2">
      <c r="A155" s="14" t="s">
        <v>313</v>
      </c>
      <c r="D155" s="34">
        <f>ABS(+H101)</f>
        <v>70.915784652610355</v>
      </c>
    </row>
    <row r="157" spans="1:5" x14ac:dyDescent="0.2">
      <c r="A157" s="14" t="s">
        <v>314</v>
      </c>
      <c r="D157" s="51">
        <v>7.4292071365134698</v>
      </c>
    </row>
    <row r="159" spans="1:5" x14ac:dyDescent="0.2">
      <c r="A159" s="14" t="s">
        <v>315</v>
      </c>
      <c r="D159" s="34">
        <v>1.2774201685314399</v>
      </c>
      <c r="E159" s="10" t="s">
        <v>60</v>
      </c>
    </row>
    <row r="161" spans="1:9" x14ac:dyDescent="0.2">
      <c r="A161" s="14" t="s">
        <v>316</v>
      </c>
      <c r="D161" s="30" t="s">
        <v>62</v>
      </c>
    </row>
    <row r="163" spans="1:9" x14ac:dyDescent="0.2">
      <c r="A163" s="62" t="s">
        <v>949</v>
      </c>
      <c r="B163" s="63"/>
      <c r="C163" s="63"/>
      <c r="D163" s="63"/>
      <c r="E163" s="11"/>
      <c r="G163" s="11"/>
      <c r="H163" s="63"/>
      <c r="I163" s="63"/>
    </row>
    <row r="164" spans="1:9" x14ac:dyDescent="0.2">
      <c r="A164" s="63"/>
      <c r="B164" s="63"/>
      <c r="C164" s="63"/>
      <c r="D164" s="63"/>
      <c r="E164" s="11"/>
      <c r="G164" s="11"/>
      <c r="H164" s="63"/>
      <c r="I164" s="63"/>
    </row>
    <row r="165" spans="1:9" x14ac:dyDescent="0.2">
      <c r="A165" s="62" t="s">
        <v>952</v>
      </c>
      <c r="B165" s="63"/>
      <c r="C165" s="63"/>
      <c r="D165" s="63"/>
      <c r="E165" s="11"/>
      <c r="G165" s="11"/>
      <c r="H165" s="63"/>
      <c r="I165" s="63"/>
    </row>
    <row r="166" spans="1:9" x14ac:dyDescent="0.2">
      <c r="A166" s="64"/>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2" t="s">
        <v>957</v>
      </c>
      <c r="B183" s="63"/>
      <c r="C183" s="63"/>
      <c r="D183" s="63"/>
      <c r="E183" s="11"/>
      <c r="G183" s="11"/>
      <c r="H183" s="63"/>
      <c r="I183" s="63"/>
    </row>
    <row r="184" spans="1:9" x14ac:dyDescent="0.2">
      <c r="A184" s="63"/>
      <c r="B184" s="63"/>
      <c r="C184" s="63"/>
      <c r="D184" s="63"/>
      <c r="E184" s="11"/>
      <c r="G184" s="11"/>
      <c r="H184" s="63"/>
      <c r="I184" s="63"/>
    </row>
    <row r="185" spans="1:9" x14ac:dyDescent="0.2">
      <c r="A185" s="62" t="s">
        <v>953</v>
      </c>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t="s">
        <v>951</v>
      </c>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row r="265" spans="1:9" x14ac:dyDescent="0.2">
      <c r="A265" s="63"/>
      <c r="B265" s="63"/>
      <c r="C265" s="63"/>
      <c r="D265" s="63"/>
      <c r="E265" s="11"/>
      <c r="G265" s="11"/>
      <c r="H265" s="63"/>
      <c r="I265" s="63"/>
    </row>
    <row r="266" spans="1:9" x14ac:dyDescent="0.2">
      <c r="A266" s="63"/>
      <c r="B266" s="63"/>
      <c r="C266" s="63"/>
      <c r="D266" s="63"/>
      <c r="E266" s="11"/>
      <c r="G266" s="11"/>
      <c r="H266" s="63"/>
      <c r="I266" s="63"/>
    </row>
    <row r="267" spans="1:9" x14ac:dyDescent="0.2">
      <c r="A267" s="63"/>
      <c r="B267" s="63"/>
      <c r="C267" s="63"/>
      <c r="D267" s="63"/>
      <c r="E267" s="11"/>
      <c r="G267" s="11"/>
      <c r="H267" s="63"/>
      <c r="I267" s="63"/>
    </row>
    <row r="268" spans="1:9" x14ac:dyDescent="0.2">
      <c r="A268" s="63"/>
      <c r="B268" s="63"/>
      <c r="C268" s="63"/>
      <c r="D268" s="63"/>
      <c r="E268" s="11"/>
      <c r="G268" s="11"/>
      <c r="H268" s="63"/>
      <c r="I268" s="63"/>
    </row>
    <row r="269" spans="1:9" x14ac:dyDescent="0.2">
      <c r="A269" s="63"/>
      <c r="B269" s="63"/>
      <c r="C269" s="63"/>
      <c r="D269" s="63"/>
      <c r="E269" s="11"/>
      <c r="G269" s="11"/>
      <c r="H269" s="63"/>
      <c r="I269" s="63"/>
    </row>
    <row r="270" spans="1:9" x14ac:dyDescent="0.2">
      <c r="A270" s="63"/>
      <c r="B270" s="63"/>
      <c r="C270" s="63"/>
      <c r="D270" s="63"/>
      <c r="E270" s="11"/>
      <c r="G270" s="11"/>
      <c r="H270" s="63"/>
      <c r="I270" s="63"/>
    </row>
    <row r="271" spans="1:9" x14ac:dyDescent="0.2">
      <c r="A271" s="63"/>
      <c r="B271" s="63"/>
      <c r="C271" s="63"/>
      <c r="D271" s="63"/>
      <c r="E271" s="11"/>
      <c r="G271" s="11"/>
      <c r="H271" s="63"/>
      <c r="I271" s="63"/>
    </row>
    <row r="272" spans="1:9" x14ac:dyDescent="0.2">
      <c r="A272" s="63"/>
      <c r="B272" s="63"/>
      <c r="C272" s="63"/>
      <c r="D272" s="63"/>
      <c r="E272" s="11"/>
      <c r="G272" s="11"/>
      <c r="H272" s="63"/>
      <c r="I272" s="63"/>
    </row>
    <row r="273" spans="1:9" x14ac:dyDescent="0.2">
      <c r="A273" s="63"/>
      <c r="B273" s="63"/>
      <c r="C273" s="63"/>
      <c r="D273" s="63"/>
      <c r="E273" s="11"/>
      <c r="G273" s="11"/>
      <c r="H273" s="63"/>
      <c r="I273" s="63"/>
    </row>
    <row r="274" spans="1:9" x14ac:dyDescent="0.2">
      <c r="A274" s="63"/>
      <c r="B274" s="63"/>
      <c r="C274" s="63"/>
      <c r="D274" s="63"/>
      <c r="E274" s="11"/>
      <c r="G274" s="11"/>
      <c r="H274" s="63"/>
      <c r="I274" s="63"/>
    </row>
    <row r="275" spans="1:9" x14ac:dyDescent="0.2">
      <c r="A275" s="63"/>
      <c r="B275" s="63"/>
      <c r="C275" s="63"/>
      <c r="D275" s="63"/>
      <c r="E275" s="11"/>
      <c r="G275" s="11"/>
      <c r="H275" s="63"/>
      <c r="I275" s="63"/>
    </row>
    <row r="276" spans="1:9" x14ac:dyDescent="0.2">
      <c r="A276" s="63"/>
      <c r="B276" s="63"/>
      <c r="C276" s="63"/>
      <c r="D276" s="63"/>
      <c r="E276" s="11"/>
      <c r="G276" s="11"/>
      <c r="H276" s="63"/>
      <c r="I276" s="63"/>
    </row>
    <row r="277" spans="1:9" x14ac:dyDescent="0.2">
      <c r="A277" s="63"/>
      <c r="B277" s="63"/>
      <c r="C277" s="63"/>
      <c r="D277" s="63"/>
      <c r="E277" s="11"/>
      <c r="G277" s="11"/>
      <c r="H277" s="63"/>
      <c r="I277" s="63"/>
    </row>
    <row r="278" spans="1:9" x14ac:dyDescent="0.2">
      <c r="A278" s="63"/>
      <c r="B278" s="63"/>
      <c r="C278" s="63"/>
      <c r="D278" s="63"/>
      <c r="E278" s="11"/>
      <c r="G278" s="11"/>
      <c r="H278" s="63"/>
      <c r="I278" s="63"/>
    </row>
    <row r="279" spans="1:9" x14ac:dyDescent="0.2">
      <c r="A279" s="63"/>
      <c r="B279" s="63"/>
      <c r="C279" s="63"/>
      <c r="D279" s="63"/>
      <c r="E279" s="11"/>
      <c r="G279" s="11"/>
      <c r="H279" s="63"/>
      <c r="I279" s="63"/>
    </row>
    <row r="280" spans="1:9" x14ac:dyDescent="0.2">
      <c r="A280" s="63"/>
      <c r="B280" s="63"/>
      <c r="C280" s="63"/>
      <c r="D280" s="63"/>
      <c r="E280" s="11"/>
      <c r="G280" s="11"/>
      <c r="H280" s="63"/>
      <c r="I280" s="63"/>
    </row>
    <row r="281" spans="1:9" x14ac:dyDescent="0.2">
      <c r="A281" s="63"/>
      <c r="B281" s="63"/>
      <c r="C281" s="63"/>
      <c r="D281" s="63"/>
      <c r="E281" s="11"/>
      <c r="G281" s="11"/>
      <c r="H281" s="63"/>
      <c r="I281" s="63"/>
    </row>
    <row r="282" spans="1:9" x14ac:dyDescent="0.2">
      <c r="A282" s="63"/>
      <c r="B282" s="63"/>
      <c r="C282" s="63"/>
      <c r="D282" s="63"/>
      <c r="E282" s="11"/>
      <c r="G282" s="11"/>
      <c r="H282" s="63"/>
      <c r="I282" s="63"/>
    </row>
    <row r="283" spans="1:9" x14ac:dyDescent="0.2">
      <c r="A283" s="63"/>
      <c r="B283" s="63"/>
      <c r="C283" s="63"/>
      <c r="D283" s="63"/>
      <c r="E283" s="11"/>
      <c r="G283" s="11"/>
      <c r="H283" s="63"/>
      <c r="I283" s="63"/>
    </row>
    <row r="284" spans="1:9" x14ac:dyDescent="0.2">
      <c r="A284" s="63"/>
      <c r="B284" s="63"/>
      <c r="C284" s="63"/>
      <c r="D284" s="63"/>
      <c r="E284" s="11"/>
      <c r="G284" s="11"/>
      <c r="H284" s="63"/>
      <c r="I284" s="63"/>
    </row>
    <row r="285" spans="1:9" x14ac:dyDescent="0.2">
      <c r="A285" s="63"/>
      <c r="B285" s="63"/>
      <c r="C285" s="63"/>
      <c r="D285" s="63"/>
      <c r="E285" s="11"/>
      <c r="G285" s="11"/>
      <c r="H285" s="63"/>
      <c r="I285" s="63"/>
    </row>
    <row r="286" spans="1:9" x14ac:dyDescent="0.2">
      <c r="A286" s="63"/>
      <c r="B286" s="63"/>
      <c r="C286" s="63"/>
      <c r="D286" s="63"/>
      <c r="E286" s="11"/>
      <c r="G286" s="11"/>
      <c r="H286" s="63"/>
      <c r="I286" s="63"/>
    </row>
    <row r="287" spans="1:9" x14ac:dyDescent="0.2">
      <c r="A287" s="63"/>
      <c r="B287" s="63"/>
      <c r="C287" s="63"/>
      <c r="D287" s="63"/>
      <c r="E287" s="11"/>
      <c r="G287" s="11"/>
      <c r="H287" s="63"/>
      <c r="I287" s="63"/>
    </row>
    <row r="288" spans="1:9" x14ac:dyDescent="0.2">
      <c r="A288" s="63"/>
      <c r="B288" s="63"/>
      <c r="C288" s="63"/>
      <c r="D288" s="63"/>
      <c r="E288" s="11"/>
      <c r="G288" s="11"/>
      <c r="H288" s="63"/>
      <c r="I288" s="63"/>
    </row>
    <row r="289" spans="1:9" x14ac:dyDescent="0.2">
      <c r="A289" s="63"/>
      <c r="B289" s="63"/>
      <c r="C289" s="63"/>
      <c r="D289" s="63"/>
      <c r="E289" s="11"/>
      <c r="G289" s="11"/>
      <c r="H289" s="63"/>
      <c r="I289" s="63"/>
    </row>
    <row r="290" spans="1:9" x14ac:dyDescent="0.2">
      <c r="A290" s="63"/>
      <c r="B290" s="63"/>
      <c r="C290" s="63"/>
      <c r="D290" s="63"/>
      <c r="E290" s="11"/>
      <c r="G290" s="11"/>
      <c r="H290" s="63"/>
      <c r="I290" s="63"/>
    </row>
    <row r="291" spans="1:9" x14ac:dyDescent="0.2">
      <c r="A291" s="63"/>
      <c r="B291" s="63"/>
      <c r="C291" s="63"/>
      <c r="D291" s="63"/>
      <c r="E291" s="11"/>
      <c r="G291" s="11"/>
      <c r="H291" s="63"/>
      <c r="I291" s="63"/>
    </row>
    <row r="292" spans="1:9" x14ac:dyDescent="0.2">
      <c r="A292" s="63"/>
      <c r="B292" s="63"/>
      <c r="C292" s="63"/>
      <c r="D292" s="63"/>
      <c r="E292" s="11"/>
      <c r="G292" s="11"/>
      <c r="H292" s="63"/>
      <c r="I292" s="63"/>
    </row>
    <row r="293" spans="1:9" x14ac:dyDescent="0.2">
      <c r="A293" s="63"/>
      <c r="B293" s="63"/>
      <c r="C293" s="63"/>
      <c r="D293" s="63"/>
      <c r="E293" s="11"/>
      <c r="G293" s="11"/>
      <c r="H293" s="63"/>
      <c r="I293" s="63"/>
    </row>
    <row r="294" spans="1:9" x14ac:dyDescent="0.2">
      <c r="A294" s="63"/>
      <c r="B294" s="63"/>
      <c r="C294" s="63"/>
      <c r="D294" s="63"/>
      <c r="E294" s="11"/>
      <c r="G294" s="11"/>
      <c r="H294" s="63"/>
      <c r="I294" s="63"/>
    </row>
    <row r="295" spans="1:9" x14ac:dyDescent="0.2">
      <c r="A295" s="63"/>
      <c r="B295" s="63"/>
      <c r="C295" s="63"/>
      <c r="D295" s="63"/>
      <c r="E295" s="11"/>
      <c r="G295" s="11"/>
      <c r="H295" s="63"/>
      <c r="I295" s="63"/>
    </row>
    <row r="296" spans="1:9" x14ac:dyDescent="0.2">
      <c r="A296" s="63"/>
      <c r="B296" s="63"/>
      <c r="C296" s="63"/>
      <c r="D296" s="63"/>
      <c r="E296" s="11"/>
      <c r="G296" s="11"/>
      <c r="H296" s="63"/>
      <c r="I296" s="63"/>
    </row>
    <row r="297" spans="1:9" x14ac:dyDescent="0.2">
      <c r="A297" s="63"/>
      <c r="B297" s="63"/>
      <c r="C297" s="63"/>
      <c r="D297" s="63"/>
      <c r="E297" s="11"/>
      <c r="G297" s="11"/>
      <c r="H297" s="63"/>
      <c r="I297" s="63"/>
    </row>
    <row r="298" spans="1:9" x14ac:dyDescent="0.2">
      <c r="A298" s="63"/>
      <c r="B298" s="63"/>
      <c r="C298" s="63"/>
      <c r="D298" s="63"/>
      <c r="E298" s="11"/>
      <c r="G298" s="11"/>
      <c r="H298" s="63"/>
      <c r="I298" s="63"/>
    </row>
    <row r="299" spans="1:9" x14ac:dyDescent="0.2">
      <c r="A299" s="63"/>
      <c r="B299" s="63"/>
      <c r="C299" s="63"/>
      <c r="D299" s="63"/>
      <c r="E299" s="11"/>
      <c r="G299" s="11"/>
      <c r="H299" s="63"/>
      <c r="I299" s="63"/>
    </row>
    <row r="300" spans="1:9" x14ac:dyDescent="0.2">
      <c r="A300" s="63"/>
      <c r="B300" s="63"/>
      <c r="C300" s="63"/>
      <c r="D300" s="63"/>
      <c r="E300" s="11"/>
      <c r="G300" s="11"/>
      <c r="H300" s="63"/>
      <c r="I300" s="63"/>
    </row>
    <row r="301" spans="1:9" x14ac:dyDescent="0.2">
      <c r="A301" s="63"/>
      <c r="B301" s="63"/>
      <c r="C301" s="63"/>
      <c r="D301" s="63"/>
      <c r="E301" s="11"/>
      <c r="G301" s="11"/>
      <c r="H301" s="63"/>
      <c r="I301" s="63"/>
    </row>
  </sheetData>
  <mergeCells count="1">
    <mergeCell ref="A1:G1"/>
  </mergeCells>
  <conditionalFormatting sqref="F2:F3">
    <cfRule type="cellIs" dxfId="73" priority="2" stopIfTrue="1" operator="between">
      <formula>0.009</formula>
      <formula>-0.009</formula>
    </cfRule>
  </conditionalFormatting>
  <conditionalFormatting sqref="F5:F65536">
    <cfRule type="cellIs" dxfId="7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48"/>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12</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115</v>
      </c>
      <c r="B7" s="21" t="s">
        <v>114</v>
      </c>
      <c r="C7" s="21" t="s">
        <v>116</v>
      </c>
      <c r="D7" s="24">
        <v>950000</v>
      </c>
      <c r="E7" s="22">
        <v>19014.25</v>
      </c>
      <c r="F7" s="23">
        <v>8.2719673573293502</v>
      </c>
    </row>
    <row r="8" spans="1:6" x14ac:dyDescent="0.2">
      <c r="A8" s="21" t="s">
        <v>129</v>
      </c>
      <c r="B8" s="21" t="s">
        <v>128</v>
      </c>
      <c r="C8" s="21" t="s">
        <v>130</v>
      </c>
      <c r="D8" s="24">
        <v>950000</v>
      </c>
      <c r="E8" s="22">
        <v>14255.7</v>
      </c>
      <c r="F8" s="23">
        <v>6.2018057538887996</v>
      </c>
    </row>
    <row r="9" spans="1:6" x14ac:dyDescent="0.2">
      <c r="A9" s="21" t="s">
        <v>132</v>
      </c>
      <c r="B9" s="21" t="s">
        <v>131</v>
      </c>
      <c r="C9" s="21" t="s">
        <v>116</v>
      </c>
      <c r="D9" s="24">
        <v>1100000</v>
      </c>
      <c r="E9" s="22">
        <v>13191.2</v>
      </c>
      <c r="F9" s="23">
        <v>5.7387052239243204</v>
      </c>
    </row>
    <row r="10" spans="1:6" x14ac:dyDescent="0.2">
      <c r="A10" s="21" t="s">
        <v>118</v>
      </c>
      <c r="B10" s="21" t="s">
        <v>117</v>
      </c>
      <c r="C10" s="21" t="s">
        <v>116</v>
      </c>
      <c r="D10" s="24">
        <v>800000</v>
      </c>
      <c r="E10" s="22">
        <v>11566.4</v>
      </c>
      <c r="F10" s="23">
        <v>5.0318515451208601</v>
      </c>
    </row>
    <row r="11" spans="1:6" x14ac:dyDescent="0.2">
      <c r="A11" s="21" t="s">
        <v>165</v>
      </c>
      <c r="B11" s="21" t="s">
        <v>164</v>
      </c>
      <c r="C11" s="21" t="s">
        <v>166</v>
      </c>
      <c r="D11" s="24">
        <v>63000</v>
      </c>
      <c r="E11" s="22">
        <v>7812</v>
      </c>
      <c r="F11" s="23">
        <v>3.3985357821348199</v>
      </c>
    </row>
    <row r="12" spans="1:6" x14ac:dyDescent="0.2">
      <c r="A12" s="21" t="s">
        <v>271</v>
      </c>
      <c r="B12" s="21" t="s">
        <v>270</v>
      </c>
      <c r="C12" s="21" t="s">
        <v>154</v>
      </c>
      <c r="D12" s="24">
        <v>500000</v>
      </c>
      <c r="E12" s="22">
        <v>7529.5</v>
      </c>
      <c r="F12" s="23">
        <v>3.2756368627219801</v>
      </c>
    </row>
    <row r="13" spans="1:6" x14ac:dyDescent="0.2">
      <c r="A13" s="21" t="s">
        <v>376</v>
      </c>
      <c r="B13" s="21" t="s">
        <v>375</v>
      </c>
      <c r="C13" s="21" t="s">
        <v>185</v>
      </c>
      <c r="D13" s="24">
        <v>1600000</v>
      </c>
      <c r="E13" s="22">
        <v>6663.2</v>
      </c>
      <c r="F13" s="23">
        <v>2.8987613445367</v>
      </c>
    </row>
    <row r="14" spans="1:6" x14ac:dyDescent="0.2">
      <c r="A14" s="21" t="s">
        <v>447</v>
      </c>
      <c r="B14" s="21" t="s">
        <v>446</v>
      </c>
      <c r="C14" s="21" t="s">
        <v>448</v>
      </c>
      <c r="D14" s="24">
        <v>2500000</v>
      </c>
      <c r="E14" s="22">
        <v>6105.25</v>
      </c>
      <c r="F14" s="23">
        <v>2.6560305406910598</v>
      </c>
    </row>
    <row r="15" spans="1:6" x14ac:dyDescent="0.2">
      <c r="A15" s="21" t="s">
        <v>474</v>
      </c>
      <c r="B15" s="21" t="s">
        <v>473</v>
      </c>
      <c r="C15" s="21" t="s">
        <v>166</v>
      </c>
      <c r="D15" s="24">
        <v>275000</v>
      </c>
      <c r="E15" s="22">
        <v>6104.1750000000002</v>
      </c>
      <c r="F15" s="23">
        <v>2.65556287223666</v>
      </c>
    </row>
    <row r="16" spans="1:6" x14ac:dyDescent="0.2">
      <c r="A16" s="21" t="s">
        <v>134</v>
      </c>
      <c r="B16" s="21" t="s">
        <v>133</v>
      </c>
      <c r="C16" s="21" t="s">
        <v>127</v>
      </c>
      <c r="D16" s="24">
        <v>350000</v>
      </c>
      <c r="E16" s="22">
        <v>6050.1</v>
      </c>
      <c r="F16" s="23">
        <v>2.6320380613791401</v>
      </c>
    </row>
    <row r="17" spans="1:6" x14ac:dyDescent="0.2">
      <c r="A17" s="21" t="s">
        <v>148</v>
      </c>
      <c r="B17" s="21" t="s">
        <v>147</v>
      </c>
      <c r="C17" s="21" t="s">
        <v>116</v>
      </c>
      <c r="D17" s="24">
        <v>725000</v>
      </c>
      <c r="E17" s="22">
        <v>5947.5375000000004</v>
      </c>
      <c r="F17" s="23">
        <v>2.58741922802594</v>
      </c>
    </row>
    <row r="18" spans="1:6" x14ac:dyDescent="0.2">
      <c r="A18" s="21" t="s">
        <v>476</v>
      </c>
      <c r="B18" s="21" t="s">
        <v>475</v>
      </c>
      <c r="C18" s="21" t="s">
        <v>157</v>
      </c>
      <c r="D18" s="24">
        <v>850000</v>
      </c>
      <c r="E18" s="22">
        <v>5592.15</v>
      </c>
      <c r="F18" s="23">
        <v>2.4328112998035301</v>
      </c>
    </row>
    <row r="19" spans="1:6" x14ac:dyDescent="0.2">
      <c r="A19" s="21" t="s">
        <v>478</v>
      </c>
      <c r="B19" s="21" t="s">
        <v>477</v>
      </c>
      <c r="C19" s="21" t="s">
        <v>116</v>
      </c>
      <c r="D19" s="24">
        <v>2500000</v>
      </c>
      <c r="E19" s="22">
        <v>5467.75</v>
      </c>
      <c r="F19" s="23">
        <v>2.3786922712196201</v>
      </c>
    </row>
    <row r="20" spans="1:6" x14ac:dyDescent="0.2">
      <c r="A20" s="21" t="s">
        <v>126</v>
      </c>
      <c r="B20" s="21" t="s">
        <v>125</v>
      </c>
      <c r="C20" s="21" t="s">
        <v>127</v>
      </c>
      <c r="D20" s="24">
        <v>300000</v>
      </c>
      <c r="E20" s="22">
        <v>4805.3999999999996</v>
      </c>
      <c r="F20" s="23">
        <v>2.0905432472440699</v>
      </c>
    </row>
    <row r="21" spans="1:6" x14ac:dyDescent="0.2">
      <c r="A21" s="21" t="s">
        <v>480</v>
      </c>
      <c r="B21" s="21" t="s">
        <v>479</v>
      </c>
      <c r="C21" s="21" t="s">
        <v>481</v>
      </c>
      <c r="D21" s="24">
        <v>800000</v>
      </c>
      <c r="E21" s="22">
        <v>4572.8</v>
      </c>
      <c r="F21" s="23">
        <v>1.9893528449239699</v>
      </c>
    </row>
    <row r="22" spans="1:6" x14ac:dyDescent="0.2">
      <c r="A22" s="21" t="s">
        <v>483</v>
      </c>
      <c r="B22" s="21" t="s">
        <v>482</v>
      </c>
      <c r="C22" s="21" t="s">
        <v>116</v>
      </c>
      <c r="D22" s="24">
        <v>500000</v>
      </c>
      <c r="E22" s="22">
        <v>4360.5</v>
      </c>
      <c r="F22" s="23">
        <v>1.8969937631847</v>
      </c>
    </row>
    <row r="23" spans="1:6" x14ac:dyDescent="0.2">
      <c r="A23" s="21" t="s">
        <v>245</v>
      </c>
      <c r="B23" s="21" t="s">
        <v>244</v>
      </c>
      <c r="C23" s="21" t="s">
        <v>116</v>
      </c>
      <c r="D23" s="24">
        <v>200000</v>
      </c>
      <c r="E23" s="22">
        <v>4327</v>
      </c>
      <c r="F23" s="23">
        <v>1.8824199090242399</v>
      </c>
    </row>
    <row r="24" spans="1:6" x14ac:dyDescent="0.2">
      <c r="A24" s="21" t="s">
        <v>207</v>
      </c>
      <c r="B24" s="21" t="s">
        <v>206</v>
      </c>
      <c r="C24" s="21" t="s">
        <v>124</v>
      </c>
      <c r="D24" s="24">
        <v>975000</v>
      </c>
      <c r="E24" s="22">
        <v>4105.7250000000004</v>
      </c>
      <c r="F24" s="23">
        <v>1.7861563394912301</v>
      </c>
    </row>
    <row r="25" spans="1:6" x14ac:dyDescent="0.2">
      <c r="A25" s="21" t="s">
        <v>213</v>
      </c>
      <c r="B25" s="21" t="s">
        <v>212</v>
      </c>
      <c r="C25" s="21" t="s">
        <v>214</v>
      </c>
      <c r="D25" s="24">
        <v>2500000</v>
      </c>
      <c r="E25" s="22">
        <v>3994</v>
      </c>
      <c r="F25" s="23">
        <v>1.73755144826504</v>
      </c>
    </row>
    <row r="26" spans="1:6" x14ac:dyDescent="0.2">
      <c r="A26" s="21" t="s">
        <v>265</v>
      </c>
      <c r="B26" s="21" t="s">
        <v>264</v>
      </c>
      <c r="C26" s="21" t="s">
        <v>130</v>
      </c>
      <c r="D26" s="24">
        <v>1200000</v>
      </c>
      <c r="E26" s="22">
        <v>3983.4</v>
      </c>
      <c r="F26" s="23">
        <v>1.73294001978441</v>
      </c>
    </row>
    <row r="27" spans="1:6" x14ac:dyDescent="0.2">
      <c r="A27" s="21" t="s">
        <v>168</v>
      </c>
      <c r="B27" s="21" t="s">
        <v>167</v>
      </c>
      <c r="C27" s="21" t="s">
        <v>166</v>
      </c>
      <c r="D27" s="24">
        <v>565000</v>
      </c>
      <c r="E27" s="22">
        <v>3887.2</v>
      </c>
      <c r="F27" s="23">
        <v>1.69108913112064</v>
      </c>
    </row>
    <row r="28" spans="1:6" x14ac:dyDescent="0.2">
      <c r="A28" s="21" t="s">
        <v>485</v>
      </c>
      <c r="B28" s="21" t="s">
        <v>484</v>
      </c>
      <c r="C28" s="21" t="s">
        <v>154</v>
      </c>
      <c r="D28" s="24">
        <v>300000</v>
      </c>
      <c r="E28" s="22">
        <v>3849.9</v>
      </c>
      <c r="F28" s="23">
        <v>1.67486212335392</v>
      </c>
    </row>
    <row r="29" spans="1:6" x14ac:dyDescent="0.2">
      <c r="A29" s="21" t="s">
        <v>139</v>
      </c>
      <c r="B29" s="21" t="s">
        <v>138</v>
      </c>
      <c r="C29" s="21" t="s">
        <v>140</v>
      </c>
      <c r="D29" s="24">
        <v>1100000</v>
      </c>
      <c r="E29" s="22">
        <v>3683.9</v>
      </c>
      <c r="F29" s="23">
        <v>1.60264541318567</v>
      </c>
    </row>
    <row r="30" spans="1:6" x14ac:dyDescent="0.2">
      <c r="A30" s="21" t="s">
        <v>281</v>
      </c>
      <c r="B30" s="21" t="s">
        <v>280</v>
      </c>
      <c r="C30" s="21" t="s">
        <v>116</v>
      </c>
      <c r="D30" s="24">
        <v>1900000</v>
      </c>
      <c r="E30" s="22">
        <v>3603.16</v>
      </c>
      <c r="F30" s="23">
        <v>1.5675202494568501</v>
      </c>
    </row>
    <row r="31" spans="1:6" x14ac:dyDescent="0.2">
      <c r="A31" s="21" t="s">
        <v>487</v>
      </c>
      <c r="B31" s="21" t="s">
        <v>486</v>
      </c>
      <c r="C31" s="21" t="s">
        <v>143</v>
      </c>
      <c r="D31" s="24">
        <v>125000</v>
      </c>
      <c r="E31" s="22">
        <v>3555.625</v>
      </c>
      <c r="F31" s="23">
        <v>1.54684060296379</v>
      </c>
    </row>
    <row r="32" spans="1:6" x14ac:dyDescent="0.2">
      <c r="A32" s="21" t="s">
        <v>489</v>
      </c>
      <c r="B32" s="21" t="s">
        <v>488</v>
      </c>
      <c r="C32" s="21" t="s">
        <v>154</v>
      </c>
      <c r="D32" s="24">
        <v>600000</v>
      </c>
      <c r="E32" s="22">
        <v>3512.4</v>
      </c>
      <c r="F32" s="23">
        <v>1.5280359806925701</v>
      </c>
    </row>
    <row r="33" spans="1:6" x14ac:dyDescent="0.2">
      <c r="A33" s="21" t="s">
        <v>223</v>
      </c>
      <c r="B33" s="21" t="s">
        <v>222</v>
      </c>
      <c r="C33" s="21" t="s">
        <v>224</v>
      </c>
      <c r="D33" s="24">
        <v>389910</v>
      </c>
      <c r="E33" s="22">
        <v>3318.3290550000002</v>
      </c>
      <c r="F33" s="23">
        <v>1.4436072747459201</v>
      </c>
    </row>
    <row r="34" spans="1:6" x14ac:dyDescent="0.2">
      <c r="A34" s="21" t="s">
        <v>491</v>
      </c>
      <c r="B34" s="21" t="s">
        <v>490</v>
      </c>
      <c r="C34" s="21" t="s">
        <v>240</v>
      </c>
      <c r="D34" s="24">
        <v>500000</v>
      </c>
      <c r="E34" s="22">
        <v>3306.25</v>
      </c>
      <c r="F34" s="23">
        <v>1.4383523975529</v>
      </c>
    </row>
    <row r="35" spans="1:6" x14ac:dyDescent="0.2">
      <c r="A35" s="21" t="s">
        <v>190</v>
      </c>
      <c r="B35" s="21" t="s">
        <v>189</v>
      </c>
      <c r="C35" s="21" t="s">
        <v>179</v>
      </c>
      <c r="D35" s="24">
        <v>1000000</v>
      </c>
      <c r="E35" s="22">
        <v>3288</v>
      </c>
      <c r="F35" s="23">
        <v>1.43041290983862</v>
      </c>
    </row>
    <row r="36" spans="1:6" x14ac:dyDescent="0.2">
      <c r="A36" s="21" t="s">
        <v>493</v>
      </c>
      <c r="B36" s="21" t="s">
        <v>492</v>
      </c>
      <c r="C36" s="21" t="s">
        <v>137</v>
      </c>
      <c r="D36" s="24">
        <v>125000</v>
      </c>
      <c r="E36" s="22">
        <v>3247.5</v>
      </c>
      <c r="F36" s="23">
        <v>1.4127937727192501</v>
      </c>
    </row>
    <row r="37" spans="1:6" x14ac:dyDescent="0.2">
      <c r="A37" s="21" t="s">
        <v>495</v>
      </c>
      <c r="B37" s="21" t="s">
        <v>494</v>
      </c>
      <c r="C37" s="21" t="s">
        <v>143</v>
      </c>
      <c r="D37" s="24">
        <v>360516</v>
      </c>
      <c r="E37" s="22">
        <v>3242.6611619999999</v>
      </c>
      <c r="F37" s="23">
        <v>1.41068868259036</v>
      </c>
    </row>
    <row r="38" spans="1:6" x14ac:dyDescent="0.2">
      <c r="A38" s="21" t="s">
        <v>496</v>
      </c>
      <c r="B38" s="21" t="s">
        <v>946</v>
      </c>
      <c r="C38" s="21" t="s">
        <v>196</v>
      </c>
      <c r="D38" s="24">
        <v>422760</v>
      </c>
      <c r="E38" s="22">
        <v>3128.424</v>
      </c>
      <c r="F38" s="23">
        <v>1.36099089934579</v>
      </c>
    </row>
    <row r="39" spans="1:6" x14ac:dyDescent="0.2">
      <c r="A39" s="21" t="s">
        <v>498</v>
      </c>
      <c r="B39" s="21" t="s">
        <v>497</v>
      </c>
      <c r="C39" s="21" t="s">
        <v>116</v>
      </c>
      <c r="D39" s="24">
        <v>2100000</v>
      </c>
      <c r="E39" s="22">
        <v>3049.2</v>
      </c>
      <c r="F39" s="23">
        <v>1.3265252568977799</v>
      </c>
    </row>
    <row r="40" spans="1:6" x14ac:dyDescent="0.2">
      <c r="A40" s="21" t="s">
        <v>273</v>
      </c>
      <c r="B40" s="21" t="s">
        <v>272</v>
      </c>
      <c r="C40" s="21" t="s">
        <v>140</v>
      </c>
      <c r="D40" s="24">
        <v>1000000</v>
      </c>
      <c r="E40" s="22">
        <v>2999</v>
      </c>
      <c r="F40" s="23">
        <v>1.3046862276782301</v>
      </c>
    </row>
    <row r="41" spans="1:6" x14ac:dyDescent="0.2">
      <c r="A41" s="21" t="s">
        <v>162</v>
      </c>
      <c r="B41" s="21" t="s">
        <v>161</v>
      </c>
      <c r="C41" s="21" t="s">
        <v>163</v>
      </c>
      <c r="D41" s="24">
        <v>1500000</v>
      </c>
      <c r="E41" s="22">
        <v>2862.6</v>
      </c>
      <c r="F41" s="23">
        <v>1.2453467140219101</v>
      </c>
    </row>
    <row r="42" spans="1:6" x14ac:dyDescent="0.2">
      <c r="A42" s="21" t="s">
        <v>500</v>
      </c>
      <c r="B42" s="21" t="s">
        <v>499</v>
      </c>
      <c r="C42" s="21" t="s">
        <v>501</v>
      </c>
      <c r="D42" s="24">
        <v>1000000</v>
      </c>
      <c r="E42" s="22">
        <v>2509.1</v>
      </c>
      <c r="F42" s="23">
        <v>1.09155992459735</v>
      </c>
    </row>
    <row r="43" spans="1:6" x14ac:dyDescent="0.2">
      <c r="A43" s="21" t="s">
        <v>279</v>
      </c>
      <c r="B43" s="21" t="s">
        <v>278</v>
      </c>
      <c r="C43" s="21" t="s">
        <v>127</v>
      </c>
      <c r="D43" s="24">
        <v>65000</v>
      </c>
      <c r="E43" s="22">
        <v>2250.3000000000002</v>
      </c>
      <c r="F43" s="23">
        <v>0.97897146320250605</v>
      </c>
    </row>
    <row r="44" spans="1:6" x14ac:dyDescent="0.2">
      <c r="A44" s="21" t="s">
        <v>231</v>
      </c>
      <c r="B44" s="21" t="s">
        <v>230</v>
      </c>
      <c r="C44" s="21" t="s">
        <v>232</v>
      </c>
      <c r="D44" s="24">
        <v>105000</v>
      </c>
      <c r="E44" s="22">
        <v>2132.7600000000002</v>
      </c>
      <c r="F44" s="23">
        <v>0.92783681191831102</v>
      </c>
    </row>
    <row r="45" spans="1:6" x14ac:dyDescent="0.2">
      <c r="A45" s="21" t="s">
        <v>503</v>
      </c>
      <c r="B45" s="21" t="s">
        <v>502</v>
      </c>
      <c r="C45" s="21" t="s">
        <v>173</v>
      </c>
      <c r="D45" s="24">
        <v>60000</v>
      </c>
      <c r="E45" s="22">
        <v>2049.1799999999998</v>
      </c>
      <c r="F45" s="23">
        <v>0.89147613338901999</v>
      </c>
    </row>
    <row r="46" spans="1:6" x14ac:dyDescent="0.2">
      <c r="A46" s="21" t="s">
        <v>505</v>
      </c>
      <c r="B46" s="21" t="s">
        <v>504</v>
      </c>
      <c r="C46" s="21" t="s">
        <v>163</v>
      </c>
      <c r="D46" s="24">
        <v>600000</v>
      </c>
      <c r="E46" s="22">
        <v>1977.3</v>
      </c>
      <c r="F46" s="23">
        <v>0.86020542780532105</v>
      </c>
    </row>
    <row r="47" spans="1:6" x14ac:dyDescent="0.2">
      <c r="A47" s="21" t="s">
        <v>507</v>
      </c>
      <c r="B47" s="21" t="s">
        <v>506</v>
      </c>
      <c r="C47" s="21" t="s">
        <v>179</v>
      </c>
      <c r="D47" s="24">
        <v>2350000</v>
      </c>
      <c r="E47" s="22">
        <v>1939.925</v>
      </c>
      <c r="F47" s="23">
        <v>0.84394579200689701</v>
      </c>
    </row>
    <row r="48" spans="1:6" x14ac:dyDescent="0.2">
      <c r="A48" s="21" t="s">
        <v>200</v>
      </c>
      <c r="B48" s="21" t="s">
        <v>199</v>
      </c>
      <c r="C48" s="21" t="s">
        <v>151</v>
      </c>
      <c r="D48" s="24">
        <v>100000</v>
      </c>
      <c r="E48" s="22">
        <v>1706.2</v>
      </c>
      <c r="F48" s="23">
        <v>0.74226596921126797</v>
      </c>
    </row>
    <row r="49" spans="1:9" x14ac:dyDescent="0.2">
      <c r="A49" s="21" t="s">
        <v>509</v>
      </c>
      <c r="B49" s="21" t="s">
        <v>508</v>
      </c>
      <c r="C49" s="21" t="s">
        <v>368</v>
      </c>
      <c r="D49" s="24">
        <v>200000</v>
      </c>
      <c r="E49" s="22">
        <v>1309.4000000000001</v>
      </c>
      <c r="F49" s="23">
        <v>0.569641929483785</v>
      </c>
    </row>
    <row r="50" spans="1:9" x14ac:dyDescent="0.2">
      <c r="A50" s="21" t="s">
        <v>511</v>
      </c>
      <c r="B50" s="21" t="s">
        <v>510</v>
      </c>
      <c r="C50" s="21" t="s">
        <v>176</v>
      </c>
      <c r="D50" s="24">
        <v>1900000</v>
      </c>
      <c r="E50" s="22">
        <v>1253.81</v>
      </c>
      <c r="F50" s="23">
        <v>0.54545803238587498</v>
      </c>
    </row>
    <row r="51" spans="1:9" x14ac:dyDescent="0.2">
      <c r="A51" s="21" t="s">
        <v>513</v>
      </c>
      <c r="B51" s="21" t="s">
        <v>512</v>
      </c>
      <c r="C51" s="21" t="s">
        <v>196</v>
      </c>
      <c r="D51" s="24">
        <v>10000</v>
      </c>
      <c r="E51" s="22">
        <v>1095.5</v>
      </c>
      <c r="F51" s="23">
        <v>0.47658678306818902</v>
      </c>
    </row>
    <row r="52" spans="1:9" x14ac:dyDescent="0.2">
      <c r="A52" s="21" t="s">
        <v>172</v>
      </c>
      <c r="B52" s="21" t="s">
        <v>171</v>
      </c>
      <c r="C52" s="21" t="s">
        <v>173</v>
      </c>
      <c r="D52" s="24">
        <v>300000</v>
      </c>
      <c r="E52" s="22">
        <v>1065.45</v>
      </c>
      <c r="F52" s="23">
        <v>0.46351381836604399</v>
      </c>
    </row>
    <row r="53" spans="1:9" x14ac:dyDescent="0.2">
      <c r="A53" s="21" t="s">
        <v>515</v>
      </c>
      <c r="B53" s="21" t="s">
        <v>514</v>
      </c>
      <c r="C53" s="21" t="s">
        <v>137</v>
      </c>
      <c r="D53" s="24">
        <v>105208</v>
      </c>
      <c r="E53" s="22">
        <v>930.88038400000005</v>
      </c>
      <c r="F53" s="23">
        <v>0.40497059573878602</v>
      </c>
    </row>
    <row r="54" spans="1:9" x14ac:dyDescent="0.2">
      <c r="A54" s="21" t="s">
        <v>350</v>
      </c>
      <c r="B54" s="21" t="s">
        <v>349</v>
      </c>
      <c r="C54" s="21" t="s">
        <v>116</v>
      </c>
      <c r="D54" s="24">
        <v>141910</v>
      </c>
      <c r="E54" s="22">
        <v>352.61796800000002</v>
      </c>
      <c r="F54" s="23">
        <v>0.153403069850444</v>
      </c>
    </row>
    <row r="55" spans="1:9" x14ac:dyDescent="0.2">
      <c r="A55" s="21" t="s">
        <v>516</v>
      </c>
      <c r="B55" s="21" t="s">
        <v>945</v>
      </c>
      <c r="C55" s="21" t="s">
        <v>240</v>
      </c>
      <c r="D55" s="24">
        <v>50000</v>
      </c>
      <c r="E55" s="22">
        <v>215.32499999999999</v>
      </c>
      <c r="F55" s="23">
        <v>9.3675079017944099E-2</v>
      </c>
    </row>
    <row r="56" spans="1:9" x14ac:dyDescent="0.2">
      <c r="A56" s="20" t="s">
        <v>33</v>
      </c>
      <c r="B56" s="20"/>
      <c r="C56" s="20"/>
      <c r="D56" s="20"/>
      <c r="E56" s="25">
        <f>SUM(E7:E55)</f>
        <v>216769.935069</v>
      </c>
      <c r="F56" s="26">
        <f>SUM(F7:F55)</f>
        <v>94.303684181136376</v>
      </c>
      <c r="G56" s="14"/>
      <c r="H56" s="14"/>
      <c r="I56" s="14"/>
    </row>
    <row r="57" spans="1:9" x14ac:dyDescent="0.2">
      <c r="A57" s="21"/>
      <c r="B57" s="21"/>
      <c r="C57" s="21"/>
      <c r="D57" s="21"/>
      <c r="E57" s="22"/>
      <c r="F57" s="23"/>
    </row>
    <row r="58" spans="1:9" x14ac:dyDescent="0.2">
      <c r="A58" s="20" t="s">
        <v>517</v>
      </c>
      <c r="B58" s="21"/>
      <c r="C58" s="21"/>
      <c r="D58" s="21"/>
      <c r="E58" s="22"/>
      <c r="F58" s="23"/>
    </row>
    <row r="59" spans="1:9" x14ac:dyDescent="0.2">
      <c r="A59" s="21" t="s">
        <v>519</v>
      </c>
      <c r="B59" s="21" t="s">
        <v>518</v>
      </c>
      <c r="C59" s="21" t="s">
        <v>188</v>
      </c>
      <c r="D59" s="24">
        <v>2000000</v>
      </c>
      <c r="E59" s="22">
        <v>6298.4</v>
      </c>
      <c r="F59" s="23">
        <v>2.7400585983356298</v>
      </c>
    </row>
    <row r="60" spans="1:9" x14ac:dyDescent="0.2">
      <c r="A60" s="20" t="s">
        <v>33</v>
      </c>
      <c r="B60" s="20"/>
      <c r="C60" s="20"/>
      <c r="D60" s="20"/>
      <c r="E60" s="25">
        <f>SUM(E58:E59)</f>
        <v>6298.4</v>
      </c>
      <c r="F60" s="26">
        <f>SUM(F58:F59)</f>
        <v>2.7400585983356298</v>
      </c>
      <c r="G60" s="14"/>
      <c r="H60" s="14"/>
      <c r="I60" s="14"/>
    </row>
    <row r="61" spans="1:9" x14ac:dyDescent="0.2">
      <c r="A61" s="21"/>
      <c r="B61" s="21"/>
      <c r="C61" s="21"/>
      <c r="D61" s="21"/>
      <c r="E61" s="22"/>
      <c r="F61" s="23"/>
    </row>
    <row r="62" spans="1:9" x14ac:dyDescent="0.2">
      <c r="A62" s="20" t="s">
        <v>42</v>
      </c>
      <c r="B62" s="20"/>
      <c r="C62" s="20"/>
      <c r="D62" s="20"/>
      <c r="E62" s="25">
        <f>E56+E60</f>
        <v>223068.33506899999</v>
      </c>
      <c r="F62" s="26">
        <f>F56+F60</f>
        <v>97.043742779472012</v>
      </c>
      <c r="G62" s="14"/>
      <c r="H62" s="14"/>
      <c r="I62" s="14"/>
    </row>
    <row r="63" spans="1:9" x14ac:dyDescent="0.2">
      <c r="A63" s="20"/>
      <c r="B63" s="20"/>
      <c r="C63" s="20"/>
      <c r="D63" s="20"/>
      <c r="E63" s="25"/>
      <c r="F63" s="26"/>
      <c r="G63" s="14"/>
      <c r="H63" s="14"/>
      <c r="I63" s="14"/>
    </row>
    <row r="64" spans="1:9" x14ac:dyDescent="0.2">
      <c r="A64" s="20" t="s">
        <v>44</v>
      </c>
      <c r="B64" s="20"/>
      <c r="C64" s="20"/>
      <c r="D64" s="20"/>
      <c r="E64" s="25">
        <f>E66-(E56+E60)</f>
        <v>6795.3621463000018</v>
      </c>
      <c r="F64" s="26">
        <f>F66-(F56+F60)</f>
        <v>2.9562572205279878</v>
      </c>
      <c r="G64" s="14"/>
      <c r="H64" s="14"/>
      <c r="I64" s="14"/>
    </row>
    <row r="65" spans="1:9" x14ac:dyDescent="0.2">
      <c r="A65" s="20"/>
      <c r="B65" s="20"/>
      <c r="C65" s="20"/>
      <c r="D65" s="20"/>
      <c r="E65" s="25"/>
      <c r="F65" s="26"/>
      <c r="G65" s="14"/>
      <c r="H65" s="14"/>
      <c r="I65" s="14"/>
    </row>
    <row r="66" spans="1:9" x14ac:dyDescent="0.2">
      <c r="A66" s="27" t="s">
        <v>43</v>
      </c>
      <c r="B66" s="27"/>
      <c r="C66" s="27"/>
      <c r="D66" s="27"/>
      <c r="E66" s="28">
        <v>229863.6972153</v>
      </c>
      <c r="F66" s="29">
        <v>100</v>
      </c>
      <c r="G66" s="14"/>
      <c r="H66" s="14"/>
      <c r="I66" s="14"/>
    </row>
    <row r="68" spans="1:9" x14ac:dyDescent="0.2">
      <c r="A68" s="7" t="s">
        <v>947</v>
      </c>
    </row>
    <row r="69" spans="1:9" x14ac:dyDescent="0.2">
      <c r="A69" s="14" t="s">
        <v>46</v>
      </c>
    </row>
    <row r="70" spans="1:9" x14ac:dyDescent="0.2">
      <c r="A70" s="14" t="s">
        <v>47</v>
      </c>
    </row>
    <row r="71" spans="1:9" x14ac:dyDescent="0.2">
      <c r="A71" s="14" t="s">
        <v>48</v>
      </c>
      <c r="B71" s="14"/>
      <c r="C71" s="30" t="s">
        <v>50</v>
      </c>
      <c r="D71" s="14" t="s">
        <v>49</v>
      </c>
    </row>
    <row r="72" spans="1:9" x14ac:dyDescent="0.2">
      <c r="A72" s="7" t="s">
        <v>51</v>
      </c>
      <c r="C72" s="31">
        <v>695.18209999999999</v>
      </c>
      <c r="D72" s="31">
        <v>727.79899999999998</v>
      </c>
    </row>
    <row r="73" spans="1:9" x14ac:dyDescent="0.2">
      <c r="A73" s="7" t="s">
        <v>52</v>
      </c>
      <c r="C73" s="31">
        <v>99.49</v>
      </c>
      <c r="D73" s="31">
        <v>104.1579</v>
      </c>
    </row>
    <row r="74" spans="1:9" x14ac:dyDescent="0.2">
      <c r="A74" s="7" t="s">
        <v>53</v>
      </c>
      <c r="C74" s="31">
        <v>770.33529999999996</v>
      </c>
      <c r="D74" s="31">
        <v>811.27850000000001</v>
      </c>
    </row>
    <row r="75" spans="1:9" x14ac:dyDescent="0.2">
      <c r="A75" s="7" t="s">
        <v>54</v>
      </c>
      <c r="C75" s="31">
        <v>113.7466</v>
      </c>
      <c r="D75" s="31">
        <v>119.78879999999999</v>
      </c>
    </row>
    <row r="77" spans="1:9" x14ac:dyDescent="0.2">
      <c r="A77" s="7" t="s">
        <v>59</v>
      </c>
    </row>
    <row r="79" spans="1:9" x14ac:dyDescent="0.2">
      <c r="A79" s="14" t="s">
        <v>55</v>
      </c>
      <c r="D79" s="30" t="s">
        <v>62</v>
      </c>
    </row>
    <row r="81" spans="1:9" x14ac:dyDescent="0.2">
      <c r="A81" s="14" t="s">
        <v>332</v>
      </c>
      <c r="D81" s="51">
        <v>8.8956498090987796E-2</v>
      </c>
    </row>
    <row r="83" spans="1:9" x14ac:dyDescent="0.2">
      <c r="A83" s="14" t="s">
        <v>61</v>
      </c>
      <c r="D83" s="30" t="s">
        <v>62</v>
      </c>
    </row>
    <row r="85" spans="1:9" x14ac:dyDescent="0.2">
      <c r="A85" s="62" t="s">
        <v>958</v>
      </c>
      <c r="B85" s="63"/>
      <c r="C85" s="63"/>
      <c r="D85" s="63"/>
      <c r="E85" s="11"/>
      <c r="G85" s="63"/>
      <c r="H85" s="63"/>
      <c r="I85" s="63"/>
    </row>
    <row r="86" spans="1:9" x14ac:dyDescent="0.2">
      <c r="A86" s="64"/>
      <c r="B86" s="63"/>
      <c r="C86" s="63"/>
      <c r="D86" s="63"/>
      <c r="E86" s="11"/>
      <c r="G86" s="63"/>
      <c r="H86" s="63"/>
      <c r="I86" s="63"/>
    </row>
    <row r="87" spans="1:9" x14ac:dyDescent="0.2">
      <c r="A87" s="62" t="s">
        <v>952</v>
      </c>
      <c r="B87" s="63"/>
      <c r="C87" s="63"/>
      <c r="D87" s="63"/>
      <c r="E87" s="11"/>
      <c r="G87" s="63"/>
      <c r="H87" s="63"/>
      <c r="I87" s="63"/>
    </row>
    <row r="88" spans="1:9" x14ac:dyDescent="0.2">
      <c r="A88" s="64"/>
      <c r="B88" s="63"/>
      <c r="C88" s="63"/>
      <c r="D88" s="63"/>
      <c r="E88" s="11"/>
      <c r="G88" s="63"/>
      <c r="H88" s="63"/>
      <c r="I88" s="63"/>
    </row>
    <row r="89" spans="1:9" x14ac:dyDescent="0.2">
      <c r="A89" s="63"/>
      <c r="B89" s="63"/>
      <c r="C89" s="63"/>
      <c r="D89" s="63"/>
      <c r="E89" s="11"/>
      <c r="G89" s="63"/>
      <c r="H89" s="63"/>
      <c r="I89" s="63"/>
    </row>
    <row r="90" spans="1:9" x14ac:dyDescent="0.2">
      <c r="A90" s="63"/>
      <c r="B90" s="63"/>
      <c r="C90" s="63"/>
      <c r="D90" s="63"/>
      <c r="E90" s="11"/>
      <c r="G90" s="63"/>
      <c r="H90" s="63"/>
      <c r="I90" s="63"/>
    </row>
    <row r="91" spans="1:9" x14ac:dyDescent="0.2">
      <c r="A91" s="63"/>
      <c r="B91" s="63"/>
      <c r="C91" s="63"/>
      <c r="D91" s="63"/>
      <c r="E91" s="11"/>
      <c r="G91" s="63"/>
      <c r="H91" s="63"/>
      <c r="I91" s="63"/>
    </row>
    <row r="92" spans="1:9" x14ac:dyDescent="0.2">
      <c r="A92" s="63"/>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2" t="s">
        <v>959</v>
      </c>
      <c r="B106" s="63"/>
      <c r="C106" s="63"/>
      <c r="D106" s="63"/>
      <c r="E106" s="11"/>
      <c r="G106" s="63"/>
      <c r="H106" s="63"/>
      <c r="I106" s="63"/>
    </row>
    <row r="107" spans="1:9" x14ac:dyDescent="0.2">
      <c r="A107" s="63"/>
      <c r="B107" s="63"/>
      <c r="C107" s="63"/>
      <c r="D107" s="63"/>
      <c r="E107" s="11"/>
      <c r="G107" s="63"/>
      <c r="H107" s="63"/>
      <c r="I107" s="63"/>
    </row>
    <row r="108" spans="1:9" x14ac:dyDescent="0.2">
      <c r="A108" s="62" t="s">
        <v>981</v>
      </c>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2" t="s">
        <v>960</v>
      </c>
      <c r="B127" s="63"/>
      <c r="C127" s="63"/>
      <c r="D127" s="63"/>
      <c r="E127" s="11"/>
      <c r="G127" s="63"/>
      <c r="H127" s="63"/>
      <c r="I127" s="63"/>
    </row>
    <row r="128" spans="1:9" x14ac:dyDescent="0.2">
      <c r="A128" s="63"/>
      <c r="B128" s="63"/>
      <c r="C128" s="63"/>
      <c r="D128" s="63"/>
      <c r="E128" s="11"/>
      <c r="G128" s="63"/>
      <c r="H128" s="63"/>
      <c r="I128" s="63"/>
    </row>
    <row r="129" spans="1:9" x14ac:dyDescent="0.2">
      <c r="A129" s="62" t="s">
        <v>982</v>
      </c>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t="s">
        <v>951</v>
      </c>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sheetData>
  <mergeCells count="1">
    <mergeCell ref="A1:F1"/>
  </mergeCells>
  <conditionalFormatting sqref="F2:F3">
    <cfRule type="cellIs" dxfId="71" priority="3" stopIfTrue="1" operator="between">
      <formula>0.009</formula>
      <formula>-0.009</formula>
    </cfRule>
  </conditionalFormatting>
  <conditionalFormatting sqref="F5:F145">
    <cfRule type="cellIs" dxfId="70" priority="1" stopIfTrue="1" operator="between">
      <formula>0.009</formula>
      <formula>-0.009</formula>
    </cfRule>
  </conditionalFormatting>
  <conditionalFormatting sqref="F232:F65536">
    <cfRule type="cellIs" dxfId="69" priority="2"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56"/>
  <sheetViews>
    <sheetView workbookViewId="0">
      <selection sqref="A1:F1"/>
    </sheetView>
  </sheetViews>
  <sheetFormatPr defaultColWidth="9.140625" defaultRowHeight="11.25" x14ac:dyDescent="0.2"/>
  <cols>
    <col min="1" max="1" width="40.5703125" style="7" bestFit="1" customWidth="1"/>
    <col min="2" max="2" width="29.8554687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13</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522</v>
      </c>
      <c r="B7" s="21" t="s">
        <v>521</v>
      </c>
      <c r="C7" s="21" t="s">
        <v>140</v>
      </c>
      <c r="D7" s="24">
        <v>15120000</v>
      </c>
      <c r="E7" s="22">
        <v>12974.472</v>
      </c>
      <c r="F7" s="23">
        <v>5.3580472771452499</v>
      </c>
    </row>
    <row r="8" spans="1:6" x14ac:dyDescent="0.2">
      <c r="A8" s="21" t="s">
        <v>139</v>
      </c>
      <c r="B8" s="21" t="s">
        <v>138</v>
      </c>
      <c r="C8" s="21" t="s">
        <v>140</v>
      </c>
      <c r="D8" s="24">
        <v>3800000</v>
      </c>
      <c r="E8" s="22">
        <v>12726.2</v>
      </c>
      <c r="F8" s="23">
        <v>5.2555187801404104</v>
      </c>
    </row>
    <row r="9" spans="1:6" x14ac:dyDescent="0.2">
      <c r="A9" s="21" t="s">
        <v>115</v>
      </c>
      <c r="B9" s="21" t="s">
        <v>114</v>
      </c>
      <c r="C9" s="21" t="s">
        <v>116</v>
      </c>
      <c r="D9" s="24">
        <v>570000</v>
      </c>
      <c r="E9" s="22">
        <v>11408.55</v>
      </c>
      <c r="F9" s="23">
        <v>4.7113709339135701</v>
      </c>
    </row>
    <row r="10" spans="1:6" x14ac:dyDescent="0.2">
      <c r="A10" s="21" t="s">
        <v>134</v>
      </c>
      <c r="B10" s="21" t="s">
        <v>133</v>
      </c>
      <c r="C10" s="21" t="s">
        <v>127</v>
      </c>
      <c r="D10" s="24">
        <v>640932</v>
      </c>
      <c r="E10" s="22">
        <v>11079.15055</v>
      </c>
      <c r="F10" s="23">
        <v>4.5753393615948097</v>
      </c>
    </row>
    <row r="11" spans="1:6" x14ac:dyDescent="0.2">
      <c r="A11" s="21" t="s">
        <v>126</v>
      </c>
      <c r="B11" s="21" t="s">
        <v>125</v>
      </c>
      <c r="C11" s="21" t="s">
        <v>127</v>
      </c>
      <c r="D11" s="24">
        <v>686814</v>
      </c>
      <c r="E11" s="22">
        <v>11001.38665</v>
      </c>
      <c r="F11" s="23">
        <v>4.5432253262294298</v>
      </c>
    </row>
    <row r="12" spans="1:6" x14ac:dyDescent="0.2">
      <c r="A12" s="21" t="s">
        <v>162</v>
      </c>
      <c r="B12" s="21" t="s">
        <v>161</v>
      </c>
      <c r="C12" s="21" t="s">
        <v>163</v>
      </c>
      <c r="D12" s="24">
        <v>5082285</v>
      </c>
      <c r="E12" s="22">
        <v>9699.0326939999995</v>
      </c>
      <c r="F12" s="23">
        <v>4.0053942632139004</v>
      </c>
    </row>
    <row r="13" spans="1:6" x14ac:dyDescent="0.2">
      <c r="A13" s="21" t="s">
        <v>273</v>
      </c>
      <c r="B13" s="21" t="s">
        <v>272</v>
      </c>
      <c r="C13" s="21" t="s">
        <v>140</v>
      </c>
      <c r="D13" s="24">
        <v>2879000</v>
      </c>
      <c r="E13" s="22">
        <v>8634.1209999999992</v>
      </c>
      <c r="F13" s="23">
        <v>3.5656193573497701</v>
      </c>
    </row>
    <row r="14" spans="1:6" x14ac:dyDescent="0.2">
      <c r="A14" s="21" t="s">
        <v>447</v>
      </c>
      <c r="B14" s="21" t="s">
        <v>446</v>
      </c>
      <c r="C14" s="21" t="s">
        <v>448</v>
      </c>
      <c r="D14" s="24">
        <v>3500000</v>
      </c>
      <c r="E14" s="22">
        <v>8547.35</v>
      </c>
      <c r="F14" s="23">
        <v>3.5297856740765599</v>
      </c>
    </row>
    <row r="15" spans="1:6" x14ac:dyDescent="0.2">
      <c r="A15" s="21" t="s">
        <v>376</v>
      </c>
      <c r="B15" s="21" t="s">
        <v>375</v>
      </c>
      <c r="C15" s="21" t="s">
        <v>185</v>
      </c>
      <c r="D15" s="24">
        <v>2050000</v>
      </c>
      <c r="E15" s="22">
        <v>8537.2250000000004</v>
      </c>
      <c r="F15" s="23">
        <v>3.5256043687655501</v>
      </c>
    </row>
    <row r="16" spans="1:6" x14ac:dyDescent="0.2">
      <c r="A16" s="21" t="s">
        <v>181</v>
      </c>
      <c r="B16" s="21" t="s">
        <v>180</v>
      </c>
      <c r="C16" s="21" t="s">
        <v>182</v>
      </c>
      <c r="D16" s="24">
        <v>1700000</v>
      </c>
      <c r="E16" s="22">
        <v>7165.5</v>
      </c>
      <c r="F16" s="23">
        <v>2.95912525491475</v>
      </c>
    </row>
    <row r="17" spans="1:6" x14ac:dyDescent="0.2">
      <c r="A17" s="21" t="s">
        <v>300</v>
      </c>
      <c r="B17" s="21" t="s">
        <v>299</v>
      </c>
      <c r="C17" s="21" t="s">
        <v>301</v>
      </c>
      <c r="D17" s="24">
        <v>1713809</v>
      </c>
      <c r="E17" s="22">
        <v>6717.2743760000003</v>
      </c>
      <c r="F17" s="23">
        <v>2.77402222457795</v>
      </c>
    </row>
    <row r="18" spans="1:6" x14ac:dyDescent="0.2">
      <c r="A18" s="21" t="s">
        <v>279</v>
      </c>
      <c r="B18" s="21" t="s">
        <v>278</v>
      </c>
      <c r="C18" s="21" t="s">
        <v>127</v>
      </c>
      <c r="D18" s="24">
        <v>191460</v>
      </c>
      <c r="E18" s="22">
        <v>6628.3451999999997</v>
      </c>
      <c r="F18" s="23">
        <v>2.7372972827594699</v>
      </c>
    </row>
    <row r="19" spans="1:6" x14ac:dyDescent="0.2">
      <c r="A19" s="21" t="s">
        <v>524</v>
      </c>
      <c r="B19" s="21" t="s">
        <v>523</v>
      </c>
      <c r="C19" s="21" t="s">
        <v>140</v>
      </c>
      <c r="D19" s="24">
        <v>3560000</v>
      </c>
      <c r="E19" s="22">
        <v>6114.3</v>
      </c>
      <c r="F19" s="23">
        <v>2.5250128457365499</v>
      </c>
    </row>
    <row r="20" spans="1:6" x14ac:dyDescent="0.2">
      <c r="A20" s="21" t="s">
        <v>207</v>
      </c>
      <c r="B20" s="21" t="s">
        <v>206</v>
      </c>
      <c r="C20" s="21" t="s">
        <v>124</v>
      </c>
      <c r="D20" s="24">
        <v>1400000</v>
      </c>
      <c r="E20" s="22">
        <v>5895.4</v>
      </c>
      <c r="F20" s="23">
        <v>2.4346140573336701</v>
      </c>
    </row>
    <row r="21" spans="1:6" x14ac:dyDescent="0.2">
      <c r="A21" s="21" t="s">
        <v>249</v>
      </c>
      <c r="B21" s="21" t="s">
        <v>248</v>
      </c>
      <c r="C21" s="21" t="s">
        <v>130</v>
      </c>
      <c r="D21" s="24">
        <v>1291500</v>
      </c>
      <c r="E21" s="22">
        <v>5657.4157500000001</v>
      </c>
      <c r="F21" s="23">
        <v>2.3363340762511302</v>
      </c>
    </row>
    <row r="22" spans="1:6" x14ac:dyDescent="0.2">
      <c r="A22" s="21" t="s">
        <v>184</v>
      </c>
      <c r="B22" s="21" t="s">
        <v>183</v>
      </c>
      <c r="C22" s="21" t="s">
        <v>185</v>
      </c>
      <c r="D22" s="24">
        <v>200000</v>
      </c>
      <c r="E22" s="22">
        <v>4589.2</v>
      </c>
      <c r="F22" s="23">
        <v>1.8951946995819899</v>
      </c>
    </row>
    <row r="23" spans="1:6" x14ac:dyDescent="0.2">
      <c r="A23" s="21" t="s">
        <v>439</v>
      </c>
      <c r="B23" s="21" t="s">
        <v>438</v>
      </c>
      <c r="C23" s="21" t="s">
        <v>163</v>
      </c>
      <c r="D23" s="24">
        <v>1500000</v>
      </c>
      <c r="E23" s="22">
        <v>4528.5</v>
      </c>
      <c r="F23" s="23">
        <v>1.8701275161372499</v>
      </c>
    </row>
    <row r="24" spans="1:6" x14ac:dyDescent="0.2">
      <c r="A24" s="21" t="s">
        <v>526</v>
      </c>
      <c r="B24" s="21" t="s">
        <v>525</v>
      </c>
      <c r="C24" s="21" t="s">
        <v>130</v>
      </c>
      <c r="D24" s="24">
        <v>2000000</v>
      </c>
      <c r="E24" s="22">
        <v>4434.6000000000004</v>
      </c>
      <c r="F24" s="23">
        <v>1.8313497809566599</v>
      </c>
    </row>
    <row r="25" spans="1:6" x14ac:dyDescent="0.2">
      <c r="A25" s="21" t="s">
        <v>503</v>
      </c>
      <c r="B25" s="21" t="s">
        <v>502</v>
      </c>
      <c r="C25" s="21" t="s">
        <v>173</v>
      </c>
      <c r="D25" s="24">
        <v>115000</v>
      </c>
      <c r="E25" s="22">
        <v>3927.5949999999998</v>
      </c>
      <c r="F25" s="23">
        <v>1.62197272424491</v>
      </c>
    </row>
    <row r="26" spans="1:6" x14ac:dyDescent="0.2">
      <c r="A26" s="21" t="s">
        <v>165</v>
      </c>
      <c r="B26" s="21" t="s">
        <v>164</v>
      </c>
      <c r="C26" s="21" t="s">
        <v>166</v>
      </c>
      <c r="D26" s="24">
        <v>29000</v>
      </c>
      <c r="E26" s="22">
        <v>3596</v>
      </c>
      <c r="F26" s="23">
        <v>1.4850344590989399</v>
      </c>
    </row>
    <row r="27" spans="1:6" x14ac:dyDescent="0.2">
      <c r="A27" s="21" t="s">
        <v>255</v>
      </c>
      <c r="B27" s="21" t="s">
        <v>254</v>
      </c>
      <c r="C27" s="21" t="s">
        <v>127</v>
      </c>
      <c r="D27" s="24">
        <v>200000</v>
      </c>
      <c r="E27" s="22">
        <v>3374</v>
      </c>
      <c r="F27" s="23">
        <v>1.39335546857614</v>
      </c>
    </row>
    <row r="28" spans="1:6" x14ac:dyDescent="0.2">
      <c r="A28" s="21" t="s">
        <v>528</v>
      </c>
      <c r="B28" s="21" t="s">
        <v>527</v>
      </c>
      <c r="C28" s="21" t="s">
        <v>240</v>
      </c>
      <c r="D28" s="24">
        <v>579157</v>
      </c>
      <c r="E28" s="22">
        <v>3273.6849430000002</v>
      </c>
      <c r="F28" s="23">
        <v>1.35192851740499</v>
      </c>
    </row>
    <row r="29" spans="1:6" x14ac:dyDescent="0.2">
      <c r="A29" s="21" t="s">
        <v>287</v>
      </c>
      <c r="B29" s="21" t="s">
        <v>286</v>
      </c>
      <c r="C29" s="21" t="s">
        <v>130</v>
      </c>
      <c r="D29" s="24">
        <v>2068000</v>
      </c>
      <c r="E29" s="22">
        <v>3039.1327999999999</v>
      </c>
      <c r="F29" s="23">
        <v>1.25506588814734</v>
      </c>
    </row>
    <row r="30" spans="1:6" x14ac:dyDescent="0.2">
      <c r="A30" s="21" t="s">
        <v>480</v>
      </c>
      <c r="B30" s="21" t="s">
        <v>479</v>
      </c>
      <c r="C30" s="21" t="s">
        <v>481</v>
      </c>
      <c r="D30" s="24">
        <v>522050</v>
      </c>
      <c r="E30" s="22">
        <v>2984.0378000000001</v>
      </c>
      <c r="F30" s="23">
        <v>1.2323133927290799</v>
      </c>
    </row>
    <row r="31" spans="1:6" x14ac:dyDescent="0.2">
      <c r="A31" s="21" t="s">
        <v>487</v>
      </c>
      <c r="B31" s="21" t="s">
        <v>486</v>
      </c>
      <c r="C31" s="21" t="s">
        <v>143</v>
      </c>
      <c r="D31" s="24">
        <v>103351</v>
      </c>
      <c r="E31" s="22">
        <v>2939.819195</v>
      </c>
      <c r="F31" s="23">
        <v>1.21405250503212</v>
      </c>
    </row>
    <row r="32" spans="1:6" x14ac:dyDescent="0.2">
      <c r="A32" s="21" t="s">
        <v>505</v>
      </c>
      <c r="B32" s="21" t="s">
        <v>504</v>
      </c>
      <c r="C32" s="21" t="s">
        <v>163</v>
      </c>
      <c r="D32" s="24">
        <v>840000</v>
      </c>
      <c r="E32" s="22">
        <v>2768.22</v>
      </c>
      <c r="F32" s="23">
        <v>1.1431874556081401</v>
      </c>
    </row>
    <row r="33" spans="1:9" x14ac:dyDescent="0.2">
      <c r="A33" s="21" t="s">
        <v>405</v>
      </c>
      <c r="B33" s="21" t="s">
        <v>404</v>
      </c>
      <c r="C33" s="21" t="s">
        <v>163</v>
      </c>
      <c r="D33" s="24">
        <v>175000</v>
      </c>
      <c r="E33" s="22">
        <v>2595.6</v>
      </c>
      <c r="F33" s="23">
        <v>1.0719008459502799</v>
      </c>
    </row>
    <row r="34" spans="1:9" x14ac:dyDescent="0.2">
      <c r="A34" s="21" t="s">
        <v>500</v>
      </c>
      <c r="B34" s="21" t="s">
        <v>499</v>
      </c>
      <c r="C34" s="21" t="s">
        <v>501</v>
      </c>
      <c r="D34" s="24">
        <v>1000000</v>
      </c>
      <c r="E34" s="22">
        <v>2509.1</v>
      </c>
      <c r="F34" s="23">
        <v>1.03617907712045</v>
      </c>
    </row>
    <row r="35" spans="1:9" x14ac:dyDescent="0.2">
      <c r="A35" s="21" t="s">
        <v>148</v>
      </c>
      <c r="B35" s="21" t="s">
        <v>147</v>
      </c>
      <c r="C35" s="21" t="s">
        <v>116</v>
      </c>
      <c r="D35" s="24">
        <v>300000</v>
      </c>
      <c r="E35" s="22">
        <v>2461.0500000000002</v>
      </c>
      <c r="F35" s="23">
        <v>1.0163359442618001</v>
      </c>
    </row>
    <row r="36" spans="1:9" x14ac:dyDescent="0.2">
      <c r="A36" s="21" t="s">
        <v>511</v>
      </c>
      <c r="B36" s="21" t="s">
        <v>510</v>
      </c>
      <c r="C36" s="21" t="s">
        <v>176</v>
      </c>
      <c r="D36" s="24">
        <v>2260000</v>
      </c>
      <c r="E36" s="22">
        <v>1491.374</v>
      </c>
      <c r="F36" s="23">
        <v>0.61589037302675698</v>
      </c>
    </row>
    <row r="37" spans="1:9" x14ac:dyDescent="0.2">
      <c r="A37" s="21" t="s">
        <v>236</v>
      </c>
      <c r="B37" s="21" t="s">
        <v>235</v>
      </c>
      <c r="C37" s="21" t="s">
        <v>237</v>
      </c>
      <c r="D37" s="24">
        <v>50000</v>
      </c>
      <c r="E37" s="22">
        <v>1461.4</v>
      </c>
      <c r="F37" s="23">
        <v>0.60351205743247704</v>
      </c>
    </row>
    <row r="38" spans="1:9" x14ac:dyDescent="0.2">
      <c r="A38" s="21" t="s">
        <v>530</v>
      </c>
      <c r="B38" s="21" t="s">
        <v>529</v>
      </c>
      <c r="C38" s="21" t="s">
        <v>481</v>
      </c>
      <c r="D38" s="24">
        <v>60000</v>
      </c>
      <c r="E38" s="22">
        <v>1444.26</v>
      </c>
      <c r="F38" s="23">
        <v>0.59643377861463598</v>
      </c>
    </row>
    <row r="39" spans="1:9" x14ac:dyDescent="0.2">
      <c r="A39" s="21" t="s">
        <v>532</v>
      </c>
      <c r="B39" s="21" t="s">
        <v>531</v>
      </c>
      <c r="C39" s="21" t="s">
        <v>173</v>
      </c>
      <c r="D39" s="24">
        <v>132119</v>
      </c>
      <c r="E39" s="22">
        <v>1428.2063900000001</v>
      </c>
      <c r="F39" s="23">
        <v>0.58980414456487695</v>
      </c>
    </row>
    <row r="40" spans="1:9" x14ac:dyDescent="0.2">
      <c r="A40" s="21" t="s">
        <v>534</v>
      </c>
      <c r="B40" s="21" t="s">
        <v>533</v>
      </c>
      <c r="C40" s="21" t="s">
        <v>137</v>
      </c>
      <c r="D40" s="24">
        <v>140000</v>
      </c>
      <c r="E40" s="22">
        <v>1135.75</v>
      </c>
      <c r="F40" s="23">
        <v>0.46902888957775801</v>
      </c>
    </row>
    <row r="41" spans="1:9" x14ac:dyDescent="0.2">
      <c r="A41" s="21" t="s">
        <v>536</v>
      </c>
      <c r="B41" s="21" t="s">
        <v>535</v>
      </c>
      <c r="C41" s="21" t="s">
        <v>224</v>
      </c>
      <c r="D41" s="24">
        <v>500000</v>
      </c>
      <c r="E41" s="22">
        <v>1090.1500000000001</v>
      </c>
      <c r="F41" s="23">
        <v>0.45019752936226498</v>
      </c>
    </row>
    <row r="42" spans="1:9" x14ac:dyDescent="0.2">
      <c r="A42" s="21" t="s">
        <v>403</v>
      </c>
      <c r="B42" s="21" t="s">
        <v>402</v>
      </c>
      <c r="C42" s="21" t="s">
        <v>166</v>
      </c>
      <c r="D42" s="24">
        <v>10000</v>
      </c>
      <c r="E42" s="22">
        <v>837.6</v>
      </c>
      <c r="F42" s="23">
        <v>0.34590235343194398</v>
      </c>
    </row>
    <row r="43" spans="1:9" x14ac:dyDescent="0.2">
      <c r="A43" s="21" t="s">
        <v>538</v>
      </c>
      <c r="B43" s="21" t="s">
        <v>537</v>
      </c>
      <c r="C43" s="21" t="s">
        <v>127</v>
      </c>
      <c r="D43" s="24">
        <v>73959</v>
      </c>
      <c r="E43" s="22">
        <v>623.14155449999998</v>
      </c>
      <c r="F43" s="23">
        <v>0.25733778679893698</v>
      </c>
    </row>
    <row r="44" spans="1:9" x14ac:dyDescent="0.2">
      <c r="A44" s="20" t="s">
        <v>33</v>
      </c>
      <c r="B44" s="20"/>
      <c r="C44" s="20"/>
      <c r="D44" s="20"/>
      <c r="E44" s="25">
        <f>SUM(E7:E43)</f>
        <v>189318.1449025</v>
      </c>
      <c r="F44" s="26">
        <f>SUM(F7:F43)</f>
        <v>78.182416271662518</v>
      </c>
      <c r="G44" s="14"/>
      <c r="H44" s="14"/>
      <c r="I44" s="14"/>
    </row>
    <row r="45" spans="1:9" x14ac:dyDescent="0.2">
      <c r="A45" s="21"/>
      <c r="B45" s="21"/>
      <c r="C45" s="21"/>
      <c r="D45" s="21"/>
      <c r="E45" s="22"/>
      <c r="F45" s="23"/>
    </row>
    <row r="46" spans="1:9" x14ac:dyDescent="0.2">
      <c r="A46" s="20" t="s">
        <v>517</v>
      </c>
      <c r="B46" s="21"/>
      <c r="C46" s="21"/>
      <c r="D46" s="21"/>
      <c r="E46" s="22"/>
      <c r="F46" s="23"/>
    </row>
    <row r="47" spans="1:9" x14ac:dyDescent="0.2">
      <c r="A47" s="21" t="s">
        <v>540</v>
      </c>
      <c r="B47" s="21" t="s">
        <v>539</v>
      </c>
      <c r="C47" s="21" t="s">
        <v>188</v>
      </c>
      <c r="D47" s="24">
        <v>2335000</v>
      </c>
      <c r="E47" s="22">
        <v>9094.8250000000007</v>
      </c>
      <c r="F47" s="23">
        <v>3.7558755629795599</v>
      </c>
    </row>
    <row r="48" spans="1:9" x14ac:dyDescent="0.2">
      <c r="A48" s="21" t="s">
        <v>519</v>
      </c>
      <c r="B48" s="21" t="s">
        <v>518</v>
      </c>
      <c r="C48" s="21" t="s">
        <v>188</v>
      </c>
      <c r="D48" s="24">
        <v>2700000</v>
      </c>
      <c r="E48" s="22">
        <v>8502.84</v>
      </c>
      <c r="F48" s="23">
        <v>3.5114044494451599</v>
      </c>
    </row>
    <row r="49" spans="1:9" x14ac:dyDescent="0.2">
      <c r="A49" s="21" t="s">
        <v>542</v>
      </c>
      <c r="B49" s="21" t="s">
        <v>541</v>
      </c>
      <c r="C49" s="21" t="s">
        <v>188</v>
      </c>
      <c r="D49" s="24">
        <v>1600000</v>
      </c>
      <c r="E49" s="22">
        <v>2237.6</v>
      </c>
      <c r="F49" s="23">
        <v>0.92405814952163001</v>
      </c>
    </row>
    <row r="50" spans="1:9" x14ac:dyDescent="0.2">
      <c r="A50" s="20" t="s">
        <v>33</v>
      </c>
      <c r="B50" s="20"/>
      <c r="C50" s="20"/>
      <c r="D50" s="20"/>
      <c r="E50" s="25">
        <f>SUM(E46:E49)</f>
        <v>19835.264999999999</v>
      </c>
      <c r="F50" s="26">
        <f>SUM(F46:F49)</f>
        <v>8.1913381619463497</v>
      </c>
      <c r="G50" s="14"/>
      <c r="H50" s="14"/>
      <c r="I50" s="14"/>
    </row>
    <row r="51" spans="1:9" x14ac:dyDescent="0.2">
      <c r="A51" s="21"/>
      <c r="B51" s="21"/>
      <c r="C51" s="21"/>
      <c r="D51" s="21"/>
      <c r="E51" s="22"/>
      <c r="F51" s="23"/>
    </row>
    <row r="52" spans="1:9" x14ac:dyDescent="0.2">
      <c r="A52" s="20" t="s">
        <v>543</v>
      </c>
      <c r="B52" s="21"/>
      <c r="C52" s="21"/>
      <c r="D52" s="21"/>
      <c r="E52" s="22"/>
      <c r="F52" s="23"/>
    </row>
    <row r="53" spans="1:9" x14ac:dyDescent="0.2">
      <c r="A53" s="21" t="s">
        <v>545</v>
      </c>
      <c r="B53" s="21" t="s">
        <v>544</v>
      </c>
      <c r="C53" s="21" t="s">
        <v>361</v>
      </c>
      <c r="D53" s="24">
        <v>86900</v>
      </c>
      <c r="E53" s="22">
        <v>4559.3856239999996</v>
      </c>
      <c r="F53" s="23">
        <v>1.88288230365971</v>
      </c>
    </row>
    <row r="54" spans="1:9" x14ac:dyDescent="0.2">
      <c r="A54" s="21" t="s">
        <v>547</v>
      </c>
      <c r="B54" s="21" t="s">
        <v>546</v>
      </c>
      <c r="C54" s="21" t="s">
        <v>548</v>
      </c>
      <c r="D54" s="24">
        <v>80000</v>
      </c>
      <c r="E54" s="22">
        <v>2931.9922059999999</v>
      </c>
      <c r="F54" s="23">
        <v>1.2108202057062001</v>
      </c>
    </row>
    <row r="55" spans="1:9" x14ac:dyDescent="0.2">
      <c r="A55" s="21" t="s">
        <v>550</v>
      </c>
      <c r="B55" s="21" t="s">
        <v>549</v>
      </c>
      <c r="C55" s="21" t="s">
        <v>321</v>
      </c>
      <c r="D55" s="24">
        <v>25300</v>
      </c>
      <c r="E55" s="22">
        <v>1693.2855280000001</v>
      </c>
      <c r="F55" s="23">
        <v>0.69927345889141801</v>
      </c>
    </row>
    <row r="56" spans="1:9" x14ac:dyDescent="0.2">
      <c r="A56" s="21" t="s">
        <v>552</v>
      </c>
      <c r="B56" s="21" t="s">
        <v>551</v>
      </c>
      <c r="C56" s="21" t="s">
        <v>166</v>
      </c>
      <c r="D56" s="24">
        <v>12220</v>
      </c>
      <c r="E56" s="22">
        <v>1574.6667150000001</v>
      </c>
      <c r="F56" s="23">
        <v>0.65028763441911197</v>
      </c>
    </row>
    <row r="57" spans="1:9" x14ac:dyDescent="0.2">
      <c r="A57" s="21" t="s">
        <v>554</v>
      </c>
      <c r="B57" s="21" t="s">
        <v>553</v>
      </c>
      <c r="C57" s="21" t="s">
        <v>173</v>
      </c>
      <c r="D57" s="24">
        <v>65000</v>
      </c>
      <c r="E57" s="22">
        <v>1471.4395689999999</v>
      </c>
      <c r="F57" s="23">
        <v>0.60765808243789998</v>
      </c>
    </row>
    <row r="58" spans="1:9" x14ac:dyDescent="0.2">
      <c r="A58" s="21" t="s">
        <v>556</v>
      </c>
      <c r="B58" s="21" t="s">
        <v>555</v>
      </c>
      <c r="C58" s="21" t="s">
        <v>173</v>
      </c>
      <c r="D58" s="24">
        <v>2297307</v>
      </c>
      <c r="E58" s="22">
        <v>1413.2162049999999</v>
      </c>
      <c r="F58" s="23">
        <v>0.58361367146330001</v>
      </c>
    </row>
    <row r="59" spans="1:9" x14ac:dyDescent="0.2">
      <c r="A59" s="21" t="s">
        <v>558</v>
      </c>
      <c r="B59" s="21" t="s">
        <v>557</v>
      </c>
      <c r="C59" s="21" t="s">
        <v>146</v>
      </c>
      <c r="D59" s="24">
        <v>4177000</v>
      </c>
      <c r="E59" s="22">
        <v>1292.5375240000001</v>
      </c>
      <c r="F59" s="23">
        <v>0.53377718654572304</v>
      </c>
    </row>
    <row r="60" spans="1:9" x14ac:dyDescent="0.2">
      <c r="A60" s="21" t="s">
        <v>560</v>
      </c>
      <c r="B60" s="21" t="s">
        <v>559</v>
      </c>
      <c r="C60" s="21" t="s">
        <v>561</v>
      </c>
      <c r="D60" s="24">
        <v>250000</v>
      </c>
      <c r="E60" s="22">
        <v>1180.126863</v>
      </c>
      <c r="F60" s="23">
        <v>0.48735513283185</v>
      </c>
    </row>
    <row r="61" spans="1:9" x14ac:dyDescent="0.2">
      <c r="A61" s="21" t="s">
        <v>563</v>
      </c>
      <c r="B61" s="21" t="s">
        <v>562</v>
      </c>
      <c r="C61" s="21" t="s">
        <v>561</v>
      </c>
      <c r="D61" s="24">
        <v>1575983</v>
      </c>
      <c r="E61" s="22">
        <v>428.77756499999998</v>
      </c>
      <c r="F61" s="23">
        <v>0.177071596027123</v>
      </c>
    </row>
    <row r="62" spans="1:9" x14ac:dyDescent="0.2">
      <c r="A62" s="20" t="s">
        <v>33</v>
      </c>
      <c r="B62" s="20"/>
      <c r="C62" s="20"/>
      <c r="D62" s="20"/>
      <c r="E62" s="25">
        <f>SUM(E52:E61)</f>
        <v>16545.427798999997</v>
      </c>
      <c r="F62" s="26">
        <f>SUM(F52:F61)</f>
        <v>6.8327392719823372</v>
      </c>
      <c r="G62" s="14"/>
      <c r="H62" s="14"/>
      <c r="I62" s="14"/>
    </row>
    <row r="63" spans="1:9" x14ac:dyDescent="0.2">
      <c r="A63" s="21"/>
      <c r="B63" s="21"/>
      <c r="C63" s="21"/>
      <c r="D63" s="21"/>
      <c r="E63" s="22"/>
      <c r="F63" s="23"/>
    </row>
    <row r="64" spans="1:9" x14ac:dyDescent="0.2">
      <c r="A64" s="20" t="s">
        <v>941</v>
      </c>
      <c r="B64" s="21"/>
      <c r="C64" s="21"/>
      <c r="D64" s="21"/>
      <c r="E64" s="22"/>
      <c r="F64" s="23"/>
    </row>
    <row r="65" spans="1:9" x14ac:dyDescent="0.2">
      <c r="A65" s="21" t="s">
        <v>565</v>
      </c>
      <c r="B65" s="21" t="s">
        <v>942</v>
      </c>
      <c r="C65" s="21" t="s">
        <v>941</v>
      </c>
      <c r="D65" s="24">
        <v>1981000</v>
      </c>
      <c r="E65" s="22">
        <v>2010.825345</v>
      </c>
      <c r="F65" s="23">
        <v>0.83040737723985203</v>
      </c>
    </row>
    <row r="66" spans="1:9" x14ac:dyDescent="0.2">
      <c r="A66" s="20" t="s">
        <v>33</v>
      </c>
      <c r="B66" s="20"/>
      <c r="C66" s="20"/>
      <c r="D66" s="20"/>
      <c r="E66" s="25">
        <f>SUM(E65:E65)</f>
        <v>2010.825345</v>
      </c>
      <c r="F66" s="26">
        <f>SUM(F65:F65)</f>
        <v>0.83040737723985203</v>
      </c>
      <c r="G66" s="14"/>
      <c r="H66" s="14"/>
      <c r="I66" s="14"/>
    </row>
    <row r="67" spans="1:9" x14ac:dyDescent="0.2">
      <c r="A67" s="21"/>
      <c r="B67" s="21"/>
      <c r="C67" s="21"/>
      <c r="D67" s="21"/>
      <c r="E67" s="22"/>
      <c r="F67" s="23"/>
    </row>
    <row r="68" spans="1:9" x14ac:dyDescent="0.2">
      <c r="A68" s="20" t="s">
        <v>42</v>
      </c>
      <c r="B68" s="20"/>
      <c r="C68" s="20"/>
      <c r="D68" s="20"/>
      <c r="E68" s="25">
        <f>E44+E50+E62+E66</f>
        <v>227709.66304649998</v>
      </c>
      <c r="F68" s="26">
        <f>F44+F50+F62+F66</f>
        <v>94.036901082831051</v>
      </c>
      <c r="G68" s="14"/>
      <c r="H68" s="14"/>
      <c r="I68" s="14"/>
    </row>
    <row r="69" spans="1:9" x14ac:dyDescent="0.2">
      <c r="A69" s="20"/>
      <c r="B69" s="20"/>
      <c r="C69" s="20"/>
      <c r="D69" s="20"/>
      <c r="E69" s="25"/>
      <c r="F69" s="26"/>
      <c r="G69" s="14"/>
      <c r="H69" s="14"/>
      <c r="I69" s="14"/>
    </row>
    <row r="70" spans="1:9" x14ac:dyDescent="0.2">
      <c r="A70" s="20" t="s">
        <v>44</v>
      </c>
      <c r="B70" s="20"/>
      <c r="C70" s="20"/>
      <c r="D70" s="20"/>
      <c r="E70" s="25">
        <f>E72-(E44+E50+E62+E66)</f>
        <v>14439.600087900035</v>
      </c>
      <c r="F70" s="26">
        <f>F72-(F44+F50+F62+F66)</f>
        <v>5.9630989171689492</v>
      </c>
      <c r="G70" s="14"/>
      <c r="H70" s="14"/>
      <c r="I70" s="14"/>
    </row>
    <row r="71" spans="1:9" x14ac:dyDescent="0.2">
      <c r="A71" s="20"/>
      <c r="B71" s="20"/>
      <c r="C71" s="20"/>
      <c r="D71" s="20"/>
      <c r="E71" s="25"/>
      <c r="F71" s="26"/>
      <c r="G71" s="14"/>
      <c r="H71" s="14"/>
      <c r="I71" s="14"/>
    </row>
    <row r="72" spans="1:9" x14ac:dyDescent="0.2">
      <c r="A72" s="27" t="s">
        <v>43</v>
      </c>
      <c r="B72" s="27"/>
      <c r="C72" s="27"/>
      <c r="D72" s="27"/>
      <c r="E72" s="28">
        <v>242149.26313440001</v>
      </c>
      <c r="F72" s="29">
        <v>100</v>
      </c>
      <c r="G72" s="14"/>
      <c r="H72" s="14"/>
      <c r="I72" s="14"/>
    </row>
    <row r="74" spans="1:9" x14ac:dyDescent="0.2">
      <c r="A74" s="14" t="s">
        <v>46</v>
      </c>
    </row>
    <row r="75" spans="1:9" x14ac:dyDescent="0.2">
      <c r="A75" s="14" t="s">
        <v>47</v>
      </c>
    </row>
    <row r="76" spans="1:9" x14ac:dyDescent="0.2">
      <c r="A76" s="14" t="s">
        <v>48</v>
      </c>
      <c r="B76" s="14"/>
      <c r="C76" s="30" t="s">
        <v>50</v>
      </c>
      <c r="D76" s="14" t="s">
        <v>49</v>
      </c>
    </row>
    <row r="77" spans="1:9" x14ac:dyDescent="0.2">
      <c r="A77" s="7" t="s">
        <v>51</v>
      </c>
      <c r="C77" s="31">
        <v>137.86240000000001</v>
      </c>
      <c r="D77" s="31">
        <v>139.5027</v>
      </c>
    </row>
    <row r="78" spans="1:9" x14ac:dyDescent="0.2">
      <c r="A78" s="7" t="s">
        <v>52</v>
      </c>
      <c r="C78" s="31">
        <v>26.997900000000001</v>
      </c>
      <c r="D78" s="31">
        <v>26.380500000000001</v>
      </c>
    </row>
    <row r="79" spans="1:9" x14ac:dyDescent="0.2">
      <c r="A79" s="7" t="s">
        <v>53</v>
      </c>
      <c r="C79" s="31">
        <v>150.19569999999999</v>
      </c>
      <c r="D79" s="31">
        <v>152.62</v>
      </c>
    </row>
    <row r="80" spans="1:9" x14ac:dyDescent="0.2">
      <c r="A80" s="7" t="s">
        <v>54</v>
      </c>
      <c r="C80" s="31">
        <v>30.360499999999998</v>
      </c>
      <c r="D80" s="31">
        <v>29.8018</v>
      </c>
    </row>
    <row r="82" spans="1:9" x14ac:dyDescent="0.2">
      <c r="A82" s="14" t="s">
        <v>55</v>
      </c>
    </row>
    <row r="83" spans="1:9" x14ac:dyDescent="0.2">
      <c r="A83" s="100" t="s">
        <v>56</v>
      </c>
      <c r="B83" s="101"/>
      <c r="C83" s="32" t="s">
        <v>57</v>
      </c>
    </row>
    <row r="84" spans="1:9" x14ac:dyDescent="0.2">
      <c r="A84" s="96" t="s">
        <v>52</v>
      </c>
      <c r="B84" s="97"/>
      <c r="C84" s="33">
        <v>0.9</v>
      </c>
    </row>
    <row r="85" spans="1:9" x14ac:dyDescent="0.2">
      <c r="A85" s="96" t="s">
        <v>54</v>
      </c>
      <c r="B85" s="97"/>
      <c r="C85" s="33">
        <v>1</v>
      </c>
    </row>
    <row r="86" spans="1:9" x14ac:dyDescent="0.2">
      <c r="A86" s="7" t="s">
        <v>58</v>
      </c>
    </row>
    <row r="87" spans="1:9" x14ac:dyDescent="0.2">
      <c r="A87" s="7" t="s">
        <v>59</v>
      </c>
    </row>
    <row r="89" spans="1:9" x14ac:dyDescent="0.2">
      <c r="A89" s="14" t="s">
        <v>332</v>
      </c>
      <c r="D89" s="51">
        <v>8.4495373293300202E-2</v>
      </c>
    </row>
    <row r="91" spans="1:9" x14ac:dyDescent="0.2">
      <c r="A91" s="14" t="s">
        <v>61</v>
      </c>
      <c r="D91" s="30" t="s">
        <v>62</v>
      </c>
    </row>
    <row r="93" spans="1:9" x14ac:dyDescent="0.2">
      <c r="A93" s="62" t="s">
        <v>958</v>
      </c>
      <c r="B93" s="63"/>
      <c r="C93" s="63"/>
      <c r="D93" s="63"/>
      <c r="E93" s="11"/>
      <c r="G93" s="63"/>
      <c r="H93" s="63"/>
      <c r="I93" s="63"/>
    </row>
    <row r="94" spans="1:9" x14ac:dyDescent="0.2">
      <c r="A94" s="64"/>
      <c r="B94" s="63"/>
      <c r="C94" s="63"/>
      <c r="D94" s="63"/>
      <c r="E94" s="11"/>
      <c r="G94" s="63"/>
      <c r="H94" s="63"/>
      <c r="I94" s="63"/>
    </row>
    <row r="95" spans="1:9" x14ac:dyDescent="0.2">
      <c r="A95" s="62" t="s">
        <v>952</v>
      </c>
      <c r="B95" s="63"/>
      <c r="C95" s="63"/>
      <c r="D95" s="63"/>
      <c r="E95" s="11"/>
      <c r="G95" s="63"/>
      <c r="H95" s="63"/>
      <c r="I95" s="63"/>
    </row>
    <row r="96" spans="1:9" x14ac:dyDescent="0.2">
      <c r="A96" s="64"/>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2" t="s">
        <v>961</v>
      </c>
      <c r="B113" s="63"/>
      <c r="C113" s="63"/>
      <c r="D113" s="63"/>
      <c r="E113" s="11"/>
      <c r="G113" s="63"/>
      <c r="H113" s="63"/>
      <c r="I113" s="63"/>
    </row>
    <row r="114" spans="1:9" x14ac:dyDescent="0.2">
      <c r="A114" s="63"/>
      <c r="B114" s="63"/>
      <c r="C114" s="63"/>
      <c r="D114" s="63"/>
      <c r="E114" s="11"/>
      <c r="G114" s="63"/>
      <c r="H114" s="63"/>
      <c r="I114" s="63"/>
    </row>
    <row r="115" spans="1:9" x14ac:dyDescent="0.2">
      <c r="A115" s="62" t="s">
        <v>981</v>
      </c>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2" t="s">
        <v>962</v>
      </c>
      <c r="B135" s="63"/>
      <c r="C135" s="63"/>
      <c r="D135" s="63"/>
      <c r="E135" s="11"/>
      <c r="G135" s="63"/>
      <c r="H135" s="63"/>
      <c r="I135" s="63"/>
    </row>
    <row r="136" spans="1:9" x14ac:dyDescent="0.2">
      <c r="A136" s="63"/>
      <c r="B136" s="63"/>
      <c r="C136" s="63"/>
      <c r="D136" s="63"/>
      <c r="E136" s="11"/>
      <c r="G136" s="63"/>
      <c r="H136" s="63"/>
      <c r="I136" s="63"/>
    </row>
    <row r="137" spans="1:9" x14ac:dyDescent="0.2">
      <c r="A137" s="62" t="s">
        <v>982</v>
      </c>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t="s">
        <v>951</v>
      </c>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row r="249" spans="1:9" x14ac:dyDescent="0.2">
      <c r="A249" s="63"/>
      <c r="B249" s="63"/>
      <c r="C249" s="63"/>
      <c r="D249" s="63"/>
      <c r="E249" s="11"/>
      <c r="G249" s="63"/>
      <c r="H249" s="63"/>
      <c r="I249" s="63"/>
    </row>
    <row r="250" spans="1:9" x14ac:dyDescent="0.2">
      <c r="A250" s="63"/>
      <c r="B250" s="63"/>
      <c r="C250" s="63"/>
      <c r="D250" s="63"/>
      <c r="E250" s="11"/>
      <c r="G250" s="63"/>
      <c r="H250" s="63"/>
      <c r="I250" s="63"/>
    </row>
    <row r="251" spans="1:9" x14ac:dyDescent="0.2">
      <c r="A251" s="63"/>
      <c r="B251" s="63"/>
      <c r="C251" s="63"/>
      <c r="D251" s="63"/>
      <c r="E251" s="11"/>
      <c r="G251" s="63"/>
      <c r="H251" s="63"/>
      <c r="I251" s="63"/>
    </row>
    <row r="252" spans="1:9" x14ac:dyDescent="0.2">
      <c r="A252" s="63"/>
      <c r="B252" s="63"/>
      <c r="C252" s="63"/>
      <c r="D252" s="63"/>
      <c r="E252" s="11"/>
      <c r="G252" s="63"/>
      <c r="H252" s="63"/>
      <c r="I252" s="63"/>
    </row>
    <row r="253" spans="1:9" x14ac:dyDescent="0.2">
      <c r="A253" s="63"/>
      <c r="B253" s="63"/>
      <c r="C253" s="63"/>
      <c r="D253" s="63"/>
      <c r="E253" s="11"/>
      <c r="G253" s="63"/>
      <c r="H253" s="63"/>
      <c r="I253" s="63"/>
    </row>
    <row r="254" spans="1:9" x14ac:dyDescent="0.2">
      <c r="A254" s="63"/>
      <c r="B254" s="63"/>
      <c r="C254" s="63"/>
      <c r="D254" s="63"/>
      <c r="E254" s="11"/>
      <c r="G254" s="63"/>
      <c r="H254" s="63"/>
      <c r="I254" s="63"/>
    </row>
    <row r="255" spans="1:9" x14ac:dyDescent="0.2">
      <c r="A255" s="63"/>
      <c r="B255" s="63"/>
      <c r="C255" s="63"/>
      <c r="D255" s="63"/>
      <c r="E255" s="11"/>
      <c r="G255" s="63"/>
      <c r="H255" s="63"/>
      <c r="I255" s="63"/>
    </row>
    <row r="256" spans="1:9" x14ac:dyDescent="0.2">
      <c r="A256" s="63"/>
      <c r="B256" s="63"/>
      <c r="C256" s="63"/>
      <c r="D256" s="63"/>
      <c r="E256" s="11"/>
      <c r="G256" s="63"/>
      <c r="H256" s="63"/>
      <c r="I256" s="63"/>
    </row>
  </sheetData>
  <mergeCells count="4">
    <mergeCell ref="A1:F1"/>
    <mergeCell ref="A83:B83"/>
    <mergeCell ref="A84:B84"/>
    <mergeCell ref="A85:B85"/>
  </mergeCells>
  <conditionalFormatting sqref="F2:F3">
    <cfRule type="cellIs" dxfId="68" priority="3" stopIfTrue="1" operator="between">
      <formula>0.009</formula>
      <formula>-0.009</formula>
    </cfRule>
  </conditionalFormatting>
  <conditionalFormatting sqref="F5:F151">
    <cfRule type="cellIs" dxfId="67" priority="1" stopIfTrue="1" operator="between">
      <formula>0.009</formula>
      <formula>-0.009</formula>
    </cfRule>
  </conditionalFormatting>
  <conditionalFormatting sqref="F240:F65536">
    <cfRule type="cellIs" dxfId="66" priority="2" stopIfTrue="1" operator="between">
      <formula>0.009</formula>
      <formula>-0.009</formula>
    </cfRule>
  </conditionalFormatting>
  <hyperlinks>
    <hyperlink ref="A96"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90"/>
  <sheetViews>
    <sheetView workbookViewId="0">
      <selection sqref="A1:G1"/>
    </sheetView>
  </sheetViews>
  <sheetFormatPr defaultColWidth="9.140625" defaultRowHeight="11.25" x14ac:dyDescent="0.2"/>
  <cols>
    <col min="1" max="1" width="32.42578125" style="7" bestFit="1" customWidth="1"/>
    <col min="2" max="2" width="20"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1078</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34</v>
      </c>
      <c r="B5" s="17"/>
      <c r="C5" s="17"/>
      <c r="D5" s="17"/>
      <c r="E5" s="18"/>
      <c r="F5" s="19"/>
      <c r="G5" s="18"/>
    </row>
    <row r="6" spans="1:9" x14ac:dyDescent="0.2">
      <c r="A6" s="20" t="s">
        <v>38</v>
      </c>
      <c r="B6" s="21"/>
      <c r="C6" s="21"/>
      <c r="D6" s="21"/>
      <c r="E6" s="22"/>
      <c r="F6" s="23"/>
      <c r="G6" s="22"/>
    </row>
    <row r="7" spans="1:9" x14ac:dyDescent="0.2">
      <c r="A7" s="21" t="s">
        <v>73</v>
      </c>
      <c r="B7" s="21" t="s">
        <v>72</v>
      </c>
      <c r="C7" s="21" t="s">
        <v>40</v>
      </c>
      <c r="D7" s="24">
        <v>1500000</v>
      </c>
      <c r="E7" s="22">
        <v>1495.002</v>
      </c>
      <c r="F7" s="23">
        <v>2.8089168065768999</v>
      </c>
      <c r="G7" s="22">
        <v>5.3053999999999997</v>
      </c>
    </row>
    <row r="8" spans="1:9" x14ac:dyDescent="0.2">
      <c r="A8" s="21" t="s">
        <v>1079</v>
      </c>
      <c r="B8" s="21" t="s">
        <v>1080</v>
      </c>
      <c r="C8" s="21" t="s">
        <v>40</v>
      </c>
      <c r="D8" s="24">
        <v>1000000</v>
      </c>
      <c r="E8" s="22">
        <v>997.67700000000002</v>
      </c>
      <c r="F8" s="23">
        <v>1.8745069858336101</v>
      </c>
      <c r="G8" s="22">
        <v>5.3117000000000001</v>
      </c>
    </row>
    <row r="9" spans="1:9" x14ac:dyDescent="0.2">
      <c r="A9" s="21" t="s">
        <v>1081</v>
      </c>
      <c r="B9" s="21" t="s">
        <v>1082</v>
      </c>
      <c r="C9" s="21" t="s">
        <v>40</v>
      </c>
      <c r="D9" s="24">
        <v>500000</v>
      </c>
      <c r="E9" s="22">
        <v>499.34449999999998</v>
      </c>
      <c r="F9" s="23">
        <v>0.93820420194872001</v>
      </c>
      <c r="G9" s="22">
        <v>5.3238000000000003</v>
      </c>
    </row>
    <row r="10" spans="1:9" x14ac:dyDescent="0.2">
      <c r="A10" s="21" t="s">
        <v>1083</v>
      </c>
      <c r="B10" s="21" t="s">
        <v>1084</v>
      </c>
      <c r="C10" s="21" t="s">
        <v>40</v>
      </c>
      <c r="D10" s="24">
        <v>500000</v>
      </c>
      <c r="E10" s="22">
        <v>498.75700000000001</v>
      </c>
      <c r="F10" s="23">
        <v>0.93710036488103399</v>
      </c>
      <c r="G10" s="22">
        <v>5.3509000000000002</v>
      </c>
    </row>
    <row r="11" spans="1:9" x14ac:dyDescent="0.2">
      <c r="A11" s="20" t="s">
        <v>33</v>
      </c>
      <c r="B11" s="20"/>
      <c r="C11" s="20"/>
      <c r="D11" s="20"/>
      <c r="E11" s="25">
        <f>SUM(E6:E10)</f>
        <v>3490.7805000000003</v>
      </c>
      <c r="F11" s="26">
        <f>SUM(F6:F10)</f>
        <v>6.5587283592402637</v>
      </c>
      <c r="G11" s="25"/>
      <c r="H11" s="14"/>
      <c r="I11" s="14"/>
    </row>
    <row r="12" spans="1:9" x14ac:dyDescent="0.2">
      <c r="A12" s="21"/>
      <c r="B12" s="21"/>
      <c r="C12" s="21"/>
      <c r="D12" s="21"/>
      <c r="E12" s="22"/>
      <c r="F12" s="23"/>
      <c r="G12" s="22"/>
    </row>
    <row r="13" spans="1:9" x14ac:dyDescent="0.2">
      <c r="A13" s="20" t="s">
        <v>42</v>
      </c>
      <c r="B13" s="20"/>
      <c r="C13" s="20"/>
      <c r="D13" s="20"/>
      <c r="E13" s="25">
        <f>E11</f>
        <v>3490.7805000000003</v>
      </c>
      <c r="F13" s="26">
        <f>F11</f>
        <v>6.5587283592402637</v>
      </c>
      <c r="G13" s="25"/>
      <c r="H13" s="14"/>
      <c r="I13" s="14"/>
    </row>
    <row r="14" spans="1:9" x14ac:dyDescent="0.2">
      <c r="A14" s="20"/>
      <c r="B14" s="20"/>
      <c r="C14" s="20"/>
      <c r="D14" s="20"/>
      <c r="E14" s="25"/>
      <c r="F14" s="26"/>
      <c r="G14" s="25"/>
      <c r="H14" s="14"/>
      <c r="I14" s="14"/>
    </row>
    <row r="15" spans="1:9" x14ac:dyDescent="0.2">
      <c r="A15" s="20" t="s">
        <v>44</v>
      </c>
      <c r="B15" s="20"/>
      <c r="C15" s="20"/>
      <c r="D15" s="20"/>
      <c r="E15" s="25">
        <f>E17-(E11)</f>
        <v>49732.6541172</v>
      </c>
      <c r="F15" s="26">
        <f>F17-(F11)</f>
        <v>93.441271640759737</v>
      </c>
      <c r="G15" s="25"/>
      <c r="H15" s="14"/>
      <c r="I15" s="14"/>
    </row>
    <row r="16" spans="1:9" x14ac:dyDescent="0.2">
      <c r="A16" s="20"/>
      <c r="B16" s="20"/>
      <c r="C16" s="20"/>
      <c r="D16" s="20"/>
      <c r="E16" s="25"/>
      <c r="F16" s="26"/>
      <c r="G16" s="25"/>
      <c r="H16" s="14"/>
      <c r="I16" s="14"/>
    </row>
    <row r="17" spans="1:9" x14ac:dyDescent="0.2">
      <c r="A17" s="27" t="s">
        <v>43</v>
      </c>
      <c r="B17" s="27"/>
      <c r="C17" s="27"/>
      <c r="D17" s="27"/>
      <c r="E17" s="28">
        <v>53223.434617200001</v>
      </c>
      <c r="F17" s="29">
        <v>100</v>
      </c>
      <c r="G17" s="28"/>
      <c r="H17" s="14"/>
      <c r="I17" s="14"/>
    </row>
    <row r="19" spans="1:9" x14ac:dyDescent="0.2">
      <c r="A19" s="14" t="s">
        <v>46</v>
      </c>
    </row>
    <row r="20" spans="1:9" x14ac:dyDescent="0.2">
      <c r="A20" s="14" t="s">
        <v>47</v>
      </c>
    </row>
    <row r="21" spans="1:9" x14ac:dyDescent="0.2">
      <c r="A21" s="14" t="s">
        <v>48</v>
      </c>
      <c r="B21" s="14"/>
      <c r="C21" s="30" t="s">
        <v>50</v>
      </c>
      <c r="D21" s="14" t="s">
        <v>49</v>
      </c>
    </row>
    <row r="22" spans="1:9" x14ac:dyDescent="0.2">
      <c r="A22" s="7" t="s">
        <v>51</v>
      </c>
      <c r="C22" s="31">
        <v>1306.8889999999999</v>
      </c>
      <c r="D22" s="31">
        <v>1346.0622000000001</v>
      </c>
    </row>
    <row r="23" spans="1:9" x14ac:dyDescent="0.2">
      <c r="A23" s="7" t="s">
        <v>1085</v>
      </c>
      <c r="C23" s="31">
        <v>1000.0001</v>
      </c>
      <c r="D23" s="31">
        <v>1000.0001</v>
      </c>
    </row>
    <row r="24" spans="1:9" x14ac:dyDescent="0.2">
      <c r="A24" s="7" t="s">
        <v>1086</v>
      </c>
      <c r="C24" s="31">
        <v>1000.3746</v>
      </c>
      <c r="D24" s="31">
        <v>1000.1585</v>
      </c>
    </row>
    <row r="25" spans="1:9" x14ac:dyDescent="0.2">
      <c r="A25" s="7" t="s">
        <v>53</v>
      </c>
      <c r="C25" s="31">
        <v>1310.6934000000001</v>
      </c>
      <c r="D25" s="31">
        <v>1350.2750000000001</v>
      </c>
    </row>
    <row r="26" spans="1:9" x14ac:dyDescent="0.2">
      <c r="A26" s="7" t="s">
        <v>1087</v>
      </c>
      <c r="C26" s="31">
        <v>1000.0008</v>
      </c>
      <c r="D26" s="31">
        <v>1000.0008</v>
      </c>
    </row>
    <row r="27" spans="1:9" x14ac:dyDescent="0.2">
      <c r="A27" s="7" t="s">
        <v>1088</v>
      </c>
      <c r="C27" s="31">
        <v>1000.3694</v>
      </c>
      <c r="D27" s="31">
        <v>1000.1565000000001</v>
      </c>
    </row>
    <row r="28" spans="1:9" x14ac:dyDescent="0.2">
      <c r="A28" s="7" t="s">
        <v>1089</v>
      </c>
      <c r="C28" s="31">
        <v>11.896000000000001</v>
      </c>
      <c r="D28" s="31">
        <v>12.2553</v>
      </c>
    </row>
    <row r="29" spans="1:9" x14ac:dyDescent="0.2">
      <c r="A29" s="7" t="s">
        <v>1090</v>
      </c>
      <c r="C29" s="31">
        <v>11.896000000000001</v>
      </c>
      <c r="D29" s="31">
        <v>12.2553</v>
      </c>
    </row>
    <row r="30" spans="1:9" x14ac:dyDescent="0.2">
      <c r="A30" s="7" t="s">
        <v>1091</v>
      </c>
      <c r="C30" s="31">
        <v>10</v>
      </c>
      <c r="D30" s="31">
        <v>10</v>
      </c>
    </row>
    <row r="31" spans="1:9" x14ac:dyDescent="0.2">
      <c r="A31" s="7" t="s">
        <v>1092</v>
      </c>
      <c r="C31" s="31">
        <v>10</v>
      </c>
      <c r="D31" s="31">
        <v>10</v>
      </c>
    </row>
    <row r="33" spans="1:9" x14ac:dyDescent="0.2">
      <c r="A33" s="14" t="s">
        <v>55</v>
      </c>
    </row>
    <row r="34" spans="1:9" x14ac:dyDescent="0.2">
      <c r="A34" s="100" t="s">
        <v>56</v>
      </c>
      <c r="B34" s="101"/>
      <c r="C34" s="32" t="s">
        <v>57</v>
      </c>
    </row>
    <row r="35" spans="1:9" x14ac:dyDescent="0.2">
      <c r="A35" s="96" t="s">
        <v>1085</v>
      </c>
      <c r="B35" s="97"/>
      <c r="C35" s="33">
        <v>29.450465820000002</v>
      </c>
    </row>
    <row r="36" spans="1:9" x14ac:dyDescent="0.2">
      <c r="A36" s="96" t="s">
        <v>1086</v>
      </c>
      <c r="B36" s="97"/>
      <c r="C36" s="33">
        <v>29.827542059999999</v>
      </c>
    </row>
    <row r="37" spans="1:9" x14ac:dyDescent="0.2">
      <c r="A37" s="96" t="s">
        <v>1087</v>
      </c>
      <c r="B37" s="97"/>
      <c r="C37" s="33">
        <v>29.82100071</v>
      </c>
    </row>
    <row r="38" spans="1:9" x14ac:dyDescent="0.2">
      <c r="A38" s="96" t="s">
        <v>1088</v>
      </c>
      <c r="B38" s="97"/>
      <c r="C38" s="33">
        <v>29.995297900000001</v>
      </c>
    </row>
    <row r="39" spans="1:9" x14ac:dyDescent="0.2">
      <c r="A39" s="7" t="s">
        <v>58</v>
      </c>
    </row>
    <row r="40" spans="1:9" x14ac:dyDescent="0.2">
      <c r="A40" s="7" t="s">
        <v>59</v>
      </c>
    </row>
    <row r="42" spans="1:9" x14ac:dyDescent="0.2">
      <c r="A42" s="14" t="s">
        <v>1075</v>
      </c>
      <c r="D42" s="69">
        <v>3.4391909782017236E-3</v>
      </c>
      <c r="E42" s="10" t="s">
        <v>60</v>
      </c>
    </row>
    <row r="44" spans="1:9" x14ac:dyDescent="0.2">
      <c r="A44" s="14" t="s">
        <v>61</v>
      </c>
      <c r="D44" s="30" t="s">
        <v>62</v>
      </c>
    </row>
    <row r="46" spans="1:9" x14ac:dyDescent="0.2">
      <c r="A46" s="62" t="s">
        <v>1076</v>
      </c>
      <c r="B46" s="63"/>
      <c r="C46" s="63"/>
      <c r="D46" s="63"/>
      <c r="E46" s="11"/>
      <c r="G46" s="11"/>
      <c r="H46" s="63"/>
      <c r="I46" s="63"/>
    </row>
    <row r="47" spans="1:9" x14ac:dyDescent="0.2">
      <c r="A47" s="63"/>
      <c r="B47" s="63"/>
      <c r="C47" s="63"/>
      <c r="D47" s="63"/>
      <c r="E47" s="11"/>
      <c r="G47" s="11"/>
      <c r="H47" s="63"/>
      <c r="I47" s="63"/>
    </row>
    <row r="48" spans="1:9" x14ac:dyDescent="0.2">
      <c r="A48" s="62" t="s">
        <v>952</v>
      </c>
      <c r="B48" s="63"/>
      <c r="C48" s="63"/>
      <c r="D48" s="63"/>
      <c r="E48" s="11"/>
      <c r="G48" s="11"/>
      <c r="H48" s="63"/>
      <c r="I48" s="63"/>
    </row>
    <row r="49" spans="1:9" x14ac:dyDescent="0.2">
      <c r="A49" s="64"/>
      <c r="B49" s="63"/>
      <c r="C49" s="63"/>
      <c r="D49" s="63"/>
      <c r="E49" s="11"/>
      <c r="G49" s="11"/>
      <c r="H49" s="63"/>
      <c r="I49" s="63"/>
    </row>
    <row r="50" spans="1:9" x14ac:dyDescent="0.2">
      <c r="A50" s="63"/>
      <c r="B50" s="63"/>
      <c r="C50" s="63"/>
      <c r="D50" s="63"/>
      <c r="E50" s="11"/>
      <c r="G50" s="11"/>
      <c r="H50" s="63"/>
      <c r="I50" s="63"/>
    </row>
    <row r="51" spans="1:9" x14ac:dyDescent="0.2">
      <c r="A51" s="63"/>
      <c r="B51" s="63"/>
      <c r="C51" s="63"/>
      <c r="D51" s="63"/>
      <c r="E51" s="11"/>
      <c r="G51" s="11"/>
      <c r="H51" s="63"/>
      <c r="I51" s="63"/>
    </row>
    <row r="52" spans="1:9" x14ac:dyDescent="0.2">
      <c r="A52" s="63"/>
      <c r="B52" s="63"/>
      <c r="C52" s="63"/>
      <c r="D52" s="63"/>
      <c r="E52" s="11"/>
      <c r="G52" s="11"/>
      <c r="H52" s="63"/>
      <c r="I52" s="63"/>
    </row>
    <row r="53" spans="1:9" x14ac:dyDescent="0.2">
      <c r="A53" s="63"/>
      <c r="B53" s="63"/>
      <c r="C53" s="63"/>
      <c r="D53" s="63"/>
      <c r="E53" s="11"/>
      <c r="G53" s="11"/>
      <c r="H53" s="63"/>
      <c r="I53" s="63"/>
    </row>
    <row r="54" spans="1:9" x14ac:dyDescent="0.2">
      <c r="A54" s="63"/>
      <c r="B54" s="63"/>
      <c r="C54" s="63"/>
      <c r="D54" s="63"/>
      <c r="E54" s="11"/>
      <c r="G54" s="11"/>
      <c r="H54" s="63"/>
      <c r="I54" s="63"/>
    </row>
    <row r="55" spans="1:9" x14ac:dyDescent="0.2">
      <c r="A55" s="63"/>
      <c r="B55" s="63"/>
      <c r="C55" s="63"/>
      <c r="D55" s="63"/>
      <c r="E55" s="11"/>
      <c r="G55" s="11"/>
      <c r="H55" s="63"/>
      <c r="I55" s="63"/>
    </row>
    <row r="56" spans="1:9" x14ac:dyDescent="0.2">
      <c r="A56" s="63"/>
      <c r="B56" s="63"/>
      <c r="C56" s="63"/>
      <c r="D56" s="63"/>
      <c r="E56" s="11"/>
      <c r="G56" s="11"/>
      <c r="H56" s="63"/>
      <c r="I56" s="63"/>
    </row>
    <row r="57" spans="1:9" x14ac:dyDescent="0.2">
      <c r="A57" s="63"/>
      <c r="B57" s="63"/>
      <c r="C57" s="63"/>
      <c r="D57" s="63"/>
      <c r="E57" s="11"/>
      <c r="G57" s="11"/>
      <c r="H57" s="63"/>
      <c r="I57" s="63"/>
    </row>
    <row r="58" spans="1:9" x14ac:dyDescent="0.2">
      <c r="A58" s="63"/>
      <c r="B58" s="63"/>
      <c r="C58" s="63"/>
      <c r="D58" s="63"/>
      <c r="E58" s="11"/>
      <c r="G58" s="11"/>
      <c r="H58" s="63"/>
      <c r="I58" s="63"/>
    </row>
    <row r="59" spans="1:9" x14ac:dyDescent="0.2">
      <c r="A59" s="63"/>
      <c r="B59" s="63"/>
      <c r="C59" s="63"/>
      <c r="D59" s="63"/>
      <c r="E59" s="11"/>
      <c r="G59" s="11"/>
      <c r="H59" s="63"/>
      <c r="I59" s="63"/>
    </row>
    <row r="60" spans="1:9" x14ac:dyDescent="0.2">
      <c r="A60" s="63"/>
      <c r="B60" s="63"/>
      <c r="C60" s="63"/>
      <c r="D60" s="63"/>
      <c r="E60" s="11"/>
      <c r="G60" s="11"/>
      <c r="H60" s="63"/>
      <c r="I60" s="63"/>
    </row>
    <row r="61" spans="1:9" x14ac:dyDescent="0.2">
      <c r="A61" s="63"/>
      <c r="B61" s="63"/>
      <c r="C61" s="63"/>
      <c r="D61" s="63"/>
      <c r="E61" s="11"/>
      <c r="G61" s="11"/>
      <c r="H61" s="63"/>
      <c r="I61" s="63"/>
    </row>
    <row r="62" spans="1:9" x14ac:dyDescent="0.2">
      <c r="A62" s="63"/>
      <c r="B62" s="63"/>
      <c r="C62" s="63"/>
      <c r="D62" s="63"/>
      <c r="E62" s="11"/>
      <c r="G62" s="11"/>
      <c r="H62" s="63"/>
      <c r="I62" s="63"/>
    </row>
    <row r="63" spans="1:9" x14ac:dyDescent="0.2">
      <c r="A63" s="63"/>
      <c r="B63" s="63"/>
      <c r="C63" s="63"/>
      <c r="D63" s="63"/>
      <c r="E63" s="11"/>
      <c r="G63" s="11"/>
      <c r="H63" s="63"/>
      <c r="I63" s="63"/>
    </row>
    <row r="64" spans="1:9" x14ac:dyDescent="0.2">
      <c r="A64" s="63"/>
      <c r="B64" s="63"/>
      <c r="C64" s="63"/>
      <c r="D64" s="63"/>
      <c r="E64" s="11"/>
      <c r="G64" s="11"/>
      <c r="H64" s="63"/>
      <c r="I64" s="63"/>
    </row>
    <row r="65" spans="1:9" x14ac:dyDescent="0.2">
      <c r="A65" s="63"/>
      <c r="B65" s="63"/>
      <c r="C65" s="63"/>
      <c r="D65" s="63"/>
      <c r="E65" s="11"/>
      <c r="G65" s="11"/>
      <c r="H65" s="63"/>
      <c r="I65" s="63"/>
    </row>
    <row r="66" spans="1:9" x14ac:dyDescent="0.2">
      <c r="A66" s="62" t="s">
        <v>1093</v>
      </c>
      <c r="B66" s="63"/>
      <c r="C66" s="63"/>
      <c r="D66" s="63"/>
      <c r="E66" s="11"/>
      <c r="G66" s="11"/>
      <c r="H66" s="63"/>
      <c r="I66" s="63"/>
    </row>
    <row r="67" spans="1:9" x14ac:dyDescent="0.2">
      <c r="A67" s="63"/>
      <c r="B67" s="63"/>
      <c r="C67" s="63"/>
      <c r="D67" s="63"/>
      <c r="E67" s="11"/>
      <c r="G67" s="11"/>
      <c r="H67" s="63"/>
      <c r="I67" s="63"/>
    </row>
    <row r="68" spans="1:9" x14ac:dyDescent="0.2">
      <c r="A68" s="62" t="s">
        <v>953</v>
      </c>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3"/>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63"/>
      <c r="B76" s="63"/>
      <c r="C76" s="63"/>
      <c r="D76" s="63"/>
      <c r="E76" s="11"/>
      <c r="G76" s="11"/>
      <c r="H76" s="63"/>
      <c r="I76" s="63"/>
    </row>
    <row r="77" spans="1:9" x14ac:dyDescent="0.2">
      <c r="A77" s="63"/>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3"/>
      <c r="B83" s="63"/>
      <c r="C83" s="63"/>
      <c r="D83" s="63"/>
      <c r="E83" s="11"/>
      <c r="G83" s="11"/>
      <c r="H83" s="63"/>
      <c r="I83" s="63"/>
    </row>
    <row r="84" spans="1:9" x14ac:dyDescent="0.2">
      <c r="A84" s="63"/>
      <c r="B84" s="63"/>
      <c r="C84" s="63"/>
      <c r="D84" s="63"/>
      <c r="E84" s="11"/>
      <c r="G84" s="11"/>
      <c r="H84" s="63"/>
      <c r="I84" s="63"/>
    </row>
    <row r="85" spans="1:9" x14ac:dyDescent="0.2">
      <c r="A85" s="63" t="s">
        <v>951</v>
      </c>
      <c r="B85" s="63"/>
      <c r="C85" s="63"/>
      <c r="D85" s="63"/>
      <c r="E85" s="11"/>
      <c r="G85" s="11"/>
      <c r="H85" s="63"/>
      <c r="I85" s="63"/>
    </row>
    <row r="86" spans="1:9" x14ac:dyDescent="0.2">
      <c r="A86" s="64"/>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4"/>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sheetData>
  <mergeCells count="6">
    <mergeCell ref="A38:B38"/>
    <mergeCell ref="A1:G1"/>
    <mergeCell ref="A34:B34"/>
    <mergeCell ref="A35:B35"/>
    <mergeCell ref="A36:B36"/>
    <mergeCell ref="A37:B37"/>
  </mergeCells>
  <conditionalFormatting sqref="F2:F3">
    <cfRule type="cellIs" dxfId="114" priority="2" stopIfTrue="1" operator="between">
      <formula>0.009</formula>
      <formula>-0.009</formula>
    </cfRule>
  </conditionalFormatting>
  <conditionalFormatting sqref="F5:F65536">
    <cfRule type="cellIs" dxfId="11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7"/>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3.5703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14</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126</v>
      </c>
      <c r="B7" s="21" t="s">
        <v>125</v>
      </c>
      <c r="C7" s="21" t="s">
        <v>127</v>
      </c>
      <c r="D7" s="24">
        <v>2298906</v>
      </c>
      <c r="E7" s="22">
        <v>36823.87631</v>
      </c>
      <c r="F7" s="23">
        <v>18.890907106502802</v>
      </c>
    </row>
    <row r="8" spans="1:6" x14ac:dyDescent="0.2">
      <c r="A8" s="21" t="s">
        <v>123</v>
      </c>
      <c r="B8" s="21" t="s">
        <v>122</v>
      </c>
      <c r="C8" s="21" t="s">
        <v>124</v>
      </c>
      <c r="D8" s="24">
        <v>1493480</v>
      </c>
      <c r="E8" s="22">
        <v>30012.97408</v>
      </c>
      <c r="F8" s="23">
        <v>15.3968664396471</v>
      </c>
    </row>
    <row r="9" spans="1:6" x14ac:dyDescent="0.2">
      <c r="A9" s="21" t="s">
        <v>279</v>
      </c>
      <c r="B9" s="21" t="s">
        <v>278</v>
      </c>
      <c r="C9" s="21" t="s">
        <v>127</v>
      </c>
      <c r="D9" s="24">
        <v>764559</v>
      </c>
      <c r="E9" s="22">
        <v>26469.032579999999</v>
      </c>
      <c r="F9" s="23">
        <v>13.578799566301701</v>
      </c>
    </row>
    <row r="10" spans="1:6" x14ac:dyDescent="0.2">
      <c r="A10" s="21" t="s">
        <v>136</v>
      </c>
      <c r="B10" s="21" t="s">
        <v>135</v>
      </c>
      <c r="C10" s="21" t="s">
        <v>137</v>
      </c>
      <c r="D10" s="24">
        <v>5367142</v>
      </c>
      <c r="E10" s="22">
        <v>14177.30559</v>
      </c>
      <c r="F10" s="23">
        <v>7.2730573138619299</v>
      </c>
    </row>
    <row r="11" spans="1:6" x14ac:dyDescent="0.2">
      <c r="A11" s="21" t="s">
        <v>159</v>
      </c>
      <c r="B11" s="21" t="s">
        <v>158</v>
      </c>
      <c r="C11" s="21" t="s">
        <v>160</v>
      </c>
      <c r="D11" s="24">
        <v>517479</v>
      </c>
      <c r="E11" s="22">
        <v>9438.299481</v>
      </c>
      <c r="F11" s="23">
        <v>4.8419139049330697</v>
      </c>
    </row>
    <row r="12" spans="1:6" x14ac:dyDescent="0.2">
      <c r="A12" s="21" t="s">
        <v>134</v>
      </c>
      <c r="B12" s="21" t="s">
        <v>133</v>
      </c>
      <c r="C12" s="21" t="s">
        <v>127</v>
      </c>
      <c r="D12" s="24">
        <v>387170</v>
      </c>
      <c r="E12" s="22">
        <v>6692.6206199999997</v>
      </c>
      <c r="F12" s="23">
        <v>3.4333613704093202</v>
      </c>
    </row>
    <row r="13" spans="1:6" x14ac:dyDescent="0.2">
      <c r="A13" s="21" t="s">
        <v>229</v>
      </c>
      <c r="B13" s="21" t="s">
        <v>228</v>
      </c>
      <c r="C13" s="21" t="s">
        <v>127</v>
      </c>
      <c r="D13" s="24">
        <v>483133</v>
      </c>
      <c r="E13" s="22">
        <v>5550.7150369999999</v>
      </c>
      <c r="F13" s="23">
        <v>2.84755578842088</v>
      </c>
    </row>
    <row r="14" spans="1:6" x14ac:dyDescent="0.2">
      <c r="A14" s="21" t="s">
        <v>538</v>
      </c>
      <c r="B14" s="21" t="s">
        <v>537</v>
      </c>
      <c r="C14" s="21" t="s">
        <v>127</v>
      </c>
      <c r="D14" s="24">
        <v>642259</v>
      </c>
      <c r="E14" s="22">
        <v>5411.3532050000003</v>
      </c>
      <c r="F14" s="23">
        <v>2.7760621900734099</v>
      </c>
    </row>
    <row r="15" spans="1:6" x14ac:dyDescent="0.2">
      <c r="A15" s="21" t="s">
        <v>568</v>
      </c>
      <c r="B15" s="21" t="s">
        <v>567</v>
      </c>
      <c r="C15" s="21" t="s">
        <v>137</v>
      </c>
      <c r="D15" s="24">
        <v>1346780</v>
      </c>
      <c r="E15" s="22">
        <v>5392.5071200000002</v>
      </c>
      <c r="F15" s="23">
        <v>2.76639401614031</v>
      </c>
    </row>
    <row r="16" spans="1:6" x14ac:dyDescent="0.2">
      <c r="A16" s="21" t="s">
        <v>570</v>
      </c>
      <c r="B16" s="21" t="s">
        <v>569</v>
      </c>
      <c r="C16" s="21" t="s">
        <v>127</v>
      </c>
      <c r="D16" s="24">
        <v>391472</v>
      </c>
      <c r="E16" s="22">
        <v>3329.6650960000002</v>
      </c>
      <c r="F16" s="23">
        <v>1.7081415735480101</v>
      </c>
    </row>
    <row r="17" spans="1:9" x14ac:dyDescent="0.2">
      <c r="A17" s="21" t="s">
        <v>572</v>
      </c>
      <c r="B17" s="21" t="s">
        <v>571</v>
      </c>
      <c r="C17" s="21" t="s">
        <v>127</v>
      </c>
      <c r="D17" s="24">
        <v>631875</v>
      </c>
      <c r="E17" s="22">
        <v>2890.828125</v>
      </c>
      <c r="F17" s="23">
        <v>1.4830151261237701</v>
      </c>
    </row>
    <row r="18" spans="1:9" x14ac:dyDescent="0.2">
      <c r="A18" s="21" t="s">
        <v>574</v>
      </c>
      <c r="B18" s="21" t="s">
        <v>573</v>
      </c>
      <c r="C18" s="21" t="s">
        <v>127</v>
      </c>
      <c r="D18" s="24">
        <v>144535</v>
      </c>
      <c r="E18" s="22">
        <v>2543.3823950000001</v>
      </c>
      <c r="F18" s="23">
        <v>1.3047730270376701</v>
      </c>
    </row>
    <row r="19" spans="1:9" x14ac:dyDescent="0.2">
      <c r="A19" s="21" t="s">
        <v>576</v>
      </c>
      <c r="B19" s="21" t="s">
        <v>575</v>
      </c>
      <c r="C19" s="21" t="s">
        <v>321</v>
      </c>
      <c r="D19" s="24">
        <v>113723</v>
      </c>
      <c r="E19" s="22">
        <v>2272.5267090000002</v>
      </c>
      <c r="F19" s="23">
        <v>1.16582215830187</v>
      </c>
    </row>
    <row r="20" spans="1:9" x14ac:dyDescent="0.2">
      <c r="A20" s="21" t="s">
        <v>231</v>
      </c>
      <c r="B20" s="21" t="s">
        <v>230</v>
      </c>
      <c r="C20" s="21" t="s">
        <v>232</v>
      </c>
      <c r="D20" s="24">
        <v>109389</v>
      </c>
      <c r="E20" s="22">
        <v>2221.9093680000001</v>
      </c>
      <c r="F20" s="23">
        <v>1.13985510695836</v>
      </c>
    </row>
    <row r="21" spans="1:9" x14ac:dyDescent="0.2">
      <c r="A21" s="21" t="s">
        <v>397</v>
      </c>
      <c r="B21" s="21" t="s">
        <v>396</v>
      </c>
      <c r="C21" s="21" t="s">
        <v>127</v>
      </c>
      <c r="D21" s="24">
        <v>70767</v>
      </c>
      <c r="E21" s="22">
        <v>2013.6042179999999</v>
      </c>
      <c r="F21" s="23">
        <v>1.0329931023902099</v>
      </c>
    </row>
    <row r="22" spans="1:9" x14ac:dyDescent="0.2">
      <c r="A22" s="21" t="s">
        <v>578</v>
      </c>
      <c r="B22" s="21" t="s">
        <v>577</v>
      </c>
      <c r="C22" s="21" t="s">
        <v>137</v>
      </c>
      <c r="D22" s="24">
        <v>126730</v>
      </c>
      <c r="E22" s="22">
        <v>1886.1225899999999</v>
      </c>
      <c r="F22" s="23">
        <v>0.96759413211179202</v>
      </c>
    </row>
    <row r="23" spans="1:9" x14ac:dyDescent="0.2">
      <c r="A23" s="21" t="s">
        <v>580</v>
      </c>
      <c r="B23" s="21" t="s">
        <v>579</v>
      </c>
      <c r="C23" s="21" t="s">
        <v>127</v>
      </c>
      <c r="D23" s="24">
        <v>286871</v>
      </c>
      <c r="E23" s="22">
        <v>1847.305805</v>
      </c>
      <c r="F23" s="23">
        <v>0.947680848854077</v>
      </c>
    </row>
    <row r="24" spans="1:9" x14ac:dyDescent="0.2">
      <c r="A24" s="21" t="s">
        <v>582</v>
      </c>
      <c r="B24" s="21" t="s">
        <v>581</v>
      </c>
      <c r="C24" s="21" t="s">
        <v>232</v>
      </c>
      <c r="D24" s="24">
        <v>225366</v>
      </c>
      <c r="E24" s="22">
        <v>133.07862299999999</v>
      </c>
      <c r="F24" s="23">
        <v>6.8270268012811094E-2</v>
      </c>
    </row>
    <row r="25" spans="1:9" x14ac:dyDescent="0.2">
      <c r="A25" s="20" t="s">
        <v>33</v>
      </c>
      <c r="B25" s="20"/>
      <c r="C25" s="20"/>
      <c r="D25" s="20"/>
      <c r="E25" s="25">
        <f>SUM(E7:E24)</f>
        <v>159107.10695200003</v>
      </c>
      <c r="F25" s="26">
        <f>SUM(F7:F24)</f>
        <v>81.623063039629088</v>
      </c>
      <c r="G25" s="14"/>
      <c r="H25" s="14"/>
      <c r="I25" s="14"/>
    </row>
    <row r="26" spans="1:9" x14ac:dyDescent="0.2">
      <c r="A26" s="21"/>
      <c r="B26" s="21"/>
      <c r="C26" s="21"/>
      <c r="D26" s="21"/>
      <c r="E26" s="22"/>
      <c r="F26" s="23"/>
    </row>
    <row r="27" spans="1:9" x14ac:dyDescent="0.2">
      <c r="A27" s="20" t="s">
        <v>543</v>
      </c>
      <c r="B27" s="21"/>
      <c r="C27" s="21"/>
      <c r="D27" s="21"/>
      <c r="E27" s="22"/>
      <c r="F27" s="23"/>
    </row>
    <row r="28" spans="1:9" x14ac:dyDescent="0.2">
      <c r="A28" s="21" t="s">
        <v>584</v>
      </c>
      <c r="B28" s="21" t="s">
        <v>583</v>
      </c>
      <c r="C28" s="21" t="s">
        <v>179</v>
      </c>
      <c r="D28" s="24">
        <v>46761</v>
      </c>
      <c r="E28" s="22">
        <v>3931.393877</v>
      </c>
      <c r="F28" s="23">
        <v>2.0168326632498599</v>
      </c>
    </row>
    <row r="29" spans="1:9" x14ac:dyDescent="0.2">
      <c r="A29" s="21" t="s">
        <v>550</v>
      </c>
      <c r="B29" s="21" t="s">
        <v>549</v>
      </c>
      <c r="C29" s="21" t="s">
        <v>321</v>
      </c>
      <c r="D29" s="24">
        <v>30839</v>
      </c>
      <c r="E29" s="22">
        <v>2064.0012809999998</v>
      </c>
      <c r="F29" s="23">
        <v>1.05884714957304</v>
      </c>
    </row>
    <row r="30" spans="1:9" x14ac:dyDescent="0.2">
      <c r="A30" s="21" t="s">
        <v>586</v>
      </c>
      <c r="B30" s="21" t="s">
        <v>585</v>
      </c>
      <c r="C30" s="21" t="s">
        <v>127</v>
      </c>
      <c r="D30" s="24">
        <v>3083</v>
      </c>
      <c r="E30" s="22">
        <v>1951.7802300000001</v>
      </c>
      <c r="F30" s="23">
        <v>1.00127696244803</v>
      </c>
    </row>
    <row r="31" spans="1:9" x14ac:dyDescent="0.2">
      <c r="A31" s="21" t="s">
        <v>588</v>
      </c>
      <c r="B31" s="21" t="s">
        <v>587</v>
      </c>
      <c r="C31" s="21" t="s">
        <v>127</v>
      </c>
      <c r="D31" s="24">
        <v>3802</v>
      </c>
      <c r="E31" s="22">
        <v>1622.0890529999999</v>
      </c>
      <c r="F31" s="23">
        <v>0.83214307371482898</v>
      </c>
    </row>
    <row r="32" spans="1:9" x14ac:dyDescent="0.2">
      <c r="A32" s="21" t="s">
        <v>590</v>
      </c>
      <c r="B32" s="21" t="s">
        <v>589</v>
      </c>
      <c r="C32" s="21" t="s">
        <v>137</v>
      </c>
      <c r="D32" s="24">
        <v>8181</v>
      </c>
      <c r="E32" s="22">
        <v>1539.47021</v>
      </c>
      <c r="F32" s="23">
        <v>0.78975902714622004</v>
      </c>
    </row>
    <row r="33" spans="1:9" x14ac:dyDescent="0.2">
      <c r="A33" s="21" t="s">
        <v>592</v>
      </c>
      <c r="B33" s="21" t="s">
        <v>591</v>
      </c>
      <c r="C33" s="21" t="s">
        <v>127</v>
      </c>
      <c r="D33" s="24">
        <v>9122</v>
      </c>
      <c r="E33" s="22">
        <v>1378.85303</v>
      </c>
      <c r="F33" s="23">
        <v>0.70736128602996295</v>
      </c>
    </row>
    <row r="34" spans="1:9" x14ac:dyDescent="0.2">
      <c r="A34" s="21" t="s">
        <v>594</v>
      </c>
      <c r="B34" s="21" t="s">
        <v>593</v>
      </c>
      <c r="C34" s="21" t="s">
        <v>548</v>
      </c>
      <c r="D34" s="24">
        <v>7579</v>
      </c>
      <c r="E34" s="22">
        <v>1333.748163</v>
      </c>
      <c r="F34" s="23">
        <v>0.68422217255437301</v>
      </c>
    </row>
    <row r="35" spans="1:9" x14ac:dyDescent="0.2">
      <c r="A35" s="20" t="s">
        <v>33</v>
      </c>
      <c r="B35" s="20"/>
      <c r="C35" s="20"/>
      <c r="D35" s="20"/>
      <c r="E35" s="25">
        <f>SUM(E27:E34)</f>
        <v>13821.335843999999</v>
      </c>
      <c r="F35" s="26">
        <f>SUM(F27:F34)</f>
        <v>7.0904423347163146</v>
      </c>
      <c r="G35" s="14"/>
      <c r="H35" s="14"/>
      <c r="I35" s="14"/>
    </row>
    <row r="36" spans="1:9" x14ac:dyDescent="0.2">
      <c r="A36" s="21"/>
      <c r="B36" s="21"/>
      <c r="C36" s="21"/>
      <c r="D36" s="21"/>
      <c r="E36" s="22"/>
      <c r="F36" s="23"/>
    </row>
    <row r="37" spans="1:9" x14ac:dyDescent="0.2">
      <c r="A37" s="20" t="s">
        <v>564</v>
      </c>
      <c r="B37" s="21"/>
      <c r="C37" s="21"/>
      <c r="D37" s="21"/>
      <c r="E37" s="22"/>
      <c r="F37" s="23"/>
    </row>
    <row r="38" spans="1:9" x14ac:dyDescent="0.2">
      <c r="A38" s="21" t="s">
        <v>596</v>
      </c>
      <c r="B38" s="21" t="s">
        <v>595</v>
      </c>
      <c r="C38" s="21" t="s">
        <v>566</v>
      </c>
      <c r="D38" s="24">
        <v>215810.12400000001</v>
      </c>
      <c r="E38" s="22">
        <v>15241.606519999999</v>
      </c>
      <c r="F38" s="23">
        <v>7.8190511639589797</v>
      </c>
    </row>
    <row r="39" spans="1:9" x14ac:dyDescent="0.2">
      <c r="A39" s="20" t="s">
        <v>33</v>
      </c>
      <c r="B39" s="20"/>
      <c r="C39" s="20"/>
      <c r="D39" s="20"/>
      <c r="E39" s="25">
        <f>SUM(E38:E38)</f>
        <v>15241.606519999999</v>
      </c>
      <c r="F39" s="26">
        <f>SUM(F38:F38)</f>
        <v>7.8190511639589797</v>
      </c>
      <c r="G39" s="14"/>
      <c r="H39" s="14"/>
      <c r="I39" s="14"/>
    </row>
    <row r="40" spans="1:9" x14ac:dyDescent="0.2">
      <c r="A40" s="21"/>
      <c r="B40" s="21"/>
      <c r="C40" s="21"/>
      <c r="D40" s="21"/>
      <c r="E40" s="22"/>
      <c r="F40" s="23"/>
    </row>
    <row r="41" spans="1:9" x14ac:dyDescent="0.2">
      <c r="A41" s="20" t="s">
        <v>42</v>
      </c>
      <c r="B41" s="20"/>
      <c r="C41" s="20"/>
      <c r="D41" s="20"/>
      <c r="E41" s="25">
        <f>E25+E35+E39</f>
        <v>188170.04931600002</v>
      </c>
      <c r="F41" s="26">
        <f>F25+F35+F39</f>
        <v>96.532556538304377</v>
      </c>
      <c r="G41" s="14"/>
      <c r="H41" s="14"/>
      <c r="I41" s="14"/>
    </row>
    <row r="42" spans="1:9" x14ac:dyDescent="0.2">
      <c r="A42" s="20"/>
      <c r="B42" s="20"/>
      <c r="C42" s="20"/>
      <c r="D42" s="20"/>
      <c r="E42" s="25"/>
      <c r="F42" s="26"/>
      <c r="G42" s="14"/>
      <c r="H42" s="14"/>
      <c r="I42" s="14"/>
    </row>
    <row r="43" spans="1:9" x14ac:dyDescent="0.2">
      <c r="A43" s="20" t="s">
        <v>44</v>
      </c>
      <c r="B43" s="20"/>
      <c r="C43" s="20"/>
      <c r="D43" s="20"/>
      <c r="E43" s="25">
        <f>E45-(E25+E35+E39)</f>
        <v>6759.0565357999876</v>
      </c>
      <c r="F43" s="26">
        <f>F45-(F25+F35+F39)</f>
        <v>3.4674434616956233</v>
      </c>
      <c r="G43" s="14"/>
      <c r="H43" s="14"/>
      <c r="I43" s="14"/>
    </row>
    <row r="44" spans="1:9" x14ac:dyDescent="0.2">
      <c r="A44" s="20"/>
      <c r="B44" s="20"/>
      <c r="C44" s="20"/>
      <c r="D44" s="20"/>
      <c r="E44" s="25"/>
      <c r="F44" s="26"/>
      <c r="G44" s="14"/>
      <c r="H44" s="14"/>
      <c r="I44" s="14"/>
    </row>
    <row r="45" spans="1:9" x14ac:dyDescent="0.2">
      <c r="A45" s="27" t="s">
        <v>43</v>
      </c>
      <c r="B45" s="27"/>
      <c r="C45" s="27"/>
      <c r="D45" s="27"/>
      <c r="E45" s="28">
        <v>194929.10585180001</v>
      </c>
      <c r="F45" s="29">
        <v>100</v>
      </c>
      <c r="G45" s="14"/>
      <c r="H45" s="14"/>
      <c r="I45" s="14"/>
    </row>
    <row r="47" spans="1:9" x14ac:dyDescent="0.2">
      <c r="A47" s="14" t="s">
        <v>46</v>
      </c>
    </row>
    <row r="48" spans="1:9" x14ac:dyDescent="0.2">
      <c r="A48" s="14" t="s">
        <v>47</v>
      </c>
    </row>
    <row r="49" spans="1:9" x14ac:dyDescent="0.2">
      <c r="A49" s="14" t="s">
        <v>48</v>
      </c>
      <c r="B49" s="14"/>
      <c r="C49" s="30" t="s">
        <v>50</v>
      </c>
      <c r="D49" s="14" t="s">
        <v>49</v>
      </c>
    </row>
    <row r="50" spans="1:9" x14ac:dyDescent="0.2">
      <c r="A50" s="7" t="s">
        <v>51</v>
      </c>
      <c r="C50" s="31">
        <v>546.02859999999998</v>
      </c>
      <c r="D50" s="31">
        <v>524.86609999999996</v>
      </c>
    </row>
    <row r="51" spans="1:9" x14ac:dyDescent="0.2">
      <c r="A51" s="7" t="s">
        <v>52</v>
      </c>
      <c r="C51" s="31">
        <v>51.069499999999998</v>
      </c>
      <c r="D51" s="31">
        <v>49.090200000000003</v>
      </c>
    </row>
    <row r="52" spans="1:9" x14ac:dyDescent="0.2">
      <c r="A52" s="7" t="s">
        <v>53</v>
      </c>
      <c r="C52" s="31">
        <v>597.7414</v>
      </c>
      <c r="D52" s="31">
        <v>577.60619999999994</v>
      </c>
    </row>
    <row r="53" spans="1:9" x14ac:dyDescent="0.2">
      <c r="A53" s="7" t="s">
        <v>54</v>
      </c>
      <c r="C53" s="31">
        <v>56.703499999999998</v>
      </c>
      <c r="D53" s="31">
        <v>54.790500000000002</v>
      </c>
    </row>
    <row r="55" spans="1:9" x14ac:dyDescent="0.2">
      <c r="A55" s="7" t="s">
        <v>59</v>
      </c>
    </row>
    <row r="57" spans="1:9" x14ac:dyDescent="0.2">
      <c r="A57" s="14" t="s">
        <v>55</v>
      </c>
      <c r="D57" s="30" t="s">
        <v>62</v>
      </c>
    </row>
    <row r="59" spans="1:9" x14ac:dyDescent="0.2">
      <c r="A59" s="14" t="s">
        <v>332</v>
      </c>
      <c r="D59" s="51">
        <v>0.11998857924269</v>
      </c>
    </row>
    <row r="61" spans="1:9" x14ac:dyDescent="0.2">
      <c r="A61" s="14" t="s">
        <v>61</v>
      </c>
      <c r="D61" s="30" t="s">
        <v>62</v>
      </c>
    </row>
    <row r="63" spans="1:9" x14ac:dyDescent="0.2">
      <c r="A63" s="62" t="s">
        <v>958</v>
      </c>
      <c r="B63" s="63"/>
      <c r="C63" s="63"/>
      <c r="D63" s="63"/>
      <c r="E63" s="11"/>
      <c r="G63" s="63"/>
      <c r="H63" s="63"/>
      <c r="I63" s="63"/>
    </row>
    <row r="64" spans="1:9" x14ac:dyDescent="0.2">
      <c r="A64" s="62"/>
      <c r="B64" s="63"/>
      <c r="C64" s="63"/>
      <c r="D64" s="63"/>
      <c r="E64" s="11"/>
      <c r="G64" s="63"/>
      <c r="H64" s="63"/>
      <c r="I64" s="63"/>
    </row>
    <row r="65" spans="1:9" x14ac:dyDescent="0.2">
      <c r="A65" s="62" t="s">
        <v>952</v>
      </c>
      <c r="B65" s="63"/>
      <c r="C65" s="63"/>
      <c r="D65" s="63"/>
      <c r="E65" s="11"/>
      <c r="G65" s="63"/>
      <c r="H65" s="63"/>
      <c r="I65" s="63"/>
    </row>
    <row r="66" spans="1:9" x14ac:dyDescent="0.2">
      <c r="A66" s="64"/>
      <c r="B66" s="63"/>
      <c r="C66" s="63"/>
      <c r="D66" s="63"/>
      <c r="E66" s="11"/>
      <c r="G66" s="63"/>
      <c r="H66" s="63"/>
      <c r="I66" s="63"/>
    </row>
    <row r="67" spans="1:9" x14ac:dyDescent="0.2">
      <c r="A67" s="63"/>
      <c r="B67" s="63"/>
      <c r="C67" s="63"/>
      <c r="D67" s="63"/>
      <c r="E67" s="11"/>
      <c r="G67" s="63"/>
      <c r="H67" s="63"/>
      <c r="I67" s="63"/>
    </row>
    <row r="68" spans="1:9" x14ac:dyDescent="0.2">
      <c r="A68" s="63"/>
      <c r="B68" s="63"/>
      <c r="C68" s="63"/>
      <c r="D68" s="63"/>
      <c r="E68" s="11"/>
      <c r="G68" s="63"/>
      <c r="H68" s="63"/>
      <c r="I68" s="63"/>
    </row>
    <row r="69" spans="1:9" x14ac:dyDescent="0.2">
      <c r="A69" s="63"/>
      <c r="B69" s="63"/>
      <c r="C69" s="63"/>
      <c r="D69" s="63"/>
      <c r="E69" s="11"/>
      <c r="G69" s="63"/>
      <c r="H69" s="63"/>
      <c r="I69" s="63"/>
    </row>
    <row r="70" spans="1:9" x14ac:dyDescent="0.2">
      <c r="A70" s="63"/>
      <c r="B70" s="63"/>
      <c r="C70" s="63"/>
      <c r="D70" s="63"/>
      <c r="E70" s="11"/>
      <c r="G70" s="63"/>
      <c r="H70" s="63"/>
      <c r="I70" s="63"/>
    </row>
    <row r="71" spans="1:9" x14ac:dyDescent="0.2">
      <c r="A71" s="63"/>
      <c r="B71" s="63"/>
      <c r="C71" s="63"/>
      <c r="D71" s="63"/>
      <c r="E71" s="11"/>
      <c r="G71" s="63"/>
      <c r="H71" s="63"/>
      <c r="I71" s="63"/>
    </row>
    <row r="72" spans="1:9" x14ac:dyDescent="0.2">
      <c r="A72" s="63"/>
      <c r="B72" s="63"/>
      <c r="C72" s="63"/>
      <c r="D72" s="63"/>
      <c r="E72" s="11"/>
      <c r="G72" s="63"/>
      <c r="H72" s="63"/>
      <c r="I72" s="63"/>
    </row>
    <row r="73" spans="1:9" x14ac:dyDescent="0.2">
      <c r="A73" s="63"/>
      <c r="B73" s="63"/>
      <c r="C73" s="63"/>
      <c r="D73" s="63"/>
      <c r="E73" s="11"/>
      <c r="G73" s="63"/>
      <c r="H73" s="63"/>
      <c r="I73" s="63"/>
    </row>
    <row r="74" spans="1:9" x14ac:dyDescent="0.2">
      <c r="A74" s="63"/>
      <c r="B74" s="63"/>
      <c r="C74" s="63"/>
      <c r="D74" s="63"/>
      <c r="E74" s="11"/>
      <c r="G74" s="63"/>
      <c r="H74" s="63"/>
      <c r="I74" s="63"/>
    </row>
    <row r="75" spans="1:9" x14ac:dyDescent="0.2">
      <c r="A75" s="63"/>
      <c r="B75" s="63"/>
      <c r="C75" s="63"/>
      <c r="D75" s="63"/>
      <c r="E75" s="11"/>
      <c r="G75" s="63"/>
      <c r="H75" s="63"/>
      <c r="I75" s="63"/>
    </row>
    <row r="76" spans="1:9" x14ac:dyDescent="0.2">
      <c r="A76" s="63"/>
      <c r="B76" s="63"/>
      <c r="C76" s="63"/>
      <c r="D76" s="63"/>
      <c r="E76" s="11"/>
      <c r="G76" s="63"/>
      <c r="H76" s="63"/>
      <c r="I76" s="63"/>
    </row>
    <row r="77" spans="1:9" x14ac:dyDescent="0.2">
      <c r="A77" s="63"/>
      <c r="B77" s="63"/>
      <c r="C77" s="63"/>
      <c r="D77" s="63"/>
      <c r="E77" s="11"/>
      <c r="G77" s="63"/>
      <c r="H77" s="63"/>
      <c r="I77" s="63"/>
    </row>
    <row r="78" spans="1:9" x14ac:dyDescent="0.2">
      <c r="A78" s="63"/>
      <c r="B78" s="63"/>
      <c r="C78" s="63"/>
      <c r="D78" s="63"/>
      <c r="E78" s="11"/>
      <c r="G78" s="63"/>
      <c r="H78" s="63"/>
      <c r="I78" s="63"/>
    </row>
    <row r="79" spans="1:9" x14ac:dyDescent="0.2">
      <c r="A79" s="63"/>
      <c r="B79" s="63"/>
      <c r="C79" s="63"/>
      <c r="D79" s="63"/>
      <c r="E79" s="11"/>
      <c r="G79" s="63"/>
      <c r="H79" s="63"/>
      <c r="I79" s="63"/>
    </row>
    <row r="80" spans="1:9" x14ac:dyDescent="0.2">
      <c r="A80" s="63"/>
      <c r="B80" s="63"/>
      <c r="C80" s="63"/>
      <c r="D80" s="63"/>
      <c r="E80" s="11"/>
      <c r="G80" s="63"/>
      <c r="H80" s="63"/>
      <c r="I80" s="63"/>
    </row>
    <row r="81" spans="1:9" x14ac:dyDescent="0.2">
      <c r="A81" s="63"/>
      <c r="B81" s="63"/>
      <c r="C81" s="63"/>
      <c r="D81" s="63"/>
      <c r="E81" s="11"/>
      <c r="G81" s="63"/>
      <c r="H81" s="63"/>
      <c r="I81" s="63"/>
    </row>
    <row r="82" spans="1:9" x14ac:dyDescent="0.2">
      <c r="A82" s="63"/>
      <c r="B82" s="63"/>
      <c r="C82" s="63"/>
      <c r="D82" s="63"/>
      <c r="E82" s="11"/>
      <c r="G82" s="63"/>
      <c r="H82" s="63"/>
      <c r="I82" s="63"/>
    </row>
    <row r="83" spans="1:9" x14ac:dyDescent="0.2">
      <c r="A83" s="62" t="s">
        <v>963</v>
      </c>
      <c r="B83" s="63"/>
      <c r="C83" s="63"/>
      <c r="D83" s="63"/>
      <c r="E83" s="11"/>
      <c r="G83" s="63"/>
      <c r="H83" s="63"/>
      <c r="I83" s="63"/>
    </row>
    <row r="84" spans="1:9" x14ac:dyDescent="0.2">
      <c r="A84" s="63"/>
      <c r="B84" s="63"/>
      <c r="C84" s="63"/>
      <c r="D84" s="63"/>
      <c r="E84" s="11"/>
      <c r="G84" s="63"/>
      <c r="H84" s="63"/>
      <c r="I84" s="63"/>
    </row>
    <row r="85" spans="1:9" x14ac:dyDescent="0.2">
      <c r="A85" s="62" t="s">
        <v>953</v>
      </c>
      <c r="B85" s="63"/>
      <c r="C85" s="63"/>
      <c r="D85" s="63"/>
      <c r="E85" s="11"/>
      <c r="G85" s="63"/>
      <c r="H85" s="63"/>
      <c r="I85" s="63"/>
    </row>
    <row r="86" spans="1:9" x14ac:dyDescent="0.2">
      <c r="A86" s="63"/>
      <c r="B86" s="63"/>
      <c r="C86" s="63"/>
      <c r="D86" s="63"/>
      <c r="E86" s="11"/>
      <c r="G86" s="63"/>
      <c r="H86" s="63"/>
      <c r="I86" s="63"/>
    </row>
    <row r="87" spans="1:9" x14ac:dyDescent="0.2">
      <c r="A87" s="63"/>
      <c r="B87" s="63"/>
      <c r="C87" s="63"/>
      <c r="D87" s="63"/>
      <c r="E87" s="11"/>
      <c r="G87" s="63"/>
      <c r="H87" s="63"/>
      <c r="I87" s="63"/>
    </row>
    <row r="88" spans="1:9" x14ac:dyDescent="0.2">
      <c r="A88" s="63"/>
      <c r="B88" s="63"/>
      <c r="C88" s="63"/>
      <c r="D88" s="63"/>
      <c r="E88" s="11"/>
      <c r="G88" s="63"/>
      <c r="H88" s="63"/>
      <c r="I88" s="63"/>
    </row>
    <row r="89" spans="1:9" x14ac:dyDescent="0.2">
      <c r="A89" s="63"/>
      <c r="B89" s="63"/>
      <c r="C89" s="63"/>
      <c r="D89" s="63"/>
      <c r="E89" s="11"/>
      <c r="G89" s="63"/>
      <c r="H89" s="63"/>
      <c r="I89" s="63"/>
    </row>
    <row r="90" spans="1:9" x14ac:dyDescent="0.2">
      <c r="A90" s="63"/>
      <c r="B90" s="63"/>
      <c r="C90" s="63"/>
      <c r="D90" s="63"/>
      <c r="E90" s="11"/>
      <c r="G90" s="63"/>
      <c r="H90" s="63"/>
      <c r="I90" s="63"/>
    </row>
    <row r="91" spans="1:9" x14ac:dyDescent="0.2">
      <c r="A91" s="63"/>
      <c r="B91" s="63"/>
      <c r="C91" s="63"/>
      <c r="D91" s="63"/>
      <c r="E91" s="11"/>
      <c r="G91" s="63"/>
      <c r="H91" s="63"/>
      <c r="I91" s="63"/>
    </row>
    <row r="92" spans="1:9" x14ac:dyDescent="0.2">
      <c r="A92" s="63"/>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t="s">
        <v>951</v>
      </c>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sheetData>
  <mergeCells count="1">
    <mergeCell ref="A1:F1"/>
  </mergeCells>
  <conditionalFormatting sqref="F2:F3">
    <cfRule type="cellIs" dxfId="65" priority="3" stopIfTrue="1" operator="between">
      <formula>0.009</formula>
      <formula>-0.009</formula>
    </cfRule>
  </conditionalFormatting>
  <conditionalFormatting sqref="F5:F99">
    <cfRule type="cellIs" dxfId="64" priority="1" stopIfTrue="1" operator="between">
      <formula>0.009</formula>
      <formula>-0.009</formula>
    </cfRule>
  </conditionalFormatting>
  <conditionalFormatting sqref="F200:F65536">
    <cfRule type="cellIs" dxfId="63"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72"/>
  <sheetViews>
    <sheetView workbookViewId="0">
      <selection sqref="A1:F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28515625" style="7" bestFit="1" customWidth="1"/>
    <col min="5" max="5" width="28.42578125" style="10" customWidth="1"/>
    <col min="6" max="6" width="13.5703125" style="11" bestFit="1" customWidth="1"/>
    <col min="7" max="16384" width="9.140625" style="7"/>
  </cols>
  <sheetData>
    <row r="1" spans="1:7" s="1" customFormat="1" ht="15" x14ac:dyDescent="0.2">
      <c r="A1" s="98" t="s">
        <v>15</v>
      </c>
      <c r="B1" s="99"/>
      <c r="C1" s="99"/>
      <c r="D1" s="99"/>
      <c r="E1" s="99"/>
      <c r="F1" s="99"/>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2" t="s">
        <v>6</v>
      </c>
      <c r="F4" s="12" t="s">
        <v>3</v>
      </c>
      <c r="G4" s="56" t="s">
        <v>5</v>
      </c>
    </row>
    <row r="5" spans="1:7" x14ac:dyDescent="0.2">
      <c r="A5" s="16" t="s">
        <v>113</v>
      </c>
      <c r="B5" s="17"/>
      <c r="C5" s="17"/>
      <c r="D5" s="17"/>
      <c r="E5" s="18"/>
      <c r="F5" s="19"/>
      <c r="G5" s="19"/>
    </row>
    <row r="6" spans="1:7" x14ac:dyDescent="0.2">
      <c r="A6" s="20" t="s">
        <v>25</v>
      </c>
      <c r="B6" s="21"/>
      <c r="C6" s="21"/>
      <c r="D6" s="21"/>
      <c r="E6" s="22"/>
      <c r="F6" s="23"/>
      <c r="G6" s="23"/>
    </row>
    <row r="7" spans="1:7" x14ac:dyDescent="0.2">
      <c r="A7" s="21" t="s">
        <v>598</v>
      </c>
      <c r="B7" s="21" t="s">
        <v>597</v>
      </c>
      <c r="C7" s="21" t="s">
        <v>151</v>
      </c>
      <c r="D7" s="24">
        <v>7329408</v>
      </c>
      <c r="E7" s="22">
        <v>43686.936379999999</v>
      </c>
      <c r="F7" s="23">
        <v>3.1215490932633498</v>
      </c>
      <c r="G7" s="23"/>
    </row>
    <row r="8" spans="1:7" x14ac:dyDescent="0.2">
      <c r="A8" s="21" t="s">
        <v>600</v>
      </c>
      <c r="B8" s="21" t="s">
        <v>599</v>
      </c>
      <c r="C8" s="21" t="s">
        <v>188</v>
      </c>
      <c r="D8" s="24">
        <v>3868691</v>
      </c>
      <c r="E8" s="22">
        <v>42934.73272</v>
      </c>
      <c r="F8" s="23">
        <v>3.0678021188268998</v>
      </c>
      <c r="G8" s="23"/>
    </row>
    <row r="9" spans="1:7" x14ac:dyDescent="0.2">
      <c r="A9" s="21" t="s">
        <v>602</v>
      </c>
      <c r="B9" s="21" t="s">
        <v>601</v>
      </c>
      <c r="C9" s="21" t="s">
        <v>116</v>
      </c>
      <c r="D9" s="24">
        <v>13859043</v>
      </c>
      <c r="E9" s="22">
        <v>37078.483639999999</v>
      </c>
      <c r="F9" s="23">
        <v>2.6493573726311701</v>
      </c>
      <c r="G9" s="23"/>
    </row>
    <row r="10" spans="1:7" x14ac:dyDescent="0.2">
      <c r="A10" s="21" t="s">
        <v>604</v>
      </c>
      <c r="B10" s="21" t="s">
        <v>603</v>
      </c>
      <c r="C10" s="21" t="s">
        <v>116</v>
      </c>
      <c r="D10" s="24">
        <v>48064081</v>
      </c>
      <c r="E10" s="22">
        <v>32255.804759999999</v>
      </c>
      <c r="F10" s="23">
        <v>2.3047639968444402</v>
      </c>
      <c r="G10" s="23"/>
    </row>
    <row r="11" spans="1:7" x14ac:dyDescent="0.2">
      <c r="A11" s="21" t="s">
        <v>170</v>
      </c>
      <c r="B11" s="21" t="s">
        <v>169</v>
      </c>
      <c r="C11" s="21" t="s">
        <v>154</v>
      </c>
      <c r="D11" s="24">
        <v>1866828</v>
      </c>
      <c r="E11" s="22">
        <v>31433.649860000001</v>
      </c>
      <c r="F11" s="23">
        <v>2.24601881818751</v>
      </c>
      <c r="G11" s="23"/>
    </row>
    <row r="12" spans="1:7" x14ac:dyDescent="0.2">
      <c r="A12" s="21" t="s">
        <v>606</v>
      </c>
      <c r="B12" s="21" t="s">
        <v>605</v>
      </c>
      <c r="C12" s="21" t="s">
        <v>203</v>
      </c>
      <c r="D12" s="24">
        <v>3260279</v>
      </c>
      <c r="E12" s="22">
        <v>27697.700239999998</v>
      </c>
      <c r="F12" s="23">
        <v>1.9790751706094301</v>
      </c>
      <c r="G12" s="23"/>
    </row>
    <row r="13" spans="1:7" x14ac:dyDescent="0.2">
      <c r="A13" s="21" t="s">
        <v>608</v>
      </c>
      <c r="B13" s="21" t="s">
        <v>607</v>
      </c>
      <c r="C13" s="21" t="s">
        <v>173</v>
      </c>
      <c r="D13" s="24">
        <v>4963469</v>
      </c>
      <c r="E13" s="22">
        <v>27589.442439999999</v>
      </c>
      <c r="F13" s="23">
        <v>1.9713398596576801</v>
      </c>
      <c r="G13" s="23"/>
    </row>
    <row r="14" spans="1:7" x14ac:dyDescent="0.2">
      <c r="A14" s="21" t="s">
        <v>610</v>
      </c>
      <c r="B14" s="21" t="s">
        <v>609</v>
      </c>
      <c r="C14" s="21" t="s">
        <v>221</v>
      </c>
      <c r="D14" s="24">
        <v>1387967</v>
      </c>
      <c r="E14" s="22">
        <v>27580.292259999998</v>
      </c>
      <c r="F14" s="23">
        <v>1.9706860546887599</v>
      </c>
      <c r="G14" s="23"/>
    </row>
    <row r="15" spans="1:7" x14ac:dyDescent="0.2">
      <c r="A15" s="21" t="s">
        <v>538</v>
      </c>
      <c r="B15" s="21" t="s">
        <v>537</v>
      </c>
      <c r="C15" s="21" t="s">
        <v>127</v>
      </c>
      <c r="D15" s="24">
        <v>3220340</v>
      </c>
      <c r="E15" s="22">
        <v>27132.97467</v>
      </c>
      <c r="F15" s="23">
        <v>1.93872400989533</v>
      </c>
      <c r="G15" s="23"/>
    </row>
    <row r="16" spans="1:7" x14ac:dyDescent="0.2">
      <c r="A16" s="21" t="s">
        <v>195</v>
      </c>
      <c r="B16" s="21" t="s">
        <v>194</v>
      </c>
      <c r="C16" s="21" t="s">
        <v>196</v>
      </c>
      <c r="D16" s="24">
        <v>2256472</v>
      </c>
      <c r="E16" s="22">
        <v>25033.300370000001</v>
      </c>
      <c r="F16" s="23">
        <v>1.78869663442769</v>
      </c>
      <c r="G16" s="23"/>
    </row>
    <row r="17" spans="1:7" x14ac:dyDescent="0.2">
      <c r="A17" s="21" t="s">
        <v>172</v>
      </c>
      <c r="B17" s="21" t="s">
        <v>171</v>
      </c>
      <c r="C17" s="21" t="s">
        <v>173</v>
      </c>
      <c r="D17" s="24">
        <v>6900000</v>
      </c>
      <c r="E17" s="22">
        <v>24505.35</v>
      </c>
      <c r="F17" s="23">
        <v>1.75097316065451</v>
      </c>
      <c r="G17" s="23"/>
    </row>
    <row r="18" spans="1:7" x14ac:dyDescent="0.2">
      <c r="A18" s="21" t="s">
        <v>612</v>
      </c>
      <c r="B18" s="21" t="s">
        <v>611</v>
      </c>
      <c r="C18" s="21" t="s">
        <v>154</v>
      </c>
      <c r="D18" s="24">
        <v>1448723</v>
      </c>
      <c r="E18" s="22">
        <v>24328.405340000001</v>
      </c>
      <c r="F18" s="23">
        <v>1.7383299888336099</v>
      </c>
      <c r="G18" s="23"/>
    </row>
    <row r="19" spans="1:7" x14ac:dyDescent="0.2">
      <c r="A19" s="21" t="s">
        <v>614</v>
      </c>
      <c r="B19" s="21" t="s">
        <v>613</v>
      </c>
      <c r="C19" s="21" t="s">
        <v>227</v>
      </c>
      <c r="D19" s="24">
        <v>2030185</v>
      </c>
      <c r="E19" s="22">
        <v>23164.41085</v>
      </c>
      <c r="F19" s="23">
        <v>1.6551594521491899</v>
      </c>
      <c r="G19" s="23"/>
    </row>
    <row r="20" spans="1:7" x14ac:dyDescent="0.2">
      <c r="A20" s="21" t="s">
        <v>229</v>
      </c>
      <c r="B20" s="21" t="s">
        <v>228</v>
      </c>
      <c r="C20" s="21" t="s">
        <v>127</v>
      </c>
      <c r="D20" s="24">
        <v>1956444</v>
      </c>
      <c r="E20" s="22">
        <v>22477.58512</v>
      </c>
      <c r="F20" s="23">
        <v>1.60608390663456</v>
      </c>
      <c r="G20" s="23"/>
    </row>
    <row r="21" spans="1:7" x14ac:dyDescent="0.2">
      <c r="A21" s="21" t="s">
        <v>616</v>
      </c>
      <c r="B21" s="21" t="s">
        <v>615</v>
      </c>
      <c r="C21" s="21" t="s">
        <v>561</v>
      </c>
      <c r="D21" s="24">
        <v>3916115</v>
      </c>
      <c r="E21" s="22">
        <v>22212.204280000002</v>
      </c>
      <c r="F21" s="23">
        <v>1.58712173191793</v>
      </c>
      <c r="G21" s="23"/>
    </row>
    <row r="22" spans="1:7" x14ac:dyDescent="0.2">
      <c r="A22" s="21" t="s">
        <v>618</v>
      </c>
      <c r="B22" s="21" t="s">
        <v>617</v>
      </c>
      <c r="C22" s="21" t="s">
        <v>188</v>
      </c>
      <c r="D22" s="24">
        <v>1513099</v>
      </c>
      <c r="E22" s="22">
        <v>22179.005140000001</v>
      </c>
      <c r="F22" s="23">
        <v>1.5847495640812499</v>
      </c>
      <c r="G22" s="23"/>
    </row>
    <row r="23" spans="1:7" x14ac:dyDescent="0.2">
      <c r="A23" s="21" t="s">
        <v>620</v>
      </c>
      <c r="B23" s="21" t="s">
        <v>619</v>
      </c>
      <c r="C23" s="21" t="s">
        <v>137</v>
      </c>
      <c r="D23" s="24">
        <v>2432539</v>
      </c>
      <c r="E23" s="22">
        <v>22002.315259999999</v>
      </c>
      <c r="F23" s="23">
        <v>1.5721245969765401</v>
      </c>
      <c r="G23" s="23"/>
    </row>
    <row r="24" spans="1:7" x14ac:dyDescent="0.2">
      <c r="A24" s="21" t="s">
        <v>356</v>
      </c>
      <c r="B24" s="21" t="s">
        <v>355</v>
      </c>
      <c r="C24" s="21" t="s">
        <v>237</v>
      </c>
      <c r="D24" s="24">
        <v>244499</v>
      </c>
      <c r="E24" s="22">
        <v>21867.990559999998</v>
      </c>
      <c r="F24" s="23">
        <v>1.5625267359171</v>
      </c>
      <c r="G24" s="23"/>
    </row>
    <row r="25" spans="1:7" x14ac:dyDescent="0.2">
      <c r="A25" s="21" t="s">
        <v>198</v>
      </c>
      <c r="B25" s="21" t="s">
        <v>197</v>
      </c>
      <c r="C25" s="21" t="s">
        <v>179</v>
      </c>
      <c r="D25" s="24">
        <v>15488074</v>
      </c>
      <c r="E25" s="22">
        <v>21700.340479999999</v>
      </c>
      <c r="F25" s="23">
        <v>1.55054768683347</v>
      </c>
      <c r="G25" s="23"/>
    </row>
    <row r="26" spans="1:7" x14ac:dyDescent="0.2">
      <c r="A26" s="21" t="s">
        <v>115</v>
      </c>
      <c r="B26" s="21" t="s">
        <v>114</v>
      </c>
      <c r="C26" s="21" t="s">
        <v>116</v>
      </c>
      <c r="D26" s="24">
        <v>1036125</v>
      </c>
      <c r="E26" s="22">
        <v>20738.041880000001</v>
      </c>
      <c r="F26" s="23">
        <v>1.48178886391784</v>
      </c>
      <c r="G26" s="23"/>
    </row>
    <row r="27" spans="1:7" x14ac:dyDescent="0.2">
      <c r="A27" s="21" t="s">
        <v>495</v>
      </c>
      <c r="B27" s="21" t="s">
        <v>494</v>
      </c>
      <c r="C27" s="21" t="s">
        <v>143</v>
      </c>
      <c r="D27" s="24">
        <v>2286808</v>
      </c>
      <c r="E27" s="22">
        <v>20568.69456</v>
      </c>
      <c r="F27" s="23">
        <v>1.4696885424717601</v>
      </c>
      <c r="G27" s="23"/>
    </row>
    <row r="28" spans="1:7" x14ac:dyDescent="0.2">
      <c r="A28" s="21" t="s">
        <v>524</v>
      </c>
      <c r="B28" s="21" t="s">
        <v>523</v>
      </c>
      <c r="C28" s="21" t="s">
        <v>140</v>
      </c>
      <c r="D28" s="24">
        <v>11151420</v>
      </c>
      <c r="E28" s="22">
        <v>19152.563849999999</v>
      </c>
      <c r="F28" s="23">
        <v>1.36850219478896</v>
      </c>
      <c r="G28" s="23"/>
    </row>
    <row r="29" spans="1:7" x14ac:dyDescent="0.2">
      <c r="A29" s="21" t="s">
        <v>118</v>
      </c>
      <c r="B29" s="21" t="s">
        <v>117</v>
      </c>
      <c r="C29" s="21" t="s">
        <v>116</v>
      </c>
      <c r="D29" s="24">
        <v>1309945</v>
      </c>
      <c r="E29" s="22">
        <v>18939.184809999999</v>
      </c>
      <c r="F29" s="23">
        <v>1.35325568853273</v>
      </c>
      <c r="G29" s="23"/>
    </row>
    <row r="30" spans="1:7" x14ac:dyDescent="0.2">
      <c r="A30" s="21" t="s">
        <v>220</v>
      </c>
      <c r="B30" s="21" t="s">
        <v>219</v>
      </c>
      <c r="C30" s="21" t="s">
        <v>221</v>
      </c>
      <c r="D30" s="24">
        <v>4214678</v>
      </c>
      <c r="E30" s="22">
        <v>18504.54376</v>
      </c>
      <c r="F30" s="23">
        <v>1.32219941661379</v>
      </c>
      <c r="G30" s="23"/>
    </row>
    <row r="31" spans="1:7" x14ac:dyDescent="0.2">
      <c r="A31" s="21" t="s">
        <v>498</v>
      </c>
      <c r="B31" s="21" t="s">
        <v>497</v>
      </c>
      <c r="C31" s="21" t="s">
        <v>116</v>
      </c>
      <c r="D31" s="24">
        <v>12199095</v>
      </c>
      <c r="E31" s="22">
        <v>17713.085940000001</v>
      </c>
      <c r="F31" s="23">
        <v>1.26564762687767</v>
      </c>
      <c r="G31" s="23"/>
    </row>
    <row r="32" spans="1:7" x14ac:dyDescent="0.2">
      <c r="A32" s="21" t="s">
        <v>216</v>
      </c>
      <c r="B32" s="21" t="s">
        <v>215</v>
      </c>
      <c r="C32" s="21" t="s">
        <v>193</v>
      </c>
      <c r="D32" s="24">
        <v>1819819</v>
      </c>
      <c r="E32" s="22">
        <v>17555.793890000001</v>
      </c>
      <c r="F32" s="23">
        <v>1.25440868689378</v>
      </c>
      <c r="G32" s="23"/>
    </row>
    <row r="33" spans="1:7" x14ac:dyDescent="0.2">
      <c r="A33" s="21" t="s">
        <v>209</v>
      </c>
      <c r="B33" s="21" t="s">
        <v>208</v>
      </c>
      <c r="C33" s="21" t="s">
        <v>137</v>
      </c>
      <c r="D33" s="24">
        <v>2000000</v>
      </c>
      <c r="E33" s="22">
        <v>17178</v>
      </c>
      <c r="F33" s="23">
        <v>1.22741429743803</v>
      </c>
      <c r="G33" s="23"/>
    </row>
    <row r="34" spans="1:7" x14ac:dyDescent="0.2">
      <c r="A34" s="21" t="s">
        <v>478</v>
      </c>
      <c r="B34" s="21" t="s">
        <v>477</v>
      </c>
      <c r="C34" s="21" t="s">
        <v>116</v>
      </c>
      <c r="D34" s="24">
        <v>7833644</v>
      </c>
      <c r="E34" s="22">
        <v>17132.962790000001</v>
      </c>
      <c r="F34" s="23">
        <v>1.22419626766328</v>
      </c>
      <c r="G34" s="23"/>
    </row>
    <row r="35" spans="1:7" x14ac:dyDescent="0.2">
      <c r="A35" s="21" t="s">
        <v>190</v>
      </c>
      <c r="B35" s="21" t="s">
        <v>189</v>
      </c>
      <c r="C35" s="21" t="s">
        <v>179</v>
      </c>
      <c r="D35" s="24">
        <v>5126290</v>
      </c>
      <c r="E35" s="22">
        <v>16855.24152</v>
      </c>
      <c r="F35" s="23">
        <v>1.2043523360355799</v>
      </c>
      <c r="G35" s="23"/>
    </row>
    <row r="36" spans="1:7" x14ac:dyDescent="0.2">
      <c r="A36" s="21" t="s">
        <v>480</v>
      </c>
      <c r="B36" s="21" t="s">
        <v>479</v>
      </c>
      <c r="C36" s="21" t="s">
        <v>481</v>
      </c>
      <c r="D36" s="24">
        <v>2750000</v>
      </c>
      <c r="E36" s="22">
        <v>15719</v>
      </c>
      <c r="F36" s="23">
        <v>1.12316482369475</v>
      </c>
      <c r="G36" s="23"/>
    </row>
    <row r="37" spans="1:7" x14ac:dyDescent="0.2">
      <c r="A37" s="21" t="s">
        <v>132</v>
      </c>
      <c r="B37" s="21" t="s">
        <v>131</v>
      </c>
      <c r="C37" s="21" t="s">
        <v>116</v>
      </c>
      <c r="D37" s="24">
        <v>1306287</v>
      </c>
      <c r="E37" s="22">
        <v>15664.993700000001</v>
      </c>
      <c r="F37" s="23">
        <v>1.11930592831859</v>
      </c>
      <c r="G37" s="23"/>
    </row>
    <row r="38" spans="1:7" x14ac:dyDescent="0.2">
      <c r="A38" s="21" t="s">
        <v>622</v>
      </c>
      <c r="B38" s="21" t="s">
        <v>621</v>
      </c>
      <c r="C38" s="21" t="s">
        <v>143</v>
      </c>
      <c r="D38" s="24">
        <v>1450000</v>
      </c>
      <c r="E38" s="22">
        <v>15590.4</v>
      </c>
      <c r="F38" s="23">
        <v>1.11397600784596</v>
      </c>
      <c r="G38" s="23"/>
    </row>
    <row r="39" spans="1:7" x14ac:dyDescent="0.2">
      <c r="A39" s="21" t="s">
        <v>509</v>
      </c>
      <c r="B39" s="21" t="s">
        <v>508</v>
      </c>
      <c r="C39" s="21" t="s">
        <v>368</v>
      </c>
      <c r="D39" s="24">
        <v>2375380</v>
      </c>
      <c r="E39" s="22">
        <v>15551.612859999999</v>
      </c>
      <c r="F39" s="23">
        <v>1.1112045623812501</v>
      </c>
      <c r="G39" s="23"/>
    </row>
    <row r="40" spans="1:7" x14ac:dyDescent="0.2">
      <c r="A40" s="21" t="s">
        <v>624</v>
      </c>
      <c r="B40" s="21" t="s">
        <v>623</v>
      </c>
      <c r="C40" s="21" t="s">
        <v>182</v>
      </c>
      <c r="D40" s="24">
        <v>523732</v>
      </c>
      <c r="E40" s="22">
        <v>15191.894120000001</v>
      </c>
      <c r="F40" s="23">
        <v>1.0855016910031901</v>
      </c>
      <c r="G40" s="23"/>
    </row>
    <row r="41" spans="1:7" x14ac:dyDescent="0.2">
      <c r="A41" s="21" t="s">
        <v>253</v>
      </c>
      <c r="B41" s="21" t="s">
        <v>252</v>
      </c>
      <c r="C41" s="21" t="s">
        <v>140</v>
      </c>
      <c r="D41" s="24">
        <v>3550000</v>
      </c>
      <c r="E41" s="22">
        <v>14393.475</v>
      </c>
      <c r="F41" s="23">
        <v>1.0284524976607801</v>
      </c>
      <c r="G41" s="23"/>
    </row>
    <row r="42" spans="1:7" x14ac:dyDescent="0.2">
      <c r="A42" s="21" t="s">
        <v>626</v>
      </c>
      <c r="B42" s="21" t="s">
        <v>625</v>
      </c>
      <c r="C42" s="21" t="s">
        <v>224</v>
      </c>
      <c r="D42" s="24">
        <v>995749</v>
      </c>
      <c r="E42" s="22">
        <v>14111.75483</v>
      </c>
      <c r="F42" s="23">
        <v>1.00832283387369</v>
      </c>
      <c r="G42" s="23"/>
    </row>
    <row r="43" spans="1:7" x14ac:dyDescent="0.2">
      <c r="A43" s="21" t="s">
        <v>628</v>
      </c>
      <c r="B43" s="21" t="s">
        <v>627</v>
      </c>
      <c r="C43" s="21" t="s">
        <v>193</v>
      </c>
      <c r="D43" s="24">
        <v>1098411</v>
      </c>
      <c r="E43" s="22">
        <v>14093.71154</v>
      </c>
      <c r="F43" s="23">
        <v>1.0070335922786899</v>
      </c>
      <c r="G43" s="23"/>
    </row>
    <row r="44" spans="1:7" x14ac:dyDescent="0.2">
      <c r="A44" s="21" t="s">
        <v>630</v>
      </c>
      <c r="B44" s="21" t="s">
        <v>629</v>
      </c>
      <c r="C44" s="21" t="s">
        <v>173</v>
      </c>
      <c r="D44" s="24">
        <v>1000000</v>
      </c>
      <c r="E44" s="22">
        <v>14014</v>
      </c>
      <c r="F44" s="23">
        <v>1.00133798837447</v>
      </c>
      <c r="G44" s="23"/>
    </row>
    <row r="45" spans="1:7" x14ac:dyDescent="0.2">
      <c r="A45" s="21" t="s">
        <v>200</v>
      </c>
      <c r="B45" s="21" t="s">
        <v>199</v>
      </c>
      <c r="C45" s="21" t="s">
        <v>151</v>
      </c>
      <c r="D45" s="24">
        <v>790459</v>
      </c>
      <c r="E45" s="22">
        <v>13486.811460000001</v>
      </c>
      <c r="F45" s="23">
        <v>0.96366894940360404</v>
      </c>
      <c r="G45" s="23"/>
    </row>
    <row r="46" spans="1:7" x14ac:dyDescent="0.2">
      <c r="A46" s="21" t="s">
        <v>447</v>
      </c>
      <c r="B46" s="21" t="s">
        <v>446</v>
      </c>
      <c r="C46" s="21" t="s">
        <v>448</v>
      </c>
      <c r="D46" s="24">
        <v>5500000</v>
      </c>
      <c r="E46" s="22">
        <v>13431.55</v>
      </c>
      <c r="F46" s="23">
        <v>0.95972036946989303</v>
      </c>
      <c r="G46" s="23"/>
    </row>
    <row r="47" spans="1:7" x14ac:dyDescent="0.2">
      <c r="A47" s="21" t="s">
        <v>218</v>
      </c>
      <c r="B47" s="21" t="s">
        <v>217</v>
      </c>
      <c r="C47" s="21" t="s">
        <v>193</v>
      </c>
      <c r="D47" s="24">
        <v>98937</v>
      </c>
      <c r="E47" s="22">
        <v>13249.643040000001</v>
      </c>
      <c r="F47" s="23">
        <v>0.94672262796869999</v>
      </c>
      <c r="G47" s="23"/>
    </row>
    <row r="48" spans="1:7" x14ac:dyDescent="0.2">
      <c r="A48" s="21" t="s">
        <v>632</v>
      </c>
      <c r="B48" s="21" t="s">
        <v>631</v>
      </c>
      <c r="C48" s="21" t="s">
        <v>224</v>
      </c>
      <c r="D48" s="24">
        <v>1362883</v>
      </c>
      <c r="E48" s="22">
        <v>13157.95392</v>
      </c>
      <c r="F48" s="23">
        <v>0.94017119376171998</v>
      </c>
      <c r="G48" s="23"/>
    </row>
    <row r="49" spans="1:7" x14ac:dyDescent="0.2">
      <c r="A49" s="21" t="s">
        <v>489</v>
      </c>
      <c r="B49" s="21" t="s">
        <v>488</v>
      </c>
      <c r="C49" s="21" t="s">
        <v>154</v>
      </c>
      <c r="D49" s="24">
        <v>2230054</v>
      </c>
      <c r="E49" s="22">
        <v>13054.73612</v>
      </c>
      <c r="F49" s="23">
        <v>0.93279600436422905</v>
      </c>
      <c r="G49" s="23"/>
    </row>
    <row r="50" spans="1:7" x14ac:dyDescent="0.2">
      <c r="A50" s="21" t="s">
        <v>634</v>
      </c>
      <c r="B50" s="21" t="s">
        <v>633</v>
      </c>
      <c r="C50" s="21" t="s">
        <v>635</v>
      </c>
      <c r="D50" s="24">
        <v>2357202</v>
      </c>
      <c r="E50" s="22">
        <v>12804.321260000001</v>
      </c>
      <c r="F50" s="23">
        <v>0.91490318916717805</v>
      </c>
      <c r="G50" s="23"/>
    </row>
    <row r="51" spans="1:7" x14ac:dyDescent="0.2">
      <c r="A51" s="21" t="s">
        <v>159</v>
      </c>
      <c r="B51" s="21" t="s">
        <v>158</v>
      </c>
      <c r="C51" s="21" t="s">
        <v>160</v>
      </c>
      <c r="D51" s="24">
        <v>700000</v>
      </c>
      <c r="E51" s="22">
        <v>12767.3</v>
      </c>
      <c r="F51" s="23">
        <v>0.91225792057751798</v>
      </c>
      <c r="G51" s="23"/>
    </row>
    <row r="52" spans="1:7" x14ac:dyDescent="0.2">
      <c r="A52" s="21" t="s">
        <v>637</v>
      </c>
      <c r="B52" s="21" t="s">
        <v>636</v>
      </c>
      <c r="C52" s="21" t="s">
        <v>196</v>
      </c>
      <c r="D52" s="24">
        <v>11200000</v>
      </c>
      <c r="E52" s="22">
        <v>12558.56</v>
      </c>
      <c r="F52" s="23">
        <v>0.89734288620522695</v>
      </c>
      <c r="G52" s="23"/>
    </row>
    <row r="53" spans="1:7" x14ac:dyDescent="0.2">
      <c r="A53" s="21" t="s">
        <v>639</v>
      </c>
      <c r="B53" s="21" t="s">
        <v>638</v>
      </c>
      <c r="C53" s="21" t="s">
        <v>221</v>
      </c>
      <c r="D53" s="24">
        <v>165000</v>
      </c>
      <c r="E53" s="22">
        <v>12332.924999999999</v>
      </c>
      <c r="F53" s="23">
        <v>0.88122065864657995</v>
      </c>
      <c r="G53" s="23"/>
    </row>
    <row r="54" spans="1:7" x14ac:dyDescent="0.2">
      <c r="A54" s="21" t="s">
        <v>641</v>
      </c>
      <c r="B54" s="21" t="s">
        <v>640</v>
      </c>
      <c r="C54" s="21" t="s">
        <v>221</v>
      </c>
      <c r="D54" s="24">
        <v>1600000</v>
      </c>
      <c r="E54" s="22">
        <v>12201.6</v>
      </c>
      <c r="F54" s="23">
        <v>0.87183713421934494</v>
      </c>
      <c r="G54" s="23"/>
    </row>
    <row r="55" spans="1:7" x14ac:dyDescent="0.2">
      <c r="A55" s="21" t="s">
        <v>643</v>
      </c>
      <c r="B55" s="21" t="s">
        <v>642</v>
      </c>
      <c r="C55" s="21" t="s">
        <v>121</v>
      </c>
      <c r="D55" s="24">
        <v>5297684</v>
      </c>
      <c r="E55" s="22">
        <v>11800.06134</v>
      </c>
      <c r="F55" s="23">
        <v>0.84314611708940501</v>
      </c>
      <c r="G55" s="23"/>
    </row>
    <row r="56" spans="1:7" x14ac:dyDescent="0.2">
      <c r="A56" s="21" t="s">
        <v>645</v>
      </c>
      <c r="B56" s="21" t="s">
        <v>644</v>
      </c>
      <c r="C56" s="21" t="s">
        <v>321</v>
      </c>
      <c r="D56" s="24">
        <v>910911</v>
      </c>
      <c r="E56" s="22">
        <v>11737.99915</v>
      </c>
      <c r="F56" s="23">
        <v>0.83871160670773603</v>
      </c>
      <c r="G56" s="23"/>
    </row>
    <row r="57" spans="1:7" x14ac:dyDescent="0.2">
      <c r="A57" s="21" t="s">
        <v>647</v>
      </c>
      <c r="B57" s="21" t="s">
        <v>646</v>
      </c>
      <c r="C57" s="21" t="s">
        <v>121</v>
      </c>
      <c r="D57" s="24">
        <v>1139035</v>
      </c>
      <c r="E57" s="22">
        <v>11572.595600000001</v>
      </c>
      <c r="F57" s="23">
        <v>0.82689307823428104</v>
      </c>
      <c r="G57" s="23"/>
    </row>
    <row r="58" spans="1:7" x14ac:dyDescent="0.2">
      <c r="A58" s="21" t="s">
        <v>231</v>
      </c>
      <c r="B58" s="21" t="s">
        <v>230</v>
      </c>
      <c r="C58" s="21" t="s">
        <v>232</v>
      </c>
      <c r="D58" s="24">
        <v>553887</v>
      </c>
      <c r="E58" s="22">
        <v>11250.552739999999</v>
      </c>
      <c r="F58" s="23">
        <v>0.80388224980537004</v>
      </c>
      <c r="G58" s="23"/>
    </row>
    <row r="59" spans="1:7" x14ac:dyDescent="0.2">
      <c r="A59" s="21" t="s">
        <v>649</v>
      </c>
      <c r="B59" s="21" t="s">
        <v>648</v>
      </c>
      <c r="C59" s="21" t="s">
        <v>193</v>
      </c>
      <c r="D59" s="24">
        <v>2868888</v>
      </c>
      <c r="E59" s="22">
        <v>11124.113219999999</v>
      </c>
      <c r="F59" s="23">
        <v>0.794847806062838</v>
      </c>
      <c r="G59" s="23"/>
    </row>
    <row r="60" spans="1:7" x14ac:dyDescent="0.2">
      <c r="A60" s="21" t="s">
        <v>536</v>
      </c>
      <c r="B60" s="21" t="s">
        <v>535</v>
      </c>
      <c r="C60" s="21" t="s">
        <v>224</v>
      </c>
      <c r="D60" s="24">
        <v>5096450</v>
      </c>
      <c r="E60" s="22">
        <v>11111.789940000001</v>
      </c>
      <c r="F60" s="23">
        <v>0.79396727456538096</v>
      </c>
      <c r="G60" s="23"/>
    </row>
    <row r="61" spans="1:7" x14ac:dyDescent="0.2">
      <c r="A61" s="21" t="s">
        <v>515</v>
      </c>
      <c r="B61" s="21" t="s">
        <v>514</v>
      </c>
      <c r="C61" s="21" t="s">
        <v>137</v>
      </c>
      <c r="D61" s="24">
        <v>1250000</v>
      </c>
      <c r="E61" s="22">
        <v>11060</v>
      </c>
      <c r="F61" s="23">
        <v>0.79026674407175701</v>
      </c>
      <c r="G61" s="23"/>
    </row>
    <row r="62" spans="1:7" x14ac:dyDescent="0.2">
      <c r="A62" s="21" t="s">
        <v>651</v>
      </c>
      <c r="B62" s="21" t="s">
        <v>650</v>
      </c>
      <c r="C62" s="21" t="s">
        <v>137</v>
      </c>
      <c r="D62" s="24">
        <v>1071467</v>
      </c>
      <c r="E62" s="22">
        <v>10983.072480000001</v>
      </c>
      <c r="F62" s="23">
        <v>0.78477006588370002</v>
      </c>
      <c r="G62" s="23"/>
    </row>
    <row r="63" spans="1:7" x14ac:dyDescent="0.2">
      <c r="A63" s="21" t="s">
        <v>653</v>
      </c>
      <c r="B63" s="21" t="s">
        <v>652</v>
      </c>
      <c r="C63" s="21" t="s">
        <v>193</v>
      </c>
      <c r="D63" s="24">
        <v>2330642</v>
      </c>
      <c r="E63" s="22">
        <v>10682.49761</v>
      </c>
      <c r="F63" s="23">
        <v>0.76329318307495797</v>
      </c>
      <c r="G63" s="23"/>
    </row>
    <row r="64" spans="1:7" x14ac:dyDescent="0.2">
      <c r="A64" s="21" t="s">
        <v>655</v>
      </c>
      <c r="B64" s="21" t="s">
        <v>654</v>
      </c>
      <c r="C64" s="21" t="s">
        <v>561</v>
      </c>
      <c r="D64" s="24">
        <v>660776</v>
      </c>
      <c r="E64" s="22">
        <v>10292.90775</v>
      </c>
      <c r="F64" s="23">
        <v>0.73545593983937196</v>
      </c>
      <c r="G64" s="23"/>
    </row>
    <row r="65" spans="1:7" x14ac:dyDescent="0.2">
      <c r="A65" s="21" t="s">
        <v>223</v>
      </c>
      <c r="B65" s="21" t="s">
        <v>222</v>
      </c>
      <c r="C65" s="21" t="s">
        <v>224</v>
      </c>
      <c r="D65" s="24">
        <v>1208245</v>
      </c>
      <c r="E65" s="22">
        <v>10282.76907</v>
      </c>
      <c r="F65" s="23">
        <v>0.734731503887041</v>
      </c>
      <c r="G65" s="23"/>
    </row>
    <row r="66" spans="1:7" x14ac:dyDescent="0.2">
      <c r="A66" s="21" t="s">
        <v>657</v>
      </c>
      <c r="B66" s="21" t="s">
        <v>656</v>
      </c>
      <c r="C66" s="21" t="s">
        <v>116</v>
      </c>
      <c r="D66" s="24">
        <v>19928523</v>
      </c>
      <c r="E66" s="22">
        <v>9770.9548269999996</v>
      </c>
      <c r="F66" s="23">
        <v>0.69816099978349999</v>
      </c>
      <c r="G66" s="23"/>
    </row>
    <row r="67" spans="1:7" x14ac:dyDescent="0.2">
      <c r="A67" s="21" t="s">
        <v>659</v>
      </c>
      <c r="B67" s="21" t="s">
        <v>658</v>
      </c>
      <c r="C67" s="21" t="s">
        <v>224</v>
      </c>
      <c r="D67" s="24">
        <v>993898</v>
      </c>
      <c r="E67" s="22">
        <v>9736.2248080000008</v>
      </c>
      <c r="F67" s="23">
        <v>0.69567944652521096</v>
      </c>
      <c r="G67" s="23"/>
    </row>
    <row r="68" spans="1:7" x14ac:dyDescent="0.2">
      <c r="A68" s="21" t="s">
        <v>192</v>
      </c>
      <c r="B68" s="21" t="s">
        <v>191</v>
      </c>
      <c r="C68" s="21" t="s">
        <v>193</v>
      </c>
      <c r="D68" s="24">
        <v>310000</v>
      </c>
      <c r="E68" s="22">
        <v>9637.9</v>
      </c>
      <c r="F68" s="23">
        <v>0.68865387456502603</v>
      </c>
      <c r="G68" s="23"/>
    </row>
    <row r="69" spans="1:7" x14ac:dyDescent="0.2">
      <c r="A69" s="21" t="s">
        <v>661</v>
      </c>
      <c r="B69" s="21" t="s">
        <v>660</v>
      </c>
      <c r="C69" s="21" t="s">
        <v>662</v>
      </c>
      <c r="D69" s="24">
        <v>2716504</v>
      </c>
      <c r="E69" s="22">
        <v>9403.1785959999997</v>
      </c>
      <c r="F69" s="23">
        <v>0.67188239900417401</v>
      </c>
      <c r="G69" s="23"/>
    </row>
    <row r="70" spans="1:7" x14ac:dyDescent="0.2">
      <c r="A70" s="21" t="s">
        <v>664</v>
      </c>
      <c r="B70" s="21" t="s">
        <v>663</v>
      </c>
      <c r="C70" s="21" t="s">
        <v>368</v>
      </c>
      <c r="D70" s="24">
        <v>45597</v>
      </c>
      <c r="E70" s="22">
        <v>9122.5917900000004</v>
      </c>
      <c r="F70" s="23">
        <v>0.65183371712287896</v>
      </c>
      <c r="G70" s="23"/>
    </row>
    <row r="71" spans="1:7" x14ac:dyDescent="0.2">
      <c r="A71" s="21" t="s">
        <v>511</v>
      </c>
      <c r="B71" s="21" t="s">
        <v>510</v>
      </c>
      <c r="C71" s="21" t="s">
        <v>176</v>
      </c>
      <c r="D71" s="24">
        <v>13793660</v>
      </c>
      <c r="E71" s="22">
        <v>9102.4362340000007</v>
      </c>
      <c r="F71" s="23">
        <v>0.65039354844158903</v>
      </c>
      <c r="G71" s="23"/>
    </row>
    <row r="72" spans="1:7" x14ac:dyDescent="0.2">
      <c r="A72" s="21" t="s">
        <v>666</v>
      </c>
      <c r="B72" s="21" t="s">
        <v>665</v>
      </c>
      <c r="C72" s="21" t="s">
        <v>127</v>
      </c>
      <c r="D72" s="24">
        <v>722610</v>
      </c>
      <c r="E72" s="22">
        <v>9095.4920700000002</v>
      </c>
      <c r="F72" s="23">
        <v>0.64989736924858899</v>
      </c>
      <c r="G72" s="23"/>
    </row>
    <row r="73" spans="1:7" x14ac:dyDescent="0.2">
      <c r="A73" s="21" t="s">
        <v>668</v>
      </c>
      <c r="B73" s="21" t="s">
        <v>667</v>
      </c>
      <c r="C73" s="21" t="s">
        <v>221</v>
      </c>
      <c r="D73" s="24">
        <v>1449472</v>
      </c>
      <c r="E73" s="22">
        <v>8888.8870399999996</v>
      </c>
      <c r="F73" s="23">
        <v>0.63513488422445197</v>
      </c>
      <c r="G73" s="23"/>
    </row>
    <row r="74" spans="1:7" x14ac:dyDescent="0.2">
      <c r="A74" s="21" t="s">
        <v>670</v>
      </c>
      <c r="B74" s="21" t="s">
        <v>669</v>
      </c>
      <c r="C74" s="21" t="s">
        <v>221</v>
      </c>
      <c r="D74" s="24">
        <v>1659420</v>
      </c>
      <c r="E74" s="22">
        <v>8853.8354099999997</v>
      </c>
      <c r="F74" s="23">
        <v>0.63263035099529197</v>
      </c>
      <c r="G74" s="23"/>
    </row>
    <row r="75" spans="1:7" x14ac:dyDescent="0.2">
      <c r="A75" s="21" t="s">
        <v>672</v>
      </c>
      <c r="B75" s="21" t="s">
        <v>671</v>
      </c>
      <c r="C75" s="21" t="s">
        <v>224</v>
      </c>
      <c r="D75" s="24">
        <v>2023000</v>
      </c>
      <c r="E75" s="22">
        <v>8682.7160000000003</v>
      </c>
      <c r="F75" s="23">
        <v>0.62040340895296098</v>
      </c>
      <c r="G75" s="23"/>
    </row>
    <row r="76" spans="1:7" x14ac:dyDescent="0.2">
      <c r="A76" s="21" t="s">
        <v>236</v>
      </c>
      <c r="B76" s="21" t="s">
        <v>235</v>
      </c>
      <c r="C76" s="21" t="s">
        <v>237</v>
      </c>
      <c r="D76" s="24">
        <v>293541</v>
      </c>
      <c r="E76" s="22">
        <v>8579.6163479999996</v>
      </c>
      <c r="F76" s="23">
        <v>0.61303666154781</v>
      </c>
      <c r="G76" s="23"/>
    </row>
    <row r="77" spans="1:7" x14ac:dyDescent="0.2">
      <c r="A77" s="21" t="s">
        <v>532</v>
      </c>
      <c r="B77" s="21" t="s">
        <v>531</v>
      </c>
      <c r="C77" s="21" t="s">
        <v>173</v>
      </c>
      <c r="D77" s="24">
        <v>750000</v>
      </c>
      <c r="E77" s="22">
        <v>8107.5</v>
      </c>
      <c r="F77" s="23">
        <v>0.57930267880305397</v>
      </c>
      <c r="G77" s="23"/>
    </row>
    <row r="78" spans="1:7" x14ac:dyDescent="0.2">
      <c r="A78" s="21" t="s">
        <v>674</v>
      </c>
      <c r="B78" s="21" t="s">
        <v>673</v>
      </c>
      <c r="C78" s="21" t="s">
        <v>237</v>
      </c>
      <c r="D78" s="24">
        <v>677684</v>
      </c>
      <c r="E78" s="22">
        <v>8094.9353799999999</v>
      </c>
      <c r="F78" s="23">
        <v>0.57840490291355096</v>
      </c>
      <c r="G78" s="23"/>
    </row>
    <row r="79" spans="1:7" x14ac:dyDescent="0.2">
      <c r="A79" s="21" t="s">
        <v>676</v>
      </c>
      <c r="B79" s="21" t="s">
        <v>675</v>
      </c>
      <c r="C79" s="21" t="s">
        <v>176</v>
      </c>
      <c r="D79" s="24">
        <v>2000000</v>
      </c>
      <c r="E79" s="22">
        <v>7656</v>
      </c>
      <c r="F79" s="23">
        <v>0.54704178956721305</v>
      </c>
      <c r="G79" s="23"/>
    </row>
    <row r="80" spans="1:7" x14ac:dyDescent="0.2">
      <c r="A80" s="21" t="s">
        <v>678</v>
      </c>
      <c r="B80" s="21" t="s">
        <v>677</v>
      </c>
      <c r="C80" s="21" t="s">
        <v>143</v>
      </c>
      <c r="D80" s="24">
        <v>2088375</v>
      </c>
      <c r="E80" s="22">
        <v>7201.7611880000004</v>
      </c>
      <c r="F80" s="23">
        <v>0.51458520484838299</v>
      </c>
      <c r="G80" s="23"/>
    </row>
    <row r="81" spans="1:7" x14ac:dyDescent="0.2">
      <c r="A81" s="21" t="s">
        <v>363</v>
      </c>
      <c r="B81" s="21" t="s">
        <v>362</v>
      </c>
      <c r="C81" s="21" t="s">
        <v>127</v>
      </c>
      <c r="D81" s="24">
        <v>1650000</v>
      </c>
      <c r="E81" s="22">
        <v>7152.75</v>
      </c>
      <c r="F81" s="23">
        <v>0.51108322365816095</v>
      </c>
      <c r="G81" s="23"/>
    </row>
    <row r="82" spans="1:7" x14ac:dyDescent="0.2">
      <c r="A82" s="21" t="s">
        <v>680</v>
      </c>
      <c r="B82" s="21" t="s">
        <v>679</v>
      </c>
      <c r="C82" s="21" t="s">
        <v>561</v>
      </c>
      <c r="D82" s="24">
        <v>1382971</v>
      </c>
      <c r="E82" s="22">
        <v>7037.247934</v>
      </c>
      <c r="F82" s="23">
        <v>0.50283029041843397</v>
      </c>
      <c r="G82" s="23"/>
    </row>
    <row r="83" spans="1:7" x14ac:dyDescent="0.2">
      <c r="A83" s="21" t="s">
        <v>682</v>
      </c>
      <c r="B83" s="21" t="s">
        <v>681</v>
      </c>
      <c r="C83" s="21" t="s">
        <v>224</v>
      </c>
      <c r="D83" s="24">
        <v>240000</v>
      </c>
      <c r="E83" s="22">
        <v>7033.92</v>
      </c>
      <c r="F83" s="23">
        <v>0.50259250058419702</v>
      </c>
      <c r="G83" s="23"/>
    </row>
    <row r="84" spans="1:7" x14ac:dyDescent="0.2">
      <c r="A84" s="21" t="s">
        <v>505</v>
      </c>
      <c r="B84" s="21" t="s">
        <v>504</v>
      </c>
      <c r="C84" s="21" t="s">
        <v>163</v>
      </c>
      <c r="D84" s="24">
        <v>2000000</v>
      </c>
      <c r="E84" s="22">
        <v>6591</v>
      </c>
      <c r="F84" s="23">
        <v>0.470944675422871</v>
      </c>
      <c r="G84" s="23"/>
    </row>
    <row r="85" spans="1:7" x14ac:dyDescent="0.2">
      <c r="A85" s="21" t="s">
        <v>684</v>
      </c>
      <c r="B85" s="21" t="s">
        <v>683</v>
      </c>
      <c r="C85" s="21" t="s">
        <v>154</v>
      </c>
      <c r="D85" s="24">
        <v>2025592</v>
      </c>
      <c r="E85" s="22">
        <v>6433.2801920000002</v>
      </c>
      <c r="F85" s="23">
        <v>0.45967517097949101</v>
      </c>
      <c r="G85" s="23"/>
    </row>
    <row r="86" spans="1:7" x14ac:dyDescent="0.2">
      <c r="A86" s="21" t="s">
        <v>686</v>
      </c>
      <c r="B86" s="21" t="s">
        <v>685</v>
      </c>
      <c r="C86" s="21" t="s">
        <v>196</v>
      </c>
      <c r="D86" s="24">
        <v>700000</v>
      </c>
      <c r="E86" s="22">
        <v>6163.5</v>
      </c>
      <c r="F86" s="23">
        <v>0.44039865073112799</v>
      </c>
      <c r="G86" s="23"/>
    </row>
    <row r="87" spans="1:7" x14ac:dyDescent="0.2">
      <c r="A87" s="21" t="s">
        <v>688</v>
      </c>
      <c r="B87" s="21" t="s">
        <v>687</v>
      </c>
      <c r="C87" s="21" t="s">
        <v>224</v>
      </c>
      <c r="D87" s="24">
        <v>1031193</v>
      </c>
      <c r="E87" s="22">
        <v>5769.5248350000002</v>
      </c>
      <c r="F87" s="23">
        <v>0.41224806565972799</v>
      </c>
      <c r="G87" s="23"/>
    </row>
    <row r="88" spans="1:7" x14ac:dyDescent="0.2">
      <c r="A88" s="21" t="s">
        <v>690</v>
      </c>
      <c r="B88" s="21" t="s">
        <v>689</v>
      </c>
      <c r="C88" s="21" t="s">
        <v>193</v>
      </c>
      <c r="D88" s="24">
        <v>156431</v>
      </c>
      <c r="E88" s="22">
        <v>5762.9180399999996</v>
      </c>
      <c r="F88" s="23">
        <v>0.41177599238907697</v>
      </c>
      <c r="G88" s="23"/>
    </row>
    <row r="89" spans="1:7" x14ac:dyDescent="0.2">
      <c r="A89" s="21" t="s">
        <v>692</v>
      </c>
      <c r="B89" s="21" t="s">
        <v>691</v>
      </c>
      <c r="C89" s="21" t="s">
        <v>227</v>
      </c>
      <c r="D89" s="24">
        <v>612600</v>
      </c>
      <c r="E89" s="22">
        <v>5268.0537000000004</v>
      </c>
      <c r="F89" s="23">
        <v>0.37641660443889502</v>
      </c>
      <c r="G89" s="23"/>
    </row>
    <row r="90" spans="1:7" x14ac:dyDescent="0.2">
      <c r="A90" s="21" t="s">
        <v>694</v>
      </c>
      <c r="B90" s="21" t="s">
        <v>693</v>
      </c>
      <c r="C90" s="21" t="s">
        <v>173</v>
      </c>
      <c r="D90" s="24">
        <v>804108</v>
      </c>
      <c r="E90" s="22">
        <v>5020.4482980000002</v>
      </c>
      <c r="F90" s="23">
        <v>0.35872453257152398</v>
      </c>
      <c r="G90" s="23"/>
    </row>
    <row r="91" spans="1:7" x14ac:dyDescent="0.2">
      <c r="A91" s="21" t="s">
        <v>534</v>
      </c>
      <c r="B91" s="21" t="s">
        <v>533</v>
      </c>
      <c r="C91" s="21" t="s">
        <v>137</v>
      </c>
      <c r="D91" s="24">
        <v>614418</v>
      </c>
      <c r="E91" s="22">
        <v>4984.4660249999997</v>
      </c>
      <c r="F91" s="23">
        <v>0.35615350239720101</v>
      </c>
      <c r="G91" s="23"/>
    </row>
    <row r="92" spans="1:7" x14ac:dyDescent="0.2">
      <c r="A92" s="21" t="s">
        <v>696</v>
      </c>
      <c r="B92" s="21" t="s">
        <v>695</v>
      </c>
      <c r="C92" s="21" t="s">
        <v>193</v>
      </c>
      <c r="D92" s="24">
        <v>300000</v>
      </c>
      <c r="E92" s="22">
        <v>4832.3999999999996</v>
      </c>
      <c r="F92" s="23">
        <v>0.34528797595410099</v>
      </c>
      <c r="G92" s="23"/>
    </row>
    <row r="93" spans="1:7" x14ac:dyDescent="0.2">
      <c r="A93" s="21" t="s">
        <v>698</v>
      </c>
      <c r="B93" s="21" t="s">
        <v>697</v>
      </c>
      <c r="C93" s="21" t="s">
        <v>173</v>
      </c>
      <c r="D93" s="24">
        <v>1292189</v>
      </c>
      <c r="E93" s="22">
        <v>4459.9903340000001</v>
      </c>
      <c r="F93" s="23">
        <v>0.31867830378315498</v>
      </c>
      <c r="G93" s="23"/>
    </row>
    <row r="94" spans="1:7" x14ac:dyDescent="0.2">
      <c r="A94" s="21" t="s">
        <v>700</v>
      </c>
      <c r="B94" s="21" t="s">
        <v>699</v>
      </c>
      <c r="C94" s="21" t="s">
        <v>179</v>
      </c>
      <c r="D94" s="24">
        <v>2500000</v>
      </c>
      <c r="E94" s="22">
        <v>4194.25</v>
      </c>
      <c r="F94" s="23">
        <v>0.299690442253433</v>
      </c>
      <c r="G94" s="23"/>
    </row>
    <row r="95" spans="1:7" x14ac:dyDescent="0.2">
      <c r="A95" s="21" t="s">
        <v>702</v>
      </c>
      <c r="B95" s="21" t="s">
        <v>701</v>
      </c>
      <c r="C95" s="21" t="s">
        <v>193</v>
      </c>
      <c r="D95" s="24">
        <v>4749839</v>
      </c>
      <c r="E95" s="22">
        <v>2836.6038509999998</v>
      </c>
      <c r="F95" s="23">
        <v>0.20268297373880501</v>
      </c>
      <c r="G95" s="23"/>
    </row>
    <row r="96" spans="1:7" x14ac:dyDescent="0.2">
      <c r="A96" s="21" t="s">
        <v>350</v>
      </c>
      <c r="B96" s="21" t="s">
        <v>349</v>
      </c>
      <c r="C96" s="21" t="s">
        <v>116</v>
      </c>
      <c r="D96" s="24">
        <v>988632</v>
      </c>
      <c r="E96" s="22">
        <v>2456.5527940000002</v>
      </c>
      <c r="F96" s="23">
        <v>0.17552730363062899</v>
      </c>
      <c r="G96" s="23"/>
    </row>
    <row r="97" spans="1:9" x14ac:dyDescent="0.2">
      <c r="A97" s="21" t="s">
        <v>704</v>
      </c>
      <c r="B97" s="21" t="s">
        <v>703</v>
      </c>
      <c r="C97" s="21" t="s">
        <v>561</v>
      </c>
      <c r="D97" s="24">
        <v>237080</v>
      </c>
      <c r="E97" s="22">
        <v>2404.82098</v>
      </c>
      <c r="F97" s="23">
        <v>0.17183092639602601</v>
      </c>
      <c r="G97" s="23"/>
    </row>
    <row r="98" spans="1:9" x14ac:dyDescent="0.2">
      <c r="A98" s="21" t="s">
        <v>706</v>
      </c>
      <c r="B98" s="21" t="s">
        <v>705</v>
      </c>
      <c r="C98" s="21" t="s">
        <v>116</v>
      </c>
      <c r="D98" s="24">
        <v>1098964</v>
      </c>
      <c r="E98" s="22">
        <v>2150.3428589999999</v>
      </c>
      <c r="F98" s="23">
        <v>0.15364778027304599</v>
      </c>
      <c r="G98" s="23"/>
    </row>
    <row r="99" spans="1:9" x14ac:dyDescent="0.2">
      <c r="A99" s="21" t="s">
        <v>708</v>
      </c>
      <c r="B99" s="21" t="s">
        <v>707</v>
      </c>
      <c r="C99" s="21" t="s">
        <v>709</v>
      </c>
      <c r="D99" s="24">
        <v>1892146</v>
      </c>
      <c r="E99" s="22">
        <v>2147.5857099999998</v>
      </c>
      <c r="F99" s="23">
        <v>0.153450774562092</v>
      </c>
      <c r="G99" s="23"/>
    </row>
    <row r="100" spans="1:9" x14ac:dyDescent="0.2">
      <c r="A100" s="21" t="s">
        <v>582</v>
      </c>
      <c r="B100" s="21" t="s">
        <v>581</v>
      </c>
      <c r="C100" s="21" t="s">
        <v>232</v>
      </c>
      <c r="D100" s="24">
        <v>2000000</v>
      </c>
      <c r="E100" s="22">
        <v>1181</v>
      </c>
      <c r="F100" s="23">
        <v>8.4385626107481501E-2</v>
      </c>
      <c r="G100" s="23"/>
    </row>
    <row r="101" spans="1:9" x14ac:dyDescent="0.2">
      <c r="A101" s="20" t="s">
        <v>33</v>
      </c>
      <c r="B101" s="20"/>
      <c r="C101" s="20"/>
      <c r="D101" s="20"/>
      <c r="E101" s="25">
        <f>SUM(E7:E100)</f>
        <v>1322288.324363</v>
      </c>
      <c r="F101" s="26">
        <f>SUM(F7:F100)</f>
        <v>94.48105685519424</v>
      </c>
      <c r="G101" s="23"/>
      <c r="H101" s="14"/>
      <c r="I101" s="14"/>
    </row>
    <row r="102" spans="1:9" x14ac:dyDescent="0.2">
      <c r="A102" s="21"/>
      <c r="B102" s="21"/>
      <c r="C102" s="21"/>
      <c r="D102" s="21"/>
      <c r="E102" s="22"/>
      <c r="F102" s="23"/>
      <c r="G102" s="23"/>
    </row>
    <row r="103" spans="1:9" x14ac:dyDescent="0.2">
      <c r="A103" s="20" t="s">
        <v>34</v>
      </c>
      <c r="B103" s="21"/>
      <c r="C103" s="21"/>
      <c r="D103" s="21"/>
      <c r="E103" s="22"/>
      <c r="F103" s="23"/>
      <c r="G103" s="23"/>
    </row>
    <row r="104" spans="1:9" x14ac:dyDescent="0.2">
      <c r="A104" s="20" t="s">
        <v>38</v>
      </c>
      <c r="B104" s="21"/>
      <c r="C104" s="21"/>
      <c r="D104" s="21"/>
      <c r="E104" s="22"/>
      <c r="F104" s="23"/>
      <c r="G104" s="23"/>
    </row>
    <row r="105" spans="1:9" x14ac:dyDescent="0.2">
      <c r="A105" s="21" t="s">
        <v>112</v>
      </c>
      <c r="B105" s="21" t="s">
        <v>111</v>
      </c>
      <c r="C105" s="21" t="s">
        <v>40</v>
      </c>
      <c r="D105" s="24">
        <v>2500000</v>
      </c>
      <c r="E105" s="22">
        <v>2494.1925000000001</v>
      </c>
      <c r="F105" s="23">
        <v>0.178216761850199</v>
      </c>
      <c r="G105" s="23">
        <v>5.3117000000000001</v>
      </c>
    </row>
    <row r="106" spans="1:9" x14ac:dyDescent="0.2">
      <c r="A106" s="21" t="s">
        <v>711</v>
      </c>
      <c r="B106" s="21" t="s">
        <v>710</v>
      </c>
      <c r="C106" s="21" t="s">
        <v>40</v>
      </c>
      <c r="D106" s="24">
        <v>2500000</v>
      </c>
      <c r="E106" s="22">
        <v>2491.67</v>
      </c>
      <c r="F106" s="23">
        <v>0.17803652244134499</v>
      </c>
      <c r="G106" s="23">
        <v>5.3053999999999997</v>
      </c>
    </row>
    <row r="107" spans="1:9" x14ac:dyDescent="0.2">
      <c r="A107" s="20" t="s">
        <v>33</v>
      </c>
      <c r="B107" s="20"/>
      <c r="C107" s="20"/>
      <c r="D107" s="20"/>
      <c r="E107" s="25">
        <f>SUM(E104:E106)</f>
        <v>4985.8625000000002</v>
      </c>
      <c r="F107" s="26">
        <f>SUM(F104:F106)</f>
        <v>0.35625328429154401</v>
      </c>
      <c r="G107" s="23"/>
      <c r="H107" s="14"/>
      <c r="I107" s="14"/>
    </row>
    <row r="108" spans="1:9" x14ac:dyDescent="0.2">
      <c r="A108" s="21"/>
      <c r="B108" s="21"/>
      <c r="C108" s="21"/>
      <c r="D108" s="21"/>
      <c r="E108" s="22"/>
      <c r="F108" s="23"/>
      <c r="G108" s="23"/>
    </row>
    <row r="109" spans="1:9" x14ac:dyDescent="0.2">
      <c r="A109" s="20" t="s">
        <v>42</v>
      </c>
      <c r="B109" s="20"/>
      <c r="C109" s="20"/>
      <c r="D109" s="20"/>
      <c r="E109" s="25">
        <f>E101+E107</f>
        <v>1327274.186863</v>
      </c>
      <c r="F109" s="26">
        <f>F101+F107</f>
        <v>94.83731013948578</v>
      </c>
      <c r="G109" s="23"/>
      <c r="H109" s="14"/>
      <c r="I109" s="14"/>
    </row>
    <row r="110" spans="1:9" x14ac:dyDescent="0.2">
      <c r="A110" s="20"/>
      <c r="B110" s="20"/>
      <c r="C110" s="20"/>
      <c r="D110" s="20"/>
      <c r="E110" s="25"/>
      <c r="F110" s="26"/>
      <c r="G110" s="23"/>
      <c r="H110" s="14"/>
      <c r="I110" s="14"/>
    </row>
    <row r="111" spans="1:9" x14ac:dyDescent="0.2">
      <c r="A111" s="20" t="s">
        <v>44</v>
      </c>
      <c r="B111" s="20"/>
      <c r="C111" s="20"/>
      <c r="D111" s="20"/>
      <c r="E111" s="25">
        <f>E113-(E101+E107)</f>
        <v>72253.261681099888</v>
      </c>
      <c r="F111" s="58">
        <f>F113-(F101+F107)</f>
        <v>5.1626898605142202</v>
      </c>
      <c r="G111" s="20"/>
      <c r="H111" s="14"/>
      <c r="I111" s="14"/>
    </row>
    <row r="112" spans="1:9" x14ac:dyDescent="0.2">
      <c r="A112" s="20"/>
      <c r="B112" s="20"/>
      <c r="C112" s="20"/>
      <c r="D112" s="20"/>
      <c r="E112" s="25"/>
      <c r="F112" s="58"/>
      <c r="G112" s="20"/>
      <c r="H112" s="14"/>
      <c r="I112" s="14"/>
    </row>
    <row r="113" spans="1:9" x14ac:dyDescent="0.2">
      <c r="A113" s="27" t="s">
        <v>43</v>
      </c>
      <c r="B113" s="27"/>
      <c r="C113" s="27"/>
      <c r="D113" s="27"/>
      <c r="E113" s="28">
        <v>1399527.4485440999</v>
      </c>
      <c r="F113" s="29">
        <v>100</v>
      </c>
      <c r="G113" s="27"/>
      <c r="H113" s="14"/>
      <c r="I113" s="14"/>
    </row>
    <row r="115" spans="1:9" x14ac:dyDescent="0.2">
      <c r="A115" s="14" t="s">
        <v>46</v>
      </c>
    </row>
    <row r="116" spans="1:9" x14ac:dyDescent="0.2">
      <c r="A116" s="14" t="s">
        <v>47</v>
      </c>
    </row>
    <row r="117" spans="1:9" x14ac:dyDescent="0.2">
      <c r="A117" s="14" t="s">
        <v>48</v>
      </c>
      <c r="B117" s="14"/>
      <c r="C117" s="30" t="s">
        <v>50</v>
      </c>
      <c r="D117" s="14" t="s">
        <v>49</v>
      </c>
    </row>
    <row r="118" spans="1:9" x14ac:dyDescent="0.2">
      <c r="A118" s="7" t="s">
        <v>51</v>
      </c>
      <c r="C118" s="31">
        <v>179.5686</v>
      </c>
      <c r="D118" s="31">
        <v>175.73410000000001</v>
      </c>
    </row>
    <row r="119" spans="1:9" x14ac:dyDescent="0.2">
      <c r="A119" s="7" t="s">
        <v>52</v>
      </c>
      <c r="C119" s="31">
        <v>55.291200000000003</v>
      </c>
      <c r="D119" s="31">
        <v>48.7774</v>
      </c>
    </row>
    <row r="120" spans="1:9" x14ac:dyDescent="0.2">
      <c r="A120" s="7" t="s">
        <v>53</v>
      </c>
      <c r="C120" s="31">
        <v>202.33349999999999</v>
      </c>
      <c r="D120" s="31">
        <v>198.81870000000001</v>
      </c>
    </row>
    <row r="121" spans="1:9" x14ac:dyDescent="0.2">
      <c r="A121" s="7" t="s">
        <v>54</v>
      </c>
      <c r="C121" s="31">
        <v>65.239999999999995</v>
      </c>
      <c r="D121" s="31">
        <v>57.568399999999997</v>
      </c>
    </row>
    <row r="123" spans="1:9" x14ac:dyDescent="0.2">
      <c r="A123" s="14" t="s">
        <v>55</v>
      </c>
    </row>
    <row r="124" spans="1:9" x14ac:dyDescent="0.2">
      <c r="A124" s="100" t="s">
        <v>56</v>
      </c>
      <c r="B124" s="101"/>
      <c r="C124" s="32" t="s">
        <v>57</v>
      </c>
    </row>
    <row r="125" spans="1:9" x14ac:dyDescent="0.2">
      <c r="A125" s="96" t="s">
        <v>52</v>
      </c>
      <c r="B125" s="97"/>
      <c r="C125" s="33">
        <v>4.5</v>
      </c>
    </row>
    <row r="126" spans="1:9" x14ac:dyDescent="0.2">
      <c r="A126" s="96" t="s">
        <v>54</v>
      </c>
      <c r="B126" s="97"/>
      <c r="C126" s="33">
        <v>5.5</v>
      </c>
    </row>
    <row r="127" spans="1:9" x14ac:dyDescent="0.2">
      <c r="A127" s="7" t="s">
        <v>58</v>
      </c>
    </row>
    <row r="128" spans="1:9" x14ac:dyDescent="0.2">
      <c r="A128" s="7" t="s">
        <v>59</v>
      </c>
    </row>
    <row r="130" spans="1:9" x14ac:dyDescent="0.2">
      <c r="A130" s="14" t="s">
        <v>332</v>
      </c>
      <c r="D130" s="51">
        <v>0.11096408134180299</v>
      </c>
    </row>
    <row r="132" spans="1:9" x14ac:dyDescent="0.2">
      <c r="A132" s="14" t="s">
        <v>61</v>
      </c>
      <c r="D132" s="30" t="s">
        <v>62</v>
      </c>
    </row>
    <row r="134" spans="1:9" x14ac:dyDescent="0.2">
      <c r="A134" s="62" t="s">
        <v>958</v>
      </c>
      <c r="B134" s="62"/>
      <c r="C134" s="62"/>
      <c r="D134" s="62"/>
      <c r="E134" s="62"/>
      <c r="F134" s="62"/>
      <c r="G134" s="63"/>
      <c r="H134" s="62"/>
      <c r="I134" s="62"/>
    </row>
    <row r="135" spans="1:9" x14ac:dyDescent="0.2">
      <c r="A135" s="64"/>
      <c r="B135" s="63"/>
      <c r="C135" s="63"/>
      <c r="D135" s="63"/>
      <c r="E135" s="11"/>
      <c r="G135" s="11"/>
      <c r="H135" s="63"/>
      <c r="I135" s="63"/>
    </row>
    <row r="136" spans="1:9" x14ac:dyDescent="0.2">
      <c r="A136" s="62" t="s">
        <v>952</v>
      </c>
      <c r="B136" s="63"/>
      <c r="C136" s="63"/>
      <c r="D136" s="63"/>
      <c r="E136" s="11"/>
      <c r="G136" s="11"/>
      <c r="H136" s="63"/>
      <c r="I136" s="63"/>
    </row>
    <row r="137" spans="1:9" x14ac:dyDescent="0.2">
      <c r="A137" s="64"/>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2" t="s">
        <v>964</v>
      </c>
      <c r="B154" s="63"/>
      <c r="C154" s="63"/>
      <c r="D154" s="63"/>
      <c r="E154" s="11"/>
      <c r="G154" s="11"/>
      <c r="H154" s="63"/>
      <c r="I154" s="63"/>
    </row>
    <row r="155" spans="1:9" x14ac:dyDescent="0.2">
      <c r="A155" s="63"/>
      <c r="B155" s="63"/>
      <c r="C155" s="63"/>
      <c r="D155" s="63"/>
      <c r="E155" s="11"/>
      <c r="G155" s="11"/>
      <c r="H155" s="63"/>
      <c r="I155" s="63"/>
    </row>
    <row r="156" spans="1:9" x14ac:dyDescent="0.2">
      <c r="A156" s="62" t="s">
        <v>953</v>
      </c>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t="s">
        <v>951</v>
      </c>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row r="265" spans="1:9" x14ac:dyDescent="0.2">
      <c r="A265" s="63"/>
      <c r="B265" s="63"/>
      <c r="C265" s="63"/>
      <c r="D265" s="63"/>
      <c r="E265" s="11"/>
      <c r="G265" s="11"/>
      <c r="H265" s="63"/>
      <c r="I265" s="63"/>
    </row>
    <row r="266" spans="1:9" x14ac:dyDescent="0.2">
      <c r="A266" s="63"/>
      <c r="B266" s="63"/>
      <c r="C266" s="63"/>
      <c r="D266" s="63"/>
      <c r="E266" s="11"/>
      <c r="G266" s="11"/>
      <c r="H266" s="63"/>
      <c r="I266" s="63"/>
    </row>
    <row r="267" spans="1:9" x14ac:dyDescent="0.2">
      <c r="A267" s="63"/>
      <c r="B267" s="63"/>
      <c r="C267" s="63"/>
      <c r="D267" s="63"/>
      <c r="E267" s="11"/>
      <c r="G267" s="11"/>
      <c r="H267" s="63"/>
      <c r="I267" s="63"/>
    </row>
    <row r="268" spans="1:9" x14ac:dyDescent="0.2">
      <c r="A268" s="63"/>
      <c r="B268" s="63"/>
      <c r="C268" s="63"/>
      <c r="D268" s="63"/>
      <c r="E268" s="11"/>
      <c r="G268" s="11"/>
      <c r="H268" s="63"/>
      <c r="I268" s="63"/>
    </row>
    <row r="269" spans="1:9" x14ac:dyDescent="0.2">
      <c r="A269" s="63"/>
      <c r="B269" s="63"/>
      <c r="C269" s="63"/>
      <c r="D269" s="63"/>
      <c r="E269" s="11"/>
      <c r="G269" s="11"/>
      <c r="H269" s="63"/>
      <c r="I269" s="63"/>
    </row>
    <row r="270" spans="1:9" x14ac:dyDescent="0.2">
      <c r="A270" s="63"/>
      <c r="B270" s="63"/>
      <c r="C270" s="63"/>
      <c r="D270" s="63"/>
      <c r="E270" s="11"/>
      <c r="G270" s="11"/>
      <c r="H270" s="63"/>
      <c r="I270" s="63"/>
    </row>
    <row r="271" spans="1:9" x14ac:dyDescent="0.2">
      <c r="A271" s="63"/>
      <c r="B271" s="63"/>
      <c r="C271" s="63"/>
      <c r="D271" s="63"/>
      <c r="E271" s="11"/>
      <c r="G271" s="63"/>
      <c r="H271" s="63"/>
      <c r="I271" s="63"/>
    </row>
    <row r="272" spans="1:9" x14ac:dyDescent="0.2">
      <c r="A272" s="63"/>
      <c r="B272" s="63"/>
      <c r="C272" s="63"/>
      <c r="D272" s="63"/>
      <c r="E272" s="11"/>
      <c r="G272" s="63"/>
      <c r="H272" s="63"/>
      <c r="I272" s="63"/>
    </row>
    <row r="273" spans="1:9" x14ac:dyDescent="0.2">
      <c r="A273" s="63"/>
      <c r="B273" s="63"/>
      <c r="C273" s="63"/>
      <c r="D273" s="63"/>
      <c r="E273" s="11"/>
      <c r="G273" s="63"/>
      <c r="H273" s="63"/>
      <c r="I273" s="63"/>
    </row>
    <row r="274" spans="1:9" x14ac:dyDescent="0.2">
      <c r="A274" s="63"/>
      <c r="B274" s="63"/>
      <c r="C274" s="63"/>
      <c r="D274" s="63"/>
      <c r="E274" s="11"/>
      <c r="G274" s="63"/>
      <c r="H274" s="63"/>
      <c r="I274" s="63"/>
    </row>
    <row r="275" spans="1:9" x14ac:dyDescent="0.2">
      <c r="A275" s="63"/>
      <c r="B275" s="63"/>
      <c r="C275" s="63"/>
      <c r="D275" s="63"/>
      <c r="E275" s="11"/>
      <c r="G275" s="63"/>
      <c r="H275" s="63"/>
      <c r="I275" s="63"/>
    </row>
    <row r="276" spans="1:9" x14ac:dyDescent="0.2">
      <c r="A276" s="63"/>
      <c r="B276" s="63"/>
      <c r="C276" s="63"/>
      <c r="D276" s="63"/>
      <c r="E276" s="11"/>
      <c r="G276" s="63"/>
      <c r="H276" s="63"/>
      <c r="I276" s="63"/>
    </row>
    <row r="277" spans="1:9" x14ac:dyDescent="0.2">
      <c r="A277" s="63"/>
      <c r="B277" s="63"/>
      <c r="C277" s="63"/>
      <c r="D277" s="63"/>
      <c r="E277" s="11"/>
      <c r="G277" s="63"/>
      <c r="H277" s="63"/>
      <c r="I277" s="63"/>
    </row>
    <row r="278" spans="1:9" x14ac:dyDescent="0.2">
      <c r="A278" s="63"/>
      <c r="B278" s="63"/>
      <c r="C278" s="63"/>
      <c r="D278" s="63"/>
      <c r="E278" s="11"/>
      <c r="G278" s="63"/>
      <c r="H278" s="63"/>
      <c r="I278" s="63"/>
    </row>
    <row r="279" spans="1:9" x14ac:dyDescent="0.2">
      <c r="A279" s="63"/>
      <c r="B279" s="63"/>
      <c r="C279" s="63"/>
      <c r="D279" s="63"/>
      <c r="E279" s="11"/>
      <c r="G279" s="63"/>
      <c r="H279" s="63"/>
      <c r="I279" s="63"/>
    </row>
    <row r="280" spans="1:9" x14ac:dyDescent="0.2">
      <c r="A280" s="63"/>
      <c r="B280" s="63"/>
      <c r="C280" s="63"/>
      <c r="D280" s="63"/>
      <c r="E280" s="11"/>
      <c r="G280" s="63"/>
      <c r="H280" s="63"/>
      <c r="I280" s="63"/>
    </row>
    <row r="281" spans="1:9" x14ac:dyDescent="0.2">
      <c r="A281" s="63"/>
      <c r="B281" s="63"/>
      <c r="C281" s="63"/>
      <c r="D281" s="63"/>
      <c r="E281" s="11"/>
      <c r="G281" s="63"/>
      <c r="H281" s="63"/>
      <c r="I281" s="63"/>
    </row>
    <row r="282" spans="1:9" x14ac:dyDescent="0.2">
      <c r="A282" s="63"/>
      <c r="B282" s="63"/>
      <c r="C282" s="63"/>
      <c r="D282" s="63"/>
      <c r="E282" s="11"/>
      <c r="G282" s="63"/>
      <c r="H282" s="63"/>
      <c r="I282" s="63"/>
    </row>
    <row r="283" spans="1:9" x14ac:dyDescent="0.2">
      <c r="A283" s="63"/>
      <c r="B283" s="63"/>
      <c r="C283" s="63"/>
      <c r="D283" s="63"/>
      <c r="E283" s="11"/>
      <c r="G283" s="63"/>
      <c r="H283" s="63"/>
      <c r="I283" s="63"/>
    </row>
    <row r="284" spans="1:9" x14ac:dyDescent="0.2">
      <c r="A284" s="63"/>
      <c r="B284" s="63"/>
      <c r="C284" s="63"/>
      <c r="D284" s="63"/>
      <c r="E284" s="11"/>
      <c r="G284" s="63"/>
      <c r="H284" s="63"/>
      <c r="I284" s="63"/>
    </row>
    <row r="285" spans="1:9" x14ac:dyDescent="0.2">
      <c r="A285" s="63"/>
      <c r="B285" s="63"/>
      <c r="C285" s="63"/>
      <c r="D285" s="63"/>
      <c r="E285" s="11"/>
      <c r="G285" s="63"/>
      <c r="H285" s="63"/>
      <c r="I285" s="63"/>
    </row>
    <row r="286" spans="1:9" x14ac:dyDescent="0.2">
      <c r="A286" s="63"/>
      <c r="B286" s="63"/>
      <c r="C286" s="63"/>
      <c r="D286" s="63"/>
      <c r="E286" s="11"/>
      <c r="G286" s="63"/>
      <c r="H286" s="63"/>
      <c r="I286" s="63"/>
    </row>
    <row r="287" spans="1:9" x14ac:dyDescent="0.2">
      <c r="A287" s="63"/>
      <c r="B287" s="63"/>
      <c r="C287" s="63"/>
      <c r="D287" s="63"/>
      <c r="E287" s="11"/>
      <c r="G287" s="63"/>
      <c r="H287" s="63"/>
      <c r="I287" s="63"/>
    </row>
    <row r="288" spans="1:9" x14ac:dyDescent="0.2">
      <c r="A288" s="63"/>
      <c r="B288" s="63"/>
      <c r="C288" s="63"/>
      <c r="D288" s="63"/>
      <c r="E288" s="11"/>
      <c r="G288" s="63"/>
      <c r="H288" s="63"/>
      <c r="I288" s="63"/>
    </row>
    <row r="289" spans="1:9" x14ac:dyDescent="0.2">
      <c r="A289" s="63"/>
      <c r="B289" s="63"/>
      <c r="C289" s="63"/>
      <c r="D289" s="63"/>
      <c r="E289" s="11"/>
      <c r="G289" s="63"/>
      <c r="H289" s="63"/>
      <c r="I289" s="63"/>
    </row>
    <row r="290" spans="1:9" x14ac:dyDescent="0.2">
      <c r="A290" s="63"/>
      <c r="B290" s="63"/>
      <c r="C290" s="63"/>
      <c r="D290" s="63"/>
      <c r="E290" s="11"/>
      <c r="G290" s="63"/>
      <c r="H290" s="63"/>
      <c r="I290" s="63"/>
    </row>
    <row r="291" spans="1:9" x14ac:dyDescent="0.2">
      <c r="A291" s="63"/>
      <c r="B291" s="63"/>
      <c r="C291" s="63"/>
      <c r="D291" s="63"/>
      <c r="E291" s="11"/>
      <c r="G291" s="63"/>
      <c r="H291" s="63"/>
      <c r="I291" s="63"/>
    </row>
    <row r="292" spans="1:9" x14ac:dyDescent="0.2">
      <c r="A292" s="63"/>
      <c r="B292" s="63"/>
      <c r="C292" s="63"/>
      <c r="D292" s="63"/>
      <c r="E292" s="11"/>
      <c r="G292" s="63"/>
      <c r="H292" s="63"/>
      <c r="I292" s="63"/>
    </row>
    <row r="293" spans="1:9" x14ac:dyDescent="0.2">
      <c r="A293" s="63"/>
      <c r="B293" s="63"/>
      <c r="C293" s="63"/>
      <c r="D293" s="63"/>
      <c r="E293" s="11"/>
      <c r="G293" s="63"/>
      <c r="H293" s="63"/>
      <c r="I293" s="63"/>
    </row>
    <row r="294" spans="1:9" x14ac:dyDescent="0.2">
      <c r="A294" s="63"/>
      <c r="B294" s="63"/>
      <c r="C294" s="63"/>
      <c r="D294" s="63"/>
      <c r="E294" s="11"/>
      <c r="G294" s="63"/>
      <c r="H294" s="63"/>
      <c r="I294" s="63"/>
    </row>
    <row r="295" spans="1:9" x14ac:dyDescent="0.2">
      <c r="A295" s="63"/>
      <c r="B295" s="63"/>
      <c r="C295" s="63"/>
      <c r="D295" s="63"/>
      <c r="E295" s="11"/>
      <c r="G295" s="63"/>
      <c r="H295" s="63"/>
      <c r="I295" s="63"/>
    </row>
    <row r="296" spans="1:9" x14ac:dyDescent="0.2">
      <c r="A296" s="63"/>
      <c r="B296" s="63"/>
      <c r="C296" s="63"/>
      <c r="D296" s="63"/>
      <c r="E296" s="11"/>
      <c r="G296" s="63"/>
      <c r="H296" s="63"/>
      <c r="I296" s="63"/>
    </row>
    <row r="297" spans="1:9" x14ac:dyDescent="0.2">
      <c r="A297" s="63"/>
      <c r="B297" s="63"/>
      <c r="C297" s="63"/>
      <c r="D297" s="63"/>
      <c r="E297" s="11"/>
      <c r="G297" s="63"/>
      <c r="H297" s="63"/>
      <c r="I297" s="63"/>
    </row>
    <row r="298" spans="1:9" x14ac:dyDescent="0.2">
      <c r="A298" s="63"/>
      <c r="B298" s="63"/>
      <c r="C298" s="63"/>
      <c r="D298" s="63"/>
      <c r="E298" s="11"/>
      <c r="G298" s="63"/>
      <c r="H298" s="63"/>
      <c r="I298" s="63"/>
    </row>
    <row r="299" spans="1:9" x14ac:dyDescent="0.2">
      <c r="A299" s="63"/>
      <c r="B299" s="63"/>
      <c r="C299" s="63"/>
      <c r="D299" s="63"/>
      <c r="E299" s="11"/>
      <c r="G299" s="63"/>
      <c r="H299" s="63"/>
      <c r="I299" s="63"/>
    </row>
    <row r="300" spans="1:9" x14ac:dyDescent="0.2">
      <c r="A300" s="63"/>
      <c r="B300" s="63"/>
      <c r="C300" s="63"/>
      <c r="D300" s="63"/>
      <c r="E300" s="11"/>
      <c r="G300" s="63"/>
      <c r="H300" s="63"/>
      <c r="I300" s="63"/>
    </row>
    <row r="301" spans="1:9" x14ac:dyDescent="0.2">
      <c r="A301" s="63"/>
      <c r="B301" s="63"/>
      <c r="C301" s="63"/>
      <c r="D301" s="63"/>
      <c r="E301" s="11"/>
      <c r="G301" s="63"/>
      <c r="H301" s="63"/>
      <c r="I301" s="63"/>
    </row>
    <row r="302" spans="1:9" x14ac:dyDescent="0.2">
      <c r="A302" s="63"/>
      <c r="B302" s="63"/>
      <c r="C302" s="63"/>
      <c r="D302" s="63"/>
      <c r="E302" s="11"/>
      <c r="G302" s="63"/>
      <c r="H302" s="63"/>
      <c r="I302" s="63"/>
    </row>
    <row r="303" spans="1:9" x14ac:dyDescent="0.2">
      <c r="A303" s="63"/>
      <c r="B303" s="63"/>
      <c r="C303" s="63"/>
      <c r="D303" s="63"/>
      <c r="E303" s="11"/>
      <c r="G303" s="63"/>
      <c r="H303" s="63"/>
      <c r="I303" s="63"/>
    </row>
    <row r="304" spans="1:9" x14ac:dyDescent="0.2">
      <c r="A304" s="63"/>
      <c r="B304" s="63"/>
      <c r="C304" s="63"/>
      <c r="D304" s="63"/>
      <c r="E304" s="11"/>
      <c r="G304" s="63"/>
      <c r="H304" s="63"/>
      <c r="I304" s="63"/>
    </row>
    <row r="305" spans="1:9" x14ac:dyDescent="0.2">
      <c r="A305" s="63"/>
      <c r="B305" s="63"/>
      <c r="C305" s="63"/>
      <c r="D305" s="63"/>
      <c r="E305" s="11"/>
      <c r="G305" s="63"/>
      <c r="H305" s="63"/>
      <c r="I305" s="63"/>
    </row>
    <row r="306" spans="1:9" x14ac:dyDescent="0.2">
      <c r="A306" s="63"/>
      <c r="B306" s="63"/>
      <c r="C306" s="63"/>
      <c r="D306" s="63"/>
      <c r="E306" s="11"/>
      <c r="G306" s="63"/>
      <c r="H306" s="63"/>
      <c r="I306" s="63"/>
    </row>
    <row r="307" spans="1:9" x14ac:dyDescent="0.2">
      <c r="A307" s="63"/>
      <c r="B307" s="63"/>
      <c r="C307" s="63"/>
      <c r="D307" s="63"/>
      <c r="E307" s="11"/>
      <c r="G307" s="63"/>
      <c r="H307" s="63"/>
      <c r="I307" s="63"/>
    </row>
    <row r="308" spans="1:9" x14ac:dyDescent="0.2">
      <c r="A308" s="63"/>
      <c r="B308" s="63"/>
      <c r="C308" s="63"/>
      <c r="D308" s="63"/>
      <c r="E308" s="11"/>
      <c r="G308" s="63"/>
      <c r="H308" s="63"/>
      <c r="I308" s="63"/>
    </row>
    <row r="309" spans="1:9" x14ac:dyDescent="0.2">
      <c r="A309" s="63"/>
      <c r="B309" s="63"/>
      <c r="C309" s="63"/>
      <c r="D309" s="63"/>
      <c r="E309" s="11"/>
      <c r="G309" s="63"/>
      <c r="H309" s="63"/>
      <c r="I309" s="63"/>
    </row>
    <row r="310" spans="1:9" x14ac:dyDescent="0.2">
      <c r="A310" s="63"/>
      <c r="B310" s="63"/>
      <c r="C310" s="63"/>
      <c r="D310" s="63"/>
      <c r="E310" s="11"/>
      <c r="G310" s="63"/>
      <c r="H310" s="63"/>
      <c r="I310" s="63"/>
    </row>
    <row r="311" spans="1:9" x14ac:dyDescent="0.2">
      <c r="A311" s="63"/>
      <c r="B311" s="63"/>
      <c r="C311" s="63"/>
      <c r="D311" s="63"/>
      <c r="E311" s="11"/>
      <c r="G311" s="63"/>
      <c r="H311" s="63"/>
      <c r="I311" s="63"/>
    </row>
    <row r="312" spans="1:9" x14ac:dyDescent="0.2">
      <c r="A312" s="63"/>
      <c r="B312" s="63"/>
      <c r="C312" s="63"/>
      <c r="D312" s="63"/>
      <c r="E312" s="11"/>
      <c r="G312" s="63"/>
      <c r="H312" s="63"/>
      <c r="I312" s="63"/>
    </row>
    <row r="313" spans="1:9" x14ac:dyDescent="0.2">
      <c r="A313" s="63"/>
      <c r="B313" s="63"/>
      <c r="C313" s="63"/>
      <c r="D313" s="63"/>
      <c r="E313" s="11"/>
      <c r="G313" s="63"/>
      <c r="H313" s="63"/>
      <c r="I313" s="63"/>
    </row>
    <row r="314" spans="1:9" x14ac:dyDescent="0.2">
      <c r="A314" s="63"/>
      <c r="B314" s="63"/>
      <c r="C314" s="63"/>
      <c r="D314" s="63"/>
      <c r="E314" s="11"/>
      <c r="G314" s="63"/>
      <c r="H314" s="63"/>
      <c r="I314" s="63"/>
    </row>
    <row r="315" spans="1:9" x14ac:dyDescent="0.2">
      <c r="A315" s="63"/>
      <c r="B315" s="63"/>
      <c r="C315" s="63"/>
      <c r="D315" s="63"/>
      <c r="E315" s="11"/>
      <c r="G315" s="63"/>
      <c r="H315" s="63"/>
      <c r="I315" s="63"/>
    </row>
    <row r="316" spans="1:9" x14ac:dyDescent="0.2">
      <c r="A316" s="63"/>
      <c r="B316" s="63"/>
      <c r="C316" s="63"/>
      <c r="D316" s="63"/>
      <c r="E316" s="11"/>
      <c r="G316" s="63"/>
      <c r="H316" s="63"/>
      <c r="I316" s="63"/>
    </row>
    <row r="317" spans="1:9" x14ac:dyDescent="0.2">
      <c r="A317" s="63"/>
      <c r="B317" s="63"/>
      <c r="C317" s="63"/>
      <c r="D317" s="63"/>
      <c r="E317" s="11"/>
      <c r="G317" s="63"/>
      <c r="H317" s="63"/>
      <c r="I317" s="63"/>
    </row>
    <row r="318" spans="1:9" x14ac:dyDescent="0.2">
      <c r="A318" s="63"/>
      <c r="B318" s="63"/>
      <c r="C318" s="63"/>
      <c r="D318" s="63"/>
      <c r="E318" s="11"/>
      <c r="G318" s="63"/>
      <c r="H318" s="63"/>
      <c r="I318" s="63"/>
    </row>
    <row r="319" spans="1:9" x14ac:dyDescent="0.2">
      <c r="A319" s="63"/>
      <c r="B319" s="63"/>
      <c r="C319" s="63"/>
      <c r="D319" s="63"/>
      <c r="E319" s="11"/>
      <c r="G319" s="63"/>
      <c r="H319" s="63"/>
      <c r="I319" s="63"/>
    </row>
    <row r="320" spans="1:9" x14ac:dyDescent="0.2">
      <c r="A320" s="63"/>
      <c r="B320" s="63"/>
      <c r="C320" s="63"/>
      <c r="D320" s="63"/>
      <c r="E320" s="11"/>
      <c r="G320" s="63"/>
      <c r="H320" s="63"/>
      <c r="I320" s="63"/>
    </row>
    <row r="321" spans="1:9" x14ac:dyDescent="0.2">
      <c r="A321" s="63"/>
      <c r="B321" s="63"/>
      <c r="C321" s="63"/>
      <c r="D321" s="63"/>
      <c r="E321" s="11"/>
      <c r="G321" s="63"/>
      <c r="H321" s="63"/>
      <c r="I321" s="63"/>
    </row>
    <row r="322" spans="1:9" x14ac:dyDescent="0.2">
      <c r="A322" s="63"/>
      <c r="B322" s="63"/>
      <c r="C322" s="63"/>
      <c r="D322" s="63"/>
      <c r="E322" s="11"/>
      <c r="G322" s="63"/>
      <c r="H322" s="63"/>
      <c r="I322" s="63"/>
    </row>
    <row r="323" spans="1:9" x14ac:dyDescent="0.2">
      <c r="A323" s="63"/>
      <c r="B323" s="63"/>
      <c r="C323" s="63"/>
      <c r="D323" s="63"/>
      <c r="E323" s="11"/>
      <c r="G323" s="63"/>
      <c r="H323" s="63"/>
      <c r="I323" s="63"/>
    </row>
    <row r="324" spans="1:9" x14ac:dyDescent="0.2">
      <c r="A324" s="63"/>
      <c r="B324" s="63"/>
      <c r="C324" s="63"/>
      <c r="D324" s="63"/>
      <c r="E324" s="11"/>
      <c r="G324" s="63"/>
      <c r="H324" s="63"/>
      <c r="I324" s="63"/>
    </row>
    <row r="325" spans="1:9" x14ac:dyDescent="0.2">
      <c r="A325" s="63"/>
      <c r="B325" s="63"/>
      <c r="C325" s="63"/>
      <c r="D325" s="63"/>
      <c r="E325" s="11"/>
      <c r="G325" s="63"/>
      <c r="H325" s="63"/>
      <c r="I325" s="63"/>
    </row>
    <row r="326" spans="1:9" x14ac:dyDescent="0.2">
      <c r="A326" s="63"/>
      <c r="B326" s="63"/>
      <c r="C326" s="63"/>
      <c r="D326" s="63"/>
      <c r="E326" s="11"/>
      <c r="G326" s="63"/>
      <c r="H326" s="63"/>
      <c r="I326" s="63"/>
    </row>
    <row r="327" spans="1:9" x14ac:dyDescent="0.2">
      <c r="A327" s="63"/>
      <c r="B327" s="63"/>
      <c r="C327" s="63"/>
      <c r="D327" s="63"/>
      <c r="E327" s="11"/>
      <c r="G327" s="63"/>
      <c r="H327" s="63"/>
      <c r="I327" s="63"/>
    </row>
    <row r="328" spans="1:9" x14ac:dyDescent="0.2">
      <c r="A328" s="63"/>
      <c r="B328" s="63"/>
      <c r="C328" s="63"/>
      <c r="D328" s="63"/>
      <c r="E328" s="11"/>
      <c r="G328" s="63"/>
      <c r="H328" s="63"/>
      <c r="I328" s="63"/>
    </row>
    <row r="329" spans="1:9" x14ac:dyDescent="0.2">
      <c r="A329" s="63"/>
      <c r="B329" s="63"/>
      <c r="C329" s="63"/>
      <c r="D329" s="63"/>
      <c r="E329" s="11"/>
      <c r="G329" s="63"/>
      <c r="H329" s="63"/>
      <c r="I329" s="63"/>
    </row>
    <row r="330" spans="1:9" x14ac:dyDescent="0.2">
      <c r="A330" s="63"/>
      <c r="B330" s="63"/>
      <c r="C330" s="63"/>
      <c r="D330" s="63"/>
      <c r="E330" s="11"/>
      <c r="G330" s="63"/>
      <c r="H330" s="63"/>
      <c r="I330" s="63"/>
    </row>
    <row r="331" spans="1:9" x14ac:dyDescent="0.2">
      <c r="A331" s="63"/>
      <c r="B331" s="63"/>
      <c r="C331" s="63"/>
      <c r="D331" s="63"/>
      <c r="E331" s="11"/>
      <c r="G331" s="63"/>
      <c r="H331" s="63"/>
      <c r="I331" s="63"/>
    </row>
    <row r="332" spans="1:9" x14ac:dyDescent="0.2">
      <c r="A332" s="63"/>
      <c r="B332" s="63"/>
      <c r="C332" s="63"/>
      <c r="D332" s="63"/>
      <c r="E332" s="11"/>
      <c r="G332" s="63"/>
      <c r="H332" s="63"/>
      <c r="I332" s="63"/>
    </row>
    <row r="333" spans="1:9" x14ac:dyDescent="0.2">
      <c r="A333" s="63"/>
      <c r="B333" s="63"/>
      <c r="C333" s="63"/>
      <c r="D333" s="63"/>
      <c r="E333" s="11"/>
      <c r="G333" s="63"/>
      <c r="H333" s="63"/>
      <c r="I333" s="63"/>
    </row>
    <row r="334" spans="1:9" x14ac:dyDescent="0.2">
      <c r="A334" s="63"/>
      <c r="B334" s="63"/>
      <c r="C334" s="63"/>
      <c r="D334" s="63"/>
      <c r="E334" s="11"/>
      <c r="G334" s="63"/>
      <c r="H334" s="63"/>
      <c r="I334" s="63"/>
    </row>
    <row r="335" spans="1:9" x14ac:dyDescent="0.2">
      <c r="A335" s="63"/>
      <c r="B335" s="63"/>
      <c r="C335" s="63"/>
      <c r="D335" s="63"/>
      <c r="E335" s="11"/>
      <c r="G335" s="63"/>
      <c r="H335" s="63"/>
      <c r="I335" s="63"/>
    </row>
    <row r="336" spans="1:9" x14ac:dyDescent="0.2">
      <c r="A336" s="63"/>
      <c r="B336" s="63"/>
      <c r="C336" s="63"/>
      <c r="D336" s="63"/>
      <c r="E336" s="11"/>
      <c r="G336" s="63"/>
      <c r="H336" s="63"/>
      <c r="I336" s="63"/>
    </row>
    <row r="337" spans="1:9" x14ac:dyDescent="0.2">
      <c r="A337" s="63"/>
      <c r="B337" s="63"/>
      <c r="C337" s="63"/>
      <c r="D337" s="63"/>
      <c r="E337" s="11"/>
      <c r="G337" s="63"/>
      <c r="H337" s="63"/>
      <c r="I337" s="63"/>
    </row>
    <row r="338" spans="1:9" x14ac:dyDescent="0.2">
      <c r="A338" s="63"/>
      <c r="B338" s="63"/>
      <c r="C338" s="63"/>
      <c r="D338" s="63"/>
      <c r="E338" s="11"/>
      <c r="G338" s="63"/>
      <c r="H338" s="63"/>
      <c r="I338" s="63"/>
    </row>
    <row r="339" spans="1:9" x14ac:dyDescent="0.2">
      <c r="A339" s="63"/>
      <c r="B339" s="63"/>
      <c r="C339" s="63"/>
      <c r="D339" s="63"/>
      <c r="E339" s="11"/>
      <c r="G339" s="63"/>
      <c r="H339" s="63"/>
      <c r="I339" s="63"/>
    </row>
    <row r="340" spans="1:9" x14ac:dyDescent="0.2">
      <c r="A340" s="63"/>
      <c r="B340" s="63"/>
      <c r="C340" s="63"/>
      <c r="D340" s="63"/>
      <c r="E340" s="11"/>
      <c r="G340" s="63"/>
      <c r="H340" s="63"/>
      <c r="I340" s="63"/>
    </row>
    <row r="341" spans="1:9" x14ac:dyDescent="0.2">
      <c r="A341" s="63"/>
      <c r="B341" s="63"/>
      <c r="C341" s="63"/>
      <c r="D341" s="63"/>
      <c r="E341" s="11"/>
      <c r="G341" s="63"/>
      <c r="H341" s="63"/>
      <c r="I341" s="63"/>
    </row>
    <row r="342" spans="1:9" x14ac:dyDescent="0.2">
      <c r="A342" s="63"/>
      <c r="B342" s="63"/>
      <c r="C342" s="63"/>
      <c r="D342" s="63"/>
      <c r="E342" s="11"/>
      <c r="G342" s="63"/>
      <c r="H342" s="63"/>
      <c r="I342" s="63"/>
    </row>
    <row r="343" spans="1:9" x14ac:dyDescent="0.2">
      <c r="A343" s="63"/>
      <c r="B343" s="63"/>
      <c r="C343" s="63"/>
      <c r="D343" s="63"/>
      <c r="E343" s="11"/>
      <c r="G343" s="63"/>
      <c r="H343" s="63"/>
      <c r="I343" s="63"/>
    </row>
    <row r="344" spans="1:9" x14ac:dyDescent="0.2">
      <c r="A344" s="63"/>
      <c r="B344" s="63"/>
      <c r="C344" s="63"/>
      <c r="D344" s="63"/>
      <c r="E344" s="11"/>
      <c r="G344" s="63"/>
      <c r="H344" s="63"/>
      <c r="I344" s="63"/>
    </row>
    <row r="345" spans="1:9" x14ac:dyDescent="0.2">
      <c r="A345" s="63"/>
      <c r="B345" s="63"/>
      <c r="C345" s="63"/>
      <c r="D345" s="63"/>
      <c r="E345" s="11"/>
      <c r="G345" s="63"/>
      <c r="H345" s="63"/>
      <c r="I345" s="63"/>
    </row>
    <row r="346" spans="1:9" x14ac:dyDescent="0.2">
      <c r="A346" s="63"/>
      <c r="B346" s="63"/>
      <c r="C346" s="63"/>
      <c r="D346" s="63"/>
      <c r="E346" s="11"/>
      <c r="G346" s="63"/>
      <c r="H346" s="63"/>
      <c r="I346" s="63"/>
    </row>
    <row r="347" spans="1:9" x14ac:dyDescent="0.2">
      <c r="A347" s="63"/>
      <c r="B347" s="63"/>
      <c r="C347" s="63"/>
      <c r="D347" s="63"/>
      <c r="E347" s="11"/>
      <c r="G347" s="63"/>
      <c r="H347" s="63"/>
      <c r="I347" s="63"/>
    </row>
    <row r="348" spans="1:9" x14ac:dyDescent="0.2">
      <c r="A348" s="63"/>
      <c r="B348" s="63"/>
      <c r="C348" s="63"/>
      <c r="D348" s="63"/>
      <c r="E348" s="11"/>
      <c r="G348" s="63"/>
      <c r="H348" s="63"/>
      <c r="I348" s="63"/>
    </row>
    <row r="349" spans="1:9" x14ac:dyDescent="0.2">
      <c r="A349" s="63"/>
      <c r="B349" s="63"/>
      <c r="C349" s="63"/>
      <c r="D349" s="63"/>
      <c r="E349" s="11"/>
      <c r="G349" s="63"/>
      <c r="H349" s="63"/>
      <c r="I349" s="63"/>
    </row>
    <row r="350" spans="1:9" x14ac:dyDescent="0.2">
      <c r="A350" s="63"/>
      <c r="B350" s="63"/>
      <c r="C350" s="63"/>
      <c r="D350" s="63"/>
      <c r="E350" s="11"/>
      <c r="G350" s="63"/>
      <c r="H350" s="63"/>
      <c r="I350" s="63"/>
    </row>
    <row r="351" spans="1:9" x14ac:dyDescent="0.2">
      <c r="A351" s="63"/>
      <c r="B351" s="63"/>
      <c r="C351" s="63"/>
      <c r="D351" s="63"/>
      <c r="E351" s="11"/>
      <c r="G351" s="63"/>
      <c r="H351" s="63"/>
      <c r="I351" s="63"/>
    </row>
    <row r="352" spans="1:9" x14ac:dyDescent="0.2">
      <c r="A352" s="63"/>
      <c r="B352" s="63"/>
      <c r="C352" s="63"/>
      <c r="D352" s="63"/>
      <c r="E352" s="11"/>
      <c r="G352" s="63"/>
      <c r="H352" s="63"/>
      <c r="I352" s="63"/>
    </row>
    <row r="353" spans="1:9" x14ac:dyDescent="0.2">
      <c r="A353" s="63"/>
      <c r="B353" s="63"/>
      <c r="C353" s="63"/>
      <c r="D353" s="63"/>
      <c r="E353" s="11"/>
      <c r="G353" s="63"/>
      <c r="H353" s="63"/>
      <c r="I353" s="63"/>
    </row>
    <row r="354" spans="1:9" x14ac:dyDescent="0.2">
      <c r="A354" s="63"/>
      <c r="B354" s="63"/>
      <c r="C354" s="63"/>
      <c r="D354" s="63"/>
      <c r="E354" s="11"/>
      <c r="G354" s="63"/>
      <c r="H354" s="63"/>
      <c r="I354" s="63"/>
    </row>
    <row r="355" spans="1:9" x14ac:dyDescent="0.2">
      <c r="A355" s="63"/>
      <c r="B355" s="63"/>
      <c r="C355" s="63"/>
      <c r="D355" s="63"/>
      <c r="E355" s="11"/>
      <c r="G355" s="63"/>
      <c r="H355" s="63"/>
      <c r="I355" s="63"/>
    </row>
    <row r="356" spans="1:9" x14ac:dyDescent="0.2">
      <c r="A356" s="63"/>
      <c r="B356" s="63"/>
      <c r="C356" s="63"/>
      <c r="D356" s="63"/>
      <c r="E356" s="11"/>
      <c r="G356" s="63"/>
      <c r="H356" s="63"/>
      <c r="I356" s="63"/>
    </row>
    <row r="357" spans="1:9" x14ac:dyDescent="0.2">
      <c r="A357" s="63"/>
      <c r="B357" s="63"/>
      <c r="C357" s="63"/>
      <c r="D357" s="63"/>
      <c r="E357" s="11"/>
      <c r="G357" s="63"/>
      <c r="H357" s="63"/>
      <c r="I357" s="63"/>
    </row>
    <row r="358" spans="1:9" x14ac:dyDescent="0.2">
      <c r="A358" s="63"/>
      <c r="B358" s="63"/>
      <c r="C358" s="63"/>
      <c r="D358" s="63"/>
      <c r="E358" s="11"/>
      <c r="G358" s="63"/>
      <c r="H358" s="63"/>
      <c r="I358" s="63"/>
    </row>
    <row r="359" spans="1:9" x14ac:dyDescent="0.2">
      <c r="A359" s="63"/>
      <c r="B359" s="63"/>
      <c r="C359" s="63"/>
      <c r="D359" s="63"/>
      <c r="E359" s="11"/>
      <c r="G359" s="63"/>
      <c r="H359" s="63"/>
      <c r="I359" s="63"/>
    </row>
    <row r="360" spans="1:9" x14ac:dyDescent="0.2">
      <c r="A360" s="63"/>
      <c r="B360" s="63"/>
      <c r="C360" s="63"/>
      <c r="D360" s="63"/>
      <c r="E360" s="11"/>
      <c r="G360" s="63"/>
      <c r="H360" s="63"/>
      <c r="I360" s="63"/>
    </row>
    <row r="361" spans="1:9" x14ac:dyDescent="0.2">
      <c r="A361" s="63"/>
      <c r="B361" s="63"/>
      <c r="C361" s="63"/>
      <c r="D361" s="63"/>
      <c r="E361" s="11"/>
      <c r="G361" s="63"/>
      <c r="H361" s="63"/>
      <c r="I361" s="63"/>
    </row>
    <row r="362" spans="1:9" x14ac:dyDescent="0.2">
      <c r="A362" s="63"/>
      <c r="B362" s="63"/>
      <c r="C362" s="63"/>
      <c r="D362" s="63"/>
      <c r="E362" s="11"/>
      <c r="G362" s="63"/>
      <c r="H362" s="63"/>
      <c r="I362" s="63"/>
    </row>
    <row r="363" spans="1:9" x14ac:dyDescent="0.2">
      <c r="A363" s="63"/>
      <c r="B363" s="63"/>
      <c r="C363" s="63"/>
      <c r="D363" s="63"/>
      <c r="E363" s="11"/>
      <c r="G363" s="63"/>
      <c r="H363" s="63"/>
      <c r="I363" s="63"/>
    </row>
    <row r="364" spans="1:9" x14ac:dyDescent="0.2">
      <c r="A364" s="63"/>
      <c r="B364" s="63"/>
      <c r="C364" s="63"/>
      <c r="D364" s="63"/>
      <c r="E364" s="11"/>
      <c r="G364" s="63"/>
      <c r="H364" s="63"/>
      <c r="I364" s="63"/>
    </row>
    <row r="365" spans="1:9" x14ac:dyDescent="0.2">
      <c r="A365" s="63"/>
      <c r="B365" s="63"/>
      <c r="C365" s="63"/>
      <c r="D365" s="63"/>
      <c r="E365" s="11"/>
      <c r="G365" s="63"/>
      <c r="H365" s="63"/>
      <c r="I365" s="63"/>
    </row>
    <row r="366" spans="1:9" x14ac:dyDescent="0.2">
      <c r="A366" s="63"/>
      <c r="B366" s="63"/>
      <c r="C366" s="63"/>
      <c r="D366" s="63"/>
      <c r="E366" s="11"/>
      <c r="G366" s="63"/>
      <c r="H366" s="63"/>
      <c r="I366" s="63"/>
    </row>
    <row r="367" spans="1:9" x14ac:dyDescent="0.2">
      <c r="A367" s="63"/>
      <c r="B367" s="63"/>
      <c r="C367" s="63"/>
      <c r="D367" s="63"/>
      <c r="E367" s="11"/>
      <c r="G367" s="63"/>
      <c r="H367" s="63"/>
      <c r="I367" s="63"/>
    </row>
    <row r="368" spans="1:9" x14ac:dyDescent="0.2">
      <c r="A368" s="63"/>
      <c r="B368" s="63"/>
      <c r="C368" s="63"/>
      <c r="D368" s="63"/>
      <c r="E368" s="11"/>
      <c r="G368" s="63"/>
      <c r="H368" s="63"/>
      <c r="I368" s="63"/>
    </row>
    <row r="369" spans="1:9" x14ac:dyDescent="0.2">
      <c r="A369" s="63"/>
      <c r="B369" s="63"/>
      <c r="C369" s="63"/>
      <c r="D369" s="63"/>
      <c r="E369" s="11"/>
      <c r="G369" s="63"/>
      <c r="H369" s="63"/>
      <c r="I369" s="63"/>
    </row>
    <row r="370" spans="1:9" x14ac:dyDescent="0.2">
      <c r="A370" s="63"/>
      <c r="B370" s="63"/>
      <c r="C370" s="63"/>
      <c r="D370" s="63"/>
      <c r="E370" s="11"/>
      <c r="G370" s="63"/>
      <c r="H370" s="63"/>
      <c r="I370" s="63"/>
    </row>
    <row r="371" spans="1:9" x14ac:dyDescent="0.2">
      <c r="A371" s="63"/>
      <c r="B371" s="63"/>
      <c r="C371" s="63"/>
      <c r="D371" s="63"/>
      <c r="E371" s="11"/>
      <c r="G371" s="63"/>
      <c r="H371" s="63"/>
      <c r="I371" s="63"/>
    </row>
    <row r="372" spans="1:9" x14ac:dyDescent="0.2">
      <c r="A372" s="63"/>
      <c r="B372" s="63"/>
      <c r="C372" s="63"/>
      <c r="D372" s="63"/>
      <c r="E372" s="11"/>
      <c r="G372" s="63"/>
      <c r="H372" s="63"/>
      <c r="I372" s="63"/>
    </row>
  </sheetData>
  <mergeCells count="4">
    <mergeCell ref="A1:F1"/>
    <mergeCell ref="A124:B124"/>
    <mergeCell ref="A125:B125"/>
    <mergeCell ref="A126:B126"/>
  </mergeCells>
  <conditionalFormatting sqref="F2:F3 F5:F133">
    <cfRule type="cellIs" dxfId="62" priority="3" stopIfTrue="1" operator="between">
      <formula>0.009</formula>
      <formula>-0.009</formula>
    </cfRule>
  </conditionalFormatting>
  <conditionalFormatting sqref="F271:F65536">
    <cfRule type="cellIs" dxfId="61" priority="1" stopIfTrue="1" operator="between">
      <formula>0.009</formula>
      <formula>-0.009</formula>
    </cfRule>
  </conditionalFormatting>
  <conditionalFormatting sqref="F135:G170">
    <cfRule type="cellIs" dxfId="60" priority="2" stopIfTrue="1" operator="between">
      <formula>0.009</formula>
      <formula>-0.009</formula>
    </cfRule>
  </conditionalFormatting>
  <hyperlinks>
    <hyperlink ref="A135"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73"/>
  <sheetViews>
    <sheetView workbookViewId="0">
      <selection sqref="A1:F1"/>
    </sheetView>
  </sheetViews>
  <sheetFormatPr defaultColWidth="9.140625" defaultRowHeight="11.25" x14ac:dyDescent="0.2"/>
  <cols>
    <col min="1" max="1" width="38.7109375" style="7" bestFit="1" customWidth="1"/>
    <col min="2"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7" s="1" customFormat="1" ht="15" x14ac:dyDescent="0.2">
      <c r="A1" s="98" t="s">
        <v>16</v>
      </c>
      <c r="B1" s="99"/>
      <c r="C1" s="99"/>
      <c r="D1" s="99"/>
      <c r="E1" s="99"/>
      <c r="F1" s="99"/>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2" t="s">
        <v>6</v>
      </c>
      <c r="F4" s="12" t="s">
        <v>3</v>
      </c>
      <c r="G4" s="56" t="s">
        <v>5</v>
      </c>
    </row>
    <row r="5" spans="1:7" x14ac:dyDescent="0.2">
      <c r="A5" s="16" t="s">
        <v>113</v>
      </c>
      <c r="B5" s="17"/>
      <c r="C5" s="17"/>
      <c r="D5" s="17"/>
      <c r="E5" s="18"/>
      <c r="F5" s="19"/>
      <c r="G5" s="19"/>
    </row>
    <row r="6" spans="1:7" x14ac:dyDescent="0.2">
      <c r="A6" s="20" t="s">
        <v>25</v>
      </c>
      <c r="B6" s="21"/>
      <c r="C6" s="21"/>
      <c r="D6" s="21"/>
      <c r="E6" s="22"/>
      <c r="F6" s="23"/>
      <c r="G6" s="23"/>
    </row>
    <row r="7" spans="1:7" x14ac:dyDescent="0.2">
      <c r="A7" s="21" t="s">
        <v>713</v>
      </c>
      <c r="B7" s="21" t="s">
        <v>712</v>
      </c>
      <c r="C7" s="21" t="s">
        <v>116</v>
      </c>
      <c r="D7" s="24">
        <v>20481070</v>
      </c>
      <c r="E7" s="22">
        <v>43649.256379999999</v>
      </c>
      <c r="F7" s="23">
        <v>3.4141504438724102</v>
      </c>
      <c r="G7" s="23"/>
    </row>
    <row r="8" spans="1:7" x14ac:dyDescent="0.2">
      <c r="A8" s="21" t="s">
        <v>715</v>
      </c>
      <c r="B8" s="21" t="s">
        <v>714</v>
      </c>
      <c r="C8" s="21" t="s">
        <v>157</v>
      </c>
      <c r="D8" s="24">
        <v>1692030</v>
      </c>
      <c r="E8" s="22">
        <v>27869.42613</v>
      </c>
      <c r="F8" s="23">
        <v>2.1798862451138201</v>
      </c>
      <c r="G8" s="23"/>
    </row>
    <row r="9" spans="1:7" x14ac:dyDescent="0.2">
      <c r="A9" s="21" t="s">
        <v>187</v>
      </c>
      <c r="B9" s="21" t="s">
        <v>186</v>
      </c>
      <c r="C9" s="21" t="s">
        <v>188</v>
      </c>
      <c r="D9" s="24">
        <v>1631918</v>
      </c>
      <c r="E9" s="22">
        <v>27047.408930000001</v>
      </c>
      <c r="F9" s="23">
        <v>2.1155898373166799</v>
      </c>
      <c r="G9" s="23"/>
    </row>
    <row r="10" spans="1:7" x14ac:dyDescent="0.2">
      <c r="A10" s="21" t="s">
        <v>717</v>
      </c>
      <c r="B10" s="21" t="s">
        <v>716</v>
      </c>
      <c r="C10" s="21" t="s">
        <v>224</v>
      </c>
      <c r="D10" s="24">
        <v>1499891</v>
      </c>
      <c r="E10" s="22">
        <v>26084.604380000001</v>
      </c>
      <c r="F10" s="23">
        <v>2.0402813474508301</v>
      </c>
      <c r="G10" s="23"/>
    </row>
    <row r="11" spans="1:7" x14ac:dyDescent="0.2">
      <c r="A11" s="21" t="s">
        <v>397</v>
      </c>
      <c r="B11" s="21" t="s">
        <v>396</v>
      </c>
      <c r="C11" s="21" t="s">
        <v>127</v>
      </c>
      <c r="D11" s="24">
        <v>901105</v>
      </c>
      <c r="E11" s="22">
        <v>25640.041669999999</v>
      </c>
      <c r="F11" s="23">
        <v>2.00550861362778</v>
      </c>
      <c r="G11" s="23"/>
    </row>
    <row r="12" spans="1:7" x14ac:dyDescent="0.2">
      <c r="A12" s="21" t="s">
        <v>115</v>
      </c>
      <c r="B12" s="21" t="s">
        <v>114</v>
      </c>
      <c r="C12" s="21" t="s">
        <v>116</v>
      </c>
      <c r="D12" s="24">
        <v>1223175</v>
      </c>
      <c r="E12" s="22">
        <v>24481.84763</v>
      </c>
      <c r="F12" s="23">
        <v>1.9149171803778899</v>
      </c>
      <c r="G12" s="23"/>
    </row>
    <row r="13" spans="1:7" x14ac:dyDescent="0.2">
      <c r="A13" s="21" t="s">
        <v>719</v>
      </c>
      <c r="B13" s="21" t="s">
        <v>718</v>
      </c>
      <c r="C13" s="21" t="s">
        <v>224</v>
      </c>
      <c r="D13" s="24">
        <v>717366</v>
      </c>
      <c r="E13" s="22">
        <v>24386.139800000001</v>
      </c>
      <c r="F13" s="23">
        <v>1.9074311208805199</v>
      </c>
      <c r="G13" s="23"/>
    </row>
    <row r="14" spans="1:7" x14ac:dyDescent="0.2">
      <c r="A14" s="21" t="s">
        <v>721</v>
      </c>
      <c r="B14" s="21" t="s">
        <v>720</v>
      </c>
      <c r="C14" s="21" t="s">
        <v>143</v>
      </c>
      <c r="D14" s="24">
        <v>392739</v>
      </c>
      <c r="E14" s="22">
        <v>24153.448499999999</v>
      </c>
      <c r="F14" s="23">
        <v>1.88923051058228</v>
      </c>
      <c r="G14" s="23"/>
    </row>
    <row r="15" spans="1:7" x14ac:dyDescent="0.2">
      <c r="A15" s="21" t="s">
        <v>159</v>
      </c>
      <c r="B15" s="21" t="s">
        <v>158</v>
      </c>
      <c r="C15" s="21" t="s">
        <v>160</v>
      </c>
      <c r="D15" s="24">
        <v>1300578</v>
      </c>
      <c r="E15" s="22">
        <v>23721.242139999998</v>
      </c>
      <c r="F15" s="23">
        <v>1.8554242637360101</v>
      </c>
      <c r="G15" s="23"/>
    </row>
    <row r="16" spans="1:7" x14ac:dyDescent="0.2">
      <c r="A16" s="21" t="s">
        <v>296</v>
      </c>
      <c r="B16" s="21" t="s">
        <v>295</v>
      </c>
      <c r="C16" s="21" t="s">
        <v>127</v>
      </c>
      <c r="D16" s="24">
        <v>1214825</v>
      </c>
      <c r="E16" s="22">
        <v>23379.307130000001</v>
      </c>
      <c r="F16" s="23">
        <v>1.82867884667773</v>
      </c>
      <c r="G16" s="23"/>
    </row>
    <row r="17" spans="1:7" x14ac:dyDescent="0.2">
      <c r="A17" s="21" t="s">
        <v>450</v>
      </c>
      <c r="B17" s="21" t="s">
        <v>449</v>
      </c>
      <c r="C17" s="21" t="s">
        <v>151</v>
      </c>
      <c r="D17" s="24">
        <v>1828205</v>
      </c>
      <c r="E17" s="22">
        <v>23327.895799999998</v>
      </c>
      <c r="F17" s="23">
        <v>1.82465756362054</v>
      </c>
      <c r="G17" s="23"/>
    </row>
    <row r="18" spans="1:7" x14ac:dyDescent="0.2">
      <c r="A18" s="21" t="s">
        <v>723</v>
      </c>
      <c r="B18" s="21" t="s">
        <v>722</v>
      </c>
      <c r="C18" s="21" t="s">
        <v>124</v>
      </c>
      <c r="D18" s="24">
        <v>1178689</v>
      </c>
      <c r="E18" s="22">
        <v>23016.2601</v>
      </c>
      <c r="F18" s="23">
        <v>1.8002820930691401</v>
      </c>
      <c r="G18" s="23"/>
    </row>
    <row r="19" spans="1:7" x14ac:dyDescent="0.2">
      <c r="A19" s="21" t="s">
        <v>725</v>
      </c>
      <c r="B19" s="21" t="s">
        <v>724</v>
      </c>
      <c r="C19" s="21" t="s">
        <v>154</v>
      </c>
      <c r="D19" s="24">
        <v>1641580</v>
      </c>
      <c r="E19" s="22">
        <v>22814.67884</v>
      </c>
      <c r="F19" s="23">
        <v>1.7845148428252</v>
      </c>
      <c r="G19" s="23"/>
    </row>
    <row r="20" spans="1:7" x14ac:dyDescent="0.2">
      <c r="A20" s="21" t="s">
        <v>172</v>
      </c>
      <c r="B20" s="21" t="s">
        <v>171</v>
      </c>
      <c r="C20" s="21" t="s">
        <v>173</v>
      </c>
      <c r="D20" s="24">
        <v>6391052</v>
      </c>
      <c r="E20" s="22">
        <v>22697.821179999999</v>
      </c>
      <c r="F20" s="23">
        <v>1.7753744893610801</v>
      </c>
      <c r="G20" s="23"/>
    </row>
    <row r="21" spans="1:7" x14ac:dyDescent="0.2">
      <c r="A21" s="21" t="s">
        <v>610</v>
      </c>
      <c r="B21" s="21" t="s">
        <v>609</v>
      </c>
      <c r="C21" s="21" t="s">
        <v>221</v>
      </c>
      <c r="D21" s="24">
        <v>1100123</v>
      </c>
      <c r="E21" s="22">
        <v>21860.544129999998</v>
      </c>
      <c r="F21" s="23">
        <v>1.70988448909589</v>
      </c>
      <c r="G21" s="23"/>
    </row>
    <row r="22" spans="1:7" x14ac:dyDescent="0.2">
      <c r="A22" s="21" t="s">
        <v>298</v>
      </c>
      <c r="B22" s="21" t="s">
        <v>297</v>
      </c>
      <c r="C22" s="21" t="s">
        <v>154</v>
      </c>
      <c r="D22" s="24">
        <v>5862280</v>
      </c>
      <c r="E22" s="22">
        <v>20852.129959999998</v>
      </c>
      <c r="F22" s="23">
        <v>1.6310085133830401</v>
      </c>
      <c r="G22" s="23"/>
    </row>
    <row r="23" spans="1:7" x14ac:dyDescent="0.2">
      <c r="A23" s="21" t="s">
        <v>727</v>
      </c>
      <c r="B23" s="21" t="s">
        <v>726</v>
      </c>
      <c r="C23" s="21" t="s">
        <v>240</v>
      </c>
      <c r="D23" s="24">
        <v>802506</v>
      </c>
      <c r="E23" s="22">
        <v>20104.38031</v>
      </c>
      <c r="F23" s="23">
        <v>1.57252115274561</v>
      </c>
      <c r="G23" s="23"/>
    </row>
    <row r="24" spans="1:7" x14ac:dyDescent="0.2">
      <c r="A24" s="21" t="s">
        <v>608</v>
      </c>
      <c r="B24" s="21" t="s">
        <v>607</v>
      </c>
      <c r="C24" s="21" t="s">
        <v>173</v>
      </c>
      <c r="D24" s="24">
        <v>3563102</v>
      </c>
      <c r="E24" s="22">
        <v>19805.502469999999</v>
      </c>
      <c r="F24" s="23">
        <v>1.54914357441492</v>
      </c>
      <c r="G24" s="23"/>
    </row>
    <row r="25" spans="1:7" x14ac:dyDescent="0.2">
      <c r="A25" s="21" t="s">
        <v>478</v>
      </c>
      <c r="B25" s="21" t="s">
        <v>477</v>
      </c>
      <c r="C25" s="21" t="s">
        <v>116</v>
      </c>
      <c r="D25" s="24">
        <v>8960416</v>
      </c>
      <c r="E25" s="22">
        <v>19597.325830000002</v>
      </c>
      <c r="F25" s="23">
        <v>1.5328604478096901</v>
      </c>
      <c r="G25" s="23"/>
    </row>
    <row r="26" spans="1:7" x14ac:dyDescent="0.2">
      <c r="A26" s="21" t="s">
        <v>729</v>
      </c>
      <c r="B26" s="21" t="s">
        <v>728</v>
      </c>
      <c r="C26" s="21" t="s">
        <v>227</v>
      </c>
      <c r="D26" s="24">
        <v>38500</v>
      </c>
      <c r="E26" s="22">
        <v>19022.849999999999</v>
      </c>
      <c r="F26" s="23">
        <v>1.4879261906733601</v>
      </c>
      <c r="G26" s="23"/>
    </row>
    <row r="27" spans="1:7" x14ac:dyDescent="0.2">
      <c r="A27" s="21" t="s">
        <v>480</v>
      </c>
      <c r="B27" s="21" t="s">
        <v>479</v>
      </c>
      <c r="C27" s="21" t="s">
        <v>481</v>
      </c>
      <c r="D27" s="24">
        <v>3326225</v>
      </c>
      <c r="E27" s="22">
        <v>19012.702099999999</v>
      </c>
      <c r="F27" s="23">
        <v>1.4871324438798801</v>
      </c>
      <c r="G27" s="23"/>
    </row>
    <row r="28" spans="1:7" x14ac:dyDescent="0.2">
      <c r="A28" s="21" t="s">
        <v>213</v>
      </c>
      <c r="B28" s="21" t="s">
        <v>212</v>
      </c>
      <c r="C28" s="21" t="s">
        <v>214</v>
      </c>
      <c r="D28" s="24">
        <v>11850000</v>
      </c>
      <c r="E28" s="22">
        <v>18931.560000000001</v>
      </c>
      <c r="F28" s="23">
        <v>1.4807856842851701</v>
      </c>
      <c r="G28" s="23"/>
    </row>
    <row r="29" spans="1:7" x14ac:dyDescent="0.2">
      <c r="A29" s="21" t="s">
        <v>731</v>
      </c>
      <c r="B29" s="21" t="s">
        <v>730</v>
      </c>
      <c r="C29" s="21" t="s">
        <v>154</v>
      </c>
      <c r="D29" s="24">
        <v>52304</v>
      </c>
      <c r="E29" s="22">
        <v>18656.836800000001</v>
      </c>
      <c r="F29" s="23">
        <v>1.4592974296616199</v>
      </c>
      <c r="G29" s="23"/>
    </row>
    <row r="30" spans="1:7" x14ac:dyDescent="0.2">
      <c r="A30" s="21" t="s">
        <v>733</v>
      </c>
      <c r="B30" s="21" t="s">
        <v>732</v>
      </c>
      <c r="C30" s="21" t="s">
        <v>188</v>
      </c>
      <c r="D30" s="24">
        <v>973135</v>
      </c>
      <c r="E30" s="22">
        <v>18544.060560000002</v>
      </c>
      <c r="F30" s="23">
        <v>1.45047631604396</v>
      </c>
      <c r="G30" s="23"/>
    </row>
    <row r="31" spans="1:7" x14ac:dyDescent="0.2">
      <c r="A31" s="21" t="s">
        <v>735</v>
      </c>
      <c r="B31" s="21" t="s">
        <v>734</v>
      </c>
      <c r="C31" s="21" t="s">
        <v>137</v>
      </c>
      <c r="D31" s="24">
        <v>293937</v>
      </c>
      <c r="E31" s="22">
        <v>18275.53298</v>
      </c>
      <c r="F31" s="23">
        <v>1.4294726694189801</v>
      </c>
      <c r="G31" s="23"/>
    </row>
    <row r="32" spans="1:7" x14ac:dyDescent="0.2">
      <c r="A32" s="21" t="s">
        <v>737</v>
      </c>
      <c r="B32" s="21" t="s">
        <v>736</v>
      </c>
      <c r="C32" s="21" t="s">
        <v>196</v>
      </c>
      <c r="D32" s="24">
        <v>6729196</v>
      </c>
      <c r="E32" s="22">
        <v>18165.464599999999</v>
      </c>
      <c r="F32" s="23">
        <v>1.42086335875485</v>
      </c>
      <c r="G32" s="23"/>
    </row>
    <row r="33" spans="1:7" x14ac:dyDescent="0.2">
      <c r="A33" s="21" t="s">
        <v>739</v>
      </c>
      <c r="B33" s="21" t="s">
        <v>738</v>
      </c>
      <c r="C33" s="21" t="s">
        <v>188</v>
      </c>
      <c r="D33" s="24">
        <v>1132124</v>
      </c>
      <c r="E33" s="22">
        <v>17680.380509999999</v>
      </c>
      <c r="F33" s="23">
        <v>1.38292113021444</v>
      </c>
      <c r="G33" s="23"/>
    </row>
    <row r="34" spans="1:7" x14ac:dyDescent="0.2">
      <c r="A34" s="21" t="s">
        <v>211</v>
      </c>
      <c r="B34" s="21" t="s">
        <v>210</v>
      </c>
      <c r="C34" s="21" t="s">
        <v>157</v>
      </c>
      <c r="D34" s="24">
        <v>850000</v>
      </c>
      <c r="E34" s="22">
        <v>17341.7</v>
      </c>
      <c r="F34" s="23">
        <v>1.3564302731083999</v>
      </c>
      <c r="G34" s="23"/>
    </row>
    <row r="35" spans="1:7" x14ac:dyDescent="0.2">
      <c r="A35" s="21" t="s">
        <v>622</v>
      </c>
      <c r="B35" s="21" t="s">
        <v>621</v>
      </c>
      <c r="C35" s="21" t="s">
        <v>143</v>
      </c>
      <c r="D35" s="24">
        <v>1602334</v>
      </c>
      <c r="E35" s="22">
        <v>17228.295170000001</v>
      </c>
      <c r="F35" s="23">
        <v>1.3475599925402499</v>
      </c>
      <c r="G35" s="23"/>
    </row>
    <row r="36" spans="1:7" x14ac:dyDescent="0.2">
      <c r="A36" s="21" t="s">
        <v>443</v>
      </c>
      <c r="B36" s="21" t="s">
        <v>442</v>
      </c>
      <c r="C36" s="21" t="s">
        <v>221</v>
      </c>
      <c r="D36" s="24">
        <v>530000</v>
      </c>
      <c r="E36" s="22">
        <v>17183.13</v>
      </c>
      <c r="F36" s="23">
        <v>1.34402727061114</v>
      </c>
      <c r="G36" s="23"/>
    </row>
    <row r="37" spans="1:7" x14ac:dyDescent="0.2">
      <c r="A37" s="21" t="s">
        <v>741</v>
      </c>
      <c r="B37" s="21" t="s">
        <v>740</v>
      </c>
      <c r="C37" s="21" t="s">
        <v>179</v>
      </c>
      <c r="D37" s="24">
        <v>2252118</v>
      </c>
      <c r="E37" s="22">
        <v>17122.853149999999</v>
      </c>
      <c r="F37" s="23">
        <v>1.33931254575097</v>
      </c>
      <c r="G37" s="23"/>
    </row>
    <row r="38" spans="1:7" x14ac:dyDescent="0.2">
      <c r="A38" s="21" t="s">
        <v>192</v>
      </c>
      <c r="B38" s="21" t="s">
        <v>191</v>
      </c>
      <c r="C38" s="21" t="s">
        <v>193</v>
      </c>
      <c r="D38" s="24">
        <v>541027</v>
      </c>
      <c r="E38" s="22">
        <v>16820.529429999999</v>
      </c>
      <c r="F38" s="23">
        <v>1.31566543813829</v>
      </c>
      <c r="G38" s="23"/>
    </row>
    <row r="39" spans="1:7" x14ac:dyDescent="0.2">
      <c r="A39" s="21" t="s">
        <v>743</v>
      </c>
      <c r="B39" s="21" t="s">
        <v>742</v>
      </c>
      <c r="C39" s="21" t="s">
        <v>146</v>
      </c>
      <c r="D39" s="24">
        <v>828517</v>
      </c>
      <c r="E39" s="22">
        <v>16165.19519</v>
      </c>
      <c r="F39" s="23">
        <v>1.2644066110255801</v>
      </c>
      <c r="G39" s="23"/>
    </row>
    <row r="40" spans="1:7" x14ac:dyDescent="0.2">
      <c r="A40" s="21" t="s">
        <v>745</v>
      </c>
      <c r="B40" s="21" t="s">
        <v>744</v>
      </c>
      <c r="C40" s="21" t="s">
        <v>127</v>
      </c>
      <c r="D40" s="24">
        <v>267491</v>
      </c>
      <c r="E40" s="22">
        <v>16160.468769999999</v>
      </c>
      <c r="F40" s="23">
        <v>1.2640369206739199</v>
      </c>
      <c r="G40" s="23"/>
    </row>
    <row r="41" spans="1:7" x14ac:dyDescent="0.2">
      <c r="A41" s="21" t="s">
        <v>604</v>
      </c>
      <c r="B41" s="21" t="s">
        <v>603</v>
      </c>
      <c r="C41" s="21" t="s">
        <v>116</v>
      </c>
      <c r="D41" s="24">
        <v>23580355</v>
      </c>
      <c r="E41" s="22">
        <v>15824.776239999999</v>
      </c>
      <c r="F41" s="23">
        <v>1.23777977690207</v>
      </c>
      <c r="G41" s="23"/>
    </row>
    <row r="42" spans="1:7" x14ac:dyDescent="0.2">
      <c r="A42" s="21" t="s">
        <v>195</v>
      </c>
      <c r="B42" s="21" t="s">
        <v>194</v>
      </c>
      <c r="C42" s="21" t="s">
        <v>196</v>
      </c>
      <c r="D42" s="24">
        <v>1400001</v>
      </c>
      <c r="E42" s="22">
        <v>15531.61109</v>
      </c>
      <c r="F42" s="23">
        <v>1.2148490328296699</v>
      </c>
      <c r="G42" s="23"/>
    </row>
    <row r="43" spans="1:7" x14ac:dyDescent="0.2">
      <c r="A43" s="21" t="s">
        <v>239</v>
      </c>
      <c r="B43" s="21" t="s">
        <v>238</v>
      </c>
      <c r="C43" s="21" t="s">
        <v>240</v>
      </c>
      <c r="D43" s="24">
        <v>374936</v>
      </c>
      <c r="E43" s="22">
        <v>15389.99799</v>
      </c>
      <c r="F43" s="23">
        <v>1.2037723623816301</v>
      </c>
      <c r="G43" s="23"/>
    </row>
    <row r="44" spans="1:7" x14ac:dyDescent="0.2">
      <c r="A44" s="21" t="s">
        <v>491</v>
      </c>
      <c r="B44" s="21" t="s">
        <v>490</v>
      </c>
      <c r="C44" s="21" t="s">
        <v>240</v>
      </c>
      <c r="D44" s="24">
        <v>2300000</v>
      </c>
      <c r="E44" s="22">
        <v>15208.75</v>
      </c>
      <c r="F44" s="23">
        <v>1.1895955365470201</v>
      </c>
      <c r="G44" s="23"/>
    </row>
    <row r="45" spans="1:7" x14ac:dyDescent="0.2">
      <c r="A45" s="21" t="s">
        <v>747</v>
      </c>
      <c r="B45" s="21" t="s">
        <v>746</v>
      </c>
      <c r="C45" s="21" t="s">
        <v>154</v>
      </c>
      <c r="D45" s="24">
        <v>300000</v>
      </c>
      <c r="E45" s="22">
        <v>14817</v>
      </c>
      <c r="F45" s="23">
        <v>1.1589536986943201</v>
      </c>
      <c r="G45" s="23"/>
    </row>
    <row r="46" spans="1:7" x14ac:dyDescent="0.2">
      <c r="A46" s="21" t="s">
        <v>749</v>
      </c>
      <c r="B46" s="21" t="s">
        <v>748</v>
      </c>
      <c r="C46" s="21" t="s">
        <v>193</v>
      </c>
      <c r="D46" s="24">
        <v>518000</v>
      </c>
      <c r="E46" s="22">
        <v>14349.118</v>
      </c>
      <c r="F46" s="23">
        <v>1.12235698043472</v>
      </c>
      <c r="G46" s="23"/>
    </row>
    <row r="47" spans="1:7" x14ac:dyDescent="0.2">
      <c r="A47" s="21" t="s">
        <v>598</v>
      </c>
      <c r="B47" s="21" t="s">
        <v>597</v>
      </c>
      <c r="C47" s="21" t="s">
        <v>151</v>
      </c>
      <c r="D47" s="24">
        <v>2407002</v>
      </c>
      <c r="E47" s="22">
        <v>14346.93542</v>
      </c>
      <c r="F47" s="23">
        <v>1.12218626374688</v>
      </c>
      <c r="G47" s="23"/>
    </row>
    <row r="48" spans="1:7" x14ac:dyDescent="0.2">
      <c r="A48" s="21" t="s">
        <v>249</v>
      </c>
      <c r="B48" s="21" t="s">
        <v>248</v>
      </c>
      <c r="C48" s="21" t="s">
        <v>130</v>
      </c>
      <c r="D48" s="24">
        <v>3249775</v>
      </c>
      <c r="E48" s="22">
        <v>14235.63939</v>
      </c>
      <c r="F48" s="23">
        <v>1.11348092895451</v>
      </c>
      <c r="G48" s="23"/>
    </row>
    <row r="49" spans="1:7" x14ac:dyDescent="0.2">
      <c r="A49" s="21" t="s">
        <v>181</v>
      </c>
      <c r="B49" s="21" t="s">
        <v>180</v>
      </c>
      <c r="C49" s="21" t="s">
        <v>182</v>
      </c>
      <c r="D49" s="24">
        <v>3367750</v>
      </c>
      <c r="E49" s="22">
        <v>14195.06625</v>
      </c>
      <c r="F49" s="23">
        <v>1.1103073856818799</v>
      </c>
      <c r="G49" s="23"/>
    </row>
    <row r="50" spans="1:7" x14ac:dyDescent="0.2">
      <c r="A50" s="21" t="s">
        <v>614</v>
      </c>
      <c r="B50" s="21" t="s">
        <v>613</v>
      </c>
      <c r="C50" s="21" t="s">
        <v>227</v>
      </c>
      <c r="D50" s="24">
        <v>1200000</v>
      </c>
      <c r="E50" s="22">
        <v>13692</v>
      </c>
      <c r="F50" s="23">
        <v>1.07095863147213</v>
      </c>
      <c r="G50" s="23"/>
    </row>
    <row r="51" spans="1:7" x14ac:dyDescent="0.2">
      <c r="A51" s="21" t="s">
        <v>751</v>
      </c>
      <c r="B51" s="21" t="s">
        <v>750</v>
      </c>
      <c r="C51" s="21" t="s">
        <v>501</v>
      </c>
      <c r="D51" s="24">
        <v>400909</v>
      </c>
      <c r="E51" s="22">
        <v>13368.711509999999</v>
      </c>
      <c r="F51" s="23">
        <v>1.04567170488572</v>
      </c>
      <c r="G51" s="23"/>
    </row>
    <row r="52" spans="1:7" x14ac:dyDescent="0.2">
      <c r="A52" s="21" t="s">
        <v>150</v>
      </c>
      <c r="B52" s="21" t="s">
        <v>149</v>
      </c>
      <c r="C52" s="21" t="s">
        <v>151</v>
      </c>
      <c r="D52" s="24">
        <v>180000</v>
      </c>
      <c r="E52" s="22">
        <v>13035.6</v>
      </c>
      <c r="F52" s="23">
        <v>1.0196164429168899</v>
      </c>
      <c r="G52" s="23"/>
    </row>
    <row r="53" spans="1:7" x14ac:dyDescent="0.2">
      <c r="A53" s="21" t="s">
        <v>202</v>
      </c>
      <c r="B53" s="21" t="s">
        <v>201</v>
      </c>
      <c r="C53" s="21" t="s">
        <v>203</v>
      </c>
      <c r="D53" s="24">
        <v>1800000</v>
      </c>
      <c r="E53" s="22">
        <v>13002.3</v>
      </c>
      <c r="F53" s="23">
        <v>1.01701178892712</v>
      </c>
      <c r="G53" s="23"/>
    </row>
    <row r="54" spans="1:7" x14ac:dyDescent="0.2">
      <c r="A54" s="21" t="s">
        <v>178</v>
      </c>
      <c r="B54" s="21" t="s">
        <v>177</v>
      </c>
      <c r="C54" s="21" t="s">
        <v>179</v>
      </c>
      <c r="D54" s="24">
        <v>1837180</v>
      </c>
      <c r="E54" s="22">
        <v>12893.329239999999</v>
      </c>
      <c r="F54" s="23">
        <v>1.00848833172583</v>
      </c>
      <c r="G54" s="23"/>
    </row>
    <row r="55" spans="1:7" x14ac:dyDescent="0.2">
      <c r="A55" s="21" t="s">
        <v>352</v>
      </c>
      <c r="B55" s="21" t="s">
        <v>351</v>
      </c>
      <c r="C55" s="21" t="s">
        <v>116</v>
      </c>
      <c r="D55" s="24">
        <v>17500000</v>
      </c>
      <c r="E55" s="22">
        <v>12747</v>
      </c>
      <c r="F55" s="23">
        <v>0.99704277500549698</v>
      </c>
      <c r="G55" s="23"/>
    </row>
    <row r="56" spans="1:7" x14ac:dyDescent="0.2">
      <c r="A56" s="21" t="s">
        <v>424</v>
      </c>
      <c r="B56" s="21" t="s">
        <v>423</v>
      </c>
      <c r="C56" s="21" t="s">
        <v>368</v>
      </c>
      <c r="D56" s="24">
        <v>1845695</v>
      </c>
      <c r="E56" s="22">
        <v>12590.408439999999</v>
      </c>
      <c r="F56" s="23">
        <v>0.984794521806718</v>
      </c>
      <c r="G56" s="23"/>
    </row>
    <row r="57" spans="1:7" x14ac:dyDescent="0.2">
      <c r="A57" s="21" t="s">
        <v>753</v>
      </c>
      <c r="B57" s="21" t="s">
        <v>752</v>
      </c>
      <c r="C57" s="21" t="s">
        <v>124</v>
      </c>
      <c r="D57" s="24">
        <v>734291</v>
      </c>
      <c r="E57" s="22">
        <v>12413.923650000001</v>
      </c>
      <c r="F57" s="23">
        <v>0.97099026317583503</v>
      </c>
      <c r="G57" s="23"/>
    </row>
    <row r="58" spans="1:7" x14ac:dyDescent="0.2">
      <c r="A58" s="21" t="s">
        <v>207</v>
      </c>
      <c r="B58" s="21" t="s">
        <v>206</v>
      </c>
      <c r="C58" s="21" t="s">
        <v>124</v>
      </c>
      <c r="D58" s="24">
        <v>2938655</v>
      </c>
      <c r="E58" s="22">
        <v>12374.67621</v>
      </c>
      <c r="F58" s="23">
        <v>0.96792041329041401</v>
      </c>
      <c r="G58" s="23"/>
    </row>
    <row r="59" spans="1:7" x14ac:dyDescent="0.2">
      <c r="A59" s="21" t="s">
        <v>755</v>
      </c>
      <c r="B59" s="21" t="s">
        <v>754</v>
      </c>
      <c r="C59" s="21" t="s">
        <v>193</v>
      </c>
      <c r="D59" s="24">
        <v>500000</v>
      </c>
      <c r="E59" s="22">
        <v>12226.5</v>
      </c>
      <c r="F59" s="23">
        <v>0.95633039057070002</v>
      </c>
      <c r="G59" s="23"/>
    </row>
    <row r="60" spans="1:7" x14ac:dyDescent="0.2">
      <c r="A60" s="21" t="s">
        <v>289</v>
      </c>
      <c r="B60" s="21" t="s">
        <v>288</v>
      </c>
      <c r="C60" s="21" t="s">
        <v>196</v>
      </c>
      <c r="D60" s="24">
        <v>2950000</v>
      </c>
      <c r="E60" s="22">
        <v>11870.8</v>
      </c>
      <c r="F60" s="23">
        <v>0.92850830576098298</v>
      </c>
      <c r="G60" s="23"/>
    </row>
    <row r="61" spans="1:7" x14ac:dyDescent="0.2">
      <c r="A61" s="21" t="s">
        <v>757</v>
      </c>
      <c r="B61" s="21" t="s">
        <v>756</v>
      </c>
      <c r="C61" s="21" t="s">
        <v>179</v>
      </c>
      <c r="D61" s="24">
        <v>5193530</v>
      </c>
      <c r="E61" s="22">
        <v>11549.891369999999</v>
      </c>
      <c r="F61" s="23">
        <v>0.90340752667740198</v>
      </c>
      <c r="G61" s="23"/>
    </row>
    <row r="62" spans="1:7" x14ac:dyDescent="0.2">
      <c r="A62" s="21" t="s">
        <v>759</v>
      </c>
      <c r="B62" s="21" t="s">
        <v>758</v>
      </c>
      <c r="C62" s="21" t="s">
        <v>173</v>
      </c>
      <c r="D62" s="24">
        <v>75340</v>
      </c>
      <c r="E62" s="22">
        <v>11288.1922</v>
      </c>
      <c r="F62" s="23">
        <v>0.88293798351638797</v>
      </c>
      <c r="G62" s="23"/>
    </row>
    <row r="63" spans="1:7" x14ac:dyDescent="0.2">
      <c r="A63" s="21" t="s">
        <v>275</v>
      </c>
      <c r="B63" s="21" t="s">
        <v>274</v>
      </c>
      <c r="C63" s="21" t="s">
        <v>188</v>
      </c>
      <c r="D63" s="24">
        <v>475956</v>
      </c>
      <c r="E63" s="22">
        <v>11152.125040000001</v>
      </c>
      <c r="F63" s="23">
        <v>0.87229510450222703</v>
      </c>
      <c r="G63" s="23"/>
    </row>
    <row r="64" spans="1:7" x14ac:dyDescent="0.2">
      <c r="A64" s="21" t="s">
        <v>294</v>
      </c>
      <c r="B64" s="21" t="s">
        <v>293</v>
      </c>
      <c r="C64" s="21" t="s">
        <v>143</v>
      </c>
      <c r="D64" s="24">
        <v>571157</v>
      </c>
      <c r="E64" s="22">
        <v>10950.222</v>
      </c>
      <c r="F64" s="23">
        <v>0.85650268532252605</v>
      </c>
      <c r="G64" s="23"/>
    </row>
    <row r="65" spans="1:7" x14ac:dyDescent="0.2">
      <c r="A65" s="21" t="s">
        <v>761</v>
      </c>
      <c r="B65" s="21" t="s">
        <v>760</v>
      </c>
      <c r="C65" s="21" t="s">
        <v>196</v>
      </c>
      <c r="D65" s="24">
        <v>1143767</v>
      </c>
      <c r="E65" s="22">
        <v>10901.243280000001</v>
      </c>
      <c r="F65" s="23">
        <v>0.85267167575909797</v>
      </c>
      <c r="G65" s="23"/>
    </row>
    <row r="66" spans="1:7" x14ac:dyDescent="0.2">
      <c r="A66" s="21" t="s">
        <v>702</v>
      </c>
      <c r="B66" s="21" t="s">
        <v>701</v>
      </c>
      <c r="C66" s="21" t="s">
        <v>193</v>
      </c>
      <c r="D66" s="24">
        <v>17469870</v>
      </c>
      <c r="E66" s="22">
        <v>10433.006359999999</v>
      </c>
      <c r="F66" s="23">
        <v>0.81604719642460199</v>
      </c>
      <c r="G66" s="23"/>
    </row>
    <row r="67" spans="1:7" x14ac:dyDescent="0.2">
      <c r="A67" s="21" t="s">
        <v>763</v>
      </c>
      <c r="B67" s="21" t="s">
        <v>762</v>
      </c>
      <c r="C67" s="21" t="s">
        <v>154</v>
      </c>
      <c r="D67" s="24">
        <v>392457</v>
      </c>
      <c r="E67" s="22">
        <v>10102.235640000001</v>
      </c>
      <c r="F67" s="23">
        <v>0.79017502598768596</v>
      </c>
      <c r="G67" s="23"/>
    </row>
    <row r="68" spans="1:7" x14ac:dyDescent="0.2">
      <c r="A68" s="21" t="s">
        <v>247</v>
      </c>
      <c r="B68" s="21" t="s">
        <v>246</v>
      </c>
      <c r="C68" s="21" t="s">
        <v>182</v>
      </c>
      <c r="D68" s="24">
        <v>206300</v>
      </c>
      <c r="E68" s="22">
        <v>10046.3974</v>
      </c>
      <c r="F68" s="23">
        <v>0.78580747960335795</v>
      </c>
      <c r="G68" s="23"/>
    </row>
    <row r="69" spans="1:7" x14ac:dyDescent="0.2">
      <c r="A69" s="21" t="s">
        <v>765</v>
      </c>
      <c r="B69" s="21" t="s">
        <v>764</v>
      </c>
      <c r="C69" s="21" t="s">
        <v>193</v>
      </c>
      <c r="D69" s="24">
        <v>943493</v>
      </c>
      <c r="E69" s="22">
        <v>9795.3443260000004</v>
      </c>
      <c r="F69" s="23">
        <v>0.76617065104961102</v>
      </c>
      <c r="G69" s="23"/>
    </row>
    <row r="70" spans="1:7" x14ac:dyDescent="0.2">
      <c r="A70" s="21" t="s">
        <v>532</v>
      </c>
      <c r="B70" s="21" t="s">
        <v>531</v>
      </c>
      <c r="C70" s="21" t="s">
        <v>173</v>
      </c>
      <c r="D70" s="24">
        <v>895000</v>
      </c>
      <c r="E70" s="22">
        <v>9674.9500000000007</v>
      </c>
      <c r="F70" s="23">
        <v>0.75675366721890902</v>
      </c>
      <c r="G70" s="23"/>
    </row>
    <row r="71" spans="1:7" x14ac:dyDescent="0.2">
      <c r="A71" s="21" t="s">
        <v>767</v>
      </c>
      <c r="B71" s="21" t="s">
        <v>766</v>
      </c>
      <c r="C71" s="21" t="s">
        <v>176</v>
      </c>
      <c r="D71" s="24">
        <v>1209700</v>
      </c>
      <c r="E71" s="22">
        <v>9191.3006000000005</v>
      </c>
      <c r="F71" s="23">
        <v>0.71892365702782501</v>
      </c>
      <c r="G71" s="23"/>
    </row>
    <row r="72" spans="1:7" x14ac:dyDescent="0.2">
      <c r="A72" s="21" t="s">
        <v>253</v>
      </c>
      <c r="B72" s="21" t="s">
        <v>252</v>
      </c>
      <c r="C72" s="21" t="s">
        <v>140</v>
      </c>
      <c r="D72" s="24">
        <v>2200000</v>
      </c>
      <c r="E72" s="22">
        <v>8919.9</v>
      </c>
      <c r="F72" s="23">
        <v>0.69769528899125499</v>
      </c>
      <c r="G72" s="23"/>
    </row>
    <row r="73" spans="1:7" x14ac:dyDescent="0.2">
      <c r="A73" s="21" t="s">
        <v>700</v>
      </c>
      <c r="B73" s="21" t="s">
        <v>699</v>
      </c>
      <c r="C73" s="21" t="s">
        <v>179</v>
      </c>
      <c r="D73" s="24">
        <v>5217419</v>
      </c>
      <c r="E73" s="22">
        <v>8753.2638559999996</v>
      </c>
      <c r="F73" s="23">
        <v>0.68466137015309902</v>
      </c>
      <c r="G73" s="23"/>
    </row>
    <row r="74" spans="1:7" x14ac:dyDescent="0.2">
      <c r="A74" s="21" t="s">
        <v>769</v>
      </c>
      <c r="B74" s="21" t="s">
        <v>768</v>
      </c>
      <c r="C74" s="21" t="s">
        <v>224</v>
      </c>
      <c r="D74" s="24">
        <v>250000</v>
      </c>
      <c r="E74" s="22">
        <v>8745.75</v>
      </c>
      <c r="F74" s="23">
        <v>0.68407365258526098</v>
      </c>
      <c r="G74" s="23"/>
    </row>
    <row r="75" spans="1:7" x14ac:dyDescent="0.2">
      <c r="A75" s="21" t="s">
        <v>771</v>
      </c>
      <c r="B75" s="21" t="s">
        <v>770</v>
      </c>
      <c r="C75" s="21" t="s">
        <v>193</v>
      </c>
      <c r="D75" s="24">
        <v>745117</v>
      </c>
      <c r="E75" s="22">
        <v>8228.3270310000007</v>
      </c>
      <c r="F75" s="23">
        <v>0.64360194686129901</v>
      </c>
      <c r="G75" s="23"/>
    </row>
    <row r="76" spans="1:7" x14ac:dyDescent="0.2">
      <c r="A76" s="21" t="s">
        <v>773</v>
      </c>
      <c r="B76" s="21" t="s">
        <v>772</v>
      </c>
      <c r="C76" s="21" t="s">
        <v>137</v>
      </c>
      <c r="D76" s="24">
        <v>6091030</v>
      </c>
      <c r="E76" s="22">
        <v>8160.7619940000004</v>
      </c>
      <c r="F76" s="23">
        <v>0.63831715577446901</v>
      </c>
      <c r="G76" s="23"/>
    </row>
    <row r="77" spans="1:7" x14ac:dyDescent="0.2">
      <c r="A77" s="21" t="s">
        <v>500</v>
      </c>
      <c r="B77" s="21" t="s">
        <v>499</v>
      </c>
      <c r="C77" s="21" t="s">
        <v>501</v>
      </c>
      <c r="D77" s="24">
        <v>3000000</v>
      </c>
      <c r="E77" s="22">
        <v>7527.3</v>
      </c>
      <c r="F77" s="23">
        <v>0.58876912844582097</v>
      </c>
      <c r="G77" s="23"/>
    </row>
    <row r="78" spans="1:7" x14ac:dyDescent="0.2">
      <c r="A78" s="21" t="s">
        <v>775</v>
      </c>
      <c r="B78" s="21" t="s">
        <v>774</v>
      </c>
      <c r="C78" s="21" t="s">
        <v>196</v>
      </c>
      <c r="D78" s="24">
        <v>3500000</v>
      </c>
      <c r="E78" s="22">
        <v>7210.35</v>
      </c>
      <c r="F78" s="23">
        <v>0.56397798484042405</v>
      </c>
      <c r="G78" s="23"/>
    </row>
    <row r="79" spans="1:7" x14ac:dyDescent="0.2">
      <c r="A79" s="21" t="s">
        <v>381</v>
      </c>
      <c r="B79" s="21" t="s">
        <v>380</v>
      </c>
      <c r="C79" s="21" t="s">
        <v>154</v>
      </c>
      <c r="D79" s="24">
        <v>972358</v>
      </c>
      <c r="E79" s="22">
        <v>7048.1369629999999</v>
      </c>
      <c r="F79" s="23">
        <v>0.55129003186697501</v>
      </c>
      <c r="G79" s="23"/>
    </row>
    <row r="80" spans="1:7" x14ac:dyDescent="0.2">
      <c r="A80" s="21" t="s">
        <v>777</v>
      </c>
      <c r="B80" s="21" t="s">
        <v>776</v>
      </c>
      <c r="C80" s="21" t="s">
        <v>368</v>
      </c>
      <c r="D80" s="24">
        <v>10000000</v>
      </c>
      <c r="E80" s="22">
        <v>6772</v>
      </c>
      <c r="F80" s="23">
        <v>0.52969119575878398</v>
      </c>
      <c r="G80" s="23"/>
    </row>
    <row r="81" spans="1:9" x14ac:dyDescent="0.2">
      <c r="A81" s="21" t="s">
        <v>779</v>
      </c>
      <c r="B81" s="21" t="s">
        <v>778</v>
      </c>
      <c r="C81" s="21" t="s">
        <v>368</v>
      </c>
      <c r="D81" s="24">
        <v>225000</v>
      </c>
      <c r="E81" s="22">
        <v>6695.7749999999996</v>
      </c>
      <c r="F81" s="23">
        <v>0.52372904109299701</v>
      </c>
      <c r="G81" s="23"/>
    </row>
    <row r="82" spans="1:9" x14ac:dyDescent="0.2">
      <c r="A82" s="21" t="s">
        <v>649</v>
      </c>
      <c r="B82" s="21" t="s">
        <v>648</v>
      </c>
      <c r="C82" s="21" t="s">
        <v>193</v>
      </c>
      <c r="D82" s="24">
        <v>1703019</v>
      </c>
      <c r="E82" s="22">
        <v>6603.4561729999996</v>
      </c>
      <c r="F82" s="23">
        <v>0.51650806208167399</v>
      </c>
      <c r="G82" s="23"/>
    </row>
    <row r="83" spans="1:9" x14ac:dyDescent="0.2">
      <c r="A83" s="21" t="s">
        <v>570</v>
      </c>
      <c r="B83" s="21" t="s">
        <v>569</v>
      </c>
      <c r="C83" s="21" t="s">
        <v>127</v>
      </c>
      <c r="D83" s="24">
        <v>748978</v>
      </c>
      <c r="E83" s="22">
        <v>6370.4323789999999</v>
      </c>
      <c r="F83" s="23">
        <v>0.49828144482176401</v>
      </c>
      <c r="G83" s="23"/>
    </row>
    <row r="84" spans="1:9" x14ac:dyDescent="0.2">
      <c r="A84" s="21" t="s">
        <v>218</v>
      </c>
      <c r="B84" s="21" t="s">
        <v>217</v>
      </c>
      <c r="C84" s="21" t="s">
        <v>193</v>
      </c>
      <c r="D84" s="24">
        <v>46342</v>
      </c>
      <c r="E84" s="22">
        <v>6206.1206400000001</v>
      </c>
      <c r="F84" s="23">
        <v>0.48542933591625398</v>
      </c>
      <c r="G84" s="23"/>
    </row>
    <row r="85" spans="1:9" x14ac:dyDescent="0.2">
      <c r="A85" s="21" t="s">
        <v>781</v>
      </c>
      <c r="B85" s="21" t="s">
        <v>780</v>
      </c>
      <c r="C85" s="21" t="s">
        <v>166</v>
      </c>
      <c r="D85" s="24">
        <v>140287</v>
      </c>
      <c r="E85" s="22">
        <v>5944.100477</v>
      </c>
      <c r="F85" s="23">
        <v>0.46493468537691801</v>
      </c>
      <c r="G85" s="23"/>
    </row>
    <row r="86" spans="1:9" x14ac:dyDescent="0.2">
      <c r="A86" s="21" t="s">
        <v>236</v>
      </c>
      <c r="B86" s="21" t="s">
        <v>235</v>
      </c>
      <c r="C86" s="21" t="s">
        <v>237</v>
      </c>
      <c r="D86" s="24">
        <v>200000</v>
      </c>
      <c r="E86" s="22">
        <v>5845.6</v>
      </c>
      <c r="F86" s="23">
        <v>0.457230191070223</v>
      </c>
      <c r="G86" s="23"/>
    </row>
    <row r="87" spans="1:9" x14ac:dyDescent="0.2">
      <c r="A87" s="21" t="s">
        <v>783</v>
      </c>
      <c r="B87" s="21" t="s">
        <v>782</v>
      </c>
      <c r="C87" s="21" t="s">
        <v>154</v>
      </c>
      <c r="D87" s="24">
        <v>300000</v>
      </c>
      <c r="E87" s="22">
        <v>5814</v>
      </c>
      <c r="F87" s="23">
        <v>0.454758507404249</v>
      </c>
      <c r="G87" s="23"/>
    </row>
    <row r="88" spans="1:9" x14ac:dyDescent="0.2">
      <c r="A88" s="21" t="s">
        <v>785</v>
      </c>
      <c r="B88" s="21" t="s">
        <v>784</v>
      </c>
      <c r="C88" s="21" t="s">
        <v>193</v>
      </c>
      <c r="D88" s="24">
        <v>1200000</v>
      </c>
      <c r="E88" s="22">
        <v>5385.6</v>
      </c>
      <c r="F88" s="23">
        <v>0.42124998580604101</v>
      </c>
      <c r="G88" s="23"/>
    </row>
    <row r="89" spans="1:9" x14ac:dyDescent="0.2">
      <c r="A89" s="21" t="s">
        <v>787</v>
      </c>
      <c r="B89" s="21" t="s">
        <v>786</v>
      </c>
      <c r="C89" s="21" t="s">
        <v>224</v>
      </c>
      <c r="D89" s="24">
        <v>58181</v>
      </c>
      <c r="E89" s="22">
        <v>2801.8805980000002</v>
      </c>
      <c r="F89" s="23">
        <v>0.21915704139514999</v>
      </c>
      <c r="G89" s="23"/>
    </row>
    <row r="90" spans="1:9" x14ac:dyDescent="0.2">
      <c r="A90" s="21" t="s">
        <v>789</v>
      </c>
      <c r="B90" s="21" t="s">
        <v>788</v>
      </c>
      <c r="C90" s="21" t="s">
        <v>163</v>
      </c>
      <c r="D90" s="24">
        <v>795300</v>
      </c>
      <c r="E90" s="22">
        <v>1732.72011</v>
      </c>
      <c r="F90" s="23">
        <v>0.13552962005038299</v>
      </c>
      <c r="G90" s="23"/>
    </row>
    <row r="91" spans="1:9" x14ac:dyDescent="0.2">
      <c r="A91" s="21" t="s">
        <v>516</v>
      </c>
      <c r="B91" s="21" t="s">
        <v>945</v>
      </c>
      <c r="C91" s="21" t="s">
        <v>240</v>
      </c>
      <c r="D91" s="24">
        <v>125000</v>
      </c>
      <c r="E91" s="22">
        <v>538.3125</v>
      </c>
      <c r="F91" s="23">
        <v>4.2105639665815202E-2</v>
      </c>
      <c r="G91" s="23"/>
    </row>
    <row r="92" spans="1:9" x14ac:dyDescent="0.2">
      <c r="A92" s="20" t="s">
        <v>33</v>
      </c>
      <c r="B92" s="20"/>
      <c r="C92" s="20"/>
      <c r="D92" s="20"/>
      <c r="E92" s="25">
        <f>SUM(E7:E91)</f>
        <v>1245303.6599370004</v>
      </c>
      <c r="F92" s="26">
        <f>SUM(F7:F91)</f>
        <v>97.404959349500857</v>
      </c>
      <c r="G92" s="23"/>
      <c r="H92" s="14"/>
      <c r="I92" s="14"/>
    </row>
    <row r="93" spans="1:9" x14ac:dyDescent="0.2">
      <c r="A93" s="21"/>
      <c r="B93" s="21"/>
      <c r="C93" s="21"/>
      <c r="D93" s="21"/>
      <c r="E93" s="22"/>
      <c r="F93" s="23"/>
      <c r="G93" s="23"/>
    </row>
    <row r="94" spans="1:9" x14ac:dyDescent="0.2">
      <c r="A94" s="20" t="s">
        <v>317</v>
      </c>
      <c r="B94" s="21"/>
      <c r="C94" s="21"/>
      <c r="D94" s="21"/>
      <c r="E94" s="22"/>
      <c r="F94" s="23"/>
      <c r="G94" s="23"/>
    </row>
    <row r="95" spans="1:9" x14ac:dyDescent="0.2">
      <c r="A95" s="21"/>
      <c r="B95" s="21" t="s">
        <v>318</v>
      </c>
      <c r="C95" s="21" t="s">
        <v>196</v>
      </c>
      <c r="D95" s="24">
        <v>8100</v>
      </c>
      <c r="E95" s="22">
        <v>8.0999999999999996E-4</v>
      </c>
      <c r="F95" s="23">
        <v>6.3356448399972702E-8</v>
      </c>
      <c r="G95" s="23"/>
    </row>
    <row r="96" spans="1:9" x14ac:dyDescent="0.2">
      <c r="A96" s="20" t="s">
        <v>33</v>
      </c>
      <c r="B96" s="20"/>
      <c r="C96" s="20"/>
      <c r="D96" s="20"/>
      <c r="E96" s="25">
        <f>SUM(E94:E95)</f>
        <v>8.0999999999999996E-4</v>
      </c>
      <c r="F96" s="26">
        <f>SUM(F94:F95)</f>
        <v>6.3356448399972702E-8</v>
      </c>
      <c r="G96" s="23"/>
      <c r="H96" s="14"/>
      <c r="I96" s="14"/>
    </row>
    <row r="97" spans="1:9" x14ac:dyDescent="0.2">
      <c r="A97" s="21"/>
      <c r="B97" s="21"/>
      <c r="C97" s="21"/>
      <c r="D97" s="21"/>
      <c r="E97" s="22"/>
      <c r="F97" s="23"/>
      <c r="G97" s="23"/>
    </row>
    <row r="98" spans="1:9" x14ac:dyDescent="0.2">
      <c r="A98" s="20" t="s">
        <v>34</v>
      </c>
      <c r="B98" s="21"/>
      <c r="C98" s="21"/>
      <c r="D98" s="21"/>
      <c r="E98" s="22"/>
      <c r="F98" s="23"/>
      <c r="G98" s="23"/>
    </row>
    <row r="99" spans="1:9" x14ac:dyDescent="0.2">
      <c r="A99" s="20" t="s">
        <v>38</v>
      </c>
      <c r="B99" s="21"/>
      <c r="C99" s="21"/>
      <c r="D99" s="21"/>
      <c r="E99" s="22"/>
      <c r="F99" s="23"/>
      <c r="G99" s="23"/>
    </row>
    <row r="100" spans="1:9" x14ac:dyDescent="0.2">
      <c r="A100" s="21" t="s">
        <v>73</v>
      </c>
      <c r="B100" s="21" t="s">
        <v>72</v>
      </c>
      <c r="C100" s="21" t="s">
        <v>40</v>
      </c>
      <c r="D100" s="24">
        <v>2500000</v>
      </c>
      <c r="E100" s="22">
        <v>2491.67</v>
      </c>
      <c r="F100" s="23">
        <v>0.19489303924044499</v>
      </c>
      <c r="G100" s="23">
        <v>5.3053999999999997</v>
      </c>
    </row>
    <row r="101" spans="1:9" x14ac:dyDescent="0.2">
      <c r="A101" s="20" t="s">
        <v>33</v>
      </c>
      <c r="B101" s="20"/>
      <c r="C101" s="20"/>
      <c r="D101" s="20"/>
      <c r="E101" s="25">
        <f>SUM(E99:E100)</f>
        <v>2491.67</v>
      </c>
      <c r="F101" s="26">
        <f>SUM(F99:F100)</f>
        <v>0.19489303924044499</v>
      </c>
      <c r="G101" s="23"/>
      <c r="H101" s="14"/>
      <c r="I101" s="14"/>
    </row>
    <row r="102" spans="1:9" x14ac:dyDescent="0.2">
      <c r="A102" s="21"/>
      <c r="B102" s="21"/>
      <c r="C102" s="21"/>
      <c r="D102" s="21"/>
      <c r="E102" s="22"/>
      <c r="F102" s="23"/>
      <c r="G102" s="23"/>
    </row>
    <row r="103" spans="1:9" x14ac:dyDescent="0.2">
      <c r="A103" s="20" t="s">
        <v>42</v>
      </c>
      <c r="B103" s="20"/>
      <c r="C103" s="20"/>
      <c r="D103" s="20"/>
      <c r="E103" s="25">
        <f>E92+E96+E101</f>
        <v>1247795.3307470004</v>
      </c>
      <c r="F103" s="26">
        <f>F92+F96+F101</f>
        <v>97.59985245209775</v>
      </c>
      <c r="G103" s="23"/>
      <c r="H103" s="14"/>
      <c r="I103" s="14"/>
    </row>
    <row r="104" spans="1:9" x14ac:dyDescent="0.2">
      <c r="A104" s="20"/>
      <c r="B104" s="20"/>
      <c r="C104" s="20"/>
      <c r="D104" s="20"/>
      <c r="E104" s="25"/>
      <c r="F104" s="26"/>
      <c r="G104" s="20"/>
      <c r="H104" s="14"/>
      <c r="I104" s="14"/>
    </row>
    <row r="105" spans="1:9" x14ac:dyDescent="0.2">
      <c r="A105" s="20" t="s">
        <v>44</v>
      </c>
      <c r="B105" s="20"/>
      <c r="C105" s="20"/>
      <c r="D105" s="20"/>
      <c r="E105" s="25">
        <f>E107-(E92+E96+E101)</f>
        <v>30685.424497399479</v>
      </c>
      <c r="F105" s="58">
        <f>F107-(F92+F96+F101)</f>
        <v>2.4001475479022503</v>
      </c>
      <c r="G105" s="20"/>
      <c r="H105" s="14"/>
      <c r="I105" s="14"/>
    </row>
    <row r="106" spans="1:9" x14ac:dyDescent="0.2">
      <c r="A106" s="20"/>
      <c r="B106" s="20"/>
      <c r="C106" s="20"/>
      <c r="D106" s="20"/>
      <c r="E106" s="25"/>
      <c r="F106" s="58"/>
      <c r="G106" s="20"/>
      <c r="H106" s="14"/>
      <c r="I106" s="14"/>
    </row>
    <row r="107" spans="1:9" x14ac:dyDescent="0.2">
      <c r="A107" s="27" t="s">
        <v>43</v>
      </c>
      <c r="B107" s="27"/>
      <c r="C107" s="27"/>
      <c r="D107" s="27"/>
      <c r="E107" s="28">
        <v>1278480.7552443999</v>
      </c>
      <c r="F107" s="29">
        <v>100</v>
      </c>
      <c r="G107" s="27"/>
      <c r="H107" s="14"/>
      <c r="I107" s="14"/>
    </row>
    <row r="108" spans="1:9" x14ac:dyDescent="0.2">
      <c r="F108" s="15"/>
      <c r="G108" s="15" t="s">
        <v>923</v>
      </c>
    </row>
    <row r="109" spans="1:9" x14ac:dyDescent="0.2">
      <c r="A109" s="14" t="s">
        <v>45</v>
      </c>
    </row>
    <row r="110" spans="1:9" x14ac:dyDescent="0.2">
      <c r="A110" s="14" t="s">
        <v>331</v>
      </c>
    </row>
    <row r="112" spans="1:9" x14ac:dyDescent="0.2">
      <c r="A112" s="14" t="s">
        <v>46</v>
      </c>
    </row>
    <row r="113" spans="1:4" x14ac:dyDescent="0.2">
      <c r="A113" s="14" t="s">
        <v>47</v>
      </c>
    </row>
    <row r="114" spans="1:4" x14ac:dyDescent="0.2">
      <c r="A114" s="14" t="s">
        <v>48</v>
      </c>
      <c r="B114" s="14"/>
      <c r="C114" s="30" t="s">
        <v>50</v>
      </c>
      <c r="D114" s="14" t="s">
        <v>49</v>
      </c>
    </row>
    <row r="115" spans="1:4" x14ac:dyDescent="0.2">
      <c r="A115" s="7" t="s">
        <v>51</v>
      </c>
      <c r="C115" s="31">
        <v>2761.9969000000001</v>
      </c>
      <c r="D115" s="31">
        <v>2815.4126999999999</v>
      </c>
    </row>
    <row r="116" spans="1:4" x14ac:dyDescent="0.2">
      <c r="A116" s="7" t="s">
        <v>52</v>
      </c>
      <c r="C116" s="31">
        <v>102.1109</v>
      </c>
      <c r="D116" s="31">
        <v>95.585599999999999</v>
      </c>
    </row>
    <row r="117" spans="1:4" x14ac:dyDescent="0.2">
      <c r="A117" s="7" t="s">
        <v>53</v>
      </c>
      <c r="C117" s="31">
        <v>3091.5731999999998</v>
      </c>
      <c r="D117" s="31">
        <v>3163.6170999999999</v>
      </c>
    </row>
    <row r="118" spans="1:4" x14ac:dyDescent="0.2">
      <c r="A118" s="7" t="s">
        <v>54</v>
      </c>
      <c r="C118" s="31">
        <v>122.077</v>
      </c>
      <c r="D118" s="31">
        <v>114.91719999999999</v>
      </c>
    </row>
    <row r="120" spans="1:4" x14ac:dyDescent="0.2">
      <c r="A120" s="14" t="s">
        <v>55</v>
      </c>
    </row>
    <row r="121" spans="1:4" x14ac:dyDescent="0.2">
      <c r="A121" s="100" t="s">
        <v>56</v>
      </c>
      <c r="B121" s="101"/>
      <c r="C121" s="32" t="s">
        <v>57</v>
      </c>
    </row>
    <row r="122" spans="1:4" x14ac:dyDescent="0.2">
      <c r="A122" s="96" t="s">
        <v>52</v>
      </c>
      <c r="B122" s="97"/>
      <c r="C122" s="33">
        <v>8.5</v>
      </c>
    </row>
    <row r="123" spans="1:4" x14ac:dyDescent="0.2">
      <c r="A123" s="96" t="s">
        <v>54</v>
      </c>
      <c r="B123" s="97"/>
      <c r="C123" s="33">
        <v>10</v>
      </c>
    </row>
    <row r="124" spans="1:4" x14ac:dyDescent="0.2">
      <c r="A124" s="7" t="s">
        <v>58</v>
      </c>
    </row>
    <row r="125" spans="1:4" x14ac:dyDescent="0.2">
      <c r="A125" s="7" t="s">
        <v>59</v>
      </c>
    </row>
    <row r="127" spans="1:4" x14ac:dyDescent="0.2">
      <c r="A127" s="14" t="s">
        <v>332</v>
      </c>
      <c r="D127" s="51">
        <v>0.146108630737846</v>
      </c>
    </row>
    <row r="129" spans="1:9" x14ac:dyDescent="0.2">
      <c r="A129" s="14" t="s">
        <v>61</v>
      </c>
      <c r="D129" s="30" t="s">
        <v>62</v>
      </c>
    </row>
    <row r="131" spans="1:9" x14ac:dyDescent="0.2">
      <c r="A131" s="62" t="s">
        <v>958</v>
      </c>
      <c r="B131" s="63"/>
      <c r="C131" s="63"/>
      <c r="D131" s="63"/>
      <c r="E131" s="11"/>
      <c r="G131" s="63"/>
      <c r="H131" s="63"/>
      <c r="I131" s="63"/>
    </row>
    <row r="132" spans="1:9" x14ac:dyDescent="0.2">
      <c r="A132" s="62"/>
      <c r="B132" s="63"/>
      <c r="C132" s="63"/>
      <c r="D132" s="63"/>
      <c r="E132" s="11"/>
      <c r="G132" s="63"/>
      <c r="H132" s="63"/>
      <c r="I132" s="63"/>
    </row>
    <row r="133" spans="1:9" x14ac:dyDescent="0.2">
      <c r="A133" s="62" t="s">
        <v>952</v>
      </c>
      <c r="B133" s="63"/>
      <c r="C133" s="63"/>
      <c r="D133" s="63"/>
      <c r="E133" s="11"/>
      <c r="G133" s="63"/>
      <c r="H133" s="63"/>
      <c r="I133" s="63"/>
    </row>
    <row r="134" spans="1:9" x14ac:dyDescent="0.2">
      <c r="A134" s="64"/>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2" t="s">
        <v>965</v>
      </c>
      <c r="B151" s="63"/>
      <c r="C151" s="63"/>
      <c r="D151" s="63"/>
      <c r="E151" s="11"/>
      <c r="G151" s="63"/>
      <c r="H151" s="63"/>
      <c r="I151" s="63"/>
    </row>
    <row r="152" spans="1:9" x14ac:dyDescent="0.2">
      <c r="A152" s="63"/>
      <c r="B152" s="63"/>
      <c r="C152" s="63"/>
      <c r="D152" s="63"/>
      <c r="E152" s="11"/>
      <c r="G152" s="63"/>
      <c r="H152" s="63"/>
      <c r="I152" s="63"/>
    </row>
    <row r="153" spans="1:9" x14ac:dyDescent="0.2">
      <c r="A153" s="62" t="s">
        <v>953</v>
      </c>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t="s">
        <v>951</v>
      </c>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row r="249" spans="1:9" x14ac:dyDescent="0.2">
      <c r="A249" s="63"/>
      <c r="B249" s="63"/>
      <c r="C249" s="63"/>
      <c r="D249" s="63"/>
      <c r="E249" s="11"/>
      <c r="G249" s="63"/>
      <c r="H249" s="63"/>
      <c r="I249" s="63"/>
    </row>
    <row r="250" spans="1:9" x14ac:dyDescent="0.2">
      <c r="A250" s="63"/>
      <c r="B250" s="63"/>
      <c r="C250" s="63"/>
      <c r="D250" s="63"/>
      <c r="E250" s="11"/>
      <c r="G250" s="63"/>
      <c r="H250" s="63"/>
      <c r="I250" s="63"/>
    </row>
    <row r="251" spans="1:9" x14ac:dyDescent="0.2">
      <c r="A251" s="63"/>
      <c r="B251" s="63"/>
      <c r="C251" s="63"/>
      <c r="D251" s="63"/>
      <c r="E251" s="11"/>
      <c r="G251" s="63"/>
      <c r="H251" s="63"/>
      <c r="I251" s="63"/>
    </row>
    <row r="252" spans="1:9" x14ac:dyDescent="0.2">
      <c r="A252" s="63"/>
      <c r="B252" s="63"/>
      <c r="C252" s="63"/>
      <c r="D252" s="63"/>
      <c r="E252" s="11"/>
      <c r="G252" s="63"/>
      <c r="H252" s="63"/>
      <c r="I252" s="63"/>
    </row>
    <row r="253" spans="1:9" x14ac:dyDescent="0.2">
      <c r="A253" s="63"/>
      <c r="B253" s="63"/>
      <c r="C253" s="63"/>
      <c r="D253" s="63"/>
      <c r="E253" s="11"/>
      <c r="G253" s="63"/>
      <c r="H253" s="63"/>
      <c r="I253" s="63"/>
    </row>
    <row r="254" spans="1:9" x14ac:dyDescent="0.2">
      <c r="A254" s="63"/>
      <c r="B254" s="63"/>
      <c r="C254" s="63"/>
      <c r="D254" s="63"/>
      <c r="E254" s="11"/>
      <c r="G254" s="63"/>
      <c r="H254" s="63"/>
      <c r="I254" s="63"/>
    </row>
    <row r="255" spans="1:9" x14ac:dyDescent="0.2">
      <c r="A255" s="63"/>
      <c r="B255" s="63"/>
      <c r="C255" s="63"/>
      <c r="D255" s="63"/>
      <c r="E255" s="11"/>
      <c r="G255" s="63"/>
      <c r="H255" s="63"/>
      <c r="I255" s="63"/>
    </row>
    <row r="256" spans="1:9" x14ac:dyDescent="0.2">
      <c r="A256" s="63"/>
      <c r="B256" s="63"/>
      <c r="C256" s="63"/>
      <c r="D256" s="63"/>
      <c r="E256" s="11"/>
      <c r="G256" s="63"/>
      <c r="H256" s="63"/>
      <c r="I256" s="63"/>
    </row>
    <row r="257" spans="1:9" x14ac:dyDescent="0.2">
      <c r="A257" s="63"/>
      <c r="B257" s="63"/>
      <c r="C257" s="63"/>
      <c r="D257" s="63"/>
      <c r="E257" s="11"/>
      <c r="G257" s="63"/>
      <c r="H257" s="63"/>
      <c r="I257" s="63"/>
    </row>
    <row r="258" spans="1:9" x14ac:dyDescent="0.2">
      <c r="A258" s="63"/>
      <c r="B258" s="63"/>
      <c r="C258" s="63"/>
      <c r="D258" s="63"/>
      <c r="E258" s="11"/>
      <c r="G258" s="63"/>
      <c r="H258" s="63"/>
      <c r="I258" s="63"/>
    </row>
    <row r="259" spans="1:9" x14ac:dyDescent="0.2">
      <c r="A259" s="63"/>
      <c r="B259" s="63"/>
      <c r="C259" s="63"/>
      <c r="D259" s="63"/>
      <c r="E259" s="11"/>
      <c r="G259" s="63"/>
      <c r="H259" s="63"/>
      <c r="I259" s="63"/>
    </row>
    <row r="260" spans="1:9" x14ac:dyDescent="0.2">
      <c r="A260" s="63"/>
      <c r="B260" s="63"/>
      <c r="C260" s="63"/>
      <c r="D260" s="63"/>
      <c r="E260" s="11"/>
      <c r="G260" s="63"/>
      <c r="H260" s="63"/>
      <c r="I260" s="63"/>
    </row>
    <row r="261" spans="1:9" x14ac:dyDescent="0.2">
      <c r="A261" s="63"/>
      <c r="B261" s="63"/>
      <c r="C261" s="63"/>
      <c r="D261" s="63"/>
      <c r="E261" s="11"/>
      <c r="G261" s="63"/>
      <c r="H261" s="63"/>
      <c r="I261" s="63"/>
    </row>
    <row r="262" spans="1:9" x14ac:dyDescent="0.2">
      <c r="A262" s="63"/>
      <c r="B262" s="63"/>
      <c r="C262" s="63"/>
      <c r="D262" s="63"/>
      <c r="E262" s="11"/>
      <c r="G262" s="63"/>
      <c r="H262" s="63"/>
      <c r="I262" s="63"/>
    </row>
    <row r="263" spans="1:9" x14ac:dyDescent="0.2">
      <c r="A263" s="63"/>
      <c r="B263" s="63"/>
      <c r="C263" s="63"/>
      <c r="D263" s="63"/>
      <c r="E263" s="11"/>
      <c r="G263" s="63"/>
      <c r="H263" s="63"/>
      <c r="I263" s="63"/>
    </row>
    <row r="264" spans="1:9" x14ac:dyDescent="0.2">
      <c r="A264" s="63"/>
      <c r="B264" s="63"/>
      <c r="C264" s="63"/>
      <c r="D264" s="63"/>
      <c r="E264" s="11"/>
      <c r="G264" s="63"/>
      <c r="H264" s="63"/>
      <c r="I264" s="63"/>
    </row>
    <row r="265" spans="1:9" x14ac:dyDescent="0.2">
      <c r="A265" s="63"/>
      <c r="B265" s="63"/>
      <c r="C265" s="63"/>
      <c r="D265" s="63"/>
      <c r="E265" s="11"/>
      <c r="G265" s="63"/>
      <c r="H265" s="63"/>
      <c r="I265" s="63"/>
    </row>
    <row r="266" spans="1:9" x14ac:dyDescent="0.2">
      <c r="A266" s="63"/>
      <c r="B266" s="63"/>
      <c r="C266" s="63"/>
      <c r="D266" s="63"/>
      <c r="E266" s="11"/>
      <c r="G266" s="63"/>
      <c r="H266" s="63"/>
      <c r="I266" s="63"/>
    </row>
    <row r="267" spans="1:9" x14ac:dyDescent="0.2">
      <c r="A267" s="63"/>
      <c r="B267" s="63"/>
      <c r="C267" s="63"/>
      <c r="D267" s="63"/>
      <c r="E267" s="11"/>
      <c r="G267" s="63"/>
      <c r="H267" s="63"/>
      <c r="I267" s="63"/>
    </row>
    <row r="268" spans="1:9" x14ac:dyDescent="0.2">
      <c r="A268" s="63"/>
      <c r="B268" s="63"/>
      <c r="C268" s="63"/>
      <c r="D268" s="63"/>
      <c r="E268" s="11"/>
      <c r="G268" s="63"/>
      <c r="H268" s="63"/>
      <c r="I268" s="63"/>
    </row>
    <row r="269" spans="1:9" x14ac:dyDescent="0.2">
      <c r="A269" s="63"/>
      <c r="B269" s="63"/>
      <c r="C269" s="63"/>
      <c r="D269" s="63"/>
      <c r="E269" s="11"/>
      <c r="G269" s="63"/>
      <c r="H269" s="63"/>
      <c r="I269" s="63"/>
    </row>
    <row r="270" spans="1:9" x14ac:dyDescent="0.2">
      <c r="A270" s="63"/>
      <c r="B270" s="63"/>
      <c r="C270" s="63"/>
      <c r="D270" s="63"/>
      <c r="E270" s="11"/>
      <c r="G270" s="63"/>
      <c r="H270" s="63"/>
      <c r="I270" s="63"/>
    </row>
    <row r="271" spans="1:9" x14ac:dyDescent="0.2">
      <c r="A271" s="63"/>
      <c r="B271" s="63"/>
      <c r="C271" s="63"/>
      <c r="D271" s="63"/>
      <c r="E271" s="11"/>
      <c r="G271" s="63"/>
      <c r="H271" s="63"/>
      <c r="I271" s="63"/>
    </row>
    <row r="272" spans="1:9" x14ac:dyDescent="0.2">
      <c r="A272" s="63"/>
      <c r="B272" s="63"/>
      <c r="C272" s="63"/>
      <c r="D272" s="63"/>
      <c r="E272" s="11"/>
      <c r="G272" s="63"/>
      <c r="H272" s="63"/>
      <c r="I272" s="63"/>
    </row>
    <row r="273" spans="1:9" x14ac:dyDescent="0.2">
      <c r="A273" s="63"/>
      <c r="B273" s="63"/>
      <c r="C273" s="63"/>
      <c r="D273" s="63"/>
      <c r="E273" s="11"/>
      <c r="G273" s="63"/>
      <c r="H273" s="63"/>
      <c r="I273" s="63"/>
    </row>
  </sheetData>
  <mergeCells count="4">
    <mergeCell ref="A1:F1"/>
    <mergeCell ref="A121:B121"/>
    <mergeCell ref="A122:B122"/>
    <mergeCell ref="A123:B123"/>
  </mergeCells>
  <conditionalFormatting sqref="F2:F3">
    <cfRule type="cellIs" dxfId="59" priority="6" stopIfTrue="1" operator="between">
      <formula>0.009</formula>
      <formula>-0.009</formula>
    </cfRule>
  </conditionalFormatting>
  <conditionalFormatting sqref="F5:F164">
    <cfRule type="cellIs" dxfId="58" priority="1" stopIfTrue="1" operator="between">
      <formula>0.009</formula>
      <formula>-0.009</formula>
    </cfRule>
  </conditionalFormatting>
  <conditionalFormatting sqref="F266:F267">
    <cfRule type="cellIs" dxfId="57" priority="2" stopIfTrue="1" operator="between">
      <formula>0.009</formula>
      <formula>-0.009</formula>
    </cfRule>
  </conditionalFormatting>
  <conditionalFormatting sqref="F270:F65536">
    <cfRule type="cellIs" dxfId="56" priority="3" stopIfTrue="1" operator="between">
      <formula>0.009</formula>
      <formula>-0.009</formula>
    </cfRule>
  </conditionalFormatting>
  <conditionalFormatting sqref="G108">
    <cfRule type="cellIs" dxfId="55"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42"/>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25.140625" style="7" bestFit="1" customWidth="1"/>
    <col min="4" max="4" width="15.28515625" style="7" bestFit="1" customWidth="1"/>
    <col min="5" max="5" width="28.42578125" style="10" customWidth="1"/>
    <col min="6" max="6" width="13.5703125" style="11" bestFit="1" customWidth="1"/>
    <col min="7" max="16384" width="9.140625" style="7"/>
  </cols>
  <sheetData>
    <row r="1" spans="1:7" s="1" customFormat="1" ht="15" x14ac:dyDescent="0.2">
      <c r="A1" s="98" t="s">
        <v>17</v>
      </c>
      <c r="B1" s="99"/>
      <c r="C1" s="99"/>
      <c r="D1" s="99"/>
      <c r="E1" s="99"/>
      <c r="F1" s="99"/>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2" t="s">
        <v>6</v>
      </c>
      <c r="F4" s="12" t="s">
        <v>3</v>
      </c>
      <c r="G4" s="56" t="s">
        <v>5</v>
      </c>
    </row>
    <row r="5" spans="1:7" x14ac:dyDescent="0.2">
      <c r="A5" s="16" t="s">
        <v>113</v>
      </c>
      <c r="B5" s="17"/>
      <c r="C5" s="17"/>
      <c r="D5" s="17"/>
      <c r="E5" s="18"/>
      <c r="F5" s="19"/>
      <c r="G5" s="19"/>
    </row>
    <row r="6" spans="1:7" x14ac:dyDescent="0.2">
      <c r="A6" s="20" t="s">
        <v>25</v>
      </c>
      <c r="B6" s="21"/>
      <c r="C6" s="21"/>
      <c r="D6" s="21"/>
      <c r="E6" s="22"/>
      <c r="F6" s="23"/>
      <c r="G6" s="23"/>
    </row>
    <row r="7" spans="1:7" x14ac:dyDescent="0.2">
      <c r="A7" s="21" t="s">
        <v>129</v>
      </c>
      <c r="B7" s="21" t="s">
        <v>128</v>
      </c>
      <c r="C7" s="21" t="s">
        <v>130</v>
      </c>
      <c r="D7" s="24">
        <v>3038968</v>
      </c>
      <c r="E7" s="22">
        <v>45602.753810000002</v>
      </c>
      <c r="F7" s="23">
        <v>6.3341141414071096</v>
      </c>
      <c r="G7" s="23"/>
    </row>
    <row r="8" spans="1:7" x14ac:dyDescent="0.2">
      <c r="A8" s="21" t="s">
        <v>115</v>
      </c>
      <c r="B8" s="21" t="s">
        <v>114</v>
      </c>
      <c r="C8" s="21" t="s">
        <v>116</v>
      </c>
      <c r="D8" s="24">
        <v>2043971</v>
      </c>
      <c r="E8" s="22">
        <v>40910.079570000002</v>
      </c>
      <c r="F8" s="23">
        <v>5.6823128403619299</v>
      </c>
      <c r="G8" s="23"/>
    </row>
    <row r="9" spans="1:7" x14ac:dyDescent="0.2">
      <c r="A9" s="21" t="s">
        <v>132</v>
      </c>
      <c r="B9" s="21" t="s">
        <v>131</v>
      </c>
      <c r="C9" s="21" t="s">
        <v>116</v>
      </c>
      <c r="D9" s="24">
        <v>2950277</v>
      </c>
      <c r="E9" s="22">
        <v>35379.72178</v>
      </c>
      <c r="F9" s="23">
        <v>4.9141592847536701</v>
      </c>
      <c r="G9" s="23"/>
    </row>
    <row r="10" spans="1:7" x14ac:dyDescent="0.2">
      <c r="A10" s="21" t="s">
        <v>123</v>
      </c>
      <c r="B10" s="21" t="s">
        <v>122</v>
      </c>
      <c r="C10" s="21" t="s">
        <v>124</v>
      </c>
      <c r="D10" s="24">
        <v>1342233</v>
      </c>
      <c r="E10" s="22">
        <v>26973.514370000001</v>
      </c>
      <c r="F10" s="23">
        <v>3.7465570506182702</v>
      </c>
      <c r="G10" s="23"/>
    </row>
    <row r="11" spans="1:7" x14ac:dyDescent="0.2">
      <c r="A11" s="21" t="s">
        <v>136</v>
      </c>
      <c r="B11" s="21" t="s">
        <v>135</v>
      </c>
      <c r="C11" s="21" t="s">
        <v>137</v>
      </c>
      <c r="D11" s="24">
        <v>10130262</v>
      </c>
      <c r="E11" s="22">
        <v>26759.087070000001</v>
      </c>
      <c r="F11" s="23">
        <v>3.7167736081776601</v>
      </c>
      <c r="G11" s="23"/>
    </row>
    <row r="12" spans="1:7" x14ac:dyDescent="0.2">
      <c r="A12" s="21" t="s">
        <v>184</v>
      </c>
      <c r="B12" s="21" t="s">
        <v>183</v>
      </c>
      <c r="C12" s="21" t="s">
        <v>185</v>
      </c>
      <c r="D12" s="24">
        <v>1121657</v>
      </c>
      <c r="E12" s="22">
        <v>25737.541519999999</v>
      </c>
      <c r="F12" s="23">
        <v>3.5748833587136501</v>
      </c>
      <c r="G12" s="23"/>
    </row>
    <row r="13" spans="1:7" x14ac:dyDescent="0.2">
      <c r="A13" s="21" t="s">
        <v>139</v>
      </c>
      <c r="B13" s="21" t="s">
        <v>138</v>
      </c>
      <c r="C13" s="21" t="s">
        <v>140</v>
      </c>
      <c r="D13" s="24">
        <v>6333312</v>
      </c>
      <c r="E13" s="22">
        <v>21210.261890000002</v>
      </c>
      <c r="F13" s="23">
        <v>2.9460549759812298</v>
      </c>
      <c r="G13" s="23"/>
    </row>
    <row r="14" spans="1:7" x14ac:dyDescent="0.2">
      <c r="A14" s="21" t="s">
        <v>165</v>
      </c>
      <c r="B14" s="21" t="s">
        <v>164</v>
      </c>
      <c r="C14" s="21" t="s">
        <v>166</v>
      </c>
      <c r="D14" s="24">
        <v>169582</v>
      </c>
      <c r="E14" s="22">
        <v>21028.168000000001</v>
      </c>
      <c r="F14" s="23">
        <v>2.9207625673578699</v>
      </c>
      <c r="G14" s="23"/>
    </row>
    <row r="15" spans="1:7" x14ac:dyDescent="0.2">
      <c r="A15" s="21" t="s">
        <v>156</v>
      </c>
      <c r="B15" s="21" t="s">
        <v>155</v>
      </c>
      <c r="C15" s="21" t="s">
        <v>157</v>
      </c>
      <c r="D15" s="24">
        <v>2560258</v>
      </c>
      <c r="E15" s="22">
        <v>20848.18089</v>
      </c>
      <c r="F15" s="23">
        <v>2.8957627854703101</v>
      </c>
      <c r="G15" s="23"/>
    </row>
    <row r="16" spans="1:7" x14ac:dyDescent="0.2">
      <c r="A16" s="21" t="s">
        <v>251</v>
      </c>
      <c r="B16" s="21" t="s">
        <v>250</v>
      </c>
      <c r="C16" s="21" t="s">
        <v>166</v>
      </c>
      <c r="D16" s="24">
        <v>637966</v>
      </c>
      <c r="E16" s="22">
        <v>20307.73371</v>
      </c>
      <c r="F16" s="23">
        <v>2.8206959563971301</v>
      </c>
      <c r="G16" s="23"/>
    </row>
    <row r="17" spans="1:7" x14ac:dyDescent="0.2">
      <c r="A17" s="21" t="s">
        <v>397</v>
      </c>
      <c r="B17" s="21" t="s">
        <v>396</v>
      </c>
      <c r="C17" s="21" t="s">
        <v>127</v>
      </c>
      <c r="D17" s="24">
        <v>710533</v>
      </c>
      <c r="E17" s="22">
        <v>20217.505980000002</v>
      </c>
      <c r="F17" s="23">
        <v>2.8081635391023099</v>
      </c>
      <c r="G17" s="23"/>
    </row>
    <row r="18" spans="1:7" x14ac:dyDescent="0.2">
      <c r="A18" s="21" t="s">
        <v>598</v>
      </c>
      <c r="B18" s="21" t="s">
        <v>597</v>
      </c>
      <c r="C18" s="21" t="s">
        <v>151</v>
      </c>
      <c r="D18" s="24">
        <v>3049105</v>
      </c>
      <c r="E18" s="22">
        <v>18174.190350000001</v>
      </c>
      <c r="F18" s="23">
        <v>2.5243518534908298</v>
      </c>
      <c r="G18" s="23"/>
    </row>
    <row r="19" spans="1:7" x14ac:dyDescent="0.2">
      <c r="A19" s="21" t="s">
        <v>229</v>
      </c>
      <c r="B19" s="21" t="s">
        <v>228</v>
      </c>
      <c r="C19" s="21" t="s">
        <v>127</v>
      </c>
      <c r="D19" s="24">
        <v>1565470</v>
      </c>
      <c r="E19" s="22">
        <v>17985.684829999998</v>
      </c>
      <c r="F19" s="23">
        <v>2.49816888469601</v>
      </c>
      <c r="G19" s="23"/>
    </row>
    <row r="20" spans="1:7" x14ac:dyDescent="0.2">
      <c r="A20" s="21" t="s">
        <v>198</v>
      </c>
      <c r="B20" s="21" t="s">
        <v>197</v>
      </c>
      <c r="C20" s="21" t="s">
        <v>179</v>
      </c>
      <c r="D20" s="24">
        <v>12833401</v>
      </c>
      <c r="E20" s="22">
        <v>17980.878140000001</v>
      </c>
      <c r="F20" s="23">
        <v>2.4975012468768298</v>
      </c>
      <c r="G20" s="23"/>
    </row>
    <row r="21" spans="1:7" x14ac:dyDescent="0.2">
      <c r="A21" s="21" t="s">
        <v>791</v>
      </c>
      <c r="B21" s="21" t="s">
        <v>790</v>
      </c>
      <c r="C21" s="21" t="s">
        <v>221</v>
      </c>
      <c r="D21" s="24">
        <v>1435340</v>
      </c>
      <c r="E21" s="22">
        <v>17703.483560000001</v>
      </c>
      <c r="F21" s="23">
        <v>2.4589717988691802</v>
      </c>
      <c r="G21" s="23"/>
    </row>
    <row r="22" spans="1:7" x14ac:dyDescent="0.2">
      <c r="A22" s="21" t="s">
        <v>717</v>
      </c>
      <c r="B22" s="21" t="s">
        <v>716</v>
      </c>
      <c r="C22" s="21" t="s">
        <v>224</v>
      </c>
      <c r="D22" s="24">
        <v>998385</v>
      </c>
      <c r="E22" s="22">
        <v>17362.913540000001</v>
      </c>
      <c r="F22" s="23">
        <v>2.4116674323651499</v>
      </c>
      <c r="G22" s="23"/>
    </row>
    <row r="23" spans="1:7" x14ac:dyDescent="0.2">
      <c r="A23" s="21" t="s">
        <v>159</v>
      </c>
      <c r="B23" s="21" t="s">
        <v>158</v>
      </c>
      <c r="C23" s="21" t="s">
        <v>160</v>
      </c>
      <c r="D23" s="24">
        <v>833638</v>
      </c>
      <c r="E23" s="22">
        <v>15204.723480000001</v>
      </c>
      <c r="F23" s="23">
        <v>2.1118999613951801</v>
      </c>
      <c r="G23" s="23"/>
    </row>
    <row r="24" spans="1:7" x14ac:dyDescent="0.2">
      <c r="A24" s="21" t="s">
        <v>574</v>
      </c>
      <c r="B24" s="21" t="s">
        <v>573</v>
      </c>
      <c r="C24" s="21" t="s">
        <v>127</v>
      </c>
      <c r="D24" s="24">
        <v>837502</v>
      </c>
      <c r="E24" s="22">
        <v>14737.52269</v>
      </c>
      <c r="F24" s="23">
        <v>2.0470068818424498</v>
      </c>
      <c r="G24" s="23"/>
    </row>
    <row r="25" spans="1:7" x14ac:dyDescent="0.2">
      <c r="A25" s="21" t="s">
        <v>271</v>
      </c>
      <c r="B25" s="21" t="s">
        <v>270</v>
      </c>
      <c r="C25" s="21" t="s">
        <v>154</v>
      </c>
      <c r="D25" s="24">
        <v>961743</v>
      </c>
      <c r="E25" s="22">
        <v>14482.887839999999</v>
      </c>
      <c r="F25" s="23">
        <v>2.0116387062493701</v>
      </c>
      <c r="G25" s="23"/>
    </row>
    <row r="26" spans="1:7" x14ac:dyDescent="0.2">
      <c r="A26" s="21" t="s">
        <v>175</v>
      </c>
      <c r="B26" s="21" t="s">
        <v>174</v>
      </c>
      <c r="C26" s="21" t="s">
        <v>176</v>
      </c>
      <c r="D26" s="24">
        <v>236227</v>
      </c>
      <c r="E26" s="22">
        <v>14118.106659999999</v>
      </c>
      <c r="F26" s="23">
        <v>1.9609714671527201</v>
      </c>
      <c r="G26" s="23"/>
    </row>
    <row r="27" spans="1:7" x14ac:dyDescent="0.2">
      <c r="A27" s="21" t="s">
        <v>491</v>
      </c>
      <c r="B27" s="21" t="s">
        <v>490</v>
      </c>
      <c r="C27" s="21" t="s">
        <v>240</v>
      </c>
      <c r="D27" s="24">
        <v>1930420</v>
      </c>
      <c r="E27" s="22">
        <v>12764.902249999999</v>
      </c>
      <c r="F27" s="23">
        <v>1.77301459013368</v>
      </c>
      <c r="G27" s="23"/>
    </row>
    <row r="28" spans="1:7" x14ac:dyDescent="0.2">
      <c r="A28" s="21" t="s">
        <v>207</v>
      </c>
      <c r="B28" s="21" t="s">
        <v>206</v>
      </c>
      <c r="C28" s="21" t="s">
        <v>124</v>
      </c>
      <c r="D28" s="24">
        <v>2808852</v>
      </c>
      <c r="E28" s="22">
        <v>11828.075769999999</v>
      </c>
      <c r="F28" s="23">
        <v>1.6428916181803701</v>
      </c>
      <c r="G28" s="23"/>
    </row>
    <row r="29" spans="1:7" x14ac:dyDescent="0.2">
      <c r="A29" s="21" t="s">
        <v>616</v>
      </c>
      <c r="B29" s="21" t="s">
        <v>615</v>
      </c>
      <c r="C29" s="21" t="s">
        <v>561</v>
      </c>
      <c r="D29" s="24">
        <v>2005931</v>
      </c>
      <c r="E29" s="22">
        <v>11377.64063</v>
      </c>
      <c r="F29" s="23">
        <v>1.5803272475735399</v>
      </c>
      <c r="G29" s="23"/>
    </row>
    <row r="30" spans="1:7" x14ac:dyDescent="0.2">
      <c r="A30" s="21" t="s">
        <v>489</v>
      </c>
      <c r="B30" s="21" t="s">
        <v>488</v>
      </c>
      <c r="C30" s="21" t="s">
        <v>154</v>
      </c>
      <c r="D30" s="24">
        <v>1941100</v>
      </c>
      <c r="E30" s="22">
        <v>11363.1994</v>
      </c>
      <c r="F30" s="23">
        <v>1.5783213950422801</v>
      </c>
      <c r="G30" s="23"/>
    </row>
    <row r="31" spans="1:7" x14ac:dyDescent="0.2">
      <c r="A31" s="21" t="s">
        <v>352</v>
      </c>
      <c r="B31" s="21" t="s">
        <v>351</v>
      </c>
      <c r="C31" s="21" t="s">
        <v>116</v>
      </c>
      <c r="D31" s="24">
        <v>15317159</v>
      </c>
      <c r="E31" s="22">
        <v>11157.018620000001</v>
      </c>
      <c r="F31" s="23">
        <v>1.549683374634</v>
      </c>
      <c r="G31" s="23"/>
    </row>
    <row r="32" spans="1:7" x14ac:dyDescent="0.2">
      <c r="A32" s="21" t="s">
        <v>578</v>
      </c>
      <c r="B32" s="21" t="s">
        <v>577</v>
      </c>
      <c r="C32" s="21" t="s">
        <v>137</v>
      </c>
      <c r="D32" s="24">
        <v>729836</v>
      </c>
      <c r="E32" s="22">
        <v>10862.14919</v>
      </c>
      <c r="F32" s="23">
        <v>1.5087267114856899</v>
      </c>
      <c r="G32" s="23"/>
    </row>
    <row r="33" spans="1:7" x14ac:dyDescent="0.2">
      <c r="A33" s="21" t="s">
        <v>200</v>
      </c>
      <c r="B33" s="21" t="s">
        <v>199</v>
      </c>
      <c r="C33" s="21" t="s">
        <v>151</v>
      </c>
      <c r="D33" s="24">
        <v>616956</v>
      </c>
      <c r="E33" s="22">
        <v>10526.503269999999</v>
      </c>
      <c r="F33" s="23">
        <v>1.46210629077085</v>
      </c>
      <c r="G33" s="23"/>
    </row>
    <row r="34" spans="1:7" x14ac:dyDescent="0.2">
      <c r="A34" s="21" t="s">
        <v>142</v>
      </c>
      <c r="B34" s="21" t="s">
        <v>141</v>
      </c>
      <c r="C34" s="21" t="s">
        <v>143</v>
      </c>
      <c r="D34" s="24">
        <v>84775</v>
      </c>
      <c r="E34" s="22">
        <v>10251.840749999999</v>
      </c>
      <c r="F34" s="23">
        <v>1.4239563194051901</v>
      </c>
      <c r="G34" s="23"/>
    </row>
    <row r="35" spans="1:7" x14ac:dyDescent="0.2">
      <c r="A35" s="21" t="s">
        <v>793</v>
      </c>
      <c r="B35" s="21" t="s">
        <v>792</v>
      </c>
      <c r="C35" s="21" t="s">
        <v>481</v>
      </c>
      <c r="D35" s="24">
        <v>831075</v>
      </c>
      <c r="E35" s="22">
        <v>9793.3878000000004</v>
      </c>
      <c r="F35" s="23">
        <v>1.3602782940415601</v>
      </c>
      <c r="G35" s="23"/>
    </row>
    <row r="36" spans="1:7" x14ac:dyDescent="0.2">
      <c r="A36" s="21" t="s">
        <v>223</v>
      </c>
      <c r="B36" s="21" t="s">
        <v>222</v>
      </c>
      <c r="C36" s="21" t="s">
        <v>224</v>
      </c>
      <c r="D36" s="24">
        <v>1001916</v>
      </c>
      <c r="E36" s="22">
        <v>8526.8061180000004</v>
      </c>
      <c r="F36" s="23">
        <v>1.18435310810587</v>
      </c>
      <c r="G36" s="23"/>
    </row>
    <row r="37" spans="1:7" x14ac:dyDescent="0.2">
      <c r="A37" s="21" t="s">
        <v>150</v>
      </c>
      <c r="B37" s="21" t="s">
        <v>149</v>
      </c>
      <c r="C37" s="21" t="s">
        <v>151</v>
      </c>
      <c r="D37" s="24">
        <v>117160</v>
      </c>
      <c r="E37" s="22">
        <v>8484.7271999999994</v>
      </c>
      <c r="F37" s="23">
        <v>1.1785084463850199</v>
      </c>
      <c r="G37" s="23"/>
    </row>
    <row r="38" spans="1:7" x14ac:dyDescent="0.2">
      <c r="A38" s="21" t="s">
        <v>795</v>
      </c>
      <c r="B38" s="21" t="s">
        <v>794</v>
      </c>
      <c r="C38" s="21" t="s">
        <v>166</v>
      </c>
      <c r="D38" s="24">
        <v>282218</v>
      </c>
      <c r="E38" s="22">
        <v>8235.1212400000004</v>
      </c>
      <c r="F38" s="23">
        <v>1.14383877166312</v>
      </c>
      <c r="G38" s="23"/>
    </row>
    <row r="39" spans="1:7" x14ac:dyDescent="0.2">
      <c r="A39" s="21" t="s">
        <v>172</v>
      </c>
      <c r="B39" s="21" t="s">
        <v>171</v>
      </c>
      <c r="C39" s="21" t="s">
        <v>173</v>
      </c>
      <c r="D39" s="24">
        <v>2272055</v>
      </c>
      <c r="E39" s="22">
        <v>8069.2033330000004</v>
      </c>
      <c r="F39" s="23">
        <v>1.1207931686405499</v>
      </c>
      <c r="G39" s="23"/>
    </row>
    <row r="40" spans="1:7" x14ac:dyDescent="0.2">
      <c r="A40" s="21" t="s">
        <v>170</v>
      </c>
      <c r="B40" s="21" t="s">
        <v>169</v>
      </c>
      <c r="C40" s="21" t="s">
        <v>154</v>
      </c>
      <c r="D40" s="24">
        <v>471821</v>
      </c>
      <c r="E40" s="22">
        <v>7944.5219980000002</v>
      </c>
      <c r="F40" s="23">
        <v>1.10347522748104</v>
      </c>
      <c r="G40" s="23"/>
    </row>
    <row r="41" spans="1:7" x14ac:dyDescent="0.2">
      <c r="A41" s="21" t="s">
        <v>700</v>
      </c>
      <c r="B41" s="21" t="s">
        <v>699</v>
      </c>
      <c r="C41" s="21" t="s">
        <v>179</v>
      </c>
      <c r="D41" s="24">
        <v>4558919</v>
      </c>
      <c r="E41" s="22">
        <v>7648.4984059999997</v>
      </c>
      <c r="F41" s="23">
        <v>1.0623582539734899</v>
      </c>
      <c r="G41" s="23"/>
    </row>
    <row r="42" spans="1:7" x14ac:dyDescent="0.2">
      <c r="A42" s="21" t="s">
        <v>653</v>
      </c>
      <c r="B42" s="21" t="s">
        <v>652</v>
      </c>
      <c r="C42" s="21" t="s">
        <v>193</v>
      </c>
      <c r="D42" s="24">
        <v>1563667</v>
      </c>
      <c r="E42" s="22">
        <v>7167.0676949999997</v>
      </c>
      <c r="F42" s="23">
        <v>0.99548867220748105</v>
      </c>
      <c r="G42" s="23"/>
    </row>
    <row r="43" spans="1:7" x14ac:dyDescent="0.2">
      <c r="A43" s="21" t="s">
        <v>298</v>
      </c>
      <c r="B43" s="21" t="s">
        <v>297</v>
      </c>
      <c r="C43" s="21" t="s">
        <v>154</v>
      </c>
      <c r="D43" s="24">
        <v>1881179</v>
      </c>
      <c r="E43" s="22">
        <v>6691.3537029999998</v>
      </c>
      <c r="F43" s="23">
        <v>0.92941312912631602</v>
      </c>
      <c r="G43" s="23"/>
    </row>
    <row r="44" spans="1:7" x14ac:dyDescent="0.2">
      <c r="A44" s="21" t="s">
        <v>538</v>
      </c>
      <c r="B44" s="21" t="s">
        <v>537</v>
      </c>
      <c r="C44" s="21" t="s">
        <v>127</v>
      </c>
      <c r="D44" s="24">
        <v>786828</v>
      </c>
      <c r="E44" s="22">
        <v>6629.4193139999998</v>
      </c>
      <c r="F44" s="23">
        <v>0.92081058966480001</v>
      </c>
      <c r="G44" s="23"/>
    </row>
    <row r="45" spans="1:7" x14ac:dyDescent="0.2">
      <c r="A45" s="21" t="s">
        <v>120</v>
      </c>
      <c r="B45" s="21" t="s">
        <v>119</v>
      </c>
      <c r="C45" s="21" t="s">
        <v>121</v>
      </c>
      <c r="D45" s="24">
        <v>166745</v>
      </c>
      <c r="E45" s="22">
        <v>6119.2080100000003</v>
      </c>
      <c r="F45" s="23">
        <v>0.84994345192051102</v>
      </c>
      <c r="G45" s="23"/>
    </row>
    <row r="46" spans="1:7" x14ac:dyDescent="0.2">
      <c r="A46" s="21" t="s">
        <v>445</v>
      </c>
      <c r="B46" s="21" t="s">
        <v>444</v>
      </c>
      <c r="C46" s="21" t="s">
        <v>151</v>
      </c>
      <c r="D46" s="24">
        <v>941015</v>
      </c>
      <c r="E46" s="22">
        <v>6012.1448350000001</v>
      </c>
      <c r="F46" s="23">
        <v>0.83507263132013898</v>
      </c>
      <c r="G46" s="23"/>
    </row>
    <row r="47" spans="1:7" x14ac:dyDescent="0.2">
      <c r="A47" s="21" t="s">
        <v>657</v>
      </c>
      <c r="B47" s="21" t="s">
        <v>656</v>
      </c>
      <c r="C47" s="21" t="s">
        <v>116</v>
      </c>
      <c r="D47" s="24">
        <v>11553370</v>
      </c>
      <c r="E47" s="22">
        <v>5664.617311</v>
      </c>
      <c r="F47" s="23">
        <v>0.78680188404316498</v>
      </c>
      <c r="G47" s="23"/>
    </row>
    <row r="48" spans="1:7" x14ac:dyDescent="0.2">
      <c r="A48" s="21" t="s">
        <v>187</v>
      </c>
      <c r="B48" s="21" t="s">
        <v>186</v>
      </c>
      <c r="C48" s="21" t="s">
        <v>188</v>
      </c>
      <c r="D48" s="24">
        <v>331956</v>
      </c>
      <c r="E48" s="22">
        <v>5501.8387439999997</v>
      </c>
      <c r="F48" s="23">
        <v>0.76419232788678704</v>
      </c>
      <c r="G48" s="23"/>
    </row>
    <row r="49" spans="1:9" x14ac:dyDescent="0.2">
      <c r="A49" s="21" t="s">
        <v>275</v>
      </c>
      <c r="B49" s="21" t="s">
        <v>274</v>
      </c>
      <c r="C49" s="21" t="s">
        <v>188</v>
      </c>
      <c r="D49" s="24">
        <v>227077</v>
      </c>
      <c r="E49" s="22">
        <v>5320.6411870000002</v>
      </c>
      <c r="F49" s="23">
        <v>0.73902441778723404</v>
      </c>
      <c r="G49" s="23"/>
    </row>
    <row r="50" spans="1:9" x14ac:dyDescent="0.2">
      <c r="A50" s="21" t="s">
        <v>797</v>
      </c>
      <c r="B50" s="21" t="s">
        <v>796</v>
      </c>
      <c r="C50" s="21" t="s">
        <v>154</v>
      </c>
      <c r="D50" s="24">
        <v>2555974</v>
      </c>
      <c r="E50" s="22">
        <v>5198.3399209999998</v>
      </c>
      <c r="F50" s="23">
        <v>0.72203706255622802</v>
      </c>
      <c r="G50" s="23"/>
    </row>
    <row r="51" spans="1:9" x14ac:dyDescent="0.2">
      <c r="A51" s="21" t="s">
        <v>799</v>
      </c>
      <c r="B51" s="21" t="s">
        <v>798</v>
      </c>
      <c r="C51" s="21" t="s">
        <v>173</v>
      </c>
      <c r="D51" s="24">
        <v>1495097</v>
      </c>
      <c r="E51" s="22">
        <v>5131.9204529999997</v>
      </c>
      <c r="F51" s="23">
        <v>0.712811556279208</v>
      </c>
      <c r="G51" s="23"/>
    </row>
    <row r="52" spans="1:9" x14ac:dyDescent="0.2">
      <c r="A52" s="21" t="s">
        <v>600</v>
      </c>
      <c r="B52" s="21" t="s">
        <v>599</v>
      </c>
      <c r="C52" s="21" t="s">
        <v>188</v>
      </c>
      <c r="D52" s="24">
        <v>434087</v>
      </c>
      <c r="E52" s="22">
        <v>4817.4975260000001</v>
      </c>
      <c r="F52" s="23">
        <v>0.66913895886127295</v>
      </c>
      <c r="G52" s="23"/>
    </row>
    <row r="53" spans="1:9" x14ac:dyDescent="0.2">
      <c r="A53" s="21" t="s">
        <v>568</v>
      </c>
      <c r="B53" s="21" t="s">
        <v>567</v>
      </c>
      <c r="C53" s="21" t="s">
        <v>137</v>
      </c>
      <c r="D53" s="24">
        <v>1163302</v>
      </c>
      <c r="E53" s="22">
        <v>4657.8612080000003</v>
      </c>
      <c r="F53" s="23">
        <v>0.64696585362427705</v>
      </c>
      <c r="G53" s="23"/>
    </row>
    <row r="54" spans="1:9" x14ac:dyDescent="0.2">
      <c r="A54" s="21" t="s">
        <v>168</v>
      </c>
      <c r="B54" s="21" t="s">
        <v>167</v>
      </c>
      <c r="C54" s="21" t="s">
        <v>166</v>
      </c>
      <c r="D54" s="24">
        <v>660862</v>
      </c>
      <c r="E54" s="22">
        <v>4546.73056</v>
      </c>
      <c r="F54" s="23">
        <v>0.63153007068947198</v>
      </c>
      <c r="G54" s="23"/>
    </row>
    <row r="55" spans="1:9" x14ac:dyDescent="0.2">
      <c r="A55" s="21" t="s">
        <v>801</v>
      </c>
      <c r="B55" s="21" t="s">
        <v>800</v>
      </c>
      <c r="C55" s="21" t="s">
        <v>221</v>
      </c>
      <c r="D55" s="24">
        <v>889039</v>
      </c>
      <c r="E55" s="22">
        <v>2789.8043819999998</v>
      </c>
      <c r="F55" s="23">
        <v>0.38749719943252098</v>
      </c>
      <c r="G55" s="23"/>
    </row>
    <row r="56" spans="1:9" x14ac:dyDescent="0.2">
      <c r="A56" s="21" t="s">
        <v>698</v>
      </c>
      <c r="B56" s="21" t="s">
        <v>697</v>
      </c>
      <c r="C56" s="21" t="s">
        <v>173</v>
      </c>
      <c r="D56" s="24">
        <v>528424</v>
      </c>
      <c r="E56" s="22">
        <v>1823.8554360000001</v>
      </c>
      <c r="F56" s="23">
        <v>0.25332918615359001</v>
      </c>
      <c r="G56" s="23"/>
    </row>
    <row r="57" spans="1:9" x14ac:dyDescent="0.2">
      <c r="A57" s="21" t="s">
        <v>803</v>
      </c>
      <c r="B57" s="21" t="s">
        <v>802</v>
      </c>
      <c r="C57" s="21" t="s">
        <v>368</v>
      </c>
      <c r="D57" s="24">
        <v>398564</v>
      </c>
      <c r="E57" s="22">
        <v>1485.8465920000001</v>
      </c>
      <c r="F57" s="23">
        <v>0.206380560910007</v>
      </c>
      <c r="G57" s="23"/>
    </row>
    <row r="58" spans="1:9" x14ac:dyDescent="0.2">
      <c r="A58" s="21" t="s">
        <v>805</v>
      </c>
      <c r="B58" s="21" t="s">
        <v>804</v>
      </c>
      <c r="C58" s="21" t="s">
        <v>806</v>
      </c>
      <c r="D58" s="24">
        <v>195700</v>
      </c>
      <c r="E58" s="22">
        <v>989.94844999999998</v>
      </c>
      <c r="F58" s="23">
        <v>0.13750148735609999</v>
      </c>
      <c r="G58" s="23"/>
    </row>
    <row r="59" spans="1:9" x14ac:dyDescent="0.2">
      <c r="A59" s="21" t="s">
        <v>808</v>
      </c>
      <c r="B59" s="21" t="s">
        <v>807</v>
      </c>
      <c r="C59" s="21" t="s">
        <v>809</v>
      </c>
      <c r="D59" s="24">
        <v>255654</v>
      </c>
      <c r="E59" s="22">
        <v>635.30019000000004</v>
      </c>
      <c r="F59" s="23">
        <v>8.8241686769258407E-2</v>
      </c>
      <c r="G59" s="23"/>
    </row>
    <row r="60" spans="1:9" x14ac:dyDescent="0.2">
      <c r="A60" s="21" t="s">
        <v>632</v>
      </c>
      <c r="B60" s="21" t="s">
        <v>631</v>
      </c>
      <c r="C60" s="21" t="s">
        <v>224</v>
      </c>
      <c r="D60" s="24">
        <v>51739</v>
      </c>
      <c r="E60" s="22">
        <v>499.51417550000002</v>
      </c>
      <c r="F60" s="23">
        <v>6.9381332014516406E-2</v>
      </c>
      <c r="G60" s="23"/>
    </row>
    <row r="61" spans="1:9" x14ac:dyDescent="0.2">
      <c r="A61" s="20" t="s">
        <v>33</v>
      </c>
      <c r="B61" s="20"/>
      <c r="C61" s="20"/>
      <c r="D61" s="20"/>
      <c r="E61" s="25">
        <f>SUM(E7:E60)</f>
        <v>683241.4453474998</v>
      </c>
      <c r="F61" s="26">
        <f>SUM(F7:F60)</f>
        <v>94.900613217398018</v>
      </c>
      <c r="G61" s="23"/>
      <c r="H61" s="14"/>
      <c r="I61" s="14"/>
    </row>
    <row r="62" spans="1:9" x14ac:dyDescent="0.2">
      <c r="A62" s="21"/>
      <c r="B62" s="21"/>
      <c r="C62" s="21"/>
      <c r="D62" s="21"/>
      <c r="E62" s="22"/>
      <c r="F62" s="23"/>
      <c r="G62" s="23"/>
    </row>
    <row r="63" spans="1:9" x14ac:dyDescent="0.2">
      <c r="A63" s="20" t="s">
        <v>317</v>
      </c>
      <c r="B63" s="21"/>
      <c r="C63" s="21"/>
      <c r="D63" s="21"/>
      <c r="E63" s="22"/>
      <c r="F63" s="23"/>
      <c r="G63" s="23"/>
    </row>
    <row r="64" spans="1:9" x14ac:dyDescent="0.2">
      <c r="A64" s="21"/>
      <c r="B64" s="21" t="s">
        <v>318</v>
      </c>
      <c r="C64" s="21" t="s">
        <v>196</v>
      </c>
      <c r="D64" s="24">
        <v>98000</v>
      </c>
      <c r="E64" s="22">
        <v>9.7999999999999997E-3</v>
      </c>
      <c r="F64" s="23">
        <v>1.36119671290942E-6</v>
      </c>
      <c r="G64" s="23"/>
    </row>
    <row r="65" spans="1:9" x14ac:dyDescent="0.2">
      <c r="A65" s="21"/>
      <c r="B65" s="21" t="s">
        <v>810</v>
      </c>
      <c r="C65" s="21" t="s">
        <v>321</v>
      </c>
      <c r="D65" s="24">
        <v>23815</v>
      </c>
      <c r="E65" s="22">
        <v>2.3814999999999999E-3</v>
      </c>
      <c r="F65" s="23">
        <v>3.3078469099936602E-7</v>
      </c>
      <c r="G65" s="23"/>
    </row>
    <row r="66" spans="1:9" x14ac:dyDescent="0.2">
      <c r="A66" s="20" t="s">
        <v>33</v>
      </c>
      <c r="B66" s="20"/>
      <c r="C66" s="20"/>
      <c r="D66" s="20"/>
      <c r="E66" s="25">
        <f>SUM(E63:E65)</f>
        <v>1.21815E-2</v>
      </c>
      <c r="F66" s="26">
        <f>SUM(F63:F65)</f>
        <v>1.6919814039087859E-6</v>
      </c>
      <c r="G66" s="23"/>
      <c r="H66" s="14"/>
      <c r="I66" s="14"/>
    </row>
    <row r="67" spans="1:9" x14ac:dyDescent="0.2">
      <c r="A67" s="21"/>
      <c r="B67" s="21"/>
      <c r="C67" s="21"/>
      <c r="D67" s="21"/>
      <c r="E67" s="22"/>
      <c r="F67" s="23"/>
      <c r="G67" s="23"/>
    </row>
    <row r="68" spans="1:9" x14ac:dyDescent="0.2">
      <c r="A68" s="20" t="s">
        <v>34</v>
      </c>
      <c r="B68" s="21"/>
      <c r="C68" s="21"/>
      <c r="D68" s="21"/>
      <c r="E68" s="22"/>
      <c r="F68" s="23"/>
      <c r="G68" s="23"/>
    </row>
    <row r="69" spans="1:9" x14ac:dyDescent="0.2">
      <c r="A69" s="20" t="s">
        <v>38</v>
      </c>
      <c r="B69" s="21"/>
      <c r="C69" s="21"/>
      <c r="D69" s="21"/>
      <c r="E69" s="22"/>
      <c r="F69" s="23"/>
      <c r="G69" s="23"/>
    </row>
    <row r="70" spans="1:9" x14ac:dyDescent="0.2">
      <c r="A70" s="21" t="s">
        <v>812</v>
      </c>
      <c r="B70" s="21" t="s">
        <v>811</v>
      </c>
      <c r="C70" s="21" t="s">
        <v>40</v>
      </c>
      <c r="D70" s="24">
        <v>2500000</v>
      </c>
      <c r="E70" s="22">
        <v>2478.5250000000001</v>
      </c>
      <c r="F70" s="23">
        <v>0.34426123294528899</v>
      </c>
      <c r="G70" s="23">
        <v>5.3601999999999999</v>
      </c>
    </row>
    <row r="71" spans="1:9" x14ac:dyDescent="0.2">
      <c r="A71" s="20" t="s">
        <v>33</v>
      </c>
      <c r="B71" s="20"/>
      <c r="C71" s="20"/>
      <c r="D71" s="20"/>
      <c r="E71" s="25">
        <f>SUM(E69:E70)</f>
        <v>2478.5250000000001</v>
      </c>
      <c r="F71" s="26">
        <f>SUM(F69:F70)</f>
        <v>0.34426123294528899</v>
      </c>
      <c r="G71" s="23"/>
      <c r="H71" s="14"/>
      <c r="I71" s="14"/>
    </row>
    <row r="72" spans="1:9" x14ac:dyDescent="0.2">
      <c r="A72" s="21"/>
      <c r="B72" s="21"/>
      <c r="C72" s="21"/>
      <c r="D72" s="21"/>
      <c r="E72" s="22"/>
      <c r="F72" s="23"/>
      <c r="G72" s="23"/>
    </row>
    <row r="73" spans="1:9" x14ac:dyDescent="0.2">
      <c r="A73" s="20" t="s">
        <v>42</v>
      </c>
      <c r="B73" s="20"/>
      <c r="C73" s="20"/>
      <c r="D73" s="20"/>
      <c r="E73" s="25">
        <f>E61+E66+E71</f>
        <v>685719.9825289998</v>
      </c>
      <c r="F73" s="26">
        <f>F61+F66+F71</f>
        <v>95.244876142324713</v>
      </c>
      <c r="G73" s="23"/>
      <c r="H73" s="14"/>
      <c r="I73" s="14"/>
    </row>
    <row r="74" spans="1:9" x14ac:dyDescent="0.2">
      <c r="A74" s="20"/>
      <c r="B74" s="20"/>
      <c r="C74" s="20"/>
      <c r="D74" s="20"/>
      <c r="E74" s="25"/>
      <c r="F74" s="58"/>
      <c r="G74" s="20"/>
      <c r="H74" s="14"/>
      <c r="I74" s="14"/>
    </row>
    <row r="75" spans="1:9" x14ac:dyDescent="0.2">
      <c r="A75" s="20" t="s">
        <v>44</v>
      </c>
      <c r="B75" s="20"/>
      <c r="C75" s="20"/>
      <c r="D75" s="20"/>
      <c r="E75" s="25">
        <f>E77-(E61+E66+E71)</f>
        <v>34234.738714300212</v>
      </c>
      <c r="F75" s="58">
        <f>F77-(F61+F66+F71)</f>
        <v>4.7551238576752866</v>
      </c>
      <c r="G75" s="20"/>
      <c r="H75" s="14"/>
      <c r="I75" s="14"/>
    </row>
    <row r="76" spans="1:9" x14ac:dyDescent="0.2">
      <c r="A76" s="20"/>
      <c r="B76" s="20"/>
      <c r="C76" s="20"/>
      <c r="D76" s="20"/>
      <c r="E76" s="25"/>
      <c r="F76" s="58"/>
      <c r="G76" s="20"/>
      <c r="H76" s="14"/>
      <c r="I76" s="14"/>
    </row>
    <row r="77" spans="1:9" x14ac:dyDescent="0.2">
      <c r="A77" s="27" t="s">
        <v>43</v>
      </c>
      <c r="B77" s="27"/>
      <c r="C77" s="27"/>
      <c r="D77" s="27"/>
      <c r="E77" s="28">
        <v>719954.72124330001</v>
      </c>
      <c r="F77" s="29">
        <v>100</v>
      </c>
      <c r="G77" s="27"/>
      <c r="H77" s="14"/>
      <c r="I77" s="14"/>
    </row>
    <row r="78" spans="1:9" x14ac:dyDescent="0.2">
      <c r="G78" s="15" t="s">
        <v>923</v>
      </c>
    </row>
    <row r="79" spans="1:9" x14ac:dyDescent="0.2">
      <c r="A79" s="14" t="s">
        <v>45</v>
      </c>
    </row>
    <row r="80" spans="1:9" x14ac:dyDescent="0.2">
      <c r="A80" s="14" t="s">
        <v>331</v>
      </c>
    </row>
    <row r="82" spans="1:4" x14ac:dyDescent="0.2">
      <c r="A82" s="14" t="s">
        <v>46</v>
      </c>
    </row>
    <row r="83" spans="1:4" x14ac:dyDescent="0.2">
      <c r="A83" s="14" t="s">
        <v>47</v>
      </c>
    </row>
    <row r="84" spans="1:4" x14ac:dyDescent="0.2">
      <c r="A84" s="14" t="s">
        <v>48</v>
      </c>
      <c r="B84" s="14"/>
      <c r="C84" s="30" t="s">
        <v>50</v>
      </c>
      <c r="D84" s="14" t="s">
        <v>49</v>
      </c>
    </row>
    <row r="85" spans="1:4" x14ac:dyDescent="0.2">
      <c r="A85" s="7" t="s">
        <v>51</v>
      </c>
      <c r="C85" s="31">
        <v>251.15029999999999</v>
      </c>
      <c r="D85" s="31">
        <v>252.36080000000001</v>
      </c>
    </row>
    <row r="86" spans="1:4" x14ac:dyDescent="0.2">
      <c r="A86" s="7" t="s">
        <v>52</v>
      </c>
      <c r="C86" s="31">
        <v>39.0441</v>
      </c>
      <c r="D86" s="31">
        <v>39.232300000000002</v>
      </c>
    </row>
    <row r="87" spans="1:4" x14ac:dyDescent="0.2">
      <c r="A87" s="7" t="s">
        <v>53</v>
      </c>
      <c r="C87" s="31">
        <v>275.17329999999998</v>
      </c>
      <c r="D87" s="31">
        <v>278.22309999999999</v>
      </c>
    </row>
    <row r="88" spans="1:4" x14ac:dyDescent="0.2">
      <c r="A88" s="7" t="s">
        <v>54</v>
      </c>
      <c r="C88" s="31">
        <v>43.595599999999997</v>
      </c>
      <c r="D88" s="31">
        <v>44.0777</v>
      </c>
    </row>
    <row r="90" spans="1:4" x14ac:dyDescent="0.2">
      <c r="A90" s="7" t="s">
        <v>59</v>
      </c>
    </row>
    <row r="92" spans="1:4" x14ac:dyDescent="0.2">
      <c r="A92" s="14" t="s">
        <v>55</v>
      </c>
      <c r="D92" s="30" t="s">
        <v>62</v>
      </c>
    </row>
    <row r="94" spans="1:4" x14ac:dyDescent="0.2">
      <c r="A94" s="14" t="s">
        <v>332</v>
      </c>
      <c r="D94" s="51">
        <v>0.23807483009264299</v>
      </c>
    </row>
    <row r="96" spans="1:4" x14ac:dyDescent="0.2">
      <c r="A96" s="14" t="s">
        <v>61</v>
      </c>
      <c r="D96" s="30" t="s">
        <v>62</v>
      </c>
    </row>
    <row r="98" spans="1:9" x14ac:dyDescent="0.2">
      <c r="A98" s="62" t="s">
        <v>958</v>
      </c>
      <c r="B98" s="63"/>
      <c r="C98" s="63"/>
      <c r="D98" s="63"/>
      <c r="E98" s="11"/>
      <c r="G98" s="63"/>
      <c r="H98" s="63"/>
      <c r="I98" s="63"/>
    </row>
    <row r="99" spans="1:9" x14ac:dyDescent="0.2">
      <c r="A99" s="62"/>
      <c r="B99" s="63"/>
      <c r="C99" s="63"/>
      <c r="D99" s="63"/>
      <c r="E99" s="11"/>
      <c r="G99" s="63"/>
      <c r="H99" s="63"/>
      <c r="I99" s="63"/>
    </row>
    <row r="100" spans="1:9" x14ac:dyDescent="0.2">
      <c r="A100" s="62" t="s">
        <v>952</v>
      </c>
      <c r="B100" s="63"/>
      <c r="C100" s="63"/>
      <c r="D100" s="63"/>
      <c r="E100" s="11"/>
      <c r="G100" s="63"/>
      <c r="H100" s="63"/>
      <c r="I100" s="63"/>
    </row>
    <row r="101" spans="1:9" x14ac:dyDescent="0.2">
      <c r="A101" s="64"/>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2" t="s">
        <v>966</v>
      </c>
      <c r="B119" s="63"/>
      <c r="C119" s="63"/>
      <c r="D119" s="63"/>
      <c r="E119" s="11"/>
      <c r="G119" s="63"/>
      <c r="H119" s="63"/>
      <c r="I119" s="63"/>
    </row>
    <row r="120" spans="1:9" x14ac:dyDescent="0.2">
      <c r="A120" s="63"/>
      <c r="B120" s="63"/>
      <c r="C120" s="63"/>
      <c r="D120" s="63"/>
      <c r="E120" s="11"/>
      <c r="G120" s="63"/>
      <c r="H120" s="63"/>
      <c r="I120" s="63"/>
    </row>
    <row r="121" spans="1:9" x14ac:dyDescent="0.2">
      <c r="A121" s="62" t="s">
        <v>953</v>
      </c>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t="s">
        <v>951</v>
      </c>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sheetData>
  <mergeCells count="1">
    <mergeCell ref="A1:F1"/>
  </mergeCells>
  <conditionalFormatting sqref="F2:F3">
    <cfRule type="cellIs" dxfId="54" priority="5" stopIfTrue="1" operator="between">
      <formula>0.009</formula>
      <formula>-0.009</formula>
    </cfRule>
  </conditionalFormatting>
  <conditionalFormatting sqref="F5:F133">
    <cfRule type="cellIs" dxfId="53" priority="1" stopIfTrue="1" operator="between">
      <formula>0.009</formula>
      <formula>-0.009</formula>
    </cfRule>
  </conditionalFormatting>
  <conditionalFormatting sqref="F234:F236">
    <cfRule type="cellIs" dxfId="52" priority="2" stopIfTrue="1" operator="between">
      <formula>0.009</formula>
      <formula>-0.009</formula>
    </cfRule>
  </conditionalFormatting>
  <conditionalFormatting sqref="F239:F65536">
    <cfRule type="cellIs" dxfId="51" priority="3" stopIfTrue="1" operator="between">
      <formula>0.009</formula>
      <formula>-0.009</formula>
    </cfRule>
  </conditionalFormatting>
  <conditionalFormatting sqref="G78">
    <cfRule type="cellIs" dxfId="50"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39"/>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18</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115</v>
      </c>
      <c r="B7" s="21" t="s">
        <v>114</v>
      </c>
      <c r="C7" s="21" t="s">
        <v>116</v>
      </c>
      <c r="D7" s="24">
        <v>1549110</v>
      </c>
      <c r="E7" s="22">
        <v>31005.43665</v>
      </c>
      <c r="F7" s="23">
        <v>6.09553854809581</v>
      </c>
    </row>
    <row r="8" spans="1:6" x14ac:dyDescent="0.2">
      <c r="A8" s="21" t="s">
        <v>129</v>
      </c>
      <c r="B8" s="21" t="s">
        <v>128</v>
      </c>
      <c r="C8" s="21" t="s">
        <v>130</v>
      </c>
      <c r="D8" s="24">
        <v>1514918</v>
      </c>
      <c r="E8" s="22">
        <v>22732.859509999998</v>
      </c>
      <c r="F8" s="23">
        <v>4.4691846470625798</v>
      </c>
    </row>
    <row r="9" spans="1:6" x14ac:dyDescent="0.2">
      <c r="A9" s="21" t="s">
        <v>132</v>
      </c>
      <c r="B9" s="21" t="s">
        <v>131</v>
      </c>
      <c r="C9" s="21" t="s">
        <v>116</v>
      </c>
      <c r="D9" s="24">
        <v>1867716</v>
      </c>
      <c r="E9" s="22">
        <v>22397.650269999998</v>
      </c>
      <c r="F9" s="23">
        <v>4.4032839191623996</v>
      </c>
    </row>
    <row r="10" spans="1:6" x14ac:dyDescent="0.2">
      <c r="A10" s="21" t="s">
        <v>397</v>
      </c>
      <c r="B10" s="21" t="s">
        <v>396</v>
      </c>
      <c r="C10" s="21" t="s">
        <v>127</v>
      </c>
      <c r="D10" s="24">
        <v>581200</v>
      </c>
      <c r="E10" s="22">
        <v>16537.464800000002</v>
      </c>
      <c r="F10" s="23">
        <v>3.25119608261274</v>
      </c>
    </row>
    <row r="11" spans="1:6" x14ac:dyDescent="0.2">
      <c r="A11" s="21" t="s">
        <v>123</v>
      </c>
      <c r="B11" s="21" t="s">
        <v>122</v>
      </c>
      <c r="C11" s="21" t="s">
        <v>124</v>
      </c>
      <c r="D11" s="24">
        <v>788055</v>
      </c>
      <c r="E11" s="22">
        <v>15836.753280000001</v>
      </c>
      <c r="F11" s="23">
        <v>3.1134391424519001</v>
      </c>
    </row>
    <row r="12" spans="1:6" x14ac:dyDescent="0.2">
      <c r="A12" s="21" t="s">
        <v>251</v>
      </c>
      <c r="B12" s="21" t="s">
        <v>250</v>
      </c>
      <c r="C12" s="21" t="s">
        <v>166</v>
      </c>
      <c r="D12" s="24">
        <v>469402</v>
      </c>
      <c r="E12" s="22">
        <v>14942.00446</v>
      </c>
      <c r="F12" s="23">
        <v>2.9375352845337002</v>
      </c>
    </row>
    <row r="13" spans="1:6" x14ac:dyDescent="0.2">
      <c r="A13" s="21" t="s">
        <v>207</v>
      </c>
      <c r="B13" s="21" t="s">
        <v>206</v>
      </c>
      <c r="C13" s="21" t="s">
        <v>124</v>
      </c>
      <c r="D13" s="24">
        <v>3156771</v>
      </c>
      <c r="E13" s="22">
        <v>13293.162679999999</v>
      </c>
      <c r="F13" s="23">
        <v>2.6133799196809102</v>
      </c>
    </row>
    <row r="14" spans="1:6" x14ac:dyDescent="0.2">
      <c r="A14" s="21" t="s">
        <v>717</v>
      </c>
      <c r="B14" s="21" t="s">
        <v>716</v>
      </c>
      <c r="C14" s="21" t="s">
        <v>224</v>
      </c>
      <c r="D14" s="24">
        <v>759768</v>
      </c>
      <c r="E14" s="22">
        <v>13213.12529</v>
      </c>
      <c r="F14" s="23">
        <v>2.5976449051561601</v>
      </c>
    </row>
    <row r="15" spans="1:6" x14ac:dyDescent="0.2">
      <c r="A15" s="21" t="s">
        <v>198</v>
      </c>
      <c r="B15" s="21" t="s">
        <v>197</v>
      </c>
      <c r="C15" s="21" t="s">
        <v>179</v>
      </c>
      <c r="D15" s="24">
        <v>9400160</v>
      </c>
      <c r="E15" s="22">
        <v>13170.564179999999</v>
      </c>
      <c r="F15" s="23">
        <v>2.5892775697890298</v>
      </c>
    </row>
    <row r="16" spans="1:6" x14ac:dyDescent="0.2">
      <c r="A16" s="21" t="s">
        <v>175</v>
      </c>
      <c r="B16" s="21" t="s">
        <v>174</v>
      </c>
      <c r="C16" s="21" t="s">
        <v>176</v>
      </c>
      <c r="D16" s="24">
        <v>219878</v>
      </c>
      <c r="E16" s="22">
        <v>13141.008669999999</v>
      </c>
      <c r="F16" s="23">
        <v>2.58346708072715</v>
      </c>
    </row>
    <row r="17" spans="1:6" x14ac:dyDescent="0.2">
      <c r="A17" s="21" t="s">
        <v>296</v>
      </c>
      <c r="B17" s="21" t="s">
        <v>295</v>
      </c>
      <c r="C17" s="21" t="s">
        <v>127</v>
      </c>
      <c r="D17" s="24">
        <v>630645</v>
      </c>
      <c r="E17" s="22">
        <v>12136.76303</v>
      </c>
      <c r="F17" s="23">
        <v>2.38603660814656</v>
      </c>
    </row>
    <row r="18" spans="1:6" x14ac:dyDescent="0.2">
      <c r="A18" s="21" t="s">
        <v>249</v>
      </c>
      <c r="B18" s="21" t="s">
        <v>248</v>
      </c>
      <c r="C18" s="21" t="s">
        <v>130</v>
      </c>
      <c r="D18" s="24">
        <v>2467055</v>
      </c>
      <c r="E18" s="22">
        <v>10806.934429999999</v>
      </c>
      <c r="F18" s="23">
        <v>2.1245978938602899</v>
      </c>
    </row>
    <row r="19" spans="1:6" x14ac:dyDescent="0.2">
      <c r="A19" s="21" t="s">
        <v>136</v>
      </c>
      <c r="B19" s="21" t="s">
        <v>135</v>
      </c>
      <c r="C19" s="21" t="s">
        <v>137</v>
      </c>
      <c r="D19" s="24">
        <v>3941361</v>
      </c>
      <c r="E19" s="22">
        <v>10411.105079999999</v>
      </c>
      <c r="F19" s="23">
        <v>2.0467795070841599</v>
      </c>
    </row>
    <row r="20" spans="1:6" x14ac:dyDescent="0.2">
      <c r="A20" s="21" t="s">
        <v>142</v>
      </c>
      <c r="B20" s="21" t="s">
        <v>141</v>
      </c>
      <c r="C20" s="21" t="s">
        <v>143</v>
      </c>
      <c r="D20" s="24">
        <v>81281</v>
      </c>
      <c r="E20" s="22">
        <v>9829.3113300000005</v>
      </c>
      <c r="F20" s="23">
        <v>1.9324013007651</v>
      </c>
    </row>
    <row r="21" spans="1:6" x14ac:dyDescent="0.2">
      <c r="A21" s="21" t="s">
        <v>192</v>
      </c>
      <c r="B21" s="21" t="s">
        <v>191</v>
      </c>
      <c r="C21" s="21" t="s">
        <v>193</v>
      </c>
      <c r="D21" s="24">
        <v>298635</v>
      </c>
      <c r="E21" s="22">
        <v>9284.5621499999997</v>
      </c>
      <c r="F21" s="23">
        <v>1.82530590123188</v>
      </c>
    </row>
    <row r="22" spans="1:6" x14ac:dyDescent="0.2">
      <c r="A22" s="21" t="s">
        <v>150</v>
      </c>
      <c r="B22" s="21" t="s">
        <v>149</v>
      </c>
      <c r="C22" s="21" t="s">
        <v>151</v>
      </c>
      <c r="D22" s="24">
        <v>127368</v>
      </c>
      <c r="E22" s="22">
        <v>9223.9905600000002</v>
      </c>
      <c r="F22" s="23">
        <v>1.8133977811840201</v>
      </c>
    </row>
    <row r="23" spans="1:6" x14ac:dyDescent="0.2">
      <c r="A23" s="21" t="s">
        <v>139</v>
      </c>
      <c r="B23" s="21" t="s">
        <v>138</v>
      </c>
      <c r="C23" s="21" t="s">
        <v>140</v>
      </c>
      <c r="D23" s="24">
        <v>2662564</v>
      </c>
      <c r="E23" s="22">
        <v>8916.9268360000005</v>
      </c>
      <c r="F23" s="23">
        <v>1.75303034345069</v>
      </c>
    </row>
    <row r="24" spans="1:6" x14ac:dyDescent="0.2">
      <c r="A24" s="21" t="s">
        <v>170</v>
      </c>
      <c r="B24" s="21" t="s">
        <v>169</v>
      </c>
      <c r="C24" s="21" t="s">
        <v>154</v>
      </c>
      <c r="D24" s="24">
        <v>519474</v>
      </c>
      <c r="E24" s="22">
        <v>8746.9032119999993</v>
      </c>
      <c r="F24" s="23">
        <v>1.7196044134798201</v>
      </c>
    </row>
    <row r="25" spans="1:6" x14ac:dyDescent="0.2">
      <c r="A25" s="21" t="s">
        <v>478</v>
      </c>
      <c r="B25" s="21" t="s">
        <v>477</v>
      </c>
      <c r="C25" s="21" t="s">
        <v>116</v>
      </c>
      <c r="D25" s="24">
        <v>3972350</v>
      </c>
      <c r="E25" s="22">
        <v>8687.9266850000004</v>
      </c>
      <c r="F25" s="23">
        <v>1.70800987611467</v>
      </c>
    </row>
    <row r="26" spans="1:6" x14ac:dyDescent="0.2">
      <c r="A26" s="21" t="s">
        <v>271</v>
      </c>
      <c r="B26" s="21" t="s">
        <v>270</v>
      </c>
      <c r="C26" s="21" t="s">
        <v>154</v>
      </c>
      <c r="D26" s="24">
        <v>572804</v>
      </c>
      <c r="E26" s="22">
        <v>8625.8554359999998</v>
      </c>
      <c r="F26" s="23">
        <v>1.6958069294095801</v>
      </c>
    </row>
    <row r="27" spans="1:6" x14ac:dyDescent="0.2">
      <c r="A27" s="21" t="s">
        <v>598</v>
      </c>
      <c r="B27" s="21" t="s">
        <v>597</v>
      </c>
      <c r="C27" s="21" t="s">
        <v>151</v>
      </c>
      <c r="D27" s="24">
        <v>1417487</v>
      </c>
      <c r="E27" s="22">
        <v>8448.9312640000007</v>
      </c>
      <c r="F27" s="23">
        <v>1.6610243807007901</v>
      </c>
    </row>
    <row r="28" spans="1:6" x14ac:dyDescent="0.2">
      <c r="A28" s="21" t="s">
        <v>491</v>
      </c>
      <c r="B28" s="21" t="s">
        <v>490</v>
      </c>
      <c r="C28" s="21" t="s">
        <v>240</v>
      </c>
      <c r="D28" s="24">
        <v>1234701</v>
      </c>
      <c r="E28" s="22">
        <v>8164.4603630000001</v>
      </c>
      <c r="F28" s="23">
        <v>1.6050985970251399</v>
      </c>
    </row>
    <row r="29" spans="1:6" x14ac:dyDescent="0.2">
      <c r="A29" s="21" t="s">
        <v>500</v>
      </c>
      <c r="B29" s="21" t="s">
        <v>499</v>
      </c>
      <c r="C29" s="21" t="s">
        <v>501</v>
      </c>
      <c r="D29" s="24">
        <v>3118152</v>
      </c>
      <c r="E29" s="22">
        <v>7823.7551830000002</v>
      </c>
      <c r="F29" s="23">
        <v>1.5381173904170999</v>
      </c>
    </row>
    <row r="30" spans="1:6" x14ac:dyDescent="0.2">
      <c r="A30" s="21" t="s">
        <v>616</v>
      </c>
      <c r="B30" s="21" t="s">
        <v>615</v>
      </c>
      <c r="C30" s="21" t="s">
        <v>561</v>
      </c>
      <c r="D30" s="24">
        <v>1375604</v>
      </c>
      <c r="E30" s="22">
        <v>7802.4258879999998</v>
      </c>
      <c r="F30" s="23">
        <v>1.53392414065437</v>
      </c>
    </row>
    <row r="31" spans="1:6" x14ac:dyDescent="0.2">
      <c r="A31" s="21" t="s">
        <v>524</v>
      </c>
      <c r="B31" s="21" t="s">
        <v>523</v>
      </c>
      <c r="C31" s="21" t="s">
        <v>140</v>
      </c>
      <c r="D31" s="24">
        <v>4421264</v>
      </c>
      <c r="E31" s="22">
        <v>7593.5209199999999</v>
      </c>
      <c r="F31" s="23">
        <v>1.49285430184812</v>
      </c>
    </row>
    <row r="32" spans="1:6" x14ac:dyDescent="0.2">
      <c r="A32" s="21" t="s">
        <v>118</v>
      </c>
      <c r="B32" s="21" t="s">
        <v>117</v>
      </c>
      <c r="C32" s="21" t="s">
        <v>116</v>
      </c>
      <c r="D32" s="24">
        <v>521315</v>
      </c>
      <c r="E32" s="22">
        <v>7537.17227</v>
      </c>
      <c r="F32" s="23">
        <v>1.48177639405777</v>
      </c>
    </row>
    <row r="33" spans="1:6" x14ac:dyDescent="0.2">
      <c r="A33" s="21" t="s">
        <v>165</v>
      </c>
      <c r="B33" s="21" t="s">
        <v>164</v>
      </c>
      <c r="C33" s="21" t="s">
        <v>166</v>
      </c>
      <c r="D33" s="24">
        <v>59691</v>
      </c>
      <c r="E33" s="22">
        <v>7401.6840000000002</v>
      </c>
      <c r="F33" s="23">
        <v>1.4551399695518901</v>
      </c>
    </row>
    <row r="34" spans="1:6" x14ac:dyDescent="0.2">
      <c r="A34" s="21" t="s">
        <v>791</v>
      </c>
      <c r="B34" s="21" t="s">
        <v>790</v>
      </c>
      <c r="C34" s="21" t="s">
        <v>221</v>
      </c>
      <c r="D34" s="24">
        <v>594525</v>
      </c>
      <c r="E34" s="22">
        <v>7332.8713500000003</v>
      </c>
      <c r="F34" s="23">
        <v>1.4416116917402699</v>
      </c>
    </row>
    <row r="35" spans="1:6" x14ac:dyDescent="0.2">
      <c r="A35" s="21" t="s">
        <v>489</v>
      </c>
      <c r="B35" s="21" t="s">
        <v>488</v>
      </c>
      <c r="C35" s="21" t="s">
        <v>154</v>
      </c>
      <c r="D35" s="24">
        <v>1210258</v>
      </c>
      <c r="E35" s="22">
        <v>7084.850332</v>
      </c>
      <c r="F35" s="23">
        <v>1.3928518018853799</v>
      </c>
    </row>
    <row r="36" spans="1:6" x14ac:dyDescent="0.2">
      <c r="A36" s="21" t="s">
        <v>195</v>
      </c>
      <c r="B36" s="21" t="s">
        <v>194</v>
      </c>
      <c r="C36" s="21" t="s">
        <v>196</v>
      </c>
      <c r="D36" s="24">
        <v>605153</v>
      </c>
      <c r="E36" s="22">
        <v>6713.5673820000002</v>
      </c>
      <c r="F36" s="23">
        <v>1.31985913419541</v>
      </c>
    </row>
    <row r="37" spans="1:6" x14ac:dyDescent="0.2">
      <c r="A37" s="21" t="s">
        <v>187</v>
      </c>
      <c r="B37" s="21" t="s">
        <v>186</v>
      </c>
      <c r="C37" s="21" t="s">
        <v>188</v>
      </c>
      <c r="D37" s="24">
        <v>390328</v>
      </c>
      <c r="E37" s="22">
        <v>6469.2962719999996</v>
      </c>
      <c r="F37" s="23">
        <v>1.2718364604946999</v>
      </c>
    </row>
    <row r="38" spans="1:6" x14ac:dyDescent="0.2">
      <c r="A38" s="21" t="s">
        <v>480</v>
      </c>
      <c r="B38" s="21" t="s">
        <v>479</v>
      </c>
      <c r="C38" s="21" t="s">
        <v>481</v>
      </c>
      <c r="D38" s="24">
        <v>1089529</v>
      </c>
      <c r="E38" s="22">
        <v>6227.7477639999997</v>
      </c>
      <c r="F38" s="23">
        <v>1.2243490389057099</v>
      </c>
    </row>
    <row r="39" spans="1:6" x14ac:dyDescent="0.2">
      <c r="A39" s="21" t="s">
        <v>723</v>
      </c>
      <c r="B39" s="21" t="s">
        <v>722</v>
      </c>
      <c r="C39" s="21" t="s">
        <v>124</v>
      </c>
      <c r="D39" s="24">
        <v>312951</v>
      </c>
      <c r="E39" s="22">
        <v>6110.9941769999996</v>
      </c>
      <c r="F39" s="23">
        <v>1.2013957743469601</v>
      </c>
    </row>
    <row r="40" spans="1:6" x14ac:dyDescent="0.2">
      <c r="A40" s="21" t="s">
        <v>159</v>
      </c>
      <c r="B40" s="21" t="s">
        <v>158</v>
      </c>
      <c r="C40" s="21" t="s">
        <v>160</v>
      </c>
      <c r="D40" s="24">
        <v>332201</v>
      </c>
      <c r="E40" s="22">
        <v>6059.0140389999997</v>
      </c>
      <c r="F40" s="23">
        <v>1.1911766976575799</v>
      </c>
    </row>
    <row r="41" spans="1:6" x14ac:dyDescent="0.2">
      <c r="A41" s="21" t="s">
        <v>223</v>
      </c>
      <c r="B41" s="21" t="s">
        <v>222</v>
      </c>
      <c r="C41" s="21" t="s">
        <v>224</v>
      </c>
      <c r="D41" s="24">
        <v>701012</v>
      </c>
      <c r="E41" s="22">
        <v>5965.9626260000005</v>
      </c>
      <c r="F41" s="23">
        <v>1.1728831809011799</v>
      </c>
    </row>
    <row r="42" spans="1:6" x14ac:dyDescent="0.2">
      <c r="A42" s="21" t="s">
        <v>719</v>
      </c>
      <c r="B42" s="21" t="s">
        <v>718</v>
      </c>
      <c r="C42" s="21" t="s">
        <v>224</v>
      </c>
      <c r="D42" s="24">
        <v>174550</v>
      </c>
      <c r="E42" s="22">
        <v>5933.6526999999996</v>
      </c>
      <c r="F42" s="23">
        <v>1.16653118522886</v>
      </c>
    </row>
    <row r="43" spans="1:6" x14ac:dyDescent="0.2">
      <c r="A43" s="21" t="s">
        <v>700</v>
      </c>
      <c r="B43" s="21" t="s">
        <v>699</v>
      </c>
      <c r="C43" s="21" t="s">
        <v>179</v>
      </c>
      <c r="D43" s="24">
        <v>3510562</v>
      </c>
      <c r="E43" s="22">
        <v>5889.6698669999996</v>
      </c>
      <c r="F43" s="23">
        <v>1.1578843450945799</v>
      </c>
    </row>
    <row r="44" spans="1:6" x14ac:dyDescent="0.2">
      <c r="A44" s="21" t="s">
        <v>657</v>
      </c>
      <c r="B44" s="21" t="s">
        <v>656</v>
      </c>
      <c r="C44" s="21" t="s">
        <v>116</v>
      </c>
      <c r="D44" s="24">
        <v>11534869</v>
      </c>
      <c r="E44" s="22">
        <v>5655.5462710000002</v>
      </c>
      <c r="F44" s="23">
        <v>1.11185663000234</v>
      </c>
    </row>
    <row r="45" spans="1:6" x14ac:dyDescent="0.2">
      <c r="A45" s="21" t="s">
        <v>275</v>
      </c>
      <c r="B45" s="21" t="s">
        <v>274</v>
      </c>
      <c r="C45" s="21" t="s">
        <v>188</v>
      </c>
      <c r="D45" s="24">
        <v>239834</v>
      </c>
      <c r="E45" s="22">
        <v>5619.5504540000002</v>
      </c>
      <c r="F45" s="23">
        <v>1.1047800036490101</v>
      </c>
    </row>
    <row r="46" spans="1:6" x14ac:dyDescent="0.2">
      <c r="A46" s="21" t="s">
        <v>352</v>
      </c>
      <c r="B46" s="21" t="s">
        <v>351</v>
      </c>
      <c r="C46" s="21" t="s">
        <v>116</v>
      </c>
      <c r="D46" s="24">
        <v>7113052</v>
      </c>
      <c r="E46" s="22">
        <v>5181.1470769999996</v>
      </c>
      <c r="F46" s="23">
        <v>1.0185917420778301</v>
      </c>
    </row>
    <row r="47" spans="1:6" x14ac:dyDescent="0.2">
      <c r="A47" s="21" t="s">
        <v>156</v>
      </c>
      <c r="B47" s="21" t="s">
        <v>155</v>
      </c>
      <c r="C47" s="21" t="s">
        <v>157</v>
      </c>
      <c r="D47" s="24">
        <v>635064</v>
      </c>
      <c r="E47" s="22">
        <v>5171.3261519999996</v>
      </c>
      <c r="F47" s="23">
        <v>1.0166609894942999</v>
      </c>
    </row>
    <row r="48" spans="1:6" x14ac:dyDescent="0.2">
      <c r="A48" s="21" t="s">
        <v>538</v>
      </c>
      <c r="B48" s="21" t="s">
        <v>537</v>
      </c>
      <c r="C48" s="21" t="s">
        <v>127</v>
      </c>
      <c r="D48" s="24">
        <v>572822</v>
      </c>
      <c r="E48" s="22">
        <v>4826.3117609999999</v>
      </c>
      <c r="F48" s="23">
        <v>0.94883261011270603</v>
      </c>
    </row>
    <row r="49" spans="1:6" x14ac:dyDescent="0.2">
      <c r="A49" s="21" t="s">
        <v>298</v>
      </c>
      <c r="B49" s="21" t="s">
        <v>297</v>
      </c>
      <c r="C49" s="21" t="s">
        <v>154</v>
      </c>
      <c r="D49" s="24">
        <v>1347450</v>
      </c>
      <c r="E49" s="22">
        <v>4792.8796499999999</v>
      </c>
      <c r="F49" s="23">
        <v>0.94225999758526002</v>
      </c>
    </row>
    <row r="50" spans="1:6" x14ac:dyDescent="0.2">
      <c r="A50" s="21" t="s">
        <v>178</v>
      </c>
      <c r="B50" s="21" t="s">
        <v>177</v>
      </c>
      <c r="C50" s="21" t="s">
        <v>179</v>
      </c>
      <c r="D50" s="24">
        <v>658414</v>
      </c>
      <c r="E50" s="22">
        <v>4620.749452</v>
      </c>
      <c r="F50" s="23">
        <v>0.908419924018666</v>
      </c>
    </row>
    <row r="51" spans="1:6" x14ac:dyDescent="0.2">
      <c r="A51" s="21" t="s">
        <v>814</v>
      </c>
      <c r="B51" s="21" t="s">
        <v>813</v>
      </c>
      <c r="C51" s="21" t="s">
        <v>143</v>
      </c>
      <c r="D51" s="24">
        <v>197427</v>
      </c>
      <c r="E51" s="22">
        <v>4358.3984520000004</v>
      </c>
      <c r="F51" s="23">
        <v>0.85684281992290801</v>
      </c>
    </row>
    <row r="52" spans="1:6" x14ac:dyDescent="0.2">
      <c r="A52" s="21" t="s">
        <v>816</v>
      </c>
      <c r="B52" s="21" t="s">
        <v>815</v>
      </c>
      <c r="C52" s="21" t="s">
        <v>176</v>
      </c>
      <c r="D52" s="24">
        <v>1406358</v>
      </c>
      <c r="E52" s="22">
        <v>4354.7875469999999</v>
      </c>
      <c r="F52" s="23">
        <v>0.85613293117438105</v>
      </c>
    </row>
    <row r="53" spans="1:6" x14ac:dyDescent="0.2">
      <c r="A53" s="21" t="s">
        <v>801</v>
      </c>
      <c r="B53" s="21" t="s">
        <v>800</v>
      </c>
      <c r="C53" s="21" t="s">
        <v>221</v>
      </c>
      <c r="D53" s="24">
        <v>1385638</v>
      </c>
      <c r="E53" s="22">
        <v>4348.132044</v>
      </c>
      <c r="F53" s="23">
        <v>0.85482448725367699</v>
      </c>
    </row>
    <row r="54" spans="1:6" x14ac:dyDescent="0.2">
      <c r="A54" s="21" t="s">
        <v>713</v>
      </c>
      <c r="B54" s="21" t="s">
        <v>712</v>
      </c>
      <c r="C54" s="21" t="s">
        <v>116</v>
      </c>
      <c r="D54" s="24">
        <v>2022164</v>
      </c>
      <c r="E54" s="22">
        <v>4309.6359169999996</v>
      </c>
      <c r="F54" s="23">
        <v>0.84725631046165994</v>
      </c>
    </row>
    <row r="55" spans="1:6" x14ac:dyDescent="0.2">
      <c r="A55" s="21" t="s">
        <v>574</v>
      </c>
      <c r="B55" s="21" t="s">
        <v>573</v>
      </c>
      <c r="C55" s="21" t="s">
        <v>127</v>
      </c>
      <c r="D55" s="24">
        <v>235860</v>
      </c>
      <c r="E55" s="22">
        <v>4150.4284200000002</v>
      </c>
      <c r="F55" s="23">
        <v>0.81595678560528695</v>
      </c>
    </row>
    <row r="56" spans="1:6" x14ac:dyDescent="0.2">
      <c r="A56" s="21" t="s">
        <v>688</v>
      </c>
      <c r="B56" s="21" t="s">
        <v>687</v>
      </c>
      <c r="C56" s="21" t="s">
        <v>224</v>
      </c>
      <c r="D56" s="24">
        <v>739719</v>
      </c>
      <c r="E56" s="22">
        <v>4138.7278050000004</v>
      </c>
      <c r="F56" s="23">
        <v>0.81365649386697003</v>
      </c>
    </row>
    <row r="57" spans="1:6" x14ac:dyDescent="0.2">
      <c r="A57" s="21" t="s">
        <v>769</v>
      </c>
      <c r="B57" s="21" t="s">
        <v>768</v>
      </c>
      <c r="C57" s="21" t="s">
        <v>224</v>
      </c>
      <c r="D57" s="24">
        <v>112341</v>
      </c>
      <c r="E57" s="22">
        <v>3930.0252030000001</v>
      </c>
      <c r="F57" s="23">
        <v>0.77262643936590203</v>
      </c>
    </row>
    <row r="58" spans="1:6" x14ac:dyDescent="0.2">
      <c r="A58" s="21" t="s">
        <v>771</v>
      </c>
      <c r="B58" s="21" t="s">
        <v>770</v>
      </c>
      <c r="C58" s="21" t="s">
        <v>193</v>
      </c>
      <c r="D58" s="24">
        <v>349245</v>
      </c>
      <c r="E58" s="22">
        <v>3856.7125350000001</v>
      </c>
      <c r="F58" s="23">
        <v>0.75821347692636998</v>
      </c>
    </row>
    <row r="59" spans="1:6" x14ac:dyDescent="0.2">
      <c r="A59" s="21" t="s">
        <v>799</v>
      </c>
      <c r="B59" s="21" t="s">
        <v>798</v>
      </c>
      <c r="C59" s="21" t="s">
        <v>173</v>
      </c>
      <c r="D59" s="24">
        <v>1113722</v>
      </c>
      <c r="E59" s="22">
        <v>3822.8507650000001</v>
      </c>
      <c r="F59" s="23">
        <v>0.75155639524512396</v>
      </c>
    </row>
    <row r="60" spans="1:6" x14ac:dyDescent="0.2">
      <c r="A60" s="21" t="s">
        <v>168</v>
      </c>
      <c r="B60" s="21" t="s">
        <v>167</v>
      </c>
      <c r="C60" s="21" t="s">
        <v>166</v>
      </c>
      <c r="D60" s="24">
        <v>521701</v>
      </c>
      <c r="E60" s="22">
        <v>3589.3028800000002</v>
      </c>
      <c r="F60" s="23">
        <v>0.70564186251611105</v>
      </c>
    </row>
    <row r="61" spans="1:6" x14ac:dyDescent="0.2">
      <c r="A61" s="21" t="s">
        <v>600</v>
      </c>
      <c r="B61" s="21" t="s">
        <v>599</v>
      </c>
      <c r="C61" s="21" t="s">
        <v>188</v>
      </c>
      <c r="D61" s="24">
        <v>317121</v>
      </c>
      <c r="E61" s="22">
        <v>3519.4088579999998</v>
      </c>
      <c r="F61" s="23">
        <v>0.69190099151365603</v>
      </c>
    </row>
    <row r="62" spans="1:6" x14ac:dyDescent="0.2">
      <c r="A62" s="21" t="s">
        <v>818</v>
      </c>
      <c r="B62" s="21" t="s">
        <v>817</v>
      </c>
      <c r="C62" s="21" t="s">
        <v>481</v>
      </c>
      <c r="D62" s="24">
        <v>633075</v>
      </c>
      <c r="E62" s="22">
        <v>3071.9964380000001</v>
      </c>
      <c r="F62" s="23">
        <v>0.60394158994829095</v>
      </c>
    </row>
    <row r="63" spans="1:6" x14ac:dyDescent="0.2">
      <c r="A63" s="21" t="s">
        <v>820</v>
      </c>
      <c r="B63" s="21" t="s">
        <v>819</v>
      </c>
      <c r="C63" s="21" t="s">
        <v>173</v>
      </c>
      <c r="D63" s="24">
        <v>184177</v>
      </c>
      <c r="E63" s="22">
        <v>3012.3990119999999</v>
      </c>
      <c r="F63" s="23">
        <v>0.59222498644900501</v>
      </c>
    </row>
    <row r="64" spans="1:6" x14ac:dyDescent="0.2">
      <c r="A64" s="21" t="s">
        <v>205</v>
      </c>
      <c r="B64" s="21" t="s">
        <v>204</v>
      </c>
      <c r="C64" s="21" t="s">
        <v>173</v>
      </c>
      <c r="D64" s="24">
        <v>40679</v>
      </c>
      <c r="E64" s="22">
        <v>2753.764905</v>
      </c>
      <c r="F64" s="23">
        <v>0.54137860789716996</v>
      </c>
    </row>
    <row r="65" spans="1:9" x14ac:dyDescent="0.2">
      <c r="A65" s="21" t="s">
        <v>172</v>
      </c>
      <c r="B65" s="21" t="s">
        <v>171</v>
      </c>
      <c r="C65" s="21" t="s">
        <v>173</v>
      </c>
      <c r="D65" s="24">
        <v>637243</v>
      </c>
      <c r="E65" s="22">
        <v>2263.1685149999998</v>
      </c>
      <c r="F65" s="23">
        <v>0.44492941930618601</v>
      </c>
    </row>
    <row r="66" spans="1:9" x14ac:dyDescent="0.2">
      <c r="A66" s="21" t="s">
        <v>822</v>
      </c>
      <c r="B66" s="21" t="s">
        <v>821</v>
      </c>
      <c r="C66" s="21" t="s">
        <v>561</v>
      </c>
      <c r="D66" s="24">
        <v>74864</v>
      </c>
      <c r="E66" s="22">
        <v>2073.0590240000001</v>
      </c>
      <c r="F66" s="23">
        <v>0.40755469229200098</v>
      </c>
    </row>
    <row r="67" spans="1:9" x14ac:dyDescent="0.2">
      <c r="A67" s="21" t="s">
        <v>797</v>
      </c>
      <c r="B67" s="21" t="s">
        <v>796</v>
      </c>
      <c r="C67" s="21" t="s">
        <v>154</v>
      </c>
      <c r="D67" s="24">
        <v>984055</v>
      </c>
      <c r="E67" s="22">
        <v>2001.3710590000001</v>
      </c>
      <c r="F67" s="23">
        <v>0.39346113963461399</v>
      </c>
    </row>
    <row r="68" spans="1:9" x14ac:dyDescent="0.2">
      <c r="A68" s="21" t="s">
        <v>350</v>
      </c>
      <c r="B68" s="21" t="s">
        <v>349</v>
      </c>
      <c r="C68" s="21" t="s">
        <v>116</v>
      </c>
      <c r="D68" s="24">
        <v>631199</v>
      </c>
      <c r="E68" s="22">
        <v>1568.4032749999999</v>
      </c>
      <c r="F68" s="23">
        <v>0.30834149280468898</v>
      </c>
    </row>
    <row r="69" spans="1:9" x14ac:dyDescent="0.2">
      <c r="A69" s="21" t="s">
        <v>568</v>
      </c>
      <c r="B69" s="21" t="s">
        <v>567</v>
      </c>
      <c r="C69" s="21" t="s">
        <v>137</v>
      </c>
      <c r="D69" s="24">
        <v>128468</v>
      </c>
      <c r="E69" s="22">
        <v>514.38587199999995</v>
      </c>
      <c r="F69" s="23">
        <v>0.101126100779228</v>
      </c>
    </row>
    <row r="70" spans="1:9" x14ac:dyDescent="0.2">
      <c r="A70" s="21" t="s">
        <v>516</v>
      </c>
      <c r="B70" s="21" t="s">
        <v>945</v>
      </c>
      <c r="C70" s="21" t="s">
        <v>240</v>
      </c>
      <c r="D70" s="24">
        <v>74920</v>
      </c>
      <c r="E70" s="22">
        <v>322.64298000000002</v>
      </c>
      <c r="F70" s="23">
        <v>6.3430253992649496E-2</v>
      </c>
    </row>
    <row r="71" spans="1:9" x14ac:dyDescent="0.2">
      <c r="A71" s="20" t="s">
        <v>33</v>
      </c>
      <c r="B71" s="20"/>
      <c r="C71" s="20"/>
      <c r="D71" s="20"/>
      <c r="E71" s="25">
        <f>SUM(E7:E70)</f>
        <v>489326.99725900003</v>
      </c>
      <c r="F71" s="26">
        <f>SUM(F7:F70)</f>
        <v>96.199631312600957</v>
      </c>
      <c r="G71" s="14"/>
      <c r="H71" s="14"/>
      <c r="I71" s="14"/>
    </row>
    <row r="72" spans="1:9" x14ac:dyDescent="0.2">
      <c r="A72" s="21"/>
      <c r="B72" s="21"/>
      <c r="C72" s="21"/>
      <c r="D72" s="21"/>
      <c r="E72" s="22"/>
      <c r="F72" s="23"/>
    </row>
    <row r="73" spans="1:9" x14ac:dyDescent="0.2">
      <c r="A73" s="20" t="s">
        <v>42</v>
      </c>
      <c r="B73" s="20"/>
      <c r="C73" s="20"/>
      <c r="D73" s="20"/>
      <c r="E73" s="25">
        <f>E71</f>
        <v>489326.99725900003</v>
      </c>
      <c r="F73" s="26">
        <f>F71</f>
        <v>96.199631312600957</v>
      </c>
      <c r="G73" s="14"/>
      <c r="H73" s="14"/>
      <c r="I73" s="14"/>
    </row>
    <row r="74" spans="1:9" x14ac:dyDescent="0.2">
      <c r="A74" s="20"/>
      <c r="B74" s="20"/>
      <c r="C74" s="20"/>
      <c r="D74" s="20"/>
      <c r="E74" s="25"/>
      <c r="F74" s="26"/>
      <c r="G74" s="14"/>
      <c r="H74" s="14"/>
      <c r="I74" s="14"/>
    </row>
    <row r="75" spans="1:9" x14ac:dyDescent="0.2">
      <c r="A75" s="20" t="s">
        <v>44</v>
      </c>
      <c r="B75" s="20"/>
      <c r="C75" s="20"/>
      <c r="D75" s="20"/>
      <c r="E75" s="25">
        <f>E77-(E71)</f>
        <v>19330.874483699969</v>
      </c>
      <c r="F75" s="26">
        <f>F77-(F71)</f>
        <v>3.8003686873990432</v>
      </c>
      <c r="G75" s="14"/>
      <c r="H75" s="14"/>
      <c r="I75" s="14"/>
    </row>
    <row r="76" spans="1:9" x14ac:dyDescent="0.2">
      <c r="A76" s="20"/>
      <c r="B76" s="20"/>
      <c r="C76" s="20"/>
      <c r="D76" s="20"/>
      <c r="E76" s="25"/>
      <c r="F76" s="26"/>
      <c r="G76" s="14"/>
      <c r="H76" s="14"/>
      <c r="I76" s="14"/>
    </row>
    <row r="77" spans="1:9" x14ac:dyDescent="0.2">
      <c r="A77" s="27" t="s">
        <v>43</v>
      </c>
      <c r="B77" s="27"/>
      <c r="C77" s="27"/>
      <c r="D77" s="27"/>
      <c r="E77" s="28">
        <v>508657.87174269999</v>
      </c>
      <c r="F77" s="29">
        <v>100</v>
      </c>
      <c r="G77" s="14"/>
      <c r="H77" s="14"/>
      <c r="I77" s="14"/>
    </row>
    <row r="79" spans="1:9" x14ac:dyDescent="0.2">
      <c r="A79" s="14" t="s">
        <v>46</v>
      </c>
    </row>
    <row r="80" spans="1:9" x14ac:dyDescent="0.2">
      <c r="A80" s="14" t="s">
        <v>47</v>
      </c>
    </row>
    <row r="81" spans="1:9" x14ac:dyDescent="0.2">
      <c r="A81" s="14" t="s">
        <v>48</v>
      </c>
      <c r="B81" s="14"/>
      <c r="C81" s="30" t="s">
        <v>50</v>
      </c>
      <c r="D81" s="14" t="s">
        <v>49</v>
      </c>
    </row>
    <row r="82" spans="1:9" x14ac:dyDescent="0.2">
      <c r="A82" s="7" t="s">
        <v>51</v>
      </c>
      <c r="C82" s="31">
        <v>10.119899999999999</v>
      </c>
      <c r="D82" s="31">
        <v>10.290699999999999</v>
      </c>
    </row>
    <row r="83" spans="1:9" x14ac:dyDescent="0.2">
      <c r="A83" s="7" t="s">
        <v>52</v>
      </c>
      <c r="C83" s="31">
        <v>10.119899999999999</v>
      </c>
      <c r="D83" s="31">
        <v>10.290699999999999</v>
      </c>
    </row>
    <row r="84" spans="1:9" x14ac:dyDescent="0.2">
      <c r="A84" s="7" t="s">
        <v>53</v>
      </c>
      <c r="C84" s="31">
        <v>10.1868</v>
      </c>
      <c r="D84" s="31">
        <v>10.4359</v>
      </c>
    </row>
    <row r="85" spans="1:9" x14ac:dyDescent="0.2">
      <c r="A85" s="7" t="s">
        <v>54</v>
      </c>
      <c r="C85" s="31">
        <v>10.1868</v>
      </c>
      <c r="D85" s="31">
        <v>10.4359</v>
      </c>
    </row>
    <row r="87" spans="1:9" x14ac:dyDescent="0.2">
      <c r="A87" s="7" t="s">
        <v>59</v>
      </c>
    </row>
    <row r="89" spans="1:9" x14ac:dyDescent="0.2">
      <c r="A89" s="14" t="s">
        <v>55</v>
      </c>
      <c r="D89" s="30" t="s">
        <v>62</v>
      </c>
    </row>
    <row r="91" spans="1:9" x14ac:dyDescent="0.2">
      <c r="A91" s="14" t="s">
        <v>332</v>
      </c>
      <c r="D91" s="51">
        <v>0.33814461635336002</v>
      </c>
    </row>
    <row r="93" spans="1:9" x14ac:dyDescent="0.2">
      <c r="A93" s="14" t="s">
        <v>61</v>
      </c>
      <c r="D93" s="30" t="s">
        <v>62</v>
      </c>
    </row>
    <row r="95" spans="1:9" x14ac:dyDescent="0.2">
      <c r="A95" s="62" t="s">
        <v>958</v>
      </c>
      <c r="B95" s="63"/>
      <c r="C95" s="63"/>
      <c r="D95" s="63"/>
      <c r="E95" s="11"/>
      <c r="F95" s="63"/>
      <c r="G95" s="63"/>
      <c r="H95" s="63"/>
      <c r="I95" s="63"/>
    </row>
    <row r="96" spans="1:9" x14ac:dyDescent="0.2">
      <c r="A96" s="63"/>
      <c r="B96" s="63"/>
      <c r="C96" s="63"/>
      <c r="D96" s="63"/>
      <c r="E96" s="11"/>
      <c r="F96" s="63"/>
      <c r="G96" s="63"/>
      <c r="H96" s="63"/>
      <c r="I96" s="63"/>
    </row>
    <row r="97" spans="1:9" x14ac:dyDescent="0.2">
      <c r="A97" s="62" t="s">
        <v>952</v>
      </c>
      <c r="B97" s="63"/>
      <c r="C97" s="63"/>
      <c r="D97" s="63"/>
      <c r="E97" s="11"/>
      <c r="F97" s="63"/>
      <c r="G97" s="63"/>
      <c r="H97" s="63"/>
      <c r="I97" s="63"/>
    </row>
    <row r="98" spans="1:9" x14ac:dyDescent="0.2">
      <c r="A98" s="64"/>
      <c r="B98" s="63"/>
      <c r="C98" s="63"/>
      <c r="D98" s="63"/>
      <c r="E98" s="11"/>
      <c r="F98" s="63"/>
      <c r="G98" s="63"/>
      <c r="H98" s="63"/>
      <c r="I98" s="63"/>
    </row>
    <row r="99" spans="1:9" x14ac:dyDescent="0.2">
      <c r="A99" s="63"/>
      <c r="B99" s="63"/>
      <c r="C99" s="63"/>
      <c r="D99" s="63"/>
      <c r="E99" s="11"/>
      <c r="F99" s="63"/>
      <c r="G99" s="63"/>
      <c r="H99" s="63"/>
      <c r="I99" s="63"/>
    </row>
    <row r="100" spans="1:9" x14ac:dyDescent="0.2">
      <c r="A100" s="63"/>
      <c r="B100" s="63"/>
      <c r="C100" s="63"/>
      <c r="D100" s="63"/>
      <c r="E100" s="11"/>
      <c r="F100" s="63"/>
      <c r="G100" s="63"/>
      <c r="H100" s="63"/>
      <c r="I100" s="63"/>
    </row>
    <row r="101" spans="1:9" x14ac:dyDescent="0.2">
      <c r="A101" s="63"/>
      <c r="B101" s="63"/>
      <c r="C101" s="63"/>
      <c r="D101" s="63"/>
      <c r="E101" s="11"/>
      <c r="F101" s="63"/>
      <c r="G101" s="63"/>
      <c r="H101" s="63"/>
      <c r="I101" s="63"/>
    </row>
    <row r="102" spans="1:9" x14ac:dyDescent="0.2">
      <c r="A102" s="63"/>
      <c r="B102" s="63"/>
      <c r="C102" s="63"/>
      <c r="D102" s="63"/>
      <c r="E102" s="11"/>
      <c r="F102" s="63"/>
      <c r="G102" s="63"/>
      <c r="H102" s="63"/>
      <c r="I102" s="63"/>
    </row>
    <row r="103" spans="1:9" x14ac:dyDescent="0.2">
      <c r="A103" s="63"/>
      <c r="B103" s="63"/>
      <c r="C103" s="63"/>
      <c r="D103" s="63"/>
      <c r="E103" s="11"/>
      <c r="F103" s="63"/>
      <c r="G103" s="63"/>
      <c r="H103" s="63"/>
      <c r="I103" s="63"/>
    </row>
    <row r="104" spans="1:9" x14ac:dyDescent="0.2">
      <c r="A104" s="63"/>
      <c r="B104" s="63"/>
      <c r="C104" s="63"/>
      <c r="D104" s="63"/>
      <c r="E104" s="11"/>
      <c r="F104" s="63"/>
      <c r="G104" s="63"/>
      <c r="H104" s="63"/>
      <c r="I104" s="63"/>
    </row>
    <row r="105" spans="1:9" x14ac:dyDescent="0.2">
      <c r="A105" s="63"/>
      <c r="B105" s="63"/>
      <c r="C105" s="63"/>
      <c r="D105" s="63"/>
      <c r="E105" s="11"/>
      <c r="F105" s="63"/>
      <c r="G105" s="63"/>
      <c r="H105" s="63"/>
      <c r="I105" s="63"/>
    </row>
    <row r="106" spans="1:9" x14ac:dyDescent="0.2">
      <c r="A106" s="63"/>
      <c r="B106" s="63"/>
      <c r="C106" s="63"/>
      <c r="D106" s="63"/>
      <c r="E106" s="11"/>
      <c r="F106" s="63"/>
      <c r="G106" s="63"/>
      <c r="H106" s="63"/>
      <c r="I106" s="63"/>
    </row>
    <row r="107" spans="1:9" x14ac:dyDescent="0.2">
      <c r="A107" s="63"/>
      <c r="B107" s="63"/>
      <c r="C107" s="63"/>
      <c r="D107" s="63"/>
      <c r="E107" s="11"/>
      <c r="F107" s="63"/>
      <c r="G107" s="63"/>
      <c r="H107" s="63"/>
      <c r="I107" s="63"/>
    </row>
    <row r="108" spans="1:9" x14ac:dyDescent="0.2">
      <c r="A108" s="63"/>
      <c r="B108" s="63"/>
      <c r="C108" s="63"/>
      <c r="D108" s="63"/>
      <c r="E108" s="11"/>
      <c r="F108" s="63"/>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2" t="s">
        <v>967</v>
      </c>
      <c r="B116" s="63"/>
      <c r="C116" s="63"/>
      <c r="D116" s="63"/>
      <c r="E116" s="11"/>
      <c r="G116" s="63"/>
      <c r="H116" s="63"/>
      <c r="I116" s="63"/>
    </row>
    <row r="117" spans="1:9" x14ac:dyDescent="0.2">
      <c r="A117" s="63"/>
      <c r="B117" s="63"/>
      <c r="C117" s="63"/>
      <c r="D117" s="63"/>
      <c r="E117" s="11"/>
      <c r="G117" s="63"/>
      <c r="H117" s="63"/>
      <c r="I117" s="63"/>
    </row>
    <row r="118" spans="1:9" x14ac:dyDescent="0.2">
      <c r="A118" s="62" t="s">
        <v>953</v>
      </c>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t="s">
        <v>951</v>
      </c>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sheetData>
  <mergeCells count="1">
    <mergeCell ref="A1:F1"/>
  </mergeCells>
  <conditionalFormatting sqref="F2:F3 F5:F94">
    <cfRule type="cellIs" dxfId="49" priority="2" stopIfTrue="1" operator="between">
      <formula>0.009</formula>
      <formula>-0.009</formula>
    </cfRule>
  </conditionalFormatting>
  <conditionalFormatting sqref="F109:F65536">
    <cfRule type="cellIs" dxfId="4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18"/>
  <sheetViews>
    <sheetView workbookViewId="0">
      <selection sqref="A1:F1"/>
    </sheetView>
  </sheetViews>
  <sheetFormatPr defaultColWidth="9.140625" defaultRowHeight="11.25" x14ac:dyDescent="0.2"/>
  <cols>
    <col min="1" max="1" width="38.7109375" style="7" bestFit="1" customWidth="1"/>
    <col min="2" max="2" width="24.710937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7" s="1" customFormat="1" ht="15" x14ac:dyDescent="0.2">
      <c r="A1" s="98" t="s">
        <v>19</v>
      </c>
      <c r="B1" s="99"/>
      <c r="C1" s="99"/>
      <c r="D1" s="99"/>
      <c r="E1" s="99"/>
      <c r="F1" s="99"/>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2" t="s">
        <v>6</v>
      </c>
      <c r="F4" s="12" t="s">
        <v>3</v>
      </c>
      <c r="G4" s="56" t="s">
        <v>5</v>
      </c>
    </row>
    <row r="5" spans="1:7" x14ac:dyDescent="0.2">
      <c r="A5" s="16" t="s">
        <v>113</v>
      </c>
      <c r="B5" s="17"/>
      <c r="C5" s="17"/>
      <c r="D5" s="17"/>
      <c r="E5" s="18"/>
      <c r="F5" s="19"/>
      <c r="G5" s="19"/>
    </row>
    <row r="6" spans="1:7" x14ac:dyDescent="0.2">
      <c r="A6" s="20" t="s">
        <v>25</v>
      </c>
      <c r="B6" s="21"/>
      <c r="C6" s="21"/>
      <c r="D6" s="21"/>
      <c r="E6" s="22"/>
      <c r="F6" s="23"/>
      <c r="G6" s="23"/>
    </row>
    <row r="7" spans="1:7" x14ac:dyDescent="0.2">
      <c r="A7" s="21" t="s">
        <v>115</v>
      </c>
      <c r="B7" s="21" t="s">
        <v>114</v>
      </c>
      <c r="C7" s="21" t="s">
        <v>116</v>
      </c>
      <c r="D7" s="24">
        <v>6600000</v>
      </c>
      <c r="E7" s="22">
        <v>132099</v>
      </c>
      <c r="F7" s="23">
        <v>10.537195423849401</v>
      </c>
      <c r="G7" s="23"/>
    </row>
    <row r="8" spans="1:7" x14ac:dyDescent="0.2">
      <c r="A8" s="21" t="s">
        <v>118</v>
      </c>
      <c r="B8" s="21" t="s">
        <v>117</v>
      </c>
      <c r="C8" s="21" t="s">
        <v>116</v>
      </c>
      <c r="D8" s="24">
        <v>8300000</v>
      </c>
      <c r="E8" s="22">
        <v>120001.4</v>
      </c>
      <c r="F8" s="23">
        <v>9.5722011743882707</v>
      </c>
      <c r="G8" s="23"/>
    </row>
    <row r="9" spans="1:7" x14ac:dyDescent="0.2">
      <c r="A9" s="21" t="s">
        <v>123</v>
      </c>
      <c r="B9" s="21" t="s">
        <v>122</v>
      </c>
      <c r="C9" s="21" t="s">
        <v>124</v>
      </c>
      <c r="D9" s="24">
        <v>3900000</v>
      </c>
      <c r="E9" s="22">
        <v>78374.399999999994</v>
      </c>
      <c r="F9" s="23">
        <v>6.2517230942470299</v>
      </c>
      <c r="G9" s="23"/>
    </row>
    <row r="10" spans="1:7" x14ac:dyDescent="0.2">
      <c r="A10" s="21" t="s">
        <v>132</v>
      </c>
      <c r="B10" s="21" t="s">
        <v>131</v>
      </c>
      <c r="C10" s="21" t="s">
        <v>116</v>
      </c>
      <c r="D10" s="24">
        <v>6250000</v>
      </c>
      <c r="E10" s="22">
        <v>74950</v>
      </c>
      <c r="F10" s="23">
        <v>5.97856756688173</v>
      </c>
      <c r="G10" s="23"/>
    </row>
    <row r="11" spans="1:7" x14ac:dyDescent="0.2">
      <c r="A11" s="21" t="s">
        <v>279</v>
      </c>
      <c r="B11" s="21" t="s">
        <v>278</v>
      </c>
      <c r="C11" s="21" t="s">
        <v>127</v>
      </c>
      <c r="D11" s="24">
        <v>2100000</v>
      </c>
      <c r="E11" s="22">
        <v>72702</v>
      </c>
      <c r="F11" s="23">
        <v>5.7992504235815296</v>
      </c>
      <c r="G11" s="23"/>
    </row>
    <row r="12" spans="1:7" x14ac:dyDescent="0.2">
      <c r="A12" s="21" t="s">
        <v>129</v>
      </c>
      <c r="B12" s="21" t="s">
        <v>128</v>
      </c>
      <c r="C12" s="21" t="s">
        <v>130</v>
      </c>
      <c r="D12" s="24">
        <v>4600000</v>
      </c>
      <c r="E12" s="22">
        <v>69027.600000000006</v>
      </c>
      <c r="F12" s="23">
        <v>5.5061530430912002</v>
      </c>
      <c r="G12" s="23"/>
    </row>
    <row r="13" spans="1:7" x14ac:dyDescent="0.2">
      <c r="A13" s="21" t="s">
        <v>136</v>
      </c>
      <c r="B13" s="21" t="s">
        <v>135</v>
      </c>
      <c r="C13" s="21" t="s">
        <v>137</v>
      </c>
      <c r="D13" s="24">
        <v>23500000</v>
      </c>
      <c r="E13" s="22">
        <v>62075.25</v>
      </c>
      <c r="F13" s="23">
        <v>4.9515820727962003</v>
      </c>
      <c r="G13" s="23"/>
    </row>
    <row r="14" spans="1:7" x14ac:dyDescent="0.2">
      <c r="A14" s="21" t="s">
        <v>153</v>
      </c>
      <c r="B14" s="21" t="s">
        <v>152</v>
      </c>
      <c r="C14" s="21" t="s">
        <v>154</v>
      </c>
      <c r="D14" s="24">
        <v>3200000</v>
      </c>
      <c r="E14" s="22">
        <v>53622.400000000001</v>
      </c>
      <c r="F14" s="23">
        <v>4.2773201000448102</v>
      </c>
      <c r="G14" s="23"/>
    </row>
    <row r="15" spans="1:7" x14ac:dyDescent="0.2">
      <c r="A15" s="21" t="s">
        <v>271</v>
      </c>
      <c r="B15" s="21" t="s">
        <v>270</v>
      </c>
      <c r="C15" s="21" t="s">
        <v>154</v>
      </c>
      <c r="D15" s="24">
        <v>3500000</v>
      </c>
      <c r="E15" s="22">
        <v>52706.5</v>
      </c>
      <c r="F15" s="23">
        <v>4.2042611269359798</v>
      </c>
      <c r="G15" s="23"/>
    </row>
    <row r="16" spans="1:7" x14ac:dyDescent="0.2">
      <c r="A16" s="21" t="s">
        <v>165</v>
      </c>
      <c r="B16" s="21" t="s">
        <v>164</v>
      </c>
      <c r="C16" s="21" t="s">
        <v>166</v>
      </c>
      <c r="D16" s="24">
        <v>370000</v>
      </c>
      <c r="E16" s="22">
        <v>45880</v>
      </c>
      <c r="F16" s="23">
        <v>3.6597288855041201</v>
      </c>
      <c r="G16" s="23"/>
    </row>
    <row r="17" spans="1:7" x14ac:dyDescent="0.2">
      <c r="A17" s="21" t="s">
        <v>213</v>
      </c>
      <c r="B17" s="21" t="s">
        <v>212</v>
      </c>
      <c r="C17" s="21" t="s">
        <v>214</v>
      </c>
      <c r="D17" s="24">
        <v>25000000</v>
      </c>
      <c r="E17" s="22">
        <v>39940</v>
      </c>
      <c r="F17" s="23">
        <v>3.18591045525358</v>
      </c>
      <c r="G17" s="23"/>
    </row>
    <row r="18" spans="1:7" x14ac:dyDescent="0.2">
      <c r="A18" s="21" t="s">
        <v>618</v>
      </c>
      <c r="B18" s="21" t="s">
        <v>617</v>
      </c>
      <c r="C18" s="21" t="s">
        <v>188</v>
      </c>
      <c r="D18" s="24">
        <v>2693087</v>
      </c>
      <c r="E18" s="22">
        <v>39475.269249999998</v>
      </c>
      <c r="F18" s="23">
        <v>3.1488400858168601</v>
      </c>
      <c r="G18" s="23"/>
    </row>
    <row r="19" spans="1:7" x14ac:dyDescent="0.2">
      <c r="A19" s="21" t="s">
        <v>156</v>
      </c>
      <c r="B19" s="21" t="s">
        <v>155</v>
      </c>
      <c r="C19" s="21" t="s">
        <v>157</v>
      </c>
      <c r="D19" s="24">
        <v>4700000</v>
      </c>
      <c r="E19" s="22">
        <v>38272.1</v>
      </c>
      <c r="F19" s="23">
        <v>3.05286638794469</v>
      </c>
      <c r="G19" s="23"/>
    </row>
    <row r="20" spans="1:7" x14ac:dyDescent="0.2">
      <c r="A20" s="21" t="s">
        <v>175</v>
      </c>
      <c r="B20" s="21" t="s">
        <v>174</v>
      </c>
      <c r="C20" s="21" t="s">
        <v>176</v>
      </c>
      <c r="D20" s="24">
        <v>550000</v>
      </c>
      <c r="E20" s="22">
        <v>32870.75</v>
      </c>
      <c r="F20" s="23">
        <v>2.6220146744373301</v>
      </c>
      <c r="G20" s="23"/>
    </row>
    <row r="21" spans="1:7" x14ac:dyDescent="0.2">
      <c r="A21" s="21" t="s">
        <v>159</v>
      </c>
      <c r="B21" s="21" t="s">
        <v>158</v>
      </c>
      <c r="C21" s="21" t="s">
        <v>160</v>
      </c>
      <c r="D21" s="24">
        <v>1800000</v>
      </c>
      <c r="E21" s="22">
        <v>32830.199999999997</v>
      </c>
      <c r="F21" s="23">
        <v>2.6187801058604498</v>
      </c>
      <c r="G21" s="23"/>
    </row>
    <row r="22" spans="1:7" x14ac:dyDescent="0.2">
      <c r="A22" s="21" t="s">
        <v>184</v>
      </c>
      <c r="B22" s="21" t="s">
        <v>183</v>
      </c>
      <c r="C22" s="21" t="s">
        <v>185</v>
      </c>
      <c r="D22" s="24">
        <v>1425000</v>
      </c>
      <c r="E22" s="22">
        <v>32698.05</v>
      </c>
      <c r="F22" s="23">
        <v>2.6082388422985598</v>
      </c>
      <c r="G22" s="23"/>
    </row>
    <row r="23" spans="1:7" x14ac:dyDescent="0.2">
      <c r="A23" s="21" t="s">
        <v>178</v>
      </c>
      <c r="B23" s="21" t="s">
        <v>177</v>
      </c>
      <c r="C23" s="21" t="s">
        <v>179</v>
      </c>
      <c r="D23" s="24">
        <v>4468295</v>
      </c>
      <c r="E23" s="22">
        <v>31358.494309999998</v>
      </c>
      <c r="F23" s="23">
        <v>2.5013859510074901</v>
      </c>
      <c r="G23" s="23"/>
    </row>
    <row r="24" spans="1:7" x14ac:dyDescent="0.2">
      <c r="A24" s="21" t="s">
        <v>824</v>
      </c>
      <c r="B24" s="21" t="s">
        <v>823</v>
      </c>
      <c r="C24" s="21" t="s">
        <v>224</v>
      </c>
      <c r="D24" s="24">
        <v>775000</v>
      </c>
      <c r="E24" s="22">
        <v>29392.65</v>
      </c>
      <c r="F24" s="23">
        <v>2.34457563702076</v>
      </c>
      <c r="G24" s="23"/>
    </row>
    <row r="25" spans="1:7" x14ac:dyDescent="0.2">
      <c r="A25" s="21" t="s">
        <v>148</v>
      </c>
      <c r="B25" s="21" t="s">
        <v>147</v>
      </c>
      <c r="C25" s="21" t="s">
        <v>116</v>
      </c>
      <c r="D25" s="24">
        <v>3500000</v>
      </c>
      <c r="E25" s="22">
        <v>28712.25</v>
      </c>
      <c r="F25" s="23">
        <v>2.2903018895557001</v>
      </c>
      <c r="G25" s="23"/>
    </row>
    <row r="26" spans="1:7" x14ac:dyDescent="0.2">
      <c r="A26" s="21" t="s">
        <v>483</v>
      </c>
      <c r="B26" s="21" t="s">
        <v>482</v>
      </c>
      <c r="C26" s="21" t="s">
        <v>116</v>
      </c>
      <c r="D26" s="24">
        <v>2650000</v>
      </c>
      <c r="E26" s="22">
        <v>23110.65</v>
      </c>
      <c r="F26" s="23">
        <v>1.8434767516952</v>
      </c>
      <c r="G26" s="23"/>
    </row>
    <row r="27" spans="1:7" x14ac:dyDescent="0.2">
      <c r="A27" s="21" t="s">
        <v>676</v>
      </c>
      <c r="B27" s="21" t="s">
        <v>675</v>
      </c>
      <c r="C27" s="21" t="s">
        <v>176</v>
      </c>
      <c r="D27" s="24">
        <v>5000000</v>
      </c>
      <c r="E27" s="22">
        <v>19140</v>
      </c>
      <c r="F27" s="23">
        <v>1.5267482752517201</v>
      </c>
      <c r="G27" s="23"/>
    </row>
    <row r="28" spans="1:7" x14ac:dyDescent="0.2">
      <c r="A28" s="21" t="s">
        <v>719</v>
      </c>
      <c r="B28" s="21" t="s">
        <v>718</v>
      </c>
      <c r="C28" s="21" t="s">
        <v>224</v>
      </c>
      <c r="D28" s="24">
        <v>540000</v>
      </c>
      <c r="E28" s="22">
        <v>18356.759999999998</v>
      </c>
      <c r="F28" s="23">
        <v>1.46427124708515</v>
      </c>
      <c r="G28" s="23"/>
    </row>
    <row r="29" spans="1:7" x14ac:dyDescent="0.2">
      <c r="A29" s="21" t="s">
        <v>818</v>
      </c>
      <c r="B29" s="21" t="s">
        <v>817</v>
      </c>
      <c r="C29" s="21" t="s">
        <v>481</v>
      </c>
      <c r="D29" s="24">
        <v>3300000</v>
      </c>
      <c r="E29" s="22">
        <v>16013.25</v>
      </c>
      <c r="F29" s="23">
        <v>1.27733551821706</v>
      </c>
      <c r="G29" s="23"/>
    </row>
    <row r="30" spans="1:7" x14ac:dyDescent="0.2">
      <c r="A30" s="21" t="s">
        <v>610</v>
      </c>
      <c r="B30" s="21" t="s">
        <v>609</v>
      </c>
      <c r="C30" s="21" t="s">
        <v>221</v>
      </c>
      <c r="D30" s="24">
        <v>767769</v>
      </c>
      <c r="E30" s="22">
        <v>15256.337799999999</v>
      </c>
      <c r="F30" s="23">
        <v>1.21695859053331</v>
      </c>
      <c r="G30" s="23"/>
    </row>
    <row r="31" spans="1:7" x14ac:dyDescent="0.2">
      <c r="A31" s="21" t="s">
        <v>735</v>
      </c>
      <c r="B31" s="21" t="s">
        <v>734</v>
      </c>
      <c r="C31" s="21" t="s">
        <v>137</v>
      </c>
      <c r="D31" s="24">
        <v>225000</v>
      </c>
      <c r="E31" s="22">
        <v>13989.375</v>
      </c>
      <c r="F31" s="23">
        <v>1.1158962462434401</v>
      </c>
      <c r="G31" s="23"/>
    </row>
    <row r="32" spans="1:7" x14ac:dyDescent="0.2">
      <c r="A32" s="21" t="s">
        <v>500</v>
      </c>
      <c r="B32" s="21" t="s">
        <v>499</v>
      </c>
      <c r="C32" s="21" t="s">
        <v>501</v>
      </c>
      <c r="D32" s="24">
        <v>4838413</v>
      </c>
      <c r="E32" s="22">
        <v>12140.06206</v>
      </c>
      <c r="F32" s="23">
        <v>0.96838133811670901</v>
      </c>
      <c r="G32" s="23"/>
    </row>
    <row r="33" spans="1:9" x14ac:dyDescent="0.2">
      <c r="A33" s="21" t="s">
        <v>826</v>
      </c>
      <c r="B33" s="21" t="s">
        <v>825</v>
      </c>
      <c r="C33" s="21" t="s">
        <v>173</v>
      </c>
      <c r="D33" s="24">
        <v>1368783</v>
      </c>
      <c r="E33" s="22">
        <v>7698.0355920000002</v>
      </c>
      <c r="F33" s="23">
        <v>0.61405238050743705</v>
      </c>
      <c r="G33" s="23"/>
    </row>
    <row r="34" spans="1:9" x14ac:dyDescent="0.2">
      <c r="A34" s="20" t="s">
        <v>33</v>
      </c>
      <c r="B34" s="20"/>
      <c r="C34" s="20"/>
      <c r="D34" s="20"/>
      <c r="E34" s="25">
        <f>SUM(E7:E33)</f>
        <v>1192692.7840120001</v>
      </c>
      <c r="F34" s="26">
        <f>SUM(F7:F33)</f>
        <v>95.138017288165727</v>
      </c>
      <c r="G34" s="23"/>
      <c r="H34" s="14"/>
      <c r="I34" s="14"/>
    </row>
    <row r="35" spans="1:9" x14ac:dyDescent="0.2">
      <c r="A35" s="21"/>
      <c r="B35" s="21"/>
      <c r="C35" s="21"/>
      <c r="D35" s="21"/>
      <c r="E35" s="22"/>
      <c r="F35" s="23"/>
      <c r="G35" s="23"/>
    </row>
    <row r="36" spans="1:9" x14ac:dyDescent="0.2">
      <c r="A36" s="20" t="s">
        <v>34</v>
      </c>
      <c r="B36" s="21"/>
      <c r="C36" s="21"/>
      <c r="D36" s="21"/>
      <c r="E36" s="22"/>
      <c r="F36" s="23"/>
      <c r="G36" s="23"/>
    </row>
    <row r="37" spans="1:9" x14ac:dyDescent="0.2">
      <c r="A37" s="20" t="s">
        <v>38</v>
      </c>
      <c r="B37" s="21"/>
      <c r="C37" s="21"/>
      <c r="D37" s="21"/>
      <c r="E37" s="22"/>
      <c r="F37" s="23"/>
      <c r="G37" s="23"/>
    </row>
    <row r="38" spans="1:9" x14ac:dyDescent="0.2">
      <c r="A38" s="21" t="s">
        <v>112</v>
      </c>
      <c r="B38" s="21" t="s">
        <v>111</v>
      </c>
      <c r="C38" s="21" t="s">
        <v>40</v>
      </c>
      <c r="D38" s="24">
        <v>2500000</v>
      </c>
      <c r="E38" s="22">
        <v>2494.1925000000001</v>
      </c>
      <c r="F38" s="23">
        <v>0.19895528200213</v>
      </c>
      <c r="G38" s="23">
        <v>5.3117000000000001</v>
      </c>
    </row>
    <row r="39" spans="1:9" x14ac:dyDescent="0.2">
      <c r="A39" s="20" t="s">
        <v>33</v>
      </c>
      <c r="B39" s="20"/>
      <c r="C39" s="20"/>
      <c r="D39" s="20"/>
      <c r="E39" s="25">
        <f>SUM(E37:E38)</f>
        <v>2494.1925000000001</v>
      </c>
      <c r="F39" s="26">
        <f>SUM(F37:F38)</f>
        <v>0.19895528200213</v>
      </c>
      <c r="G39" s="23"/>
      <c r="H39" s="14"/>
      <c r="I39" s="14"/>
    </row>
    <row r="40" spans="1:9" x14ac:dyDescent="0.2">
      <c r="A40" s="21"/>
      <c r="B40" s="21"/>
      <c r="C40" s="21"/>
      <c r="D40" s="21"/>
      <c r="E40" s="22"/>
      <c r="F40" s="23"/>
      <c r="G40" s="23"/>
    </row>
    <row r="41" spans="1:9" x14ac:dyDescent="0.2">
      <c r="A41" s="20" t="s">
        <v>42</v>
      </c>
      <c r="B41" s="20"/>
      <c r="C41" s="20"/>
      <c r="D41" s="20"/>
      <c r="E41" s="25">
        <f>E34+E39</f>
        <v>1195186.976512</v>
      </c>
      <c r="F41" s="26">
        <f>F34+F39</f>
        <v>95.336972570167859</v>
      </c>
      <c r="G41" s="23"/>
      <c r="H41" s="14"/>
      <c r="I41" s="14"/>
    </row>
    <row r="42" spans="1:9" x14ac:dyDescent="0.2">
      <c r="A42" s="20"/>
      <c r="B42" s="20"/>
      <c r="C42" s="20"/>
      <c r="D42" s="20"/>
      <c r="E42" s="25"/>
      <c r="F42" s="26"/>
      <c r="G42" s="23"/>
      <c r="H42" s="14"/>
      <c r="I42" s="14"/>
    </row>
    <row r="43" spans="1:9" x14ac:dyDescent="0.2">
      <c r="A43" s="20" t="s">
        <v>44</v>
      </c>
      <c r="B43" s="20"/>
      <c r="C43" s="20"/>
      <c r="D43" s="20"/>
      <c r="E43" s="25">
        <f>E45-(E34+E39)</f>
        <v>58457.799791699974</v>
      </c>
      <c r="F43" s="26">
        <f>F45-(F34+F39)</f>
        <v>4.663027429832141</v>
      </c>
      <c r="G43" s="23"/>
      <c r="H43" s="14"/>
      <c r="I43" s="14"/>
    </row>
    <row r="44" spans="1:9" x14ac:dyDescent="0.2">
      <c r="A44" s="20"/>
      <c r="B44" s="20"/>
      <c r="C44" s="20"/>
      <c r="D44" s="20"/>
      <c r="E44" s="25"/>
      <c r="F44" s="26"/>
      <c r="G44" s="23"/>
      <c r="H44" s="14"/>
      <c r="I44" s="14"/>
    </row>
    <row r="45" spans="1:9" x14ac:dyDescent="0.2">
      <c r="A45" s="27" t="s">
        <v>43</v>
      </c>
      <c r="B45" s="27"/>
      <c r="C45" s="27"/>
      <c r="D45" s="27"/>
      <c r="E45" s="28">
        <v>1253644.7763036999</v>
      </c>
      <c r="F45" s="29">
        <v>100</v>
      </c>
      <c r="G45" s="57"/>
      <c r="H45" s="14"/>
      <c r="I45" s="14"/>
    </row>
    <row r="47" spans="1:9" x14ac:dyDescent="0.2">
      <c r="A47" s="14" t="s">
        <v>46</v>
      </c>
    </row>
    <row r="48" spans="1:9" x14ac:dyDescent="0.2">
      <c r="A48" s="14" t="s">
        <v>47</v>
      </c>
    </row>
    <row r="49" spans="1:9" x14ac:dyDescent="0.2">
      <c r="A49" s="14" t="s">
        <v>48</v>
      </c>
      <c r="B49" s="14"/>
      <c r="C49" s="30" t="s">
        <v>50</v>
      </c>
      <c r="D49" s="14" t="s">
        <v>49</v>
      </c>
    </row>
    <row r="50" spans="1:9" x14ac:dyDescent="0.2">
      <c r="A50" s="7" t="s">
        <v>51</v>
      </c>
      <c r="C50" s="31">
        <v>105.1099</v>
      </c>
      <c r="D50" s="31">
        <v>108.81489999999999</v>
      </c>
    </row>
    <row r="51" spans="1:9" x14ac:dyDescent="0.2">
      <c r="A51" s="7" t="s">
        <v>52</v>
      </c>
      <c r="C51" s="31">
        <v>37.939300000000003</v>
      </c>
      <c r="D51" s="31">
        <v>39.276699999999998</v>
      </c>
    </row>
    <row r="52" spans="1:9" x14ac:dyDescent="0.2">
      <c r="A52" s="7" t="s">
        <v>53</v>
      </c>
      <c r="C52" s="31">
        <v>117.8856</v>
      </c>
      <c r="D52" s="31">
        <v>122.5181</v>
      </c>
    </row>
    <row r="53" spans="1:9" x14ac:dyDescent="0.2">
      <c r="A53" s="7" t="s">
        <v>54</v>
      </c>
      <c r="C53" s="31">
        <v>44.7821</v>
      </c>
      <c r="D53" s="31">
        <v>46.540199999999999</v>
      </c>
    </row>
    <row r="55" spans="1:9" x14ac:dyDescent="0.2">
      <c r="A55" s="7" t="s">
        <v>59</v>
      </c>
    </row>
    <row r="57" spans="1:9" x14ac:dyDescent="0.2">
      <c r="A57" s="14" t="s">
        <v>55</v>
      </c>
      <c r="D57" s="30" t="s">
        <v>62</v>
      </c>
    </row>
    <row r="59" spans="1:9" x14ac:dyDescent="0.2">
      <c r="A59" s="14" t="s">
        <v>332</v>
      </c>
      <c r="D59" s="51">
        <v>0.115631540775603</v>
      </c>
    </row>
    <row r="61" spans="1:9" x14ac:dyDescent="0.2">
      <c r="A61" s="14" t="s">
        <v>61</v>
      </c>
      <c r="D61" s="30" t="s">
        <v>62</v>
      </c>
    </row>
    <row r="63" spans="1:9" x14ac:dyDescent="0.2">
      <c r="A63" s="62" t="s">
        <v>958</v>
      </c>
      <c r="B63" s="63"/>
      <c r="C63" s="63"/>
      <c r="D63" s="63"/>
      <c r="E63" s="11"/>
      <c r="G63" s="11"/>
      <c r="H63" s="63"/>
      <c r="I63" s="63"/>
    </row>
    <row r="64" spans="1:9" x14ac:dyDescent="0.2">
      <c r="A64" s="64"/>
      <c r="B64" s="63"/>
      <c r="C64" s="63"/>
      <c r="D64" s="63"/>
      <c r="E64" s="11"/>
      <c r="G64" s="11"/>
      <c r="H64" s="63"/>
      <c r="I64" s="63"/>
    </row>
    <row r="65" spans="1:9" x14ac:dyDescent="0.2">
      <c r="A65" s="62" t="s">
        <v>952</v>
      </c>
      <c r="B65" s="63"/>
      <c r="C65" s="63"/>
      <c r="D65" s="63"/>
      <c r="E65" s="11"/>
      <c r="G65" s="11"/>
      <c r="H65" s="63"/>
      <c r="I65" s="63"/>
    </row>
    <row r="66" spans="1:9" x14ac:dyDescent="0.2">
      <c r="A66" s="64"/>
      <c r="B66" s="63"/>
      <c r="C66" s="63"/>
      <c r="D66" s="63"/>
      <c r="E66" s="11"/>
      <c r="G66" s="11"/>
      <c r="H66" s="63"/>
      <c r="I66" s="63"/>
    </row>
    <row r="67" spans="1:9" x14ac:dyDescent="0.2">
      <c r="A67" s="63"/>
      <c r="B67" s="63"/>
      <c r="C67" s="63"/>
      <c r="D67" s="63"/>
      <c r="E67" s="11"/>
      <c r="G67" s="11"/>
      <c r="H67" s="63"/>
      <c r="I67" s="63"/>
    </row>
    <row r="68" spans="1:9" x14ac:dyDescent="0.2">
      <c r="A68" s="63"/>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3"/>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63"/>
      <c r="B76" s="63"/>
      <c r="C76" s="63"/>
      <c r="D76" s="63"/>
      <c r="E76" s="11"/>
      <c r="G76" s="11"/>
      <c r="H76" s="63"/>
      <c r="I76" s="63"/>
    </row>
    <row r="77" spans="1:9" x14ac:dyDescent="0.2">
      <c r="A77" s="63"/>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2" t="s">
        <v>966</v>
      </c>
      <c r="B83" s="63"/>
      <c r="C83" s="63"/>
      <c r="D83" s="63"/>
      <c r="E83" s="11"/>
      <c r="G83" s="11"/>
      <c r="H83" s="63"/>
      <c r="I83" s="63"/>
    </row>
    <row r="84" spans="1:9" x14ac:dyDescent="0.2">
      <c r="A84" s="63"/>
      <c r="B84" s="63"/>
      <c r="C84" s="63"/>
      <c r="D84" s="63"/>
      <c r="E84" s="11"/>
      <c r="G84" s="11"/>
      <c r="H84" s="63"/>
      <c r="I84" s="63"/>
    </row>
    <row r="85" spans="1:9" x14ac:dyDescent="0.2">
      <c r="A85" s="62" t="s">
        <v>953</v>
      </c>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t="s">
        <v>951</v>
      </c>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sheetData>
  <mergeCells count="1">
    <mergeCell ref="A1:F1"/>
  </mergeCells>
  <conditionalFormatting sqref="F2:F3 F5:F62">
    <cfRule type="cellIs" dxfId="47" priority="3" stopIfTrue="1" operator="between">
      <formula>0.009</formula>
      <formula>-0.009</formula>
    </cfRule>
  </conditionalFormatting>
  <conditionalFormatting sqref="F200:F65536">
    <cfRule type="cellIs" dxfId="46" priority="2" stopIfTrue="1" operator="between">
      <formula>0.009</formula>
      <formula>-0.009</formula>
    </cfRule>
  </conditionalFormatting>
  <conditionalFormatting sqref="F63:G99">
    <cfRule type="cellIs" dxfId="45"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46"/>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28515625" style="7" bestFit="1" customWidth="1"/>
    <col min="5" max="5" width="28.42578125" style="10" customWidth="1"/>
    <col min="6" max="6" width="13.5703125" style="11" bestFit="1" customWidth="1"/>
    <col min="7" max="16384" width="9.140625" style="7"/>
  </cols>
  <sheetData>
    <row r="1" spans="1:7" s="1" customFormat="1" ht="15" x14ac:dyDescent="0.2">
      <c r="A1" s="98" t="s">
        <v>936</v>
      </c>
      <c r="B1" s="99"/>
      <c r="C1" s="99"/>
      <c r="D1" s="99"/>
      <c r="E1" s="99"/>
      <c r="F1" s="99"/>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2" t="s">
        <v>6</v>
      </c>
      <c r="F4" s="12" t="s">
        <v>3</v>
      </c>
      <c r="G4" s="56" t="s">
        <v>5</v>
      </c>
    </row>
    <row r="5" spans="1:7" x14ac:dyDescent="0.2">
      <c r="A5" s="16" t="s">
        <v>113</v>
      </c>
      <c r="B5" s="17"/>
      <c r="C5" s="17"/>
      <c r="D5" s="17"/>
      <c r="E5" s="18"/>
      <c r="F5" s="19"/>
      <c r="G5" s="19"/>
    </row>
    <row r="6" spans="1:7" x14ac:dyDescent="0.2">
      <c r="A6" s="20" t="s">
        <v>25</v>
      </c>
      <c r="B6" s="21"/>
      <c r="C6" s="21"/>
      <c r="D6" s="21"/>
      <c r="E6" s="22"/>
      <c r="F6" s="23"/>
      <c r="G6" s="23"/>
    </row>
    <row r="7" spans="1:7" x14ac:dyDescent="0.2">
      <c r="A7" s="21" t="s">
        <v>115</v>
      </c>
      <c r="B7" s="21" t="s">
        <v>114</v>
      </c>
      <c r="C7" s="21" t="s">
        <v>116</v>
      </c>
      <c r="D7" s="24">
        <v>8434642</v>
      </c>
      <c r="E7" s="22">
        <v>168819.35962999999</v>
      </c>
      <c r="F7" s="23">
        <v>8.7177687335269507</v>
      </c>
      <c r="G7" s="23"/>
    </row>
    <row r="8" spans="1:7" x14ac:dyDescent="0.2">
      <c r="A8" s="21" t="s">
        <v>118</v>
      </c>
      <c r="B8" s="21" t="s">
        <v>117</v>
      </c>
      <c r="C8" s="21" t="s">
        <v>116</v>
      </c>
      <c r="D8" s="24">
        <v>10908206</v>
      </c>
      <c r="E8" s="22">
        <v>157710.84234999999</v>
      </c>
      <c r="F8" s="23">
        <v>8.1441290465166691</v>
      </c>
      <c r="G8" s="23"/>
    </row>
    <row r="9" spans="1:7" x14ac:dyDescent="0.2">
      <c r="A9" s="21" t="s">
        <v>123</v>
      </c>
      <c r="B9" s="21" t="s">
        <v>122</v>
      </c>
      <c r="C9" s="21" t="s">
        <v>124</v>
      </c>
      <c r="D9" s="24">
        <v>4286537</v>
      </c>
      <c r="E9" s="22">
        <v>86142.24755</v>
      </c>
      <c r="F9" s="23">
        <v>4.4483535180622598</v>
      </c>
      <c r="G9" s="23"/>
    </row>
    <row r="10" spans="1:7" x14ac:dyDescent="0.2">
      <c r="A10" s="21" t="s">
        <v>132</v>
      </c>
      <c r="B10" s="21" t="s">
        <v>131</v>
      </c>
      <c r="C10" s="21" t="s">
        <v>116</v>
      </c>
      <c r="D10" s="24">
        <v>6761448</v>
      </c>
      <c r="E10" s="22">
        <v>81083.284419999996</v>
      </c>
      <c r="F10" s="23">
        <v>4.1871105498657197</v>
      </c>
      <c r="G10" s="23"/>
    </row>
    <row r="11" spans="1:7" x14ac:dyDescent="0.2">
      <c r="A11" s="21" t="s">
        <v>120</v>
      </c>
      <c r="B11" s="21" t="s">
        <v>119</v>
      </c>
      <c r="C11" s="21" t="s">
        <v>121</v>
      </c>
      <c r="D11" s="24">
        <v>2131779</v>
      </c>
      <c r="E11" s="22">
        <v>78232.025739999997</v>
      </c>
      <c r="F11" s="23">
        <v>4.0398726156253604</v>
      </c>
      <c r="G11" s="23"/>
    </row>
    <row r="12" spans="1:7" x14ac:dyDescent="0.2">
      <c r="A12" s="21" t="s">
        <v>126</v>
      </c>
      <c r="B12" s="21" t="s">
        <v>125</v>
      </c>
      <c r="C12" s="21" t="s">
        <v>127</v>
      </c>
      <c r="D12" s="24">
        <v>4627000</v>
      </c>
      <c r="E12" s="22">
        <v>74115.285999999993</v>
      </c>
      <c r="F12" s="23">
        <v>3.8272857116820198</v>
      </c>
      <c r="G12" s="23"/>
    </row>
    <row r="13" spans="1:7" x14ac:dyDescent="0.2">
      <c r="A13" s="21" t="s">
        <v>129</v>
      </c>
      <c r="B13" s="21" t="s">
        <v>128</v>
      </c>
      <c r="C13" s="21" t="s">
        <v>130</v>
      </c>
      <c r="D13" s="24">
        <v>4184430</v>
      </c>
      <c r="E13" s="22">
        <v>62791.556579999997</v>
      </c>
      <c r="F13" s="23">
        <v>3.24253255007216</v>
      </c>
      <c r="G13" s="23"/>
    </row>
    <row r="14" spans="1:7" x14ac:dyDescent="0.2">
      <c r="A14" s="21" t="s">
        <v>134</v>
      </c>
      <c r="B14" s="21" t="s">
        <v>133</v>
      </c>
      <c r="C14" s="21" t="s">
        <v>127</v>
      </c>
      <c r="D14" s="24">
        <v>3555589</v>
      </c>
      <c r="E14" s="22">
        <v>61461.91145</v>
      </c>
      <c r="F14" s="23">
        <v>3.17387017173826</v>
      </c>
      <c r="G14" s="23"/>
    </row>
    <row r="15" spans="1:7" x14ac:dyDescent="0.2">
      <c r="A15" s="21" t="s">
        <v>245</v>
      </c>
      <c r="B15" s="21" t="s">
        <v>244</v>
      </c>
      <c r="C15" s="21" t="s">
        <v>116</v>
      </c>
      <c r="D15" s="24">
        <v>2429027</v>
      </c>
      <c r="E15" s="22">
        <v>52551.999150000003</v>
      </c>
      <c r="F15" s="23">
        <v>2.7137656254489899</v>
      </c>
      <c r="G15" s="23"/>
    </row>
    <row r="16" spans="1:7" x14ac:dyDescent="0.2">
      <c r="A16" s="21" t="s">
        <v>136</v>
      </c>
      <c r="B16" s="21" t="s">
        <v>135</v>
      </c>
      <c r="C16" s="21" t="s">
        <v>137</v>
      </c>
      <c r="D16" s="24">
        <v>18783160</v>
      </c>
      <c r="E16" s="22">
        <v>49615.717140000001</v>
      </c>
      <c r="F16" s="23">
        <v>2.5621371181753099</v>
      </c>
      <c r="G16" s="23"/>
    </row>
    <row r="17" spans="1:7" x14ac:dyDescent="0.2">
      <c r="A17" s="21" t="s">
        <v>145</v>
      </c>
      <c r="B17" s="21" t="s">
        <v>144</v>
      </c>
      <c r="C17" s="21" t="s">
        <v>146</v>
      </c>
      <c r="D17" s="24">
        <v>3452563</v>
      </c>
      <c r="E17" s="22">
        <v>49306.052199999998</v>
      </c>
      <c r="F17" s="23">
        <v>2.5461461362303601</v>
      </c>
      <c r="G17" s="23"/>
    </row>
    <row r="18" spans="1:7" x14ac:dyDescent="0.2">
      <c r="A18" s="21" t="s">
        <v>487</v>
      </c>
      <c r="B18" s="21" t="s">
        <v>486</v>
      </c>
      <c r="C18" s="21" t="s">
        <v>143</v>
      </c>
      <c r="D18" s="24">
        <v>1649761</v>
      </c>
      <c r="E18" s="22">
        <v>46927.451650000003</v>
      </c>
      <c r="F18" s="23">
        <v>2.4233160914429202</v>
      </c>
      <c r="G18" s="23"/>
    </row>
    <row r="19" spans="1:7" x14ac:dyDescent="0.2">
      <c r="A19" s="21" t="s">
        <v>150</v>
      </c>
      <c r="B19" s="21" t="s">
        <v>149</v>
      </c>
      <c r="C19" s="21" t="s">
        <v>151</v>
      </c>
      <c r="D19" s="24">
        <v>591846</v>
      </c>
      <c r="E19" s="22">
        <v>42861.48732</v>
      </c>
      <c r="F19" s="23">
        <v>2.2133512107242801</v>
      </c>
      <c r="G19" s="23"/>
    </row>
    <row r="20" spans="1:7" x14ac:dyDescent="0.2">
      <c r="A20" s="21" t="s">
        <v>181</v>
      </c>
      <c r="B20" s="21" t="s">
        <v>180</v>
      </c>
      <c r="C20" s="21" t="s">
        <v>182</v>
      </c>
      <c r="D20" s="24">
        <v>9365082</v>
      </c>
      <c r="E20" s="22">
        <v>39473.820630000002</v>
      </c>
      <c r="F20" s="23">
        <v>2.03841336701714</v>
      </c>
      <c r="G20" s="23"/>
    </row>
    <row r="21" spans="1:7" x14ac:dyDescent="0.2">
      <c r="A21" s="21" t="s">
        <v>175</v>
      </c>
      <c r="B21" s="21" t="s">
        <v>174</v>
      </c>
      <c r="C21" s="21" t="s">
        <v>176</v>
      </c>
      <c r="D21" s="24">
        <v>621111</v>
      </c>
      <c r="E21" s="22">
        <v>37120.698920000003</v>
      </c>
      <c r="F21" s="23">
        <v>1.9168990400194399</v>
      </c>
      <c r="G21" s="23"/>
    </row>
    <row r="22" spans="1:7" x14ac:dyDescent="0.2">
      <c r="A22" s="21" t="s">
        <v>253</v>
      </c>
      <c r="B22" s="21" t="s">
        <v>252</v>
      </c>
      <c r="C22" s="21" t="s">
        <v>140</v>
      </c>
      <c r="D22" s="24">
        <v>9045469</v>
      </c>
      <c r="E22" s="22">
        <v>36674.854059999998</v>
      </c>
      <c r="F22" s="23">
        <v>1.8938757778235</v>
      </c>
      <c r="G22" s="23"/>
    </row>
    <row r="23" spans="1:7" x14ac:dyDescent="0.2">
      <c r="A23" s="21" t="s">
        <v>168</v>
      </c>
      <c r="B23" s="21" t="s">
        <v>167</v>
      </c>
      <c r="C23" s="21" t="s">
        <v>166</v>
      </c>
      <c r="D23" s="24">
        <v>5015220</v>
      </c>
      <c r="E23" s="22">
        <v>34504.713600000003</v>
      </c>
      <c r="F23" s="23">
        <v>1.7818105342932899</v>
      </c>
      <c r="G23" s="23"/>
    </row>
    <row r="24" spans="1:7" x14ac:dyDescent="0.2">
      <c r="A24" s="21" t="s">
        <v>139</v>
      </c>
      <c r="B24" s="21" t="s">
        <v>138</v>
      </c>
      <c r="C24" s="21" t="s">
        <v>140</v>
      </c>
      <c r="D24" s="24">
        <v>9874772</v>
      </c>
      <c r="E24" s="22">
        <v>33070.611429999997</v>
      </c>
      <c r="F24" s="23">
        <v>1.70775403339369</v>
      </c>
      <c r="G24" s="23"/>
    </row>
    <row r="25" spans="1:7" x14ac:dyDescent="0.2">
      <c r="A25" s="21" t="s">
        <v>251</v>
      </c>
      <c r="B25" s="21" t="s">
        <v>250</v>
      </c>
      <c r="C25" s="21" t="s">
        <v>166</v>
      </c>
      <c r="D25" s="24">
        <v>1002271</v>
      </c>
      <c r="E25" s="22">
        <v>31904.29047</v>
      </c>
      <c r="F25" s="23">
        <v>1.64752565425146</v>
      </c>
      <c r="G25" s="23"/>
    </row>
    <row r="26" spans="1:7" x14ac:dyDescent="0.2">
      <c r="A26" s="21" t="s">
        <v>202</v>
      </c>
      <c r="B26" s="21" t="s">
        <v>201</v>
      </c>
      <c r="C26" s="21" t="s">
        <v>203</v>
      </c>
      <c r="D26" s="24">
        <v>4100000</v>
      </c>
      <c r="E26" s="22">
        <v>29616.35</v>
      </c>
      <c r="F26" s="23">
        <v>1.5293772621638899</v>
      </c>
      <c r="G26" s="23"/>
    </row>
    <row r="27" spans="1:7" x14ac:dyDescent="0.2">
      <c r="A27" s="21" t="s">
        <v>234</v>
      </c>
      <c r="B27" s="21" t="s">
        <v>233</v>
      </c>
      <c r="C27" s="21" t="s">
        <v>196</v>
      </c>
      <c r="D27" s="24">
        <v>1786393</v>
      </c>
      <c r="E27" s="22">
        <v>29082.478040000002</v>
      </c>
      <c r="F27" s="23">
        <v>1.50180831337274</v>
      </c>
      <c r="G27" s="23"/>
    </row>
    <row r="28" spans="1:7" x14ac:dyDescent="0.2">
      <c r="A28" s="21" t="s">
        <v>271</v>
      </c>
      <c r="B28" s="21" t="s">
        <v>270</v>
      </c>
      <c r="C28" s="21" t="s">
        <v>154</v>
      </c>
      <c r="D28" s="24">
        <v>1900000</v>
      </c>
      <c r="E28" s="22">
        <v>28612.1</v>
      </c>
      <c r="F28" s="23">
        <v>1.47751816691657</v>
      </c>
      <c r="G28" s="23"/>
    </row>
    <row r="29" spans="1:7" x14ac:dyDescent="0.2">
      <c r="A29" s="21" t="s">
        <v>162</v>
      </c>
      <c r="B29" s="21" t="s">
        <v>161</v>
      </c>
      <c r="C29" s="21" t="s">
        <v>163</v>
      </c>
      <c r="D29" s="24">
        <v>14768666</v>
      </c>
      <c r="E29" s="22">
        <v>28184.52219</v>
      </c>
      <c r="F29" s="23">
        <v>1.45543820836598</v>
      </c>
      <c r="G29" s="23"/>
    </row>
    <row r="30" spans="1:7" x14ac:dyDescent="0.2">
      <c r="A30" s="21" t="s">
        <v>148</v>
      </c>
      <c r="B30" s="21" t="s">
        <v>147</v>
      </c>
      <c r="C30" s="21" t="s">
        <v>116</v>
      </c>
      <c r="D30" s="24">
        <v>3379546</v>
      </c>
      <c r="E30" s="22">
        <v>27724.105609999999</v>
      </c>
      <c r="F30" s="23">
        <v>1.4316624679869201</v>
      </c>
      <c r="G30" s="23"/>
    </row>
    <row r="31" spans="1:7" x14ac:dyDescent="0.2">
      <c r="A31" s="21" t="s">
        <v>159</v>
      </c>
      <c r="B31" s="21" t="s">
        <v>158</v>
      </c>
      <c r="C31" s="21" t="s">
        <v>160</v>
      </c>
      <c r="D31" s="24">
        <v>1503457</v>
      </c>
      <c r="E31" s="22">
        <v>27421.552220000001</v>
      </c>
      <c r="F31" s="23">
        <v>1.4160387238301699</v>
      </c>
      <c r="G31" s="23"/>
    </row>
    <row r="32" spans="1:7" x14ac:dyDescent="0.2">
      <c r="A32" s="21" t="s">
        <v>187</v>
      </c>
      <c r="B32" s="21" t="s">
        <v>186</v>
      </c>
      <c r="C32" s="21" t="s">
        <v>188</v>
      </c>
      <c r="D32" s="24">
        <v>1525325</v>
      </c>
      <c r="E32" s="22">
        <v>25280.736550000001</v>
      </c>
      <c r="F32" s="23">
        <v>1.30548780151253</v>
      </c>
      <c r="G32" s="23"/>
    </row>
    <row r="33" spans="1:7" x14ac:dyDescent="0.2">
      <c r="A33" s="21" t="s">
        <v>192</v>
      </c>
      <c r="B33" s="21" t="s">
        <v>191</v>
      </c>
      <c r="C33" s="21" t="s">
        <v>193</v>
      </c>
      <c r="D33" s="24">
        <v>802084</v>
      </c>
      <c r="E33" s="22">
        <v>24936.791560000001</v>
      </c>
      <c r="F33" s="23">
        <v>1.2877266105777501</v>
      </c>
      <c r="G33" s="23"/>
    </row>
    <row r="34" spans="1:7" x14ac:dyDescent="0.2">
      <c r="A34" s="21" t="s">
        <v>239</v>
      </c>
      <c r="B34" s="21" t="s">
        <v>238</v>
      </c>
      <c r="C34" s="21" t="s">
        <v>240</v>
      </c>
      <c r="D34" s="24">
        <v>587740</v>
      </c>
      <c r="E34" s="22">
        <v>24124.963779999998</v>
      </c>
      <c r="F34" s="23">
        <v>1.2458041269656599</v>
      </c>
      <c r="G34" s="23"/>
    </row>
    <row r="35" spans="1:7" x14ac:dyDescent="0.2">
      <c r="A35" s="21" t="s">
        <v>207</v>
      </c>
      <c r="B35" s="21" t="s">
        <v>206</v>
      </c>
      <c r="C35" s="21" t="s">
        <v>124</v>
      </c>
      <c r="D35" s="24">
        <v>5391504</v>
      </c>
      <c r="E35" s="22">
        <v>22703.623339999998</v>
      </c>
      <c r="F35" s="23">
        <v>1.17240663704101</v>
      </c>
      <c r="G35" s="23"/>
    </row>
    <row r="36" spans="1:7" x14ac:dyDescent="0.2">
      <c r="A36" s="21" t="s">
        <v>223</v>
      </c>
      <c r="B36" s="21" t="s">
        <v>222</v>
      </c>
      <c r="C36" s="21" t="s">
        <v>224</v>
      </c>
      <c r="D36" s="24">
        <v>2588891</v>
      </c>
      <c r="E36" s="22">
        <v>22032.756860000001</v>
      </c>
      <c r="F36" s="23">
        <v>1.13776334235885</v>
      </c>
      <c r="G36" s="23"/>
    </row>
    <row r="37" spans="1:7" x14ac:dyDescent="0.2">
      <c r="A37" s="21" t="s">
        <v>608</v>
      </c>
      <c r="B37" s="21" t="s">
        <v>607</v>
      </c>
      <c r="C37" s="21" t="s">
        <v>173</v>
      </c>
      <c r="D37" s="24">
        <v>3847897</v>
      </c>
      <c r="E37" s="22">
        <v>21388.535469999999</v>
      </c>
      <c r="F37" s="23">
        <v>1.1044959901812299</v>
      </c>
      <c r="G37" s="23"/>
    </row>
    <row r="38" spans="1:7" x14ac:dyDescent="0.2">
      <c r="A38" s="21" t="s">
        <v>735</v>
      </c>
      <c r="B38" s="21" t="s">
        <v>734</v>
      </c>
      <c r="C38" s="21" t="s">
        <v>137</v>
      </c>
      <c r="D38" s="24">
        <v>339262</v>
      </c>
      <c r="E38" s="22">
        <v>21093.614850000002</v>
      </c>
      <c r="F38" s="23">
        <v>1.08926639941899</v>
      </c>
      <c r="G38" s="23"/>
    </row>
    <row r="39" spans="1:7" x14ac:dyDescent="0.2">
      <c r="A39" s="21" t="s">
        <v>783</v>
      </c>
      <c r="B39" s="21" t="s">
        <v>782</v>
      </c>
      <c r="C39" s="21" t="s">
        <v>154</v>
      </c>
      <c r="D39" s="24">
        <v>1047703</v>
      </c>
      <c r="E39" s="22">
        <v>20304.48414</v>
      </c>
      <c r="F39" s="23">
        <v>1.04851598403191</v>
      </c>
      <c r="G39" s="23"/>
    </row>
    <row r="40" spans="1:7" x14ac:dyDescent="0.2">
      <c r="A40" s="21" t="s">
        <v>153</v>
      </c>
      <c r="B40" s="21" t="s">
        <v>152</v>
      </c>
      <c r="C40" s="21" t="s">
        <v>154</v>
      </c>
      <c r="D40" s="24">
        <v>1171222</v>
      </c>
      <c r="E40" s="22">
        <v>19626.16705</v>
      </c>
      <c r="F40" s="23">
        <v>1.0134879426296699</v>
      </c>
      <c r="G40" s="23"/>
    </row>
    <row r="41" spans="1:7" x14ac:dyDescent="0.2">
      <c r="A41" s="21" t="s">
        <v>447</v>
      </c>
      <c r="B41" s="21" t="s">
        <v>446</v>
      </c>
      <c r="C41" s="21" t="s">
        <v>448</v>
      </c>
      <c r="D41" s="24">
        <v>7894179</v>
      </c>
      <c r="E41" s="22">
        <v>19278.374540000001</v>
      </c>
      <c r="F41" s="23">
        <v>0.99552806719785802</v>
      </c>
      <c r="G41" s="23"/>
    </row>
    <row r="42" spans="1:7" x14ac:dyDescent="0.2">
      <c r="A42" s="21" t="s">
        <v>170</v>
      </c>
      <c r="B42" s="21" t="s">
        <v>169</v>
      </c>
      <c r="C42" s="21" t="s">
        <v>154</v>
      </c>
      <c r="D42" s="24">
        <v>1087018</v>
      </c>
      <c r="E42" s="22">
        <v>18303.209080000001</v>
      </c>
      <c r="F42" s="23">
        <v>0.94517088674275096</v>
      </c>
      <c r="G42" s="23"/>
    </row>
    <row r="43" spans="1:7" x14ac:dyDescent="0.2">
      <c r="A43" s="21" t="s">
        <v>229</v>
      </c>
      <c r="B43" s="21" t="s">
        <v>228</v>
      </c>
      <c r="C43" s="21" t="s">
        <v>127</v>
      </c>
      <c r="D43" s="24">
        <v>1584641</v>
      </c>
      <c r="E43" s="22">
        <v>18205.940449999998</v>
      </c>
      <c r="F43" s="23">
        <v>0.94014797098696701</v>
      </c>
      <c r="G43" s="23"/>
    </row>
    <row r="44" spans="1:7" x14ac:dyDescent="0.2">
      <c r="A44" s="21" t="s">
        <v>156</v>
      </c>
      <c r="B44" s="21" t="s">
        <v>155</v>
      </c>
      <c r="C44" s="21" t="s">
        <v>157</v>
      </c>
      <c r="D44" s="24">
        <v>2199360</v>
      </c>
      <c r="E44" s="22">
        <v>17909.388480000001</v>
      </c>
      <c r="F44" s="23">
        <v>0.92483413791949198</v>
      </c>
      <c r="G44" s="23"/>
    </row>
    <row r="45" spans="1:7" x14ac:dyDescent="0.2">
      <c r="A45" s="21" t="s">
        <v>198</v>
      </c>
      <c r="B45" s="21" t="s">
        <v>197</v>
      </c>
      <c r="C45" s="21" t="s">
        <v>179</v>
      </c>
      <c r="D45" s="24">
        <v>12200860</v>
      </c>
      <c r="E45" s="22">
        <v>17094.624950000001</v>
      </c>
      <c r="F45" s="23">
        <v>0.88276005327292395</v>
      </c>
      <c r="G45" s="23"/>
    </row>
    <row r="46" spans="1:7" x14ac:dyDescent="0.2">
      <c r="A46" s="21" t="s">
        <v>213</v>
      </c>
      <c r="B46" s="21" t="s">
        <v>212</v>
      </c>
      <c r="C46" s="21" t="s">
        <v>214</v>
      </c>
      <c r="D46" s="24">
        <v>10691202</v>
      </c>
      <c r="E46" s="22">
        <v>17080.264319999998</v>
      </c>
      <c r="F46" s="23">
        <v>0.88201847569863301</v>
      </c>
      <c r="G46" s="23"/>
    </row>
    <row r="47" spans="1:7" x14ac:dyDescent="0.2">
      <c r="A47" s="21" t="s">
        <v>700</v>
      </c>
      <c r="B47" s="21" t="s">
        <v>699</v>
      </c>
      <c r="C47" s="21" t="s">
        <v>179</v>
      </c>
      <c r="D47" s="24">
        <v>10084354</v>
      </c>
      <c r="E47" s="22">
        <v>16918.520710000001</v>
      </c>
      <c r="F47" s="23">
        <v>0.873666096035565</v>
      </c>
      <c r="G47" s="21"/>
    </row>
    <row r="48" spans="1:7" x14ac:dyDescent="0.2">
      <c r="A48" s="21" t="s">
        <v>178</v>
      </c>
      <c r="B48" s="21" t="s">
        <v>177</v>
      </c>
      <c r="C48" s="21" t="s">
        <v>179</v>
      </c>
      <c r="D48" s="24">
        <v>2330938</v>
      </c>
      <c r="E48" s="22">
        <v>16358.52288</v>
      </c>
      <c r="F48" s="23">
        <v>0.84474801706691705</v>
      </c>
      <c r="G48" s="21"/>
    </row>
    <row r="49" spans="1:9" x14ac:dyDescent="0.2">
      <c r="A49" s="21" t="s">
        <v>275</v>
      </c>
      <c r="B49" s="21" t="s">
        <v>274</v>
      </c>
      <c r="C49" s="21" t="s">
        <v>188</v>
      </c>
      <c r="D49" s="24">
        <v>674053</v>
      </c>
      <c r="E49" s="22">
        <v>15793.735839999999</v>
      </c>
      <c r="F49" s="23">
        <v>0.81558262508104196</v>
      </c>
      <c r="G49" s="21"/>
    </row>
    <row r="50" spans="1:9" x14ac:dyDescent="0.2">
      <c r="A50" s="21" t="s">
        <v>622</v>
      </c>
      <c r="B50" s="21" t="s">
        <v>621</v>
      </c>
      <c r="C50" s="21" t="s">
        <v>143</v>
      </c>
      <c r="D50" s="24">
        <v>1396467</v>
      </c>
      <c r="E50" s="22">
        <v>15014.813179999999</v>
      </c>
      <c r="F50" s="23">
        <v>0.77535934958665398</v>
      </c>
      <c r="G50" s="21"/>
    </row>
    <row r="51" spans="1:9" x14ac:dyDescent="0.2">
      <c r="A51" s="21" t="s">
        <v>661</v>
      </c>
      <c r="B51" s="21" t="s">
        <v>660</v>
      </c>
      <c r="C51" s="21" t="s">
        <v>662</v>
      </c>
      <c r="D51" s="24">
        <v>4112112</v>
      </c>
      <c r="E51" s="22">
        <v>14234.07569</v>
      </c>
      <c r="F51" s="23">
        <v>0.735042356948301</v>
      </c>
      <c r="G51" s="21"/>
    </row>
    <row r="52" spans="1:9" x14ac:dyDescent="0.2">
      <c r="A52" s="21" t="s">
        <v>474</v>
      </c>
      <c r="B52" s="21" t="s">
        <v>473</v>
      </c>
      <c r="C52" s="21" t="s">
        <v>166</v>
      </c>
      <c r="D52" s="24">
        <v>622159</v>
      </c>
      <c r="E52" s="22">
        <v>13810.063319999999</v>
      </c>
      <c r="F52" s="23">
        <v>0.713146516388805</v>
      </c>
      <c r="G52" s="21"/>
    </row>
    <row r="53" spans="1:9" x14ac:dyDescent="0.2">
      <c r="A53" s="21" t="s">
        <v>216</v>
      </c>
      <c r="B53" s="21" t="s">
        <v>215</v>
      </c>
      <c r="C53" s="21" t="s">
        <v>193</v>
      </c>
      <c r="D53" s="24">
        <v>1124677</v>
      </c>
      <c r="E53" s="22">
        <v>10849.75902</v>
      </c>
      <c r="F53" s="23">
        <v>0.56027750702384305</v>
      </c>
      <c r="G53" s="21"/>
    </row>
    <row r="54" spans="1:9" x14ac:dyDescent="0.2">
      <c r="A54" s="21" t="s">
        <v>620</v>
      </c>
      <c r="B54" s="21" t="s">
        <v>619</v>
      </c>
      <c r="C54" s="21" t="s">
        <v>137</v>
      </c>
      <c r="D54" s="24">
        <v>1132626</v>
      </c>
      <c r="E54" s="22">
        <v>10244.60217</v>
      </c>
      <c r="F54" s="23">
        <v>0.52902743311423805</v>
      </c>
      <c r="G54" s="21"/>
    </row>
    <row r="55" spans="1:9" x14ac:dyDescent="0.2">
      <c r="A55" s="21" t="s">
        <v>231</v>
      </c>
      <c r="B55" s="21" t="s">
        <v>230</v>
      </c>
      <c r="C55" s="21" t="s">
        <v>232</v>
      </c>
      <c r="D55" s="24">
        <v>201314</v>
      </c>
      <c r="E55" s="22">
        <v>4089.0899680000002</v>
      </c>
      <c r="F55" s="23">
        <v>0.21115908003524</v>
      </c>
      <c r="G55" s="21"/>
    </row>
    <row r="56" spans="1:9" x14ac:dyDescent="0.2">
      <c r="A56" s="21" t="s">
        <v>495</v>
      </c>
      <c r="B56" s="21" t="s">
        <v>494</v>
      </c>
      <c r="C56" s="21" t="s">
        <v>143</v>
      </c>
      <c r="D56" s="24">
        <v>332306</v>
      </c>
      <c r="E56" s="22">
        <v>2988.9263169999999</v>
      </c>
      <c r="F56" s="23">
        <v>0.15434703964205801</v>
      </c>
      <c r="G56" s="20"/>
    </row>
    <row r="57" spans="1:9" x14ac:dyDescent="0.2">
      <c r="A57" s="21" t="s">
        <v>616</v>
      </c>
      <c r="B57" s="21" t="s">
        <v>615</v>
      </c>
      <c r="C57" s="21" t="s">
        <v>561</v>
      </c>
      <c r="D57" s="24">
        <v>359228</v>
      </c>
      <c r="E57" s="22">
        <v>2037.5412160000001</v>
      </c>
      <c r="F57" s="23">
        <v>0.10521786805167301</v>
      </c>
      <c r="G57" s="21"/>
    </row>
    <row r="58" spans="1:9" x14ac:dyDescent="0.2">
      <c r="A58" s="20" t="s">
        <v>33</v>
      </c>
      <c r="B58" s="20"/>
      <c r="C58" s="20"/>
      <c r="D58" s="20"/>
      <c r="E58" s="25">
        <f>SUM(E7:E57)</f>
        <v>1826712.444081001</v>
      </c>
      <c r="F58" s="26">
        <f>SUM(F7:F57)</f>
        <v>94.330748944056566</v>
      </c>
      <c r="G58" s="21"/>
      <c r="H58" s="14"/>
      <c r="I58" s="14"/>
    </row>
    <row r="59" spans="1:9" x14ac:dyDescent="0.2">
      <c r="A59" s="21"/>
      <c r="B59" s="21"/>
      <c r="C59" s="21"/>
      <c r="D59" s="21"/>
      <c r="E59" s="22"/>
      <c r="F59" s="23"/>
      <c r="G59" s="21"/>
    </row>
    <row r="60" spans="1:9" x14ac:dyDescent="0.2">
      <c r="A60" s="20" t="s">
        <v>317</v>
      </c>
      <c r="B60" s="21"/>
      <c r="C60" s="21"/>
      <c r="D60" s="21"/>
      <c r="E60" s="22"/>
      <c r="F60" s="23"/>
      <c r="G60" s="21"/>
    </row>
    <row r="61" spans="1:9" x14ac:dyDescent="0.2">
      <c r="A61" s="21"/>
      <c r="B61" s="21" t="s">
        <v>318</v>
      </c>
      <c r="C61" s="21" t="s">
        <v>196</v>
      </c>
      <c r="D61" s="24">
        <v>73500</v>
      </c>
      <c r="E61" s="22">
        <v>7.3499999999999998E-3</v>
      </c>
      <c r="F61" s="23">
        <v>3.7955125722462799E-7</v>
      </c>
      <c r="G61" s="20"/>
    </row>
    <row r="62" spans="1:9" x14ac:dyDescent="0.2">
      <c r="A62" s="21"/>
      <c r="B62" s="21" t="s">
        <v>827</v>
      </c>
      <c r="C62" s="21" t="s">
        <v>232</v>
      </c>
      <c r="D62" s="24">
        <v>45000</v>
      </c>
      <c r="E62" s="22">
        <v>4.4999999999999997E-3</v>
      </c>
      <c r="F62" s="23">
        <v>2.3237832074977201E-7</v>
      </c>
      <c r="G62" s="21"/>
    </row>
    <row r="63" spans="1:9" x14ac:dyDescent="0.2">
      <c r="A63" s="20" t="s">
        <v>33</v>
      </c>
      <c r="B63" s="20"/>
      <c r="C63" s="20"/>
      <c r="D63" s="20"/>
      <c r="E63" s="25">
        <f>SUM(E60:E62)</f>
        <v>1.1849999999999999E-2</v>
      </c>
      <c r="F63" s="26">
        <f>SUM(F60:F62)</f>
        <v>6.1192957797439997E-7</v>
      </c>
      <c r="G63" s="21"/>
      <c r="H63" s="14"/>
      <c r="I63" s="14"/>
    </row>
    <row r="64" spans="1:9" x14ac:dyDescent="0.2">
      <c r="A64" s="21"/>
      <c r="B64" s="21"/>
      <c r="C64" s="21"/>
      <c r="D64" s="21"/>
      <c r="E64" s="22"/>
      <c r="F64" s="23"/>
      <c r="G64" s="21"/>
    </row>
    <row r="65" spans="1:9" x14ac:dyDescent="0.2">
      <c r="A65" s="20" t="s">
        <v>34</v>
      </c>
      <c r="B65" s="21"/>
      <c r="C65" s="21"/>
      <c r="D65" s="21"/>
      <c r="E65" s="22"/>
      <c r="F65" s="23"/>
      <c r="G65" s="59"/>
    </row>
    <row r="66" spans="1:9" x14ac:dyDescent="0.2">
      <c r="A66" s="20" t="s">
        <v>38</v>
      </c>
      <c r="B66" s="21"/>
      <c r="C66" s="21"/>
      <c r="D66" s="21"/>
      <c r="E66" s="22"/>
      <c r="F66" s="23"/>
      <c r="G66" s="59"/>
    </row>
    <row r="67" spans="1:9" x14ac:dyDescent="0.2">
      <c r="A67" s="21" t="s">
        <v>711</v>
      </c>
      <c r="B67" s="21" t="s">
        <v>710</v>
      </c>
      <c r="C67" s="21" t="s">
        <v>40</v>
      </c>
      <c r="D67" s="24">
        <v>2500000</v>
      </c>
      <c r="E67" s="22">
        <v>2491.67</v>
      </c>
      <c r="F67" s="23">
        <v>0.12866890899168501</v>
      </c>
      <c r="G67" s="59">
        <v>5.3053999999999997</v>
      </c>
    </row>
    <row r="68" spans="1:9" x14ac:dyDescent="0.2">
      <c r="A68" s="21" t="s">
        <v>829</v>
      </c>
      <c r="B68" s="21" t="s">
        <v>828</v>
      </c>
      <c r="C68" s="21" t="s">
        <v>40</v>
      </c>
      <c r="D68" s="24">
        <v>2500000</v>
      </c>
      <c r="E68" s="22">
        <v>2483.98</v>
      </c>
      <c r="F68" s="23">
        <v>0.128271800261338</v>
      </c>
      <c r="G68" s="21">
        <v>5.35</v>
      </c>
    </row>
    <row r="69" spans="1:9" x14ac:dyDescent="0.2">
      <c r="A69" s="20" t="s">
        <v>33</v>
      </c>
      <c r="B69" s="20"/>
      <c r="C69" s="20"/>
      <c r="D69" s="20"/>
      <c r="E69" s="25">
        <f>SUM(E66:E68)</f>
        <v>4975.6499999999996</v>
      </c>
      <c r="F69" s="26">
        <f>SUM(F66:F68)</f>
        <v>0.25694070925302304</v>
      </c>
      <c r="G69" s="20"/>
      <c r="H69" s="14"/>
      <c r="I69" s="14"/>
    </row>
    <row r="70" spans="1:9" x14ac:dyDescent="0.2">
      <c r="A70" s="21"/>
      <c r="B70" s="21"/>
      <c r="C70" s="21"/>
      <c r="D70" s="21"/>
      <c r="E70" s="22"/>
      <c r="F70" s="23"/>
      <c r="G70" s="20"/>
    </row>
    <row r="71" spans="1:9" x14ac:dyDescent="0.2">
      <c r="A71" s="20" t="s">
        <v>42</v>
      </c>
      <c r="B71" s="20"/>
      <c r="C71" s="20"/>
      <c r="D71" s="20"/>
      <c r="E71" s="25">
        <f>E58+E63+E69</f>
        <v>1831688.1059310008</v>
      </c>
      <c r="F71" s="26">
        <f>F58+F63+F69</f>
        <v>94.587690265239175</v>
      </c>
      <c r="G71" s="20"/>
      <c r="H71" s="14"/>
      <c r="I71" s="14"/>
    </row>
    <row r="72" spans="1:9" x14ac:dyDescent="0.2">
      <c r="A72" s="20"/>
      <c r="B72" s="20"/>
      <c r="C72" s="20"/>
      <c r="D72" s="20"/>
      <c r="E72" s="25"/>
      <c r="F72" s="26"/>
      <c r="G72" s="20"/>
      <c r="H72" s="14"/>
      <c r="I72" s="14"/>
    </row>
    <row r="73" spans="1:9" x14ac:dyDescent="0.2">
      <c r="A73" s="20" t="s">
        <v>44</v>
      </c>
      <c r="B73" s="20"/>
      <c r="C73" s="20"/>
      <c r="D73" s="20"/>
      <c r="E73" s="25">
        <f>E75-(E58+E63+E69)</f>
        <v>104809.23404489923</v>
      </c>
      <c r="F73" s="26">
        <f>F75-(F58+F63+F69)</f>
        <v>5.4123097347608251</v>
      </c>
      <c r="G73" s="20"/>
      <c r="H73" s="14"/>
      <c r="I73" s="14"/>
    </row>
    <row r="74" spans="1:9" x14ac:dyDescent="0.2">
      <c r="A74" s="20"/>
      <c r="B74" s="20"/>
      <c r="C74" s="20"/>
      <c r="D74" s="20"/>
      <c r="E74" s="25"/>
      <c r="F74" s="58"/>
      <c r="G74" s="20"/>
      <c r="H74" s="14"/>
      <c r="I74" s="14"/>
    </row>
    <row r="75" spans="1:9" x14ac:dyDescent="0.2">
      <c r="A75" s="27" t="s">
        <v>43</v>
      </c>
      <c r="B75" s="27"/>
      <c r="C75" s="27"/>
      <c r="D75" s="27"/>
      <c r="E75" s="28">
        <v>1936497.3399759</v>
      </c>
      <c r="F75" s="29">
        <v>100</v>
      </c>
      <c r="G75" s="27"/>
      <c r="H75" s="14"/>
      <c r="I75" s="14"/>
    </row>
    <row r="76" spans="1:9" x14ac:dyDescent="0.2">
      <c r="G76" s="15" t="s">
        <v>923</v>
      </c>
    </row>
    <row r="77" spans="1:9" x14ac:dyDescent="0.2">
      <c r="A77" s="14" t="s">
        <v>45</v>
      </c>
    </row>
    <row r="78" spans="1:9" x14ac:dyDescent="0.2">
      <c r="A78" s="14" t="s">
        <v>331</v>
      </c>
    </row>
    <row r="80" spans="1:9" x14ac:dyDescent="0.2">
      <c r="A80" s="14" t="s">
        <v>46</v>
      </c>
    </row>
    <row r="81" spans="1:4" x14ac:dyDescent="0.2">
      <c r="A81" s="14" t="s">
        <v>47</v>
      </c>
    </row>
    <row r="82" spans="1:4" x14ac:dyDescent="0.2">
      <c r="A82" s="14" t="s">
        <v>48</v>
      </c>
      <c r="B82" s="14"/>
      <c r="C82" s="30" t="s">
        <v>50</v>
      </c>
      <c r="D82" s="14" t="s">
        <v>49</v>
      </c>
    </row>
    <row r="83" spans="1:4" x14ac:dyDescent="0.2">
      <c r="A83" s="7" t="s">
        <v>51</v>
      </c>
      <c r="C83" s="31">
        <v>1612.0808999999999</v>
      </c>
      <c r="D83" s="31">
        <v>1671.2696000000001</v>
      </c>
    </row>
    <row r="84" spans="1:4" x14ac:dyDescent="0.2">
      <c r="A84" s="7" t="s">
        <v>52</v>
      </c>
      <c r="C84" s="31">
        <v>70.879599999999996</v>
      </c>
      <c r="D84" s="31">
        <v>68.910200000000003</v>
      </c>
    </row>
    <row r="85" spans="1:4" x14ac:dyDescent="0.2">
      <c r="A85" s="7" t="s">
        <v>53</v>
      </c>
      <c r="C85" s="31">
        <v>1786.9692</v>
      </c>
      <c r="D85" s="31">
        <v>1859.7628999999999</v>
      </c>
    </row>
    <row r="86" spans="1:4" x14ac:dyDescent="0.2">
      <c r="A86" s="7" t="s">
        <v>54</v>
      </c>
      <c r="C86" s="31">
        <v>79.919399999999996</v>
      </c>
      <c r="D86" s="31">
        <v>77.442800000000005</v>
      </c>
    </row>
    <row r="88" spans="1:4" x14ac:dyDescent="0.2">
      <c r="A88" s="14" t="s">
        <v>55</v>
      </c>
    </row>
    <row r="89" spans="1:4" x14ac:dyDescent="0.2">
      <c r="A89" s="100" t="s">
        <v>56</v>
      </c>
      <c r="B89" s="101"/>
      <c r="C89" s="32" t="s">
        <v>57</v>
      </c>
    </row>
    <row r="90" spans="1:4" x14ac:dyDescent="0.2">
      <c r="A90" s="96" t="s">
        <v>52</v>
      </c>
      <c r="B90" s="97"/>
      <c r="C90" s="33">
        <v>4</v>
      </c>
    </row>
    <row r="91" spans="1:4" x14ac:dyDescent="0.2">
      <c r="A91" s="96" t="s">
        <v>54</v>
      </c>
      <c r="B91" s="97"/>
      <c r="C91" s="33">
        <v>5</v>
      </c>
    </row>
    <row r="92" spans="1:4" x14ac:dyDescent="0.2">
      <c r="A92" s="7" t="s">
        <v>58</v>
      </c>
    </row>
    <row r="93" spans="1:4" x14ac:dyDescent="0.2">
      <c r="A93" s="7" t="s">
        <v>59</v>
      </c>
    </row>
    <row r="95" spans="1:4" x14ac:dyDescent="0.2">
      <c r="A95" s="14" t="s">
        <v>332</v>
      </c>
      <c r="D95" s="51">
        <v>0.11311967298088101</v>
      </c>
    </row>
    <row r="97" spans="1:9" x14ac:dyDescent="0.2">
      <c r="A97" s="14" t="s">
        <v>61</v>
      </c>
      <c r="D97" s="30" t="s">
        <v>62</v>
      </c>
    </row>
    <row r="99" spans="1:9" x14ac:dyDescent="0.2">
      <c r="A99" s="62" t="s">
        <v>958</v>
      </c>
      <c r="B99" s="63"/>
      <c r="C99" s="63"/>
      <c r="D99" s="63"/>
      <c r="E99" s="11"/>
      <c r="G99" s="62"/>
      <c r="H99" s="63"/>
      <c r="I99" s="63"/>
    </row>
    <row r="100" spans="1:9" x14ac:dyDescent="0.2">
      <c r="A100" s="62"/>
      <c r="B100" s="63"/>
      <c r="C100" s="63"/>
      <c r="D100" s="63"/>
      <c r="E100" s="11"/>
      <c r="G100" s="62"/>
      <c r="H100" s="63"/>
      <c r="I100" s="63"/>
    </row>
    <row r="101" spans="1:9" x14ac:dyDescent="0.2">
      <c r="A101" s="62" t="s">
        <v>952</v>
      </c>
      <c r="B101" s="63"/>
      <c r="C101" s="63"/>
      <c r="D101" s="63"/>
      <c r="E101" s="11"/>
      <c r="G101" s="62"/>
      <c r="H101" s="63"/>
      <c r="I101" s="63"/>
    </row>
    <row r="102" spans="1:9" x14ac:dyDescent="0.2">
      <c r="A102" s="64"/>
      <c r="B102" s="63"/>
      <c r="C102" s="63"/>
      <c r="D102" s="63"/>
      <c r="E102" s="11"/>
      <c r="G102" s="62"/>
      <c r="H102" s="63"/>
      <c r="I102" s="63"/>
    </row>
    <row r="103" spans="1:9" x14ac:dyDescent="0.2">
      <c r="A103" s="63"/>
      <c r="B103" s="63"/>
      <c r="C103" s="63"/>
      <c r="D103" s="63"/>
      <c r="E103" s="11"/>
      <c r="G103" s="62"/>
      <c r="H103" s="63"/>
      <c r="I103" s="63"/>
    </row>
    <row r="104" spans="1:9" x14ac:dyDescent="0.2">
      <c r="A104" s="63"/>
      <c r="B104" s="63"/>
      <c r="C104" s="63"/>
      <c r="D104" s="63"/>
      <c r="E104" s="11"/>
      <c r="G104" s="62"/>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2" t="s">
        <v>966</v>
      </c>
      <c r="B120" s="63"/>
      <c r="C120" s="63"/>
      <c r="D120" s="63"/>
      <c r="E120" s="11"/>
      <c r="G120" s="63"/>
      <c r="H120" s="63"/>
      <c r="I120" s="63"/>
    </row>
    <row r="121" spans="1:9" x14ac:dyDescent="0.2">
      <c r="A121" s="63"/>
      <c r="B121" s="63"/>
      <c r="C121" s="63"/>
      <c r="D121" s="63"/>
      <c r="E121" s="11"/>
      <c r="G121" s="63"/>
      <c r="H121" s="63"/>
      <c r="I121" s="63"/>
    </row>
    <row r="122" spans="1:9" x14ac:dyDescent="0.2">
      <c r="A122" s="62" t="s">
        <v>953</v>
      </c>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2" t="s">
        <v>968</v>
      </c>
      <c r="B142" s="63"/>
      <c r="C142" s="63"/>
      <c r="D142" s="63"/>
      <c r="E142" s="11"/>
      <c r="G142" s="63"/>
      <c r="H142" s="63"/>
      <c r="I142" s="63"/>
    </row>
    <row r="143" spans="1:9" x14ac:dyDescent="0.2">
      <c r="A143" s="63"/>
      <c r="B143" s="63"/>
      <c r="C143" s="63"/>
      <c r="D143" s="63"/>
      <c r="E143" s="11"/>
      <c r="G143" s="63"/>
      <c r="H143" s="63"/>
      <c r="I143" s="63"/>
    </row>
    <row r="144" spans="1:9" x14ac:dyDescent="0.2">
      <c r="A144" s="63" t="s">
        <v>951</v>
      </c>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sheetData>
  <mergeCells count="4">
    <mergeCell ref="A1:F1"/>
    <mergeCell ref="A89:B89"/>
    <mergeCell ref="A90:B90"/>
    <mergeCell ref="A91:B91"/>
  </mergeCells>
  <conditionalFormatting sqref="F2:F3">
    <cfRule type="cellIs" dxfId="44" priority="5" stopIfTrue="1" operator="between">
      <formula>0.009</formula>
      <formula>-0.009</formula>
    </cfRule>
  </conditionalFormatting>
  <conditionalFormatting sqref="F5:F135">
    <cfRule type="cellIs" dxfId="43" priority="1" stopIfTrue="1" operator="between">
      <formula>0.009</formula>
      <formula>-0.009</formula>
    </cfRule>
  </conditionalFormatting>
  <conditionalFormatting sqref="F237:F238">
    <cfRule type="cellIs" dxfId="42" priority="2" stopIfTrue="1" operator="between">
      <formula>0.009</formula>
      <formula>-0.009</formula>
    </cfRule>
  </conditionalFormatting>
  <conditionalFormatting sqref="F241:F65536">
    <cfRule type="cellIs" dxfId="41" priority="3" stopIfTrue="1" operator="between">
      <formula>0.009</formula>
      <formula>-0.009</formula>
    </cfRule>
  </conditionalFormatting>
  <conditionalFormatting sqref="G76">
    <cfRule type="cellIs" dxfId="40" priority="4"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0"/>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20</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568</v>
      </c>
      <c r="B7" s="21" t="s">
        <v>567</v>
      </c>
      <c r="C7" s="21" t="s">
        <v>137</v>
      </c>
      <c r="D7" s="24">
        <v>3518823</v>
      </c>
      <c r="E7" s="22">
        <v>14089.36729</v>
      </c>
      <c r="F7" s="23">
        <v>3.8241441811511101</v>
      </c>
    </row>
    <row r="8" spans="1:6" x14ac:dyDescent="0.2">
      <c r="A8" s="21" t="s">
        <v>279</v>
      </c>
      <c r="B8" s="21" t="s">
        <v>278</v>
      </c>
      <c r="C8" s="21" t="s">
        <v>127</v>
      </c>
      <c r="D8" s="24">
        <v>339915</v>
      </c>
      <c r="E8" s="22">
        <v>11767.8573</v>
      </c>
      <c r="F8" s="23">
        <v>3.1940386031636798</v>
      </c>
    </row>
    <row r="9" spans="1:6" x14ac:dyDescent="0.2">
      <c r="A9" s="21" t="s">
        <v>136</v>
      </c>
      <c r="B9" s="21" t="s">
        <v>135</v>
      </c>
      <c r="C9" s="21" t="s">
        <v>137</v>
      </c>
      <c r="D9" s="24">
        <v>4116371</v>
      </c>
      <c r="E9" s="22">
        <v>10873.394</v>
      </c>
      <c r="F9" s="23">
        <v>2.9512628593319499</v>
      </c>
    </row>
    <row r="10" spans="1:6" x14ac:dyDescent="0.2">
      <c r="A10" s="21" t="s">
        <v>251</v>
      </c>
      <c r="B10" s="21" t="s">
        <v>250</v>
      </c>
      <c r="C10" s="21" t="s">
        <v>166</v>
      </c>
      <c r="D10" s="24">
        <v>311378</v>
      </c>
      <c r="E10" s="22">
        <v>9911.7844960000002</v>
      </c>
      <c r="F10" s="23">
        <v>2.69026225415422</v>
      </c>
    </row>
    <row r="11" spans="1:6" x14ac:dyDescent="0.2">
      <c r="A11" s="21" t="s">
        <v>474</v>
      </c>
      <c r="B11" s="21" t="s">
        <v>473</v>
      </c>
      <c r="C11" s="21" t="s">
        <v>166</v>
      </c>
      <c r="D11" s="24">
        <v>396224</v>
      </c>
      <c r="E11" s="22">
        <v>8794.9841280000001</v>
      </c>
      <c r="F11" s="23">
        <v>2.3871396553256798</v>
      </c>
    </row>
    <row r="12" spans="1:6" x14ac:dyDescent="0.2">
      <c r="A12" s="21" t="s">
        <v>749</v>
      </c>
      <c r="B12" s="21" t="s">
        <v>748</v>
      </c>
      <c r="C12" s="21" t="s">
        <v>193</v>
      </c>
      <c r="D12" s="24">
        <v>292697</v>
      </c>
      <c r="E12" s="22">
        <v>8107.999597</v>
      </c>
      <c r="F12" s="23">
        <v>2.2006779184221998</v>
      </c>
    </row>
    <row r="13" spans="1:6" x14ac:dyDescent="0.2">
      <c r="A13" s="21" t="s">
        <v>296</v>
      </c>
      <c r="B13" s="21" t="s">
        <v>295</v>
      </c>
      <c r="C13" s="21" t="s">
        <v>127</v>
      </c>
      <c r="D13" s="24">
        <v>417920</v>
      </c>
      <c r="E13" s="22">
        <v>8042.8703999999998</v>
      </c>
      <c r="F13" s="23">
        <v>2.1830005142773499</v>
      </c>
    </row>
    <row r="14" spans="1:6" x14ac:dyDescent="0.2">
      <c r="A14" s="21" t="s">
        <v>831</v>
      </c>
      <c r="B14" s="21" t="s">
        <v>830</v>
      </c>
      <c r="C14" s="21" t="s">
        <v>116</v>
      </c>
      <c r="D14" s="24">
        <v>977208</v>
      </c>
      <c r="E14" s="22">
        <v>7988.6754000000001</v>
      </c>
      <c r="F14" s="23">
        <v>2.1682908761771</v>
      </c>
    </row>
    <row r="15" spans="1:6" x14ac:dyDescent="0.2">
      <c r="A15" s="21" t="s">
        <v>719</v>
      </c>
      <c r="B15" s="21" t="s">
        <v>718</v>
      </c>
      <c r="C15" s="21" t="s">
        <v>224</v>
      </c>
      <c r="D15" s="24">
        <v>230633</v>
      </c>
      <c r="E15" s="22">
        <v>7840.1382020000001</v>
      </c>
      <c r="F15" s="23">
        <v>2.12797482438254</v>
      </c>
    </row>
    <row r="16" spans="1:6" x14ac:dyDescent="0.2">
      <c r="A16" s="21" t="s">
        <v>450</v>
      </c>
      <c r="B16" s="21" t="s">
        <v>449</v>
      </c>
      <c r="C16" s="21" t="s">
        <v>151</v>
      </c>
      <c r="D16" s="24">
        <v>607930</v>
      </c>
      <c r="E16" s="22">
        <v>7757.1868000000004</v>
      </c>
      <c r="F16" s="23">
        <v>2.1054601070962802</v>
      </c>
    </row>
    <row r="17" spans="1:6" x14ac:dyDescent="0.2">
      <c r="A17" s="21" t="s">
        <v>211</v>
      </c>
      <c r="B17" s="21" t="s">
        <v>210</v>
      </c>
      <c r="C17" s="21" t="s">
        <v>157</v>
      </c>
      <c r="D17" s="24">
        <v>375805</v>
      </c>
      <c r="E17" s="22">
        <v>7667.1736099999998</v>
      </c>
      <c r="F17" s="23">
        <v>2.0810286752455598</v>
      </c>
    </row>
    <row r="18" spans="1:6" x14ac:dyDescent="0.2">
      <c r="A18" s="21" t="s">
        <v>833</v>
      </c>
      <c r="B18" s="21" t="s">
        <v>832</v>
      </c>
      <c r="C18" s="21" t="s">
        <v>561</v>
      </c>
      <c r="D18" s="24">
        <v>125727</v>
      </c>
      <c r="E18" s="22">
        <v>7663.0606500000004</v>
      </c>
      <c r="F18" s="23">
        <v>2.0799123332745202</v>
      </c>
    </row>
    <row r="19" spans="1:6" x14ac:dyDescent="0.2">
      <c r="A19" s="21" t="s">
        <v>835</v>
      </c>
      <c r="B19" s="21" t="s">
        <v>834</v>
      </c>
      <c r="C19" s="21" t="s">
        <v>321</v>
      </c>
      <c r="D19" s="24">
        <v>18452381</v>
      </c>
      <c r="E19" s="22">
        <v>7604.2262099999998</v>
      </c>
      <c r="F19" s="23">
        <v>2.0639434556985199</v>
      </c>
    </row>
    <row r="20" spans="1:6" x14ac:dyDescent="0.2">
      <c r="A20" s="21" t="s">
        <v>175</v>
      </c>
      <c r="B20" s="21" t="s">
        <v>174</v>
      </c>
      <c r="C20" s="21" t="s">
        <v>176</v>
      </c>
      <c r="D20" s="24">
        <v>126635</v>
      </c>
      <c r="E20" s="22">
        <v>7568.3407749999997</v>
      </c>
      <c r="F20" s="23">
        <v>2.0542034102714402</v>
      </c>
    </row>
    <row r="21" spans="1:6" x14ac:dyDescent="0.2">
      <c r="A21" s="21" t="s">
        <v>600</v>
      </c>
      <c r="B21" s="21" t="s">
        <v>599</v>
      </c>
      <c r="C21" s="21" t="s">
        <v>188</v>
      </c>
      <c r="D21" s="24">
        <v>680391</v>
      </c>
      <c r="E21" s="22">
        <v>7550.9793179999997</v>
      </c>
      <c r="F21" s="23">
        <v>2.04949115361745</v>
      </c>
    </row>
    <row r="22" spans="1:6" x14ac:dyDescent="0.2">
      <c r="A22" s="21" t="s">
        <v>291</v>
      </c>
      <c r="B22" s="21" t="s">
        <v>290</v>
      </c>
      <c r="C22" s="21" t="s">
        <v>292</v>
      </c>
      <c r="D22" s="24">
        <v>1069926</v>
      </c>
      <c r="E22" s="22">
        <v>7412.9822910000003</v>
      </c>
      <c r="F22" s="23">
        <v>2.0120359211037302</v>
      </c>
    </row>
    <row r="23" spans="1:6" x14ac:dyDescent="0.2">
      <c r="A23" s="21" t="s">
        <v>129</v>
      </c>
      <c r="B23" s="21" t="s">
        <v>128</v>
      </c>
      <c r="C23" s="21" t="s">
        <v>130</v>
      </c>
      <c r="D23" s="24">
        <v>491063</v>
      </c>
      <c r="E23" s="22">
        <v>7368.8913780000003</v>
      </c>
      <c r="F23" s="23">
        <v>2.0000687401139698</v>
      </c>
    </row>
    <row r="24" spans="1:6" x14ac:dyDescent="0.2">
      <c r="A24" s="21" t="s">
        <v>115</v>
      </c>
      <c r="B24" s="21" t="s">
        <v>114</v>
      </c>
      <c r="C24" s="21" t="s">
        <v>116</v>
      </c>
      <c r="D24" s="24">
        <v>363421</v>
      </c>
      <c r="E24" s="22">
        <v>7273.8713150000003</v>
      </c>
      <c r="F24" s="23">
        <v>1.9742783399111199</v>
      </c>
    </row>
    <row r="25" spans="1:6" x14ac:dyDescent="0.2">
      <c r="A25" s="21" t="s">
        <v>837</v>
      </c>
      <c r="B25" s="21" t="s">
        <v>836</v>
      </c>
      <c r="C25" s="21" t="s">
        <v>154</v>
      </c>
      <c r="D25" s="24">
        <v>209449</v>
      </c>
      <c r="E25" s="22">
        <v>7138.440818</v>
      </c>
      <c r="F25" s="23">
        <v>1.9375197164475599</v>
      </c>
    </row>
    <row r="26" spans="1:6" x14ac:dyDescent="0.2">
      <c r="A26" s="21" t="s">
        <v>245</v>
      </c>
      <c r="B26" s="21" t="s">
        <v>244</v>
      </c>
      <c r="C26" s="21" t="s">
        <v>116</v>
      </c>
      <c r="D26" s="24">
        <v>329415</v>
      </c>
      <c r="E26" s="22">
        <v>7126.8935250000004</v>
      </c>
      <c r="F26" s="23">
        <v>1.9343855435336801</v>
      </c>
    </row>
    <row r="27" spans="1:6" x14ac:dyDescent="0.2">
      <c r="A27" s="21" t="s">
        <v>118</v>
      </c>
      <c r="B27" s="21" t="s">
        <v>117</v>
      </c>
      <c r="C27" s="21" t="s">
        <v>116</v>
      </c>
      <c r="D27" s="24">
        <v>486855</v>
      </c>
      <c r="E27" s="22">
        <v>7038.9495900000002</v>
      </c>
      <c r="F27" s="23">
        <v>1.9105157500663399</v>
      </c>
    </row>
    <row r="28" spans="1:6" x14ac:dyDescent="0.2">
      <c r="A28" s="21" t="s">
        <v>487</v>
      </c>
      <c r="B28" s="21" t="s">
        <v>486</v>
      </c>
      <c r="C28" s="21" t="s">
        <v>143</v>
      </c>
      <c r="D28" s="24">
        <v>247456</v>
      </c>
      <c r="E28" s="22">
        <v>7038.8859199999997</v>
      </c>
      <c r="F28" s="23">
        <v>1.91049846871828</v>
      </c>
    </row>
    <row r="29" spans="1:6" x14ac:dyDescent="0.2">
      <c r="A29" s="21" t="s">
        <v>370</v>
      </c>
      <c r="B29" s="21" t="s">
        <v>369</v>
      </c>
      <c r="C29" s="21" t="s">
        <v>203</v>
      </c>
      <c r="D29" s="24">
        <v>638351</v>
      </c>
      <c r="E29" s="22">
        <v>7014.8391389999997</v>
      </c>
      <c r="F29" s="23">
        <v>1.90397167757545</v>
      </c>
    </row>
    <row r="30" spans="1:6" x14ac:dyDescent="0.2">
      <c r="A30" s="21" t="s">
        <v>793</v>
      </c>
      <c r="B30" s="21" t="s">
        <v>792</v>
      </c>
      <c r="C30" s="21" t="s">
        <v>481</v>
      </c>
      <c r="D30" s="24">
        <v>593019</v>
      </c>
      <c r="E30" s="22">
        <v>6988.1358959999998</v>
      </c>
      <c r="F30" s="23">
        <v>1.89672386798723</v>
      </c>
    </row>
    <row r="31" spans="1:6" x14ac:dyDescent="0.2">
      <c r="A31" s="21" t="s">
        <v>150</v>
      </c>
      <c r="B31" s="21" t="s">
        <v>149</v>
      </c>
      <c r="C31" s="21" t="s">
        <v>151</v>
      </c>
      <c r="D31" s="24">
        <v>96491</v>
      </c>
      <c r="E31" s="22">
        <v>6987.8782199999996</v>
      </c>
      <c r="F31" s="23">
        <v>1.8966539294189699</v>
      </c>
    </row>
    <row r="32" spans="1:6" x14ac:dyDescent="0.2">
      <c r="A32" s="21" t="s">
        <v>132</v>
      </c>
      <c r="B32" s="21" t="s">
        <v>131</v>
      </c>
      <c r="C32" s="21" t="s">
        <v>116</v>
      </c>
      <c r="D32" s="24">
        <v>577180</v>
      </c>
      <c r="E32" s="22">
        <v>6921.5425599999999</v>
      </c>
      <c r="F32" s="23">
        <v>1.8786490663920901</v>
      </c>
    </row>
    <row r="33" spans="1:6" x14ac:dyDescent="0.2">
      <c r="A33" s="21" t="s">
        <v>715</v>
      </c>
      <c r="B33" s="21" t="s">
        <v>714</v>
      </c>
      <c r="C33" s="21" t="s">
        <v>157</v>
      </c>
      <c r="D33" s="24">
        <v>416180</v>
      </c>
      <c r="E33" s="22">
        <v>6854.9007799999999</v>
      </c>
      <c r="F33" s="23">
        <v>1.86056111609858</v>
      </c>
    </row>
    <row r="34" spans="1:6" x14ac:dyDescent="0.2">
      <c r="A34" s="21" t="s">
        <v>172</v>
      </c>
      <c r="B34" s="21" t="s">
        <v>171</v>
      </c>
      <c r="C34" s="21" t="s">
        <v>173</v>
      </c>
      <c r="D34" s="24">
        <v>1885691</v>
      </c>
      <c r="E34" s="22">
        <v>6697.0315870000004</v>
      </c>
      <c r="F34" s="23">
        <v>1.8177121688486599</v>
      </c>
    </row>
    <row r="35" spans="1:6" x14ac:dyDescent="0.2">
      <c r="A35" s="21" t="s">
        <v>769</v>
      </c>
      <c r="B35" s="21" t="s">
        <v>768</v>
      </c>
      <c r="C35" s="21" t="s">
        <v>224</v>
      </c>
      <c r="D35" s="24">
        <v>186485</v>
      </c>
      <c r="E35" s="22">
        <v>6523.8047550000001</v>
      </c>
      <c r="F35" s="23">
        <v>1.77069484237991</v>
      </c>
    </row>
    <row r="36" spans="1:6" x14ac:dyDescent="0.2">
      <c r="A36" s="21" t="s">
        <v>570</v>
      </c>
      <c r="B36" s="21" t="s">
        <v>569</v>
      </c>
      <c r="C36" s="21" t="s">
        <v>127</v>
      </c>
      <c r="D36" s="24">
        <v>761847</v>
      </c>
      <c r="E36" s="22">
        <v>6479.8896590000004</v>
      </c>
      <c r="F36" s="23">
        <v>1.7587753817415099</v>
      </c>
    </row>
    <row r="37" spans="1:6" x14ac:dyDescent="0.2">
      <c r="A37" s="21" t="s">
        <v>530</v>
      </c>
      <c r="B37" s="21" t="s">
        <v>529</v>
      </c>
      <c r="C37" s="21" t="s">
        <v>481</v>
      </c>
      <c r="D37" s="24">
        <v>258291</v>
      </c>
      <c r="E37" s="22">
        <v>6217.3226610000002</v>
      </c>
      <c r="F37" s="23">
        <v>1.68750929598359</v>
      </c>
    </row>
    <row r="38" spans="1:6" x14ac:dyDescent="0.2">
      <c r="A38" s="21" t="s">
        <v>735</v>
      </c>
      <c r="B38" s="21" t="s">
        <v>734</v>
      </c>
      <c r="C38" s="21" t="s">
        <v>137</v>
      </c>
      <c r="D38" s="24">
        <v>99216</v>
      </c>
      <c r="E38" s="22">
        <v>6168.7547999999997</v>
      </c>
      <c r="F38" s="23">
        <v>1.67432697919028</v>
      </c>
    </row>
    <row r="39" spans="1:6" x14ac:dyDescent="0.2">
      <c r="A39" s="21" t="s">
        <v>743</v>
      </c>
      <c r="B39" s="21" t="s">
        <v>742</v>
      </c>
      <c r="C39" s="21" t="s">
        <v>146</v>
      </c>
      <c r="D39" s="24">
        <v>305787</v>
      </c>
      <c r="E39" s="22">
        <v>5966.2101570000004</v>
      </c>
      <c r="F39" s="23">
        <v>1.61935219558154</v>
      </c>
    </row>
    <row r="40" spans="1:6" x14ac:dyDescent="0.2">
      <c r="A40" s="21" t="s">
        <v>500</v>
      </c>
      <c r="B40" s="21" t="s">
        <v>499</v>
      </c>
      <c r="C40" s="21" t="s">
        <v>501</v>
      </c>
      <c r="D40" s="24">
        <v>2282186</v>
      </c>
      <c r="E40" s="22">
        <v>5726.2328930000003</v>
      </c>
      <c r="F40" s="23">
        <v>1.5542174284308901</v>
      </c>
    </row>
    <row r="41" spans="1:6" x14ac:dyDescent="0.2">
      <c r="A41" s="21" t="s">
        <v>275</v>
      </c>
      <c r="B41" s="21" t="s">
        <v>274</v>
      </c>
      <c r="C41" s="21" t="s">
        <v>188</v>
      </c>
      <c r="D41" s="24">
        <v>238771</v>
      </c>
      <c r="E41" s="22">
        <v>5594.6433010000001</v>
      </c>
      <c r="F41" s="23">
        <v>1.51850130561365</v>
      </c>
    </row>
    <row r="42" spans="1:6" x14ac:dyDescent="0.2">
      <c r="A42" s="21" t="s">
        <v>159</v>
      </c>
      <c r="B42" s="21" t="s">
        <v>158</v>
      </c>
      <c r="C42" s="21" t="s">
        <v>160</v>
      </c>
      <c r="D42" s="24">
        <v>305516</v>
      </c>
      <c r="E42" s="22">
        <v>5572.3063240000001</v>
      </c>
      <c r="F42" s="23">
        <v>1.51243859045683</v>
      </c>
    </row>
    <row r="43" spans="1:6" x14ac:dyDescent="0.2">
      <c r="A43" s="21" t="s">
        <v>686</v>
      </c>
      <c r="B43" s="21" t="s">
        <v>685</v>
      </c>
      <c r="C43" s="21" t="s">
        <v>196</v>
      </c>
      <c r="D43" s="24">
        <v>624306</v>
      </c>
      <c r="E43" s="22">
        <v>5497.01433</v>
      </c>
      <c r="F43" s="23">
        <v>1.49200279409948</v>
      </c>
    </row>
    <row r="44" spans="1:6" x14ac:dyDescent="0.2">
      <c r="A44" s="21" t="s">
        <v>745</v>
      </c>
      <c r="B44" s="21" t="s">
        <v>744</v>
      </c>
      <c r="C44" s="21" t="s">
        <v>127</v>
      </c>
      <c r="D44" s="24">
        <v>89613</v>
      </c>
      <c r="E44" s="22">
        <v>5413.9693950000001</v>
      </c>
      <c r="F44" s="23">
        <v>1.4694626900325101</v>
      </c>
    </row>
    <row r="45" spans="1:6" x14ac:dyDescent="0.2">
      <c r="A45" s="21" t="s">
        <v>178</v>
      </c>
      <c r="B45" s="21" t="s">
        <v>177</v>
      </c>
      <c r="C45" s="21" t="s">
        <v>179</v>
      </c>
      <c r="D45" s="24">
        <v>742414</v>
      </c>
      <c r="E45" s="22">
        <v>5210.2614519999997</v>
      </c>
      <c r="F45" s="23">
        <v>1.4141721628680599</v>
      </c>
    </row>
    <row r="46" spans="1:6" x14ac:dyDescent="0.2">
      <c r="A46" s="21" t="s">
        <v>674</v>
      </c>
      <c r="B46" s="21" t="s">
        <v>673</v>
      </c>
      <c r="C46" s="21" t="s">
        <v>237</v>
      </c>
      <c r="D46" s="24">
        <v>415793</v>
      </c>
      <c r="E46" s="22">
        <v>4966.6473850000002</v>
      </c>
      <c r="F46" s="23">
        <v>1.3480502925534199</v>
      </c>
    </row>
    <row r="47" spans="1:6" x14ac:dyDescent="0.2">
      <c r="A47" s="21" t="s">
        <v>253</v>
      </c>
      <c r="B47" s="21" t="s">
        <v>252</v>
      </c>
      <c r="C47" s="21" t="s">
        <v>140</v>
      </c>
      <c r="D47" s="24">
        <v>1197188</v>
      </c>
      <c r="E47" s="22">
        <v>4853.9987460000002</v>
      </c>
      <c r="F47" s="23">
        <v>1.31747513410382</v>
      </c>
    </row>
    <row r="48" spans="1:6" x14ac:dyDescent="0.2">
      <c r="A48" s="21" t="s">
        <v>839</v>
      </c>
      <c r="B48" s="21" t="s">
        <v>838</v>
      </c>
      <c r="C48" s="21" t="s">
        <v>193</v>
      </c>
      <c r="D48" s="24">
        <v>1003855</v>
      </c>
      <c r="E48" s="22">
        <v>4832.0560429999996</v>
      </c>
      <c r="F48" s="23">
        <v>1.31151943302306</v>
      </c>
    </row>
    <row r="49" spans="1:9" x14ac:dyDescent="0.2">
      <c r="A49" s="21" t="s">
        <v>578</v>
      </c>
      <c r="B49" s="21" t="s">
        <v>577</v>
      </c>
      <c r="C49" s="21" t="s">
        <v>137</v>
      </c>
      <c r="D49" s="24">
        <v>324226</v>
      </c>
      <c r="E49" s="22">
        <v>4825.4555579999997</v>
      </c>
      <c r="F49" s="23">
        <v>1.3097279255844401</v>
      </c>
    </row>
    <row r="50" spans="1:9" x14ac:dyDescent="0.2">
      <c r="A50" s="21" t="s">
        <v>612</v>
      </c>
      <c r="B50" s="21" t="s">
        <v>611</v>
      </c>
      <c r="C50" s="21" t="s">
        <v>154</v>
      </c>
      <c r="D50" s="24">
        <v>284696</v>
      </c>
      <c r="E50" s="22">
        <v>4780.8999279999998</v>
      </c>
      <c r="F50" s="23">
        <v>1.29763461083901</v>
      </c>
    </row>
    <row r="51" spans="1:9" x14ac:dyDescent="0.2">
      <c r="A51" s="21" t="s">
        <v>787</v>
      </c>
      <c r="B51" s="21" t="s">
        <v>786</v>
      </c>
      <c r="C51" s="21" t="s">
        <v>224</v>
      </c>
      <c r="D51" s="24">
        <v>97823</v>
      </c>
      <c r="E51" s="22">
        <v>4710.9600339999997</v>
      </c>
      <c r="F51" s="23">
        <v>1.27865148454488</v>
      </c>
    </row>
    <row r="52" spans="1:9" x14ac:dyDescent="0.2">
      <c r="A52" s="21" t="s">
        <v>841</v>
      </c>
      <c r="B52" s="21" t="s">
        <v>840</v>
      </c>
      <c r="C52" s="21" t="s">
        <v>361</v>
      </c>
      <c r="D52" s="24">
        <v>596181</v>
      </c>
      <c r="E52" s="22">
        <v>4659.1545150000002</v>
      </c>
      <c r="F52" s="23">
        <v>1.26459040075327</v>
      </c>
    </row>
    <row r="53" spans="1:9" x14ac:dyDescent="0.2">
      <c r="A53" s="21" t="s">
        <v>717</v>
      </c>
      <c r="B53" s="21" t="s">
        <v>716</v>
      </c>
      <c r="C53" s="21" t="s">
        <v>224</v>
      </c>
      <c r="D53" s="24">
        <v>248888</v>
      </c>
      <c r="E53" s="22">
        <v>4328.4112080000004</v>
      </c>
      <c r="F53" s="23">
        <v>1.1748198619572301</v>
      </c>
    </row>
    <row r="54" spans="1:9" x14ac:dyDescent="0.2">
      <c r="A54" s="21" t="s">
        <v>773</v>
      </c>
      <c r="B54" s="21" t="s">
        <v>772</v>
      </c>
      <c r="C54" s="21" t="s">
        <v>137</v>
      </c>
      <c r="D54" s="24">
        <v>3062099</v>
      </c>
      <c r="E54" s="22">
        <v>4102.6002399999998</v>
      </c>
      <c r="F54" s="23">
        <v>1.11353011902248</v>
      </c>
    </row>
    <row r="55" spans="1:9" x14ac:dyDescent="0.2">
      <c r="A55" s="21" t="s">
        <v>843</v>
      </c>
      <c r="B55" s="21" t="s">
        <v>842</v>
      </c>
      <c r="C55" s="21" t="s">
        <v>196</v>
      </c>
      <c r="D55" s="24">
        <v>844057</v>
      </c>
      <c r="E55" s="22">
        <v>3837.083122</v>
      </c>
      <c r="F55" s="23">
        <v>1.04146330999576</v>
      </c>
    </row>
    <row r="56" spans="1:9" x14ac:dyDescent="0.2">
      <c r="A56" s="21" t="s">
        <v>845</v>
      </c>
      <c r="B56" s="21" t="s">
        <v>844</v>
      </c>
      <c r="C56" s="21" t="s">
        <v>429</v>
      </c>
      <c r="D56" s="24">
        <v>1176542</v>
      </c>
      <c r="E56" s="22">
        <v>3683.7530019999999</v>
      </c>
      <c r="F56" s="23">
        <v>0.99984636055266296</v>
      </c>
    </row>
    <row r="57" spans="1:9" x14ac:dyDescent="0.2">
      <c r="A57" s="21" t="s">
        <v>134</v>
      </c>
      <c r="B57" s="21" t="s">
        <v>133</v>
      </c>
      <c r="C57" s="21" t="s">
        <v>127</v>
      </c>
      <c r="D57" s="24">
        <v>209555</v>
      </c>
      <c r="E57" s="22">
        <v>3622.3677299999999</v>
      </c>
      <c r="F57" s="23">
        <v>0.98318513468670099</v>
      </c>
    </row>
    <row r="58" spans="1:9" x14ac:dyDescent="0.2">
      <c r="A58" s="21" t="s">
        <v>387</v>
      </c>
      <c r="B58" s="21" t="s">
        <v>386</v>
      </c>
      <c r="C58" s="21" t="s">
        <v>157</v>
      </c>
      <c r="D58" s="24">
        <v>194035</v>
      </c>
      <c r="E58" s="22">
        <v>3566.9454049999999</v>
      </c>
      <c r="F58" s="23">
        <v>0.96814237532837</v>
      </c>
    </row>
    <row r="59" spans="1:9" x14ac:dyDescent="0.2">
      <c r="A59" s="21" t="s">
        <v>847</v>
      </c>
      <c r="B59" s="21" t="s">
        <v>846</v>
      </c>
      <c r="C59" s="21" t="s">
        <v>154</v>
      </c>
      <c r="D59" s="24">
        <v>146763</v>
      </c>
      <c r="E59" s="22">
        <v>3404.6080740000002</v>
      </c>
      <c r="F59" s="23">
        <v>0.92408068349016603</v>
      </c>
    </row>
    <row r="60" spans="1:9" x14ac:dyDescent="0.2">
      <c r="A60" s="21" t="s">
        <v>496</v>
      </c>
      <c r="B60" s="21" t="s">
        <v>946</v>
      </c>
      <c r="C60" s="21" t="s">
        <v>196</v>
      </c>
      <c r="D60" s="24">
        <v>270560</v>
      </c>
      <c r="E60" s="22">
        <v>2002.144</v>
      </c>
      <c r="F60" s="23">
        <v>0.54342307712148596</v>
      </c>
    </row>
    <row r="61" spans="1:9" x14ac:dyDescent="0.2">
      <c r="A61" s="20" t="s">
        <v>33</v>
      </c>
      <c r="B61" s="20"/>
      <c r="C61" s="20"/>
      <c r="D61" s="20"/>
      <c r="E61" s="25">
        <f>SUM(E7:E60)</f>
        <v>351638.77591199992</v>
      </c>
      <c r="F61" s="26">
        <f>SUM(F7:F60)</f>
        <v>95.441998997740285</v>
      </c>
      <c r="G61" s="14"/>
      <c r="H61" s="14"/>
      <c r="I61" s="14"/>
    </row>
    <row r="62" spans="1:9" x14ac:dyDescent="0.2">
      <c r="A62" s="21"/>
      <c r="B62" s="21"/>
      <c r="C62" s="21"/>
      <c r="D62" s="21"/>
      <c r="E62" s="22"/>
      <c r="F62" s="23"/>
    </row>
    <row r="63" spans="1:9" x14ac:dyDescent="0.2">
      <c r="A63" s="20" t="s">
        <v>42</v>
      </c>
      <c r="B63" s="20"/>
      <c r="C63" s="20"/>
      <c r="D63" s="20"/>
      <c r="E63" s="25">
        <f>E61</f>
        <v>351638.77591199992</v>
      </c>
      <c r="F63" s="26">
        <f>F61</f>
        <v>95.441998997740285</v>
      </c>
      <c r="G63" s="14"/>
      <c r="H63" s="14"/>
      <c r="I63" s="14"/>
    </row>
    <row r="64" spans="1:9" x14ac:dyDescent="0.2">
      <c r="A64" s="20"/>
      <c r="B64" s="20"/>
      <c r="C64" s="20"/>
      <c r="D64" s="20"/>
      <c r="E64" s="25"/>
      <c r="F64" s="26"/>
      <c r="G64" s="14"/>
      <c r="H64" s="14"/>
      <c r="I64" s="14"/>
    </row>
    <row r="65" spans="1:9" x14ac:dyDescent="0.2">
      <c r="A65" s="20" t="s">
        <v>44</v>
      </c>
      <c r="B65" s="20"/>
      <c r="C65" s="20"/>
      <c r="D65" s="20"/>
      <c r="E65" s="25">
        <f>E67-(E61)</f>
        <v>16793.129962400068</v>
      </c>
      <c r="F65" s="26">
        <f>F67-(F61)</f>
        <v>4.5580010022597151</v>
      </c>
      <c r="G65" s="14"/>
      <c r="H65" s="14"/>
      <c r="I65" s="14"/>
    </row>
    <row r="66" spans="1:9" x14ac:dyDescent="0.2">
      <c r="A66" s="20"/>
      <c r="B66" s="20"/>
      <c r="C66" s="20"/>
      <c r="D66" s="20"/>
      <c r="E66" s="25"/>
      <c r="F66" s="26"/>
      <c r="G66" s="14"/>
      <c r="H66" s="14"/>
      <c r="I66" s="14"/>
    </row>
    <row r="67" spans="1:9" x14ac:dyDescent="0.2">
      <c r="A67" s="27" t="s">
        <v>43</v>
      </c>
      <c r="B67" s="27"/>
      <c r="C67" s="27"/>
      <c r="D67" s="27"/>
      <c r="E67" s="28">
        <v>368431.90587439999</v>
      </c>
      <c r="F67" s="29">
        <v>100</v>
      </c>
      <c r="G67" s="14"/>
      <c r="H67" s="14"/>
      <c r="I67" s="14"/>
    </row>
    <row r="69" spans="1:9" x14ac:dyDescent="0.2">
      <c r="A69" s="7" t="s">
        <v>947</v>
      </c>
    </row>
    <row r="70" spans="1:9" x14ac:dyDescent="0.2">
      <c r="A70" s="14" t="s">
        <v>46</v>
      </c>
    </row>
    <row r="71" spans="1:9" x14ac:dyDescent="0.2">
      <c r="A71" s="14" t="s">
        <v>47</v>
      </c>
    </row>
    <row r="72" spans="1:9" x14ac:dyDescent="0.2">
      <c r="A72" s="14" t="s">
        <v>48</v>
      </c>
      <c r="B72" s="14"/>
      <c r="C72" s="30" t="s">
        <v>50</v>
      </c>
      <c r="D72" s="14" t="s">
        <v>49</v>
      </c>
    </row>
    <row r="73" spans="1:9" x14ac:dyDescent="0.2">
      <c r="A73" s="7" t="s">
        <v>51</v>
      </c>
      <c r="C73" s="31">
        <v>182.1893</v>
      </c>
      <c r="D73" s="31">
        <v>196.0634</v>
      </c>
    </row>
    <row r="74" spans="1:9" x14ac:dyDescent="0.2">
      <c r="A74" s="7" t="s">
        <v>52</v>
      </c>
      <c r="C74" s="31">
        <v>22.562799999999999</v>
      </c>
      <c r="D74" s="31">
        <v>22.370899999999999</v>
      </c>
    </row>
    <row r="75" spans="1:9" x14ac:dyDescent="0.2">
      <c r="A75" s="7" t="s">
        <v>53</v>
      </c>
      <c r="C75" s="31">
        <v>199.38669999999999</v>
      </c>
      <c r="D75" s="31">
        <v>215.31280000000001</v>
      </c>
    </row>
    <row r="76" spans="1:9" x14ac:dyDescent="0.2">
      <c r="A76" s="7" t="s">
        <v>54</v>
      </c>
      <c r="C76" s="31">
        <v>25.643699999999999</v>
      </c>
      <c r="D76" s="31">
        <v>25.549700000000001</v>
      </c>
    </row>
    <row r="78" spans="1:9" x14ac:dyDescent="0.2">
      <c r="A78" s="14" t="s">
        <v>55</v>
      </c>
    </row>
    <row r="79" spans="1:9" x14ac:dyDescent="0.2">
      <c r="A79" s="100" t="s">
        <v>56</v>
      </c>
      <c r="B79" s="101"/>
      <c r="C79" s="32" t="s">
        <v>57</v>
      </c>
    </row>
    <row r="80" spans="1:9" x14ac:dyDescent="0.2">
      <c r="A80" s="96" t="s">
        <v>52</v>
      </c>
      <c r="B80" s="97"/>
      <c r="C80" s="33">
        <v>1.7</v>
      </c>
    </row>
    <row r="81" spans="1:9" x14ac:dyDescent="0.2">
      <c r="A81" s="96" t="s">
        <v>54</v>
      </c>
      <c r="B81" s="97"/>
      <c r="C81" s="33">
        <v>1.9</v>
      </c>
    </row>
    <row r="82" spans="1:9" x14ac:dyDescent="0.2">
      <c r="A82" s="7" t="s">
        <v>58</v>
      </c>
    </row>
    <row r="83" spans="1:9" x14ac:dyDescent="0.2">
      <c r="A83" s="7" t="s">
        <v>59</v>
      </c>
    </row>
    <row r="85" spans="1:9" x14ac:dyDescent="0.2">
      <c r="A85" s="14" t="s">
        <v>332</v>
      </c>
      <c r="D85" s="51">
        <v>0.46778182000276303</v>
      </c>
    </row>
    <row r="87" spans="1:9" x14ac:dyDescent="0.2">
      <c r="A87" s="14" t="s">
        <v>61</v>
      </c>
      <c r="D87" s="30" t="s">
        <v>62</v>
      </c>
    </row>
    <row r="89" spans="1:9" x14ac:dyDescent="0.2">
      <c r="A89" s="62" t="s">
        <v>958</v>
      </c>
      <c r="B89" s="63"/>
      <c r="C89" s="63"/>
      <c r="D89" s="63"/>
      <c r="E89" s="11"/>
      <c r="G89" s="63"/>
      <c r="H89" s="63"/>
      <c r="I89" s="63"/>
    </row>
    <row r="90" spans="1:9" x14ac:dyDescent="0.2">
      <c r="A90" s="64"/>
      <c r="B90" s="63"/>
      <c r="C90" s="63"/>
      <c r="D90" s="63"/>
      <c r="E90" s="11"/>
      <c r="G90" s="63"/>
      <c r="H90" s="63"/>
      <c r="I90" s="63"/>
    </row>
    <row r="91" spans="1:9" x14ac:dyDescent="0.2">
      <c r="A91" s="62" t="s">
        <v>952</v>
      </c>
      <c r="B91" s="63"/>
      <c r="C91" s="63"/>
      <c r="D91" s="63"/>
      <c r="E91" s="11"/>
      <c r="G91" s="63"/>
      <c r="H91" s="63"/>
      <c r="I91" s="63"/>
    </row>
    <row r="92" spans="1:9" x14ac:dyDescent="0.2">
      <c r="A92" s="64"/>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2" t="s">
        <v>969</v>
      </c>
      <c r="B109" s="63"/>
      <c r="C109" s="63"/>
      <c r="D109" s="63"/>
      <c r="E109" s="11"/>
      <c r="G109" s="63"/>
      <c r="H109" s="63"/>
      <c r="I109" s="63"/>
    </row>
    <row r="110" spans="1:9" x14ac:dyDescent="0.2">
      <c r="A110" s="63"/>
      <c r="B110" s="63"/>
      <c r="C110" s="63"/>
      <c r="D110" s="63"/>
      <c r="E110" s="11"/>
      <c r="G110" s="63"/>
      <c r="H110" s="63"/>
      <c r="I110" s="63"/>
    </row>
    <row r="111" spans="1:9" x14ac:dyDescent="0.2">
      <c r="A111" s="62" t="s">
        <v>953</v>
      </c>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t="s">
        <v>951</v>
      </c>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sheetData>
  <mergeCells count="4">
    <mergeCell ref="A1:F1"/>
    <mergeCell ref="A79:B79"/>
    <mergeCell ref="A80:B80"/>
    <mergeCell ref="A81:B81"/>
  </mergeCells>
  <conditionalFormatting sqref="F2:F3">
    <cfRule type="cellIs" dxfId="39" priority="3" stopIfTrue="1" operator="between">
      <formula>0.009</formula>
      <formula>-0.009</formula>
    </cfRule>
  </conditionalFormatting>
  <conditionalFormatting sqref="F5:F125">
    <cfRule type="cellIs" dxfId="38" priority="1" stopIfTrue="1" operator="between">
      <formula>0.009</formula>
      <formula>-0.009</formula>
    </cfRule>
  </conditionalFormatting>
  <conditionalFormatting sqref="F226:F65536">
    <cfRule type="cellIs" dxfId="37" priority="2"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14"/>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21</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118</v>
      </c>
      <c r="B7" s="21" t="s">
        <v>117</v>
      </c>
      <c r="C7" s="21" t="s">
        <v>116</v>
      </c>
      <c r="D7" s="24">
        <v>4559046</v>
      </c>
      <c r="E7" s="22">
        <v>65914.68707</v>
      </c>
      <c r="F7" s="23">
        <v>8.2560378286775808</v>
      </c>
    </row>
    <row r="8" spans="1:6" x14ac:dyDescent="0.2">
      <c r="A8" s="21" t="s">
        <v>115</v>
      </c>
      <c r="B8" s="21" t="s">
        <v>114</v>
      </c>
      <c r="C8" s="21" t="s">
        <v>116</v>
      </c>
      <c r="D8" s="24">
        <v>2881697</v>
      </c>
      <c r="E8" s="22">
        <v>57677.165459999997</v>
      </c>
      <c r="F8" s="23">
        <v>7.2242603440255699</v>
      </c>
    </row>
    <row r="9" spans="1:6" x14ac:dyDescent="0.2">
      <c r="A9" s="21" t="s">
        <v>129</v>
      </c>
      <c r="B9" s="21" t="s">
        <v>128</v>
      </c>
      <c r="C9" s="21" t="s">
        <v>130</v>
      </c>
      <c r="D9" s="24">
        <v>2661257</v>
      </c>
      <c r="E9" s="22">
        <v>39934.822540000001</v>
      </c>
      <c r="F9" s="23">
        <v>5.0019717945657298</v>
      </c>
    </row>
    <row r="10" spans="1:6" x14ac:dyDescent="0.2">
      <c r="A10" s="21" t="s">
        <v>279</v>
      </c>
      <c r="B10" s="21" t="s">
        <v>278</v>
      </c>
      <c r="C10" s="21" t="s">
        <v>127</v>
      </c>
      <c r="D10" s="24">
        <v>1143095</v>
      </c>
      <c r="E10" s="22">
        <v>39573.948900000003</v>
      </c>
      <c r="F10" s="23">
        <v>4.9567711487665802</v>
      </c>
    </row>
    <row r="11" spans="1:6" x14ac:dyDescent="0.2">
      <c r="A11" s="21" t="s">
        <v>132</v>
      </c>
      <c r="B11" s="21" t="s">
        <v>131</v>
      </c>
      <c r="C11" s="21" t="s">
        <v>116</v>
      </c>
      <c r="D11" s="24">
        <v>3141904</v>
      </c>
      <c r="E11" s="22">
        <v>37677.712769999998</v>
      </c>
      <c r="F11" s="23">
        <v>4.7192611503536401</v>
      </c>
    </row>
    <row r="12" spans="1:6" x14ac:dyDescent="0.2">
      <c r="A12" s="21" t="s">
        <v>126</v>
      </c>
      <c r="B12" s="21" t="s">
        <v>125</v>
      </c>
      <c r="C12" s="21" t="s">
        <v>127</v>
      </c>
      <c r="D12" s="24">
        <v>2314876</v>
      </c>
      <c r="E12" s="22">
        <v>37079.683770000003</v>
      </c>
      <c r="F12" s="23">
        <v>4.6443559923969202</v>
      </c>
    </row>
    <row r="13" spans="1:6" x14ac:dyDescent="0.2">
      <c r="A13" s="21" t="s">
        <v>251</v>
      </c>
      <c r="B13" s="21" t="s">
        <v>250</v>
      </c>
      <c r="C13" s="21" t="s">
        <v>166</v>
      </c>
      <c r="D13" s="24">
        <v>1153421</v>
      </c>
      <c r="E13" s="22">
        <v>36715.697269999997</v>
      </c>
      <c r="F13" s="23">
        <v>4.5987654503385702</v>
      </c>
    </row>
    <row r="14" spans="1:6" x14ac:dyDescent="0.2">
      <c r="A14" s="21" t="s">
        <v>245</v>
      </c>
      <c r="B14" s="21" t="s">
        <v>244</v>
      </c>
      <c r="C14" s="21" t="s">
        <v>116</v>
      </c>
      <c r="D14" s="24">
        <v>1551933</v>
      </c>
      <c r="E14" s="22">
        <v>33576.070460000003</v>
      </c>
      <c r="F14" s="23">
        <v>4.2055165575119497</v>
      </c>
    </row>
    <row r="15" spans="1:6" x14ac:dyDescent="0.2">
      <c r="A15" s="21" t="s">
        <v>136</v>
      </c>
      <c r="B15" s="21" t="s">
        <v>135</v>
      </c>
      <c r="C15" s="21" t="s">
        <v>137</v>
      </c>
      <c r="D15" s="24">
        <v>11939745</v>
      </c>
      <c r="E15" s="22">
        <v>31538.83642</v>
      </c>
      <c r="F15" s="23">
        <v>3.9503460932685601</v>
      </c>
    </row>
    <row r="16" spans="1:6" x14ac:dyDescent="0.2">
      <c r="A16" s="21" t="s">
        <v>474</v>
      </c>
      <c r="B16" s="21" t="s">
        <v>473</v>
      </c>
      <c r="C16" s="21" t="s">
        <v>166</v>
      </c>
      <c r="D16" s="24">
        <v>1318852</v>
      </c>
      <c r="E16" s="22">
        <v>29274.557840000001</v>
      </c>
      <c r="F16" s="23">
        <v>3.6667375313210302</v>
      </c>
    </row>
    <row r="17" spans="1:6" x14ac:dyDescent="0.2">
      <c r="A17" s="21" t="s">
        <v>837</v>
      </c>
      <c r="B17" s="21" t="s">
        <v>836</v>
      </c>
      <c r="C17" s="21" t="s">
        <v>154</v>
      </c>
      <c r="D17" s="24">
        <v>811654</v>
      </c>
      <c r="E17" s="22">
        <v>27662.79163</v>
      </c>
      <c r="F17" s="23">
        <v>3.4648583539745199</v>
      </c>
    </row>
    <row r="18" spans="1:6" x14ac:dyDescent="0.2">
      <c r="A18" s="21" t="s">
        <v>134</v>
      </c>
      <c r="B18" s="21" t="s">
        <v>133</v>
      </c>
      <c r="C18" s="21" t="s">
        <v>127</v>
      </c>
      <c r="D18" s="24">
        <v>1300899</v>
      </c>
      <c r="E18" s="22">
        <v>22487.340110000001</v>
      </c>
      <c r="F18" s="23">
        <v>2.8166155202608398</v>
      </c>
    </row>
    <row r="19" spans="1:6" x14ac:dyDescent="0.2">
      <c r="A19" s="21" t="s">
        <v>184</v>
      </c>
      <c r="B19" s="21" t="s">
        <v>183</v>
      </c>
      <c r="C19" s="21" t="s">
        <v>185</v>
      </c>
      <c r="D19" s="24">
        <v>979637</v>
      </c>
      <c r="E19" s="22">
        <v>22478.750599999999</v>
      </c>
      <c r="F19" s="23">
        <v>2.8155396550380498</v>
      </c>
    </row>
    <row r="20" spans="1:6" x14ac:dyDescent="0.2">
      <c r="A20" s="21" t="s">
        <v>793</v>
      </c>
      <c r="B20" s="21" t="s">
        <v>792</v>
      </c>
      <c r="C20" s="21" t="s">
        <v>481</v>
      </c>
      <c r="D20" s="24">
        <v>1799225</v>
      </c>
      <c r="E20" s="22">
        <v>21202.0674</v>
      </c>
      <c r="F20" s="23">
        <v>2.6556307597224502</v>
      </c>
    </row>
    <row r="21" spans="1:6" x14ac:dyDescent="0.2">
      <c r="A21" s="21" t="s">
        <v>153</v>
      </c>
      <c r="B21" s="21" t="s">
        <v>152</v>
      </c>
      <c r="C21" s="21" t="s">
        <v>154</v>
      </c>
      <c r="D21" s="24">
        <v>1068460</v>
      </c>
      <c r="E21" s="22">
        <v>17904.184219999999</v>
      </c>
      <c r="F21" s="23">
        <v>2.2425597204907199</v>
      </c>
    </row>
    <row r="22" spans="1:6" x14ac:dyDescent="0.2">
      <c r="A22" s="21" t="s">
        <v>175</v>
      </c>
      <c r="B22" s="21" t="s">
        <v>174</v>
      </c>
      <c r="C22" s="21" t="s">
        <v>176</v>
      </c>
      <c r="D22" s="24">
        <v>290132</v>
      </c>
      <c r="E22" s="22">
        <v>17339.738979999998</v>
      </c>
      <c r="F22" s="23">
        <v>2.17186104223244</v>
      </c>
    </row>
    <row r="23" spans="1:6" x14ac:dyDescent="0.2">
      <c r="A23" s="21" t="s">
        <v>120</v>
      </c>
      <c r="B23" s="21" t="s">
        <v>119</v>
      </c>
      <c r="C23" s="21" t="s">
        <v>121</v>
      </c>
      <c r="D23" s="24">
        <v>431854</v>
      </c>
      <c r="E23" s="22">
        <v>15848.178089999999</v>
      </c>
      <c r="F23" s="23">
        <v>1.98503798838803</v>
      </c>
    </row>
    <row r="24" spans="1:6" x14ac:dyDescent="0.2">
      <c r="A24" s="21" t="s">
        <v>487</v>
      </c>
      <c r="B24" s="21" t="s">
        <v>486</v>
      </c>
      <c r="C24" s="21" t="s">
        <v>143</v>
      </c>
      <c r="D24" s="24">
        <v>553153</v>
      </c>
      <c r="E24" s="22">
        <v>15734.437089999999</v>
      </c>
      <c r="F24" s="23">
        <v>1.97079154286255</v>
      </c>
    </row>
    <row r="25" spans="1:6" x14ac:dyDescent="0.2">
      <c r="A25" s="21" t="s">
        <v>370</v>
      </c>
      <c r="B25" s="21" t="s">
        <v>369</v>
      </c>
      <c r="C25" s="21" t="s">
        <v>203</v>
      </c>
      <c r="D25" s="24">
        <v>1401486</v>
      </c>
      <c r="E25" s="22">
        <v>15400.92965</v>
      </c>
      <c r="F25" s="23">
        <v>1.9290186063110799</v>
      </c>
    </row>
    <row r="26" spans="1:6" x14ac:dyDescent="0.2">
      <c r="A26" s="21" t="s">
        <v>568</v>
      </c>
      <c r="B26" s="21" t="s">
        <v>567</v>
      </c>
      <c r="C26" s="21" t="s">
        <v>137</v>
      </c>
      <c r="D26" s="24">
        <v>3821400</v>
      </c>
      <c r="E26" s="22">
        <v>15300.8856</v>
      </c>
      <c r="F26" s="23">
        <v>1.91648775016885</v>
      </c>
    </row>
    <row r="27" spans="1:6" x14ac:dyDescent="0.2">
      <c r="A27" s="21" t="s">
        <v>719</v>
      </c>
      <c r="B27" s="21" t="s">
        <v>718</v>
      </c>
      <c r="C27" s="21" t="s">
        <v>224</v>
      </c>
      <c r="D27" s="24">
        <v>437619</v>
      </c>
      <c r="E27" s="22">
        <v>14876.42029</v>
      </c>
      <c r="F27" s="23">
        <v>1.8633220322978099</v>
      </c>
    </row>
    <row r="28" spans="1:6" x14ac:dyDescent="0.2">
      <c r="A28" s="21" t="s">
        <v>735</v>
      </c>
      <c r="B28" s="21" t="s">
        <v>734</v>
      </c>
      <c r="C28" s="21" t="s">
        <v>137</v>
      </c>
      <c r="D28" s="24">
        <v>220492</v>
      </c>
      <c r="E28" s="22">
        <v>13709.090099999999</v>
      </c>
      <c r="F28" s="23">
        <v>1.71710997189673</v>
      </c>
    </row>
    <row r="29" spans="1:6" x14ac:dyDescent="0.2">
      <c r="A29" s="21" t="s">
        <v>257</v>
      </c>
      <c r="B29" s="21" t="s">
        <v>256</v>
      </c>
      <c r="C29" s="21" t="s">
        <v>173</v>
      </c>
      <c r="D29" s="24">
        <v>343545</v>
      </c>
      <c r="E29" s="22">
        <v>12677.497590000001</v>
      </c>
      <c r="F29" s="23">
        <v>1.58789951570059</v>
      </c>
    </row>
    <row r="30" spans="1:6" x14ac:dyDescent="0.2">
      <c r="A30" s="21" t="s">
        <v>150</v>
      </c>
      <c r="B30" s="21" t="s">
        <v>149</v>
      </c>
      <c r="C30" s="21" t="s">
        <v>151</v>
      </c>
      <c r="D30" s="24">
        <v>165869</v>
      </c>
      <c r="E30" s="22">
        <v>12012.232980000001</v>
      </c>
      <c r="F30" s="23">
        <v>1.5045728698438401</v>
      </c>
    </row>
    <row r="31" spans="1:6" x14ac:dyDescent="0.2">
      <c r="A31" s="21" t="s">
        <v>578</v>
      </c>
      <c r="B31" s="21" t="s">
        <v>577</v>
      </c>
      <c r="C31" s="21" t="s">
        <v>137</v>
      </c>
      <c r="D31" s="24">
        <v>787268</v>
      </c>
      <c r="E31" s="22">
        <v>11716.90964</v>
      </c>
      <c r="F31" s="23">
        <v>1.4675826211585601</v>
      </c>
    </row>
    <row r="32" spans="1:6" x14ac:dyDescent="0.2">
      <c r="A32" s="21" t="s">
        <v>283</v>
      </c>
      <c r="B32" s="21" t="s">
        <v>282</v>
      </c>
      <c r="C32" s="21" t="s">
        <v>196</v>
      </c>
      <c r="D32" s="24">
        <v>542604</v>
      </c>
      <c r="E32" s="22">
        <v>11155.938239999999</v>
      </c>
      <c r="F32" s="23">
        <v>1.3973190531272399</v>
      </c>
    </row>
    <row r="33" spans="1:9" x14ac:dyDescent="0.2">
      <c r="A33" s="21" t="s">
        <v>253</v>
      </c>
      <c r="B33" s="21" t="s">
        <v>252</v>
      </c>
      <c r="C33" s="21" t="s">
        <v>140</v>
      </c>
      <c r="D33" s="24">
        <v>2717924</v>
      </c>
      <c r="E33" s="22">
        <v>11019.82286</v>
      </c>
      <c r="F33" s="23">
        <v>1.3802701407179101</v>
      </c>
    </row>
    <row r="34" spans="1:9" x14ac:dyDescent="0.2">
      <c r="A34" s="21" t="s">
        <v>387</v>
      </c>
      <c r="B34" s="21" t="s">
        <v>386</v>
      </c>
      <c r="C34" s="21" t="s">
        <v>157</v>
      </c>
      <c r="D34" s="24">
        <v>598824</v>
      </c>
      <c r="E34" s="22">
        <v>11008.18159</v>
      </c>
      <c r="F34" s="23">
        <v>1.3788120322178801</v>
      </c>
    </row>
    <row r="35" spans="1:9" x14ac:dyDescent="0.2">
      <c r="A35" s="21" t="s">
        <v>156</v>
      </c>
      <c r="B35" s="21" t="s">
        <v>155</v>
      </c>
      <c r="C35" s="21" t="s">
        <v>157</v>
      </c>
      <c r="D35" s="24">
        <v>1294265</v>
      </c>
      <c r="E35" s="22">
        <v>10539.1999</v>
      </c>
      <c r="F35" s="23">
        <v>1.32007048696128</v>
      </c>
    </row>
    <row r="36" spans="1:9" x14ac:dyDescent="0.2">
      <c r="A36" s="21" t="s">
        <v>211</v>
      </c>
      <c r="B36" s="21" t="s">
        <v>210</v>
      </c>
      <c r="C36" s="21" t="s">
        <v>157</v>
      </c>
      <c r="D36" s="24">
        <v>418631</v>
      </c>
      <c r="E36" s="22">
        <v>8540.909662</v>
      </c>
      <c r="F36" s="23">
        <v>1.06977786583293</v>
      </c>
    </row>
    <row r="37" spans="1:9" x14ac:dyDescent="0.2">
      <c r="A37" s="21" t="s">
        <v>769</v>
      </c>
      <c r="B37" s="21" t="s">
        <v>768</v>
      </c>
      <c r="C37" s="21" t="s">
        <v>224</v>
      </c>
      <c r="D37" s="24">
        <v>232120</v>
      </c>
      <c r="E37" s="22">
        <v>8120.25396</v>
      </c>
      <c r="F37" s="23">
        <v>1.01708931426819</v>
      </c>
    </row>
    <row r="38" spans="1:9" x14ac:dyDescent="0.2">
      <c r="A38" s="21" t="s">
        <v>142</v>
      </c>
      <c r="B38" s="21" t="s">
        <v>141</v>
      </c>
      <c r="C38" s="21" t="s">
        <v>143</v>
      </c>
      <c r="D38" s="24">
        <v>64173</v>
      </c>
      <c r="E38" s="22">
        <v>7760.4408899999999</v>
      </c>
      <c r="F38" s="23">
        <v>0.97202150845402302</v>
      </c>
    </row>
    <row r="39" spans="1:9" x14ac:dyDescent="0.2">
      <c r="A39" s="21" t="s">
        <v>234</v>
      </c>
      <c r="B39" s="21" t="s">
        <v>233</v>
      </c>
      <c r="C39" s="21" t="s">
        <v>196</v>
      </c>
      <c r="D39" s="24">
        <v>474920</v>
      </c>
      <c r="E39" s="22">
        <v>7731.6976000000004</v>
      </c>
      <c r="F39" s="23">
        <v>0.96842131401922904</v>
      </c>
    </row>
    <row r="40" spans="1:9" x14ac:dyDescent="0.2">
      <c r="A40" s="21" t="s">
        <v>847</v>
      </c>
      <c r="B40" s="21" t="s">
        <v>846</v>
      </c>
      <c r="C40" s="21" t="s">
        <v>154</v>
      </c>
      <c r="D40" s="24">
        <v>310171</v>
      </c>
      <c r="E40" s="22">
        <v>7195.3468579999999</v>
      </c>
      <c r="F40" s="23">
        <v>0.90124156680008904</v>
      </c>
    </row>
    <row r="41" spans="1:9" x14ac:dyDescent="0.2">
      <c r="A41" s="21" t="s">
        <v>600</v>
      </c>
      <c r="B41" s="21" t="s">
        <v>599</v>
      </c>
      <c r="C41" s="21" t="s">
        <v>188</v>
      </c>
      <c r="D41" s="24">
        <v>588536</v>
      </c>
      <c r="E41" s="22">
        <v>6531.5725279999997</v>
      </c>
      <c r="F41" s="23">
        <v>0.81810158356137197</v>
      </c>
    </row>
    <row r="42" spans="1:9" x14ac:dyDescent="0.2">
      <c r="A42" s="21" t="s">
        <v>275</v>
      </c>
      <c r="B42" s="21" t="s">
        <v>274</v>
      </c>
      <c r="C42" s="21" t="s">
        <v>188</v>
      </c>
      <c r="D42" s="24">
        <v>277094</v>
      </c>
      <c r="E42" s="22">
        <v>6492.5895140000002</v>
      </c>
      <c r="F42" s="23">
        <v>0.81321882901050702</v>
      </c>
    </row>
    <row r="43" spans="1:9" x14ac:dyDescent="0.2">
      <c r="A43" s="21" t="s">
        <v>773</v>
      </c>
      <c r="B43" s="21" t="s">
        <v>772</v>
      </c>
      <c r="C43" s="21" t="s">
        <v>137</v>
      </c>
      <c r="D43" s="24">
        <v>4082799</v>
      </c>
      <c r="E43" s="22">
        <v>5470.1341000000002</v>
      </c>
      <c r="F43" s="23">
        <v>0.68515282503849995</v>
      </c>
    </row>
    <row r="44" spans="1:9" x14ac:dyDescent="0.2">
      <c r="A44" s="21" t="s">
        <v>168</v>
      </c>
      <c r="B44" s="21" t="s">
        <v>167</v>
      </c>
      <c r="C44" s="21" t="s">
        <v>166</v>
      </c>
      <c r="D44" s="24">
        <v>343559</v>
      </c>
      <c r="E44" s="22">
        <v>2363.6859199999999</v>
      </c>
      <c r="F44" s="23">
        <v>0.29605966800553002</v>
      </c>
    </row>
    <row r="45" spans="1:9" x14ac:dyDescent="0.2">
      <c r="A45" s="20" t="s">
        <v>33</v>
      </c>
      <c r="B45" s="20"/>
      <c r="C45" s="20"/>
      <c r="D45" s="20"/>
      <c r="E45" s="25">
        <f>SUM(E7:E44)</f>
        <v>769244.41009200003</v>
      </c>
      <c r="F45" s="26">
        <f>SUM(F7:F44)</f>
        <v>96.350468029587873</v>
      </c>
      <c r="G45" s="14"/>
      <c r="H45" s="14"/>
      <c r="I45" s="14"/>
    </row>
    <row r="46" spans="1:9" x14ac:dyDescent="0.2">
      <c r="A46" s="21"/>
      <c r="B46" s="21"/>
      <c r="C46" s="21"/>
      <c r="D46" s="21"/>
      <c r="E46" s="22"/>
      <c r="F46" s="23"/>
    </row>
    <row r="47" spans="1:9" x14ac:dyDescent="0.2">
      <c r="A47" s="20" t="s">
        <v>42</v>
      </c>
      <c r="B47" s="20"/>
      <c r="C47" s="20"/>
      <c r="D47" s="20"/>
      <c r="E47" s="25">
        <f>E45</f>
        <v>769244.41009200003</v>
      </c>
      <c r="F47" s="26">
        <f>F45</f>
        <v>96.350468029587873</v>
      </c>
      <c r="G47" s="14"/>
      <c r="H47" s="14"/>
      <c r="I47" s="14"/>
    </row>
    <row r="48" spans="1:9" x14ac:dyDescent="0.2">
      <c r="A48" s="20"/>
      <c r="B48" s="20"/>
      <c r="C48" s="20"/>
      <c r="D48" s="20"/>
      <c r="E48" s="25"/>
      <c r="F48" s="26"/>
      <c r="G48" s="14"/>
      <c r="H48" s="14"/>
      <c r="I48" s="14"/>
    </row>
    <row r="49" spans="1:9" x14ac:dyDescent="0.2">
      <c r="A49" s="20" t="s">
        <v>44</v>
      </c>
      <c r="B49" s="20"/>
      <c r="C49" s="20"/>
      <c r="D49" s="20"/>
      <c r="E49" s="25">
        <f>E51-(E45)</f>
        <v>29137.191807199968</v>
      </c>
      <c r="F49" s="26">
        <f>F51-(F45)</f>
        <v>3.6495319704121272</v>
      </c>
      <c r="G49" s="14"/>
      <c r="H49" s="14"/>
      <c r="I49" s="14"/>
    </row>
    <row r="50" spans="1:9" x14ac:dyDescent="0.2">
      <c r="A50" s="20"/>
      <c r="B50" s="20"/>
      <c r="C50" s="20"/>
      <c r="D50" s="20"/>
      <c r="E50" s="25"/>
      <c r="F50" s="26"/>
      <c r="G50" s="14"/>
      <c r="H50" s="14"/>
      <c r="I50" s="14"/>
    </row>
    <row r="51" spans="1:9" x14ac:dyDescent="0.2">
      <c r="A51" s="27" t="s">
        <v>43</v>
      </c>
      <c r="B51" s="27"/>
      <c r="C51" s="27"/>
      <c r="D51" s="27"/>
      <c r="E51" s="28">
        <v>798381.6018992</v>
      </c>
      <c r="F51" s="29">
        <v>100</v>
      </c>
      <c r="G51" s="14"/>
      <c r="H51" s="14"/>
      <c r="I51" s="14"/>
    </row>
    <row r="53" spans="1:9" x14ac:dyDescent="0.2">
      <c r="A53" s="14" t="s">
        <v>46</v>
      </c>
    </row>
    <row r="54" spans="1:9" x14ac:dyDescent="0.2">
      <c r="A54" s="14" t="s">
        <v>47</v>
      </c>
    </row>
    <row r="55" spans="1:9" x14ac:dyDescent="0.2">
      <c r="A55" s="14" t="s">
        <v>48</v>
      </c>
      <c r="B55" s="14"/>
      <c r="C55" s="30" t="s">
        <v>50</v>
      </c>
      <c r="D55" s="14" t="s">
        <v>49</v>
      </c>
    </row>
    <row r="56" spans="1:9" x14ac:dyDescent="0.2">
      <c r="A56" s="7" t="s">
        <v>51</v>
      </c>
      <c r="C56" s="31">
        <v>981.60400000000004</v>
      </c>
      <c r="D56" s="31">
        <v>1041.2862</v>
      </c>
    </row>
    <row r="57" spans="1:9" x14ac:dyDescent="0.2">
      <c r="A57" s="7" t="s">
        <v>52</v>
      </c>
      <c r="C57" s="31">
        <v>49.762500000000003</v>
      </c>
      <c r="D57" s="31">
        <v>48.021900000000002</v>
      </c>
    </row>
    <row r="58" spans="1:9" x14ac:dyDescent="0.2">
      <c r="A58" s="7" t="s">
        <v>53</v>
      </c>
      <c r="C58" s="31">
        <v>1082.3345999999999</v>
      </c>
      <c r="D58" s="31">
        <v>1152.2735</v>
      </c>
    </row>
    <row r="59" spans="1:9" x14ac:dyDescent="0.2">
      <c r="A59" s="7" t="s">
        <v>54</v>
      </c>
      <c r="C59" s="31">
        <v>57.604500000000002</v>
      </c>
      <c r="D59" s="31">
        <v>55.704500000000003</v>
      </c>
    </row>
    <row r="61" spans="1:9" x14ac:dyDescent="0.2">
      <c r="A61" s="14" t="s">
        <v>55</v>
      </c>
    </row>
    <row r="62" spans="1:9" x14ac:dyDescent="0.2">
      <c r="A62" s="100" t="s">
        <v>56</v>
      </c>
      <c r="B62" s="101"/>
      <c r="C62" s="32" t="s">
        <v>57</v>
      </c>
    </row>
    <row r="63" spans="1:9" x14ac:dyDescent="0.2">
      <c r="A63" s="96" t="s">
        <v>52</v>
      </c>
      <c r="B63" s="97"/>
      <c r="C63" s="33">
        <v>4.25</v>
      </c>
    </row>
    <row r="64" spans="1:9" x14ac:dyDescent="0.2">
      <c r="A64" s="96" t="s">
        <v>54</v>
      </c>
      <c r="B64" s="97"/>
      <c r="C64" s="33">
        <v>5</v>
      </c>
    </row>
    <row r="65" spans="1:9" x14ac:dyDescent="0.2">
      <c r="A65" s="7" t="s">
        <v>58</v>
      </c>
    </row>
    <row r="66" spans="1:9" x14ac:dyDescent="0.2">
      <c r="A66" s="7" t="s">
        <v>59</v>
      </c>
    </row>
    <row r="68" spans="1:9" x14ac:dyDescent="0.2">
      <c r="A68" s="14" t="s">
        <v>332</v>
      </c>
      <c r="D68" s="51">
        <v>0.416334034252755</v>
      </c>
    </row>
    <row r="70" spans="1:9" x14ac:dyDescent="0.2">
      <c r="A70" s="14" t="s">
        <v>61</v>
      </c>
      <c r="D70" s="30" t="s">
        <v>62</v>
      </c>
    </row>
    <row r="72" spans="1:9" x14ac:dyDescent="0.2">
      <c r="A72" s="62" t="s">
        <v>958</v>
      </c>
      <c r="B72" s="63"/>
      <c r="C72" s="63"/>
      <c r="D72" s="63"/>
      <c r="E72" s="11"/>
      <c r="G72" s="63"/>
      <c r="H72" s="63"/>
      <c r="I72" s="63"/>
    </row>
    <row r="73" spans="1:9" x14ac:dyDescent="0.2">
      <c r="A73" s="64"/>
      <c r="B73" s="63"/>
      <c r="C73" s="63"/>
      <c r="D73" s="63"/>
      <c r="E73" s="11"/>
      <c r="G73" s="63"/>
      <c r="H73" s="63"/>
      <c r="I73" s="63"/>
    </row>
    <row r="74" spans="1:9" x14ac:dyDescent="0.2">
      <c r="A74" s="62" t="s">
        <v>952</v>
      </c>
      <c r="B74" s="63"/>
      <c r="C74" s="63"/>
      <c r="D74" s="63"/>
      <c r="E74" s="11"/>
      <c r="G74" s="63"/>
      <c r="H74" s="63"/>
      <c r="I74" s="63"/>
    </row>
    <row r="75" spans="1:9" x14ac:dyDescent="0.2">
      <c r="A75" s="64"/>
      <c r="B75" s="63"/>
      <c r="C75" s="63"/>
      <c r="D75" s="63"/>
      <c r="E75" s="11"/>
      <c r="G75" s="63"/>
      <c r="H75" s="63"/>
      <c r="I75" s="63"/>
    </row>
    <row r="76" spans="1:9" x14ac:dyDescent="0.2">
      <c r="A76" s="63"/>
      <c r="B76" s="63"/>
      <c r="C76" s="63"/>
      <c r="D76" s="63"/>
      <c r="E76" s="11"/>
      <c r="G76" s="63"/>
      <c r="H76" s="63"/>
      <c r="I76" s="63"/>
    </row>
    <row r="77" spans="1:9" x14ac:dyDescent="0.2">
      <c r="A77" s="63"/>
      <c r="B77" s="63"/>
      <c r="C77" s="63"/>
      <c r="D77" s="63"/>
      <c r="E77" s="11"/>
      <c r="G77" s="63"/>
      <c r="H77" s="63"/>
      <c r="I77" s="63"/>
    </row>
    <row r="78" spans="1:9" x14ac:dyDescent="0.2">
      <c r="A78" s="63"/>
      <c r="B78" s="63"/>
      <c r="C78" s="63"/>
      <c r="D78" s="63"/>
      <c r="E78" s="11"/>
      <c r="G78" s="63"/>
      <c r="H78" s="63"/>
      <c r="I78" s="63"/>
    </row>
    <row r="79" spans="1:9" x14ac:dyDescent="0.2">
      <c r="A79" s="63"/>
      <c r="B79" s="63"/>
      <c r="C79" s="63"/>
      <c r="D79" s="63"/>
      <c r="E79" s="11"/>
      <c r="G79" s="63"/>
      <c r="H79" s="63"/>
      <c r="I79" s="63"/>
    </row>
    <row r="80" spans="1:9" x14ac:dyDescent="0.2">
      <c r="A80" s="63"/>
      <c r="B80" s="63"/>
      <c r="C80" s="63"/>
      <c r="D80" s="63"/>
      <c r="E80" s="11"/>
      <c r="G80" s="63"/>
      <c r="H80" s="63"/>
      <c r="I80" s="63"/>
    </row>
    <row r="81" spans="1:9" x14ac:dyDescent="0.2">
      <c r="A81" s="63"/>
      <c r="B81" s="63"/>
      <c r="C81" s="63"/>
      <c r="D81" s="63"/>
      <c r="E81" s="11"/>
      <c r="G81" s="63"/>
      <c r="H81" s="63"/>
      <c r="I81" s="63"/>
    </row>
    <row r="82" spans="1:9" x14ac:dyDescent="0.2">
      <c r="A82" s="63"/>
      <c r="B82" s="63"/>
      <c r="C82" s="63"/>
      <c r="D82" s="63"/>
      <c r="E82" s="11"/>
      <c r="G82" s="63"/>
      <c r="H82" s="63"/>
      <c r="I82" s="63"/>
    </row>
    <row r="83" spans="1:9" x14ac:dyDescent="0.2">
      <c r="A83" s="63"/>
      <c r="B83" s="63"/>
      <c r="C83" s="63"/>
      <c r="D83" s="63"/>
      <c r="E83" s="11"/>
      <c r="G83" s="63"/>
      <c r="H83" s="63"/>
      <c r="I83" s="63"/>
    </row>
    <row r="84" spans="1:9" x14ac:dyDescent="0.2">
      <c r="A84" s="63"/>
      <c r="B84" s="63"/>
      <c r="C84" s="63"/>
      <c r="D84" s="63"/>
      <c r="E84" s="11"/>
      <c r="G84" s="63"/>
      <c r="H84" s="63"/>
      <c r="I84" s="63"/>
    </row>
    <row r="85" spans="1:9" x14ac:dyDescent="0.2">
      <c r="A85" s="63"/>
      <c r="B85" s="63"/>
      <c r="C85" s="63"/>
      <c r="D85" s="63"/>
      <c r="E85" s="11"/>
      <c r="G85" s="63"/>
      <c r="H85" s="63"/>
      <c r="I85" s="63"/>
    </row>
    <row r="86" spans="1:9" x14ac:dyDescent="0.2">
      <c r="A86" s="63"/>
      <c r="B86" s="63"/>
      <c r="C86" s="63"/>
      <c r="D86" s="63"/>
      <c r="E86" s="11"/>
      <c r="G86" s="63"/>
      <c r="H86" s="63"/>
      <c r="I86" s="63"/>
    </row>
    <row r="87" spans="1:9" x14ac:dyDescent="0.2">
      <c r="A87" s="63"/>
      <c r="B87" s="63"/>
      <c r="C87" s="63"/>
      <c r="D87" s="63"/>
      <c r="E87" s="11"/>
      <c r="G87" s="63"/>
      <c r="H87" s="63"/>
      <c r="I87" s="63"/>
    </row>
    <row r="88" spans="1:9" x14ac:dyDescent="0.2">
      <c r="A88" s="63"/>
      <c r="B88" s="63"/>
      <c r="C88" s="63"/>
      <c r="D88" s="63"/>
      <c r="E88" s="11"/>
      <c r="G88" s="63"/>
      <c r="H88" s="63"/>
      <c r="I88" s="63"/>
    </row>
    <row r="89" spans="1:9" x14ac:dyDescent="0.2">
      <c r="A89" s="63"/>
      <c r="B89" s="63"/>
      <c r="C89" s="63"/>
      <c r="D89" s="63"/>
      <c r="E89" s="11"/>
      <c r="G89" s="63"/>
      <c r="H89" s="63"/>
      <c r="I89" s="63"/>
    </row>
    <row r="90" spans="1:9" x14ac:dyDescent="0.2">
      <c r="A90" s="63"/>
      <c r="B90" s="63"/>
      <c r="C90" s="63"/>
      <c r="D90" s="63"/>
      <c r="E90" s="11"/>
      <c r="G90" s="63"/>
      <c r="H90" s="63"/>
      <c r="I90" s="63"/>
    </row>
    <row r="91" spans="1:9" x14ac:dyDescent="0.2">
      <c r="A91" s="63"/>
      <c r="B91" s="63"/>
      <c r="C91" s="63"/>
      <c r="D91" s="63"/>
      <c r="E91" s="11"/>
      <c r="G91" s="63"/>
      <c r="H91" s="63"/>
      <c r="I91" s="63"/>
    </row>
    <row r="92" spans="1:9" x14ac:dyDescent="0.2">
      <c r="A92" s="62" t="s">
        <v>970</v>
      </c>
      <c r="B92" s="63"/>
      <c r="C92" s="63"/>
      <c r="D92" s="63"/>
      <c r="E92" s="11"/>
      <c r="G92" s="63"/>
      <c r="H92" s="63"/>
      <c r="I92" s="63"/>
    </row>
    <row r="93" spans="1:9" x14ac:dyDescent="0.2">
      <c r="A93" s="63"/>
      <c r="B93" s="63"/>
      <c r="C93" s="63"/>
      <c r="D93" s="63"/>
      <c r="E93" s="11"/>
      <c r="G93" s="63"/>
      <c r="H93" s="63"/>
      <c r="I93" s="63"/>
    </row>
    <row r="94" spans="1:9" x14ac:dyDescent="0.2">
      <c r="A94" s="62" t="s">
        <v>953</v>
      </c>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t="s">
        <v>951</v>
      </c>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sheetData>
  <mergeCells count="4">
    <mergeCell ref="A1:F1"/>
    <mergeCell ref="A62:B62"/>
    <mergeCell ref="A63:B63"/>
    <mergeCell ref="A64:B64"/>
  </mergeCells>
  <conditionalFormatting sqref="F2:F3">
    <cfRule type="cellIs" dxfId="36" priority="3" stopIfTrue="1" operator="between">
      <formula>0.009</formula>
      <formula>-0.009</formula>
    </cfRule>
  </conditionalFormatting>
  <conditionalFormatting sqref="F5:F108">
    <cfRule type="cellIs" dxfId="35" priority="1" stopIfTrue="1" operator="between">
      <formula>0.009</formula>
      <formula>-0.009</formula>
    </cfRule>
  </conditionalFormatting>
  <conditionalFormatting sqref="F209:F65536">
    <cfRule type="cellIs" dxfId="34" priority="2"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11"/>
  <sheetViews>
    <sheetView workbookViewId="0">
      <selection sqref="A1:F1"/>
    </sheetView>
  </sheetViews>
  <sheetFormatPr defaultColWidth="9.140625" defaultRowHeight="11.25" x14ac:dyDescent="0.2"/>
  <cols>
    <col min="1" max="1" width="38.7109375" style="7" bestFit="1" customWidth="1"/>
    <col min="2" max="2" width="26.85546875" style="7" bestFit="1" customWidth="1"/>
    <col min="3" max="3" width="35.42578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22</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120</v>
      </c>
      <c r="B7" s="21" t="s">
        <v>119</v>
      </c>
      <c r="C7" s="21" t="s">
        <v>121</v>
      </c>
      <c r="D7" s="24">
        <v>665000</v>
      </c>
      <c r="E7" s="22">
        <v>24404.17</v>
      </c>
      <c r="F7" s="23">
        <v>8.2215855261126691</v>
      </c>
    </row>
    <row r="8" spans="1:6" x14ac:dyDescent="0.2">
      <c r="A8" s="21" t="s">
        <v>129</v>
      </c>
      <c r="B8" s="21" t="s">
        <v>128</v>
      </c>
      <c r="C8" s="21" t="s">
        <v>130</v>
      </c>
      <c r="D8" s="24">
        <v>1200000</v>
      </c>
      <c r="E8" s="22">
        <v>18007.2</v>
      </c>
      <c r="F8" s="23">
        <v>6.0664933446134803</v>
      </c>
    </row>
    <row r="9" spans="1:6" x14ac:dyDescent="0.2">
      <c r="A9" s="21" t="s">
        <v>175</v>
      </c>
      <c r="B9" s="21" t="s">
        <v>174</v>
      </c>
      <c r="C9" s="21" t="s">
        <v>176</v>
      </c>
      <c r="D9" s="24">
        <v>300000</v>
      </c>
      <c r="E9" s="22">
        <v>17929.5</v>
      </c>
      <c r="F9" s="23">
        <v>6.0403167856328297</v>
      </c>
    </row>
    <row r="10" spans="1:6" x14ac:dyDescent="0.2">
      <c r="A10" s="21" t="s">
        <v>118</v>
      </c>
      <c r="B10" s="21" t="s">
        <v>117</v>
      </c>
      <c r="C10" s="21" t="s">
        <v>116</v>
      </c>
      <c r="D10" s="24">
        <v>1200000</v>
      </c>
      <c r="E10" s="22">
        <v>17349.599999999999</v>
      </c>
      <c r="F10" s="23">
        <v>5.8449527373331804</v>
      </c>
    </row>
    <row r="11" spans="1:6" x14ac:dyDescent="0.2">
      <c r="A11" s="21" t="s">
        <v>447</v>
      </c>
      <c r="B11" s="21" t="s">
        <v>446</v>
      </c>
      <c r="C11" s="21" t="s">
        <v>448</v>
      </c>
      <c r="D11" s="24">
        <v>6000000</v>
      </c>
      <c r="E11" s="22">
        <v>14652.6</v>
      </c>
      <c r="F11" s="23">
        <v>4.9363532576571298</v>
      </c>
    </row>
    <row r="12" spans="1:6" x14ac:dyDescent="0.2">
      <c r="A12" s="21" t="s">
        <v>123</v>
      </c>
      <c r="B12" s="21" t="s">
        <v>122</v>
      </c>
      <c r="C12" s="21" t="s">
        <v>124</v>
      </c>
      <c r="D12" s="24">
        <v>710000</v>
      </c>
      <c r="E12" s="22">
        <v>14268.16</v>
      </c>
      <c r="F12" s="23">
        <v>4.8068382469168096</v>
      </c>
    </row>
    <row r="13" spans="1:6" x14ac:dyDescent="0.2">
      <c r="A13" s="21" t="s">
        <v>139</v>
      </c>
      <c r="B13" s="21" t="s">
        <v>138</v>
      </c>
      <c r="C13" s="21" t="s">
        <v>140</v>
      </c>
      <c r="D13" s="24">
        <v>4125000</v>
      </c>
      <c r="E13" s="22">
        <v>13814.625</v>
      </c>
      <c r="F13" s="23">
        <v>4.6540456384574496</v>
      </c>
    </row>
    <row r="14" spans="1:6" x14ac:dyDescent="0.2">
      <c r="A14" s="21" t="s">
        <v>132</v>
      </c>
      <c r="B14" s="21" t="s">
        <v>131</v>
      </c>
      <c r="C14" s="21" t="s">
        <v>116</v>
      </c>
      <c r="D14" s="24">
        <v>1000000</v>
      </c>
      <c r="E14" s="22">
        <v>11992</v>
      </c>
      <c r="F14" s="23">
        <v>4.0400166704765299</v>
      </c>
    </row>
    <row r="15" spans="1:6" x14ac:dyDescent="0.2">
      <c r="A15" s="21" t="s">
        <v>273</v>
      </c>
      <c r="B15" s="21" t="s">
        <v>272</v>
      </c>
      <c r="C15" s="21" t="s">
        <v>140</v>
      </c>
      <c r="D15" s="24">
        <v>3600000</v>
      </c>
      <c r="E15" s="22">
        <v>10796.4</v>
      </c>
      <c r="F15" s="23">
        <v>3.6372278169723802</v>
      </c>
    </row>
    <row r="16" spans="1:6" x14ac:dyDescent="0.2">
      <c r="A16" s="21" t="s">
        <v>253</v>
      </c>
      <c r="B16" s="21" t="s">
        <v>252</v>
      </c>
      <c r="C16" s="21" t="s">
        <v>140</v>
      </c>
      <c r="D16" s="24">
        <v>2000000</v>
      </c>
      <c r="E16" s="22">
        <v>8109</v>
      </c>
      <c r="F16" s="23">
        <v>2.7318625067456801</v>
      </c>
    </row>
    <row r="17" spans="1:6" x14ac:dyDescent="0.2">
      <c r="A17" s="21" t="s">
        <v>618</v>
      </c>
      <c r="B17" s="21" t="s">
        <v>617</v>
      </c>
      <c r="C17" s="21" t="s">
        <v>188</v>
      </c>
      <c r="D17" s="24">
        <v>547553</v>
      </c>
      <c r="E17" s="22">
        <v>8026.0318740000002</v>
      </c>
      <c r="F17" s="23">
        <v>2.70391115483122</v>
      </c>
    </row>
    <row r="18" spans="1:6" x14ac:dyDescent="0.2">
      <c r="A18" s="21" t="s">
        <v>676</v>
      </c>
      <c r="B18" s="21" t="s">
        <v>675</v>
      </c>
      <c r="C18" s="21" t="s">
        <v>176</v>
      </c>
      <c r="D18" s="24">
        <v>2000000</v>
      </c>
      <c r="E18" s="22">
        <v>7656</v>
      </c>
      <c r="F18" s="23">
        <v>2.5792501358545898</v>
      </c>
    </row>
    <row r="19" spans="1:6" x14ac:dyDescent="0.2">
      <c r="A19" s="21" t="s">
        <v>849</v>
      </c>
      <c r="B19" s="21" t="s">
        <v>848</v>
      </c>
      <c r="C19" s="21" t="s">
        <v>121</v>
      </c>
      <c r="D19" s="24">
        <v>3100000</v>
      </c>
      <c r="E19" s="22">
        <v>7144.26</v>
      </c>
      <c r="F19" s="23">
        <v>2.4068486906453201</v>
      </c>
    </row>
    <row r="20" spans="1:6" x14ac:dyDescent="0.2">
      <c r="A20" s="21" t="s">
        <v>824</v>
      </c>
      <c r="B20" s="21" t="s">
        <v>823</v>
      </c>
      <c r="C20" s="21" t="s">
        <v>224</v>
      </c>
      <c r="D20" s="24">
        <v>185000</v>
      </c>
      <c r="E20" s="22">
        <v>7016.31</v>
      </c>
      <c r="F20" s="23">
        <v>2.36374327595323</v>
      </c>
    </row>
    <row r="21" spans="1:6" x14ac:dyDescent="0.2">
      <c r="A21" s="21" t="s">
        <v>213</v>
      </c>
      <c r="B21" s="21" t="s">
        <v>212</v>
      </c>
      <c r="C21" s="21" t="s">
        <v>214</v>
      </c>
      <c r="D21" s="24">
        <v>3950000</v>
      </c>
      <c r="E21" s="22">
        <v>6310.52</v>
      </c>
      <c r="F21" s="23">
        <v>2.1259678118225098</v>
      </c>
    </row>
    <row r="22" spans="1:6" x14ac:dyDescent="0.2">
      <c r="A22" s="21" t="s">
        <v>626</v>
      </c>
      <c r="B22" s="21" t="s">
        <v>625</v>
      </c>
      <c r="C22" s="21" t="s">
        <v>224</v>
      </c>
      <c r="D22" s="24">
        <v>425000</v>
      </c>
      <c r="E22" s="22">
        <v>6023.1</v>
      </c>
      <c r="F22" s="23">
        <v>2.0291381260796499</v>
      </c>
    </row>
    <row r="23" spans="1:6" x14ac:dyDescent="0.2">
      <c r="A23" s="21" t="s">
        <v>207</v>
      </c>
      <c r="B23" s="21" t="s">
        <v>206</v>
      </c>
      <c r="C23" s="21" t="s">
        <v>124</v>
      </c>
      <c r="D23" s="24">
        <v>1425000</v>
      </c>
      <c r="E23" s="22">
        <v>6000.6750000000002</v>
      </c>
      <c r="F23" s="23">
        <v>2.02158330838156</v>
      </c>
    </row>
    <row r="24" spans="1:6" x14ac:dyDescent="0.2">
      <c r="A24" s="21" t="s">
        <v>719</v>
      </c>
      <c r="B24" s="21" t="s">
        <v>718</v>
      </c>
      <c r="C24" s="21" t="s">
        <v>224</v>
      </c>
      <c r="D24" s="24">
        <v>175000</v>
      </c>
      <c r="E24" s="22">
        <v>5948.95</v>
      </c>
      <c r="F24" s="23">
        <v>2.0041575360099499</v>
      </c>
    </row>
    <row r="25" spans="1:6" x14ac:dyDescent="0.2">
      <c r="A25" s="21" t="s">
        <v>717</v>
      </c>
      <c r="B25" s="21" t="s">
        <v>716</v>
      </c>
      <c r="C25" s="21" t="s">
        <v>224</v>
      </c>
      <c r="D25" s="24">
        <v>335000</v>
      </c>
      <c r="E25" s="22">
        <v>5825.9849999999997</v>
      </c>
      <c r="F25" s="23">
        <v>1.9627315311829701</v>
      </c>
    </row>
    <row r="26" spans="1:6" x14ac:dyDescent="0.2">
      <c r="A26" s="21" t="s">
        <v>616</v>
      </c>
      <c r="B26" s="21" t="s">
        <v>615</v>
      </c>
      <c r="C26" s="21" t="s">
        <v>561</v>
      </c>
      <c r="D26" s="24">
        <v>1000000</v>
      </c>
      <c r="E26" s="22">
        <v>5672</v>
      </c>
      <c r="F26" s="23">
        <v>1.91085511632279</v>
      </c>
    </row>
    <row r="27" spans="1:6" x14ac:dyDescent="0.2">
      <c r="A27" s="21" t="s">
        <v>205</v>
      </c>
      <c r="B27" s="21" t="s">
        <v>204</v>
      </c>
      <c r="C27" s="21" t="s">
        <v>173</v>
      </c>
      <c r="D27" s="24">
        <v>80000</v>
      </c>
      <c r="E27" s="22">
        <v>5415.6</v>
      </c>
      <c r="F27" s="23">
        <v>1.8244758406131301</v>
      </c>
    </row>
    <row r="28" spans="1:6" x14ac:dyDescent="0.2">
      <c r="A28" s="21" t="s">
        <v>634</v>
      </c>
      <c r="B28" s="21" t="s">
        <v>633</v>
      </c>
      <c r="C28" s="21" t="s">
        <v>635</v>
      </c>
      <c r="D28" s="24">
        <v>950000</v>
      </c>
      <c r="E28" s="22">
        <v>5160.3999999999996</v>
      </c>
      <c r="F28" s="23">
        <v>1.7385008360846499</v>
      </c>
    </row>
    <row r="29" spans="1:6" x14ac:dyDescent="0.2">
      <c r="A29" s="21" t="s">
        <v>265</v>
      </c>
      <c r="B29" s="21" t="s">
        <v>264</v>
      </c>
      <c r="C29" s="21" t="s">
        <v>130</v>
      </c>
      <c r="D29" s="24">
        <v>1550000</v>
      </c>
      <c r="E29" s="22">
        <v>5145.2250000000004</v>
      </c>
      <c r="F29" s="23">
        <v>1.7333884901061201</v>
      </c>
    </row>
    <row r="30" spans="1:6" x14ac:dyDescent="0.2">
      <c r="A30" s="21" t="s">
        <v>223</v>
      </c>
      <c r="B30" s="21" t="s">
        <v>222</v>
      </c>
      <c r="C30" s="21" t="s">
        <v>224</v>
      </c>
      <c r="D30" s="24">
        <v>575197</v>
      </c>
      <c r="E30" s="22">
        <v>4895.2140689999997</v>
      </c>
      <c r="F30" s="23">
        <v>1.64916164478913</v>
      </c>
    </row>
    <row r="31" spans="1:6" x14ac:dyDescent="0.2">
      <c r="A31" s="21" t="s">
        <v>787</v>
      </c>
      <c r="B31" s="21" t="s">
        <v>786</v>
      </c>
      <c r="C31" s="21" t="s">
        <v>224</v>
      </c>
      <c r="D31" s="24">
        <v>100000</v>
      </c>
      <c r="E31" s="22">
        <v>4815.8</v>
      </c>
      <c r="F31" s="23">
        <v>1.62240762855911</v>
      </c>
    </row>
    <row r="32" spans="1:6" x14ac:dyDescent="0.2">
      <c r="A32" s="21" t="s">
        <v>148</v>
      </c>
      <c r="B32" s="21" t="s">
        <v>147</v>
      </c>
      <c r="C32" s="21" t="s">
        <v>116</v>
      </c>
      <c r="D32" s="24">
        <v>575000</v>
      </c>
      <c r="E32" s="22">
        <v>4717.0124999999998</v>
      </c>
      <c r="F32" s="23">
        <v>1.5891268458010499</v>
      </c>
    </row>
    <row r="33" spans="1:9" x14ac:dyDescent="0.2">
      <c r="A33" s="21" t="s">
        <v>493</v>
      </c>
      <c r="B33" s="21" t="s">
        <v>492</v>
      </c>
      <c r="C33" s="21" t="s">
        <v>137</v>
      </c>
      <c r="D33" s="24">
        <v>180000</v>
      </c>
      <c r="E33" s="22">
        <v>4676.3999999999996</v>
      </c>
      <c r="F33" s="23">
        <v>1.5754447930133799</v>
      </c>
    </row>
    <row r="34" spans="1:9" x14ac:dyDescent="0.2">
      <c r="A34" s="21" t="s">
        <v>814</v>
      </c>
      <c r="B34" s="21" t="s">
        <v>813</v>
      </c>
      <c r="C34" s="21" t="s">
        <v>143</v>
      </c>
      <c r="D34" s="24">
        <v>200000</v>
      </c>
      <c r="E34" s="22">
        <v>4415.2</v>
      </c>
      <c r="F34" s="23">
        <v>1.48744843257905</v>
      </c>
    </row>
    <row r="35" spans="1:9" x14ac:dyDescent="0.2">
      <c r="A35" s="21" t="s">
        <v>162</v>
      </c>
      <c r="B35" s="21" t="s">
        <v>161</v>
      </c>
      <c r="C35" s="21" t="s">
        <v>163</v>
      </c>
      <c r="D35" s="24">
        <v>2300000</v>
      </c>
      <c r="E35" s="22">
        <v>4389.32</v>
      </c>
      <c r="F35" s="23">
        <v>1.4787296507718499</v>
      </c>
    </row>
    <row r="36" spans="1:9" x14ac:dyDescent="0.2">
      <c r="A36" s="21" t="s">
        <v>495</v>
      </c>
      <c r="B36" s="21" t="s">
        <v>494</v>
      </c>
      <c r="C36" s="21" t="s">
        <v>143</v>
      </c>
      <c r="D36" s="24">
        <v>436707</v>
      </c>
      <c r="E36" s="22">
        <v>3927.961112</v>
      </c>
      <c r="F36" s="23">
        <v>1.32330123194325</v>
      </c>
    </row>
    <row r="37" spans="1:9" x14ac:dyDescent="0.2">
      <c r="A37" s="21" t="s">
        <v>767</v>
      </c>
      <c r="B37" s="21" t="s">
        <v>766</v>
      </c>
      <c r="C37" s="21" t="s">
        <v>176</v>
      </c>
      <c r="D37" s="24">
        <v>485000</v>
      </c>
      <c r="E37" s="22">
        <v>3685.03</v>
      </c>
      <c r="F37" s="23">
        <v>1.24145952561759</v>
      </c>
    </row>
    <row r="38" spans="1:9" x14ac:dyDescent="0.2">
      <c r="A38" s="21" t="s">
        <v>680</v>
      </c>
      <c r="B38" s="21" t="s">
        <v>679</v>
      </c>
      <c r="C38" s="21" t="s">
        <v>561</v>
      </c>
      <c r="D38" s="24">
        <v>615000</v>
      </c>
      <c r="E38" s="22">
        <v>3129.4274999999998</v>
      </c>
      <c r="F38" s="23">
        <v>1.0542811265049801</v>
      </c>
    </row>
    <row r="39" spans="1:9" x14ac:dyDescent="0.2">
      <c r="A39" s="21" t="s">
        <v>851</v>
      </c>
      <c r="B39" s="21" t="s">
        <v>850</v>
      </c>
      <c r="C39" s="21" t="s">
        <v>121</v>
      </c>
      <c r="D39" s="24">
        <v>180000</v>
      </c>
      <c r="E39" s="22">
        <v>2880.18</v>
      </c>
      <c r="F39" s="23">
        <v>0.97031147548141095</v>
      </c>
    </row>
    <row r="40" spans="1:9" x14ac:dyDescent="0.2">
      <c r="A40" s="21" t="s">
        <v>500</v>
      </c>
      <c r="B40" s="21" t="s">
        <v>499</v>
      </c>
      <c r="C40" s="21" t="s">
        <v>501</v>
      </c>
      <c r="D40" s="24">
        <v>1003647</v>
      </c>
      <c r="E40" s="22">
        <v>2518.2506880000001</v>
      </c>
      <c r="F40" s="23">
        <v>0.84838015009664602</v>
      </c>
    </row>
    <row r="41" spans="1:9" x14ac:dyDescent="0.2">
      <c r="A41" s="21" t="s">
        <v>165</v>
      </c>
      <c r="B41" s="21" t="s">
        <v>164</v>
      </c>
      <c r="C41" s="21" t="s">
        <v>166</v>
      </c>
      <c r="D41" s="24">
        <v>20000</v>
      </c>
      <c r="E41" s="22">
        <v>2480</v>
      </c>
      <c r="F41" s="23">
        <v>0.83549377441475903</v>
      </c>
    </row>
    <row r="42" spans="1:9" x14ac:dyDescent="0.2">
      <c r="A42" s="21" t="s">
        <v>511</v>
      </c>
      <c r="B42" s="21" t="s">
        <v>510</v>
      </c>
      <c r="C42" s="21" t="s">
        <v>176</v>
      </c>
      <c r="D42" s="24">
        <v>3500000</v>
      </c>
      <c r="E42" s="22">
        <v>2309.65</v>
      </c>
      <c r="F42" s="23">
        <v>0.77810411132139001</v>
      </c>
    </row>
    <row r="43" spans="1:9" x14ac:dyDescent="0.2">
      <c r="A43" s="21" t="s">
        <v>826</v>
      </c>
      <c r="B43" s="21" t="s">
        <v>825</v>
      </c>
      <c r="C43" s="21" t="s">
        <v>173</v>
      </c>
      <c r="D43" s="24">
        <v>317957</v>
      </c>
      <c r="E43" s="22">
        <v>1788.1901680000001</v>
      </c>
      <c r="F43" s="23">
        <v>0.60242812614261299</v>
      </c>
    </row>
    <row r="44" spans="1:9" x14ac:dyDescent="0.2">
      <c r="A44" s="21" t="s">
        <v>600</v>
      </c>
      <c r="B44" s="21" t="s">
        <v>599</v>
      </c>
      <c r="C44" s="21" t="s">
        <v>188</v>
      </c>
      <c r="D44" s="24">
        <v>97590</v>
      </c>
      <c r="E44" s="22">
        <v>1083.0538200000001</v>
      </c>
      <c r="F44" s="23">
        <v>0.36487287256698497</v>
      </c>
    </row>
    <row r="45" spans="1:9" x14ac:dyDescent="0.2">
      <c r="A45" s="20" t="s">
        <v>33</v>
      </c>
      <c r="B45" s="20"/>
      <c r="C45" s="20"/>
      <c r="D45" s="20"/>
      <c r="E45" s="25">
        <f>SUM(E7:E44)</f>
        <v>284379.00173100003</v>
      </c>
      <c r="F45" s="26">
        <f>SUM(F7:F44)</f>
        <v>95.805195774409015</v>
      </c>
      <c r="G45" s="14"/>
      <c r="H45" s="14"/>
      <c r="I45" s="14"/>
    </row>
    <row r="46" spans="1:9" x14ac:dyDescent="0.2">
      <c r="A46" s="21"/>
      <c r="B46" s="21"/>
      <c r="C46" s="21"/>
      <c r="D46" s="21"/>
      <c r="E46" s="22"/>
      <c r="F46" s="23"/>
    </row>
    <row r="47" spans="1:9" x14ac:dyDescent="0.2">
      <c r="A47" s="20" t="s">
        <v>42</v>
      </c>
      <c r="B47" s="20"/>
      <c r="C47" s="20"/>
      <c r="D47" s="20"/>
      <c r="E47" s="25">
        <f>E45</f>
        <v>284379.00173100003</v>
      </c>
      <c r="F47" s="26">
        <f>F45</f>
        <v>95.805195774409015</v>
      </c>
      <c r="G47" s="14"/>
      <c r="H47" s="14"/>
      <c r="I47" s="14"/>
    </row>
    <row r="48" spans="1:9" x14ac:dyDescent="0.2">
      <c r="A48" s="20"/>
      <c r="B48" s="20"/>
      <c r="C48" s="20"/>
      <c r="D48" s="20"/>
      <c r="E48" s="25"/>
      <c r="F48" s="26"/>
      <c r="G48" s="14"/>
      <c r="H48" s="14"/>
      <c r="I48" s="14"/>
    </row>
    <row r="49" spans="1:9" x14ac:dyDescent="0.2">
      <c r="A49" s="20" t="s">
        <v>44</v>
      </c>
      <c r="B49" s="20"/>
      <c r="C49" s="20"/>
      <c r="D49" s="20"/>
      <c r="E49" s="25">
        <f>E51-(E45)</f>
        <v>12451.456609299988</v>
      </c>
      <c r="F49" s="26">
        <f>F51-(F45)</f>
        <v>4.1948042255909854</v>
      </c>
      <c r="G49" s="14"/>
      <c r="H49" s="14"/>
      <c r="I49" s="14"/>
    </row>
    <row r="50" spans="1:9" x14ac:dyDescent="0.2">
      <c r="A50" s="20"/>
      <c r="B50" s="20"/>
      <c r="C50" s="20"/>
      <c r="D50" s="20"/>
      <c r="E50" s="25"/>
      <c r="F50" s="26"/>
      <c r="G50" s="14"/>
      <c r="H50" s="14"/>
      <c r="I50" s="14"/>
    </row>
    <row r="51" spans="1:9" x14ac:dyDescent="0.2">
      <c r="A51" s="27" t="s">
        <v>43</v>
      </c>
      <c r="B51" s="27"/>
      <c r="C51" s="27"/>
      <c r="D51" s="27"/>
      <c r="E51" s="28">
        <v>296830.45834030001</v>
      </c>
      <c r="F51" s="29">
        <v>100</v>
      </c>
      <c r="G51" s="14"/>
      <c r="H51" s="14"/>
      <c r="I51" s="14"/>
    </row>
    <row r="53" spans="1:9" x14ac:dyDescent="0.2">
      <c r="A53" s="14" t="s">
        <v>46</v>
      </c>
    </row>
    <row r="54" spans="1:9" x14ac:dyDescent="0.2">
      <c r="A54" s="14" t="s">
        <v>47</v>
      </c>
    </row>
    <row r="55" spans="1:9" x14ac:dyDescent="0.2">
      <c r="A55" s="14" t="s">
        <v>48</v>
      </c>
      <c r="B55" s="14"/>
      <c r="C55" s="30" t="s">
        <v>50</v>
      </c>
      <c r="D55" s="14" t="s">
        <v>49</v>
      </c>
    </row>
    <row r="56" spans="1:9" x14ac:dyDescent="0.2">
      <c r="A56" s="7" t="s">
        <v>51</v>
      </c>
      <c r="C56" s="31">
        <v>138.23009999999999</v>
      </c>
      <c r="D56" s="31">
        <v>143.1207</v>
      </c>
    </row>
    <row r="57" spans="1:9" x14ac:dyDescent="0.2">
      <c r="A57" s="7" t="s">
        <v>52</v>
      </c>
      <c r="C57" s="31">
        <v>43.222200000000001</v>
      </c>
      <c r="D57" s="31">
        <v>44.751399999999997</v>
      </c>
    </row>
    <row r="58" spans="1:9" x14ac:dyDescent="0.2">
      <c r="A58" s="7" t="s">
        <v>53</v>
      </c>
      <c r="C58" s="31">
        <v>158.0564</v>
      </c>
      <c r="D58" s="31">
        <v>164.49469999999999</v>
      </c>
    </row>
    <row r="59" spans="1:9" x14ac:dyDescent="0.2">
      <c r="A59" s="7" t="s">
        <v>54</v>
      </c>
      <c r="C59" s="31">
        <v>51.899000000000001</v>
      </c>
      <c r="D59" s="31">
        <v>54.011600000000001</v>
      </c>
    </row>
    <row r="61" spans="1:9" x14ac:dyDescent="0.2">
      <c r="A61" s="7" t="s">
        <v>59</v>
      </c>
    </row>
    <row r="63" spans="1:9" x14ac:dyDescent="0.2">
      <c r="A63" s="14" t="s">
        <v>55</v>
      </c>
      <c r="D63" s="30" t="s">
        <v>62</v>
      </c>
    </row>
    <row r="65" spans="1:9" x14ac:dyDescent="0.2">
      <c r="A65" s="14" t="s">
        <v>332</v>
      </c>
      <c r="D65" s="51">
        <v>6.6285230142373405E-2</v>
      </c>
    </row>
    <row r="67" spans="1:9" x14ac:dyDescent="0.2">
      <c r="A67" s="14" t="s">
        <v>61</v>
      </c>
      <c r="D67" s="30" t="s">
        <v>62</v>
      </c>
    </row>
    <row r="69" spans="1:9" x14ac:dyDescent="0.2">
      <c r="A69" s="62" t="s">
        <v>958</v>
      </c>
      <c r="B69" s="63"/>
      <c r="C69" s="63"/>
      <c r="D69" s="63"/>
      <c r="E69" s="11"/>
      <c r="G69" s="63"/>
      <c r="H69" s="63"/>
      <c r="I69" s="63"/>
    </row>
    <row r="70" spans="1:9" x14ac:dyDescent="0.2">
      <c r="A70" s="64"/>
      <c r="B70" s="63"/>
      <c r="C70" s="63"/>
      <c r="D70" s="63"/>
      <c r="E70" s="11"/>
      <c r="G70" s="63"/>
      <c r="H70" s="63"/>
      <c r="I70" s="63"/>
    </row>
    <row r="71" spans="1:9" x14ac:dyDescent="0.2">
      <c r="A71" s="62" t="s">
        <v>952</v>
      </c>
      <c r="B71" s="63"/>
      <c r="C71" s="63"/>
      <c r="D71" s="63"/>
      <c r="E71" s="11"/>
      <c r="G71" s="63"/>
      <c r="H71" s="63"/>
      <c r="I71" s="63"/>
    </row>
    <row r="72" spans="1:9" x14ac:dyDescent="0.2">
      <c r="A72" s="64"/>
      <c r="B72" s="63"/>
      <c r="C72" s="63"/>
      <c r="D72" s="63"/>
      <c r="E72" s="11"/>
      <c r="G72" s="63"/>
      <c r="H72" s="63"/>
      <c r="I72" s="63"/>
    </row>
    <row r="73" spans="1:9" x14ac:dyDescent="0.2">
      <c r="A73" s="63"/>
      <c r="B73" s="63"/>
      <c r="C73" s="63"/>
      <c r="D73" s="63"/>
      <c r="E73" s="11"/>
      <c r="G73" s="63"/>
      <c r="H73" s="63"/>
      <c r="I73" s="63"/>
    </row>
    <row r="74" spans="1:9" x14ac:dyDescent="0.2">
      <c r="A74" s="63"/>
      <c r="B74" s="63"/>
      <c r="C74" s="63"/>
      <c r="D74" s="63"/>
      <c r="E74" s="11"/>
      <c r="G74" s="63"/>
      <c r="H74" s="63"/>
      <c r="I74" s="63"/>
    </row>
    <row r="75" spans="1:9" x14ac:dyDescent="0.2">
      <c r="A75" s="63"/>
      <c r="B75" s="63"/>
      <c r="C75" s="63"/>
      <c r="D75" s="63"/>
      <c r="E75" s="11"/>
      <c r="G75" s="63"/>
      <c r="H75" s="63"/>
      <c r="I75" s="63"/>
    </row>
    <row r="76" spans="1:9" x14ac:dyDescent="0.2">
      <c r="A76" s="63"/>
      <c r="B76" s="63"/>
      <c r="C76" s="63"/>
      <c r="D76" s="63"/>
      <c r="E76" s="11"/>
      <c r="G76" s="63"/>
      <c r="H76" s="63"/>
      <c r="I76" s="63"/>
    </row>
    <row r="77" spans="1:9" x14ac:dyDescent="0.2">
      <c r="A77" s="63"/>
      <c r="B77" s="63"/>
      <c r="C77" s="63"/>
      <c r="D77" s="63"/>
      <c r="E77" s="11"/>
      <c r="G77" s="63"/>
      <c r="H77" s="63"/>
      <c r="I77" s="63"/>
    </row>
    <row r="78" spans="1:9" x14ac:dyDescent="0.2">
      <c r="A78" s="63"/>
      <c r="B78" s="63"/>
      <c r="C78" s="63"/>
      <c r="D78" s="63"/>
      <c r="E78" s="11"/>
      <c r="G78" s="63"/>
      <c r="H78" s="63"/>
      <c r="I78" s="63"/>
    </row>
    <row r="79" spans="1:9" x14ac:dyDescent="0.2">
      <c r="A79" s="63"/>
      <c r="B79" s="63"/>
      <c r="C79" s="63"/>
      <c r="D79" s="63"/>
      <c r="E79" s="11"/>
      <c r="G79" s="63"/>
      <c r="H79" s="63"/>
      <c r="I79" s="63"/>
    </row>
    <row r="80" spans="1:9" x14ac:dyDescent="0.2">
      <c r="A80" s="63"/>
      <c r="B80" s="63"/>
      <c r="C80" s="63"/>
      <c r="D80" s="63"/>
      <c r="E80" s="11"/>
      <c r="G80" s="63"/>
      <c r="H80" s="63"/>
      <c r="I80" s="63"/>
    </row>
    <row r="81" spans="1:9" x14ac:dyDescent="0.2">
      <c r="A81" s="63"/>
      <c r="B81" s="63"/>
      <c r="C81" s="63"/>
      <c r="D81" s="63"/>
      <c r="E81" s="11"/>
      <c r="G81" s="63"/>
      <c r="H81" s="63"/>
      <c r="I81" s="63"/>
    </row>
    <row r="82" spans="1:9" x14ac:dyDescent="0.2">
      <c r="A82" s="63"/>
      <c r="B82" s="63"/>
      <c r="C82" s="63"/>
      <c r="D82" s="63"/>
      <c r="E82" s="11"/>
      <c r="G82" s="63"/>
      <c r="H82" s="63"/>
      <c r="I82" s="63"/>
    </row>
    <row r="83" spans="1:9" x14ac:dyDescent="0.2">
      <c r="A83" s="63"/>
      <c r="B83" s="63"/>
      <c r="C83" s="63"/>
      <c r="D83" s="63"/>
      <c r="E83" s="11"/>
      <c r="G83" s="63"/>
      <c r="H83" s="63"/>
      <c r="I83" s="63"/>
    </row>
    <row r="84" spans="1:9" x14ac:dyDescent="0.2">
      <c r="A84" s="63"/>
      <c r="B84" s="63"/>
      <c r="C84" s="63"/>
      <c r="D84" s="63"/>
      <c r="E84" s="11"/>
      <c r="G84" s="63"/>
      <c r="H84" s="63"/>
      <c r="I84" s="63"/>
    </row>
    <row r="85" spans="1:9" x14ac:dyDescent="0.2">
      <c r="A85" s="63"/>
      <c r="B85" s="63"/>
      <c r="C85" s="63"/>
      <c r="D85" s="63"/>
      <c r="E85" s="11"/>
      <c r="G85" s="63"/>
      <c r="H85" s="63"/>
      <c r="I85" s="63"/>
    </row>
    <row r="86" spans="1:9" x14ac:dyDescent="0.2">
      <c r="A86" s="63"/>
      <c r="B86" s="63"/>
      <c r="C86" s="63"/>
      <c r="D86" s="63"/>
      <c r="E86" s="11"/>
      <c r="G86" s="63"/>
      <c r="H86" s="63"/>
      <c r="I86" s="63"/>
    </row>
    <row r="87" spans="1:9" x14ac:dyDescent="0.2">
      <c r="A87" s="63"/>
      <c r="B87" s="63"/>
      <c r="C87" s="63"/>
      <c r="D87" s="63"/>
      <c r="E87" s="11"/>
      <c r="G87" s="63"/>
      <c r="H87" s="63"/>
      <c r="I87" s="63"/>
    </row>
    <row r="88" spans="1:9" x14ac:dyDescent="0.2">
      <c r="A88" s="63"/>
      <c r="B88" s="63"/>
      <c r="C88" s="63"/>
      <c r="D88" s="63"/>
      <c r="E88" s="11"/>
      <c r="G88" s="63"/>
      <c r="H88" s="63"/>
      <c r="I88" s="63"/>
    </row>
    <row r="89" spans="1:9" x14ac:dyDescent="0.2">
      <c r="A89" s="62" t="s">
        <v>971</v>
      </c>
      <c r="B89" s="63"/>
      <c r="C89" s="63"/>
      <c r="D89" s="63"/>
      <c r="E89" s="11"/>
      <c r="G89" s="63"/>
      <c r="H89" s="63"/>
      <c r="I89" s="63"/>
    </row>
    <row r="90" spans="1:9" x14ac:dyDescent="0.2">
      <c r="A90" s="63"/>
      <c r="B90" s="63"/>
      <c r="C90" s="63"/>
      <c r="D90" s="63"/>
      <c r="E90" s="11"/>
      <c r="G90" s="63"/>
      <c r="H90" s="63"/>
      <c r="I90" s="63"/>
    </row>
    <row r="91" spans="1:9" x14ac:dyDescent="0.2">
      <c r="A91" s="62" t="s">
        <v>953</v>
      </c>
      <c r="B91" s="63"/>
      <c r="C91" s="63"/>
      <c r="D91" s="63"/>
      <c r="E91" s="11"/>
      <c r="G91" s="63"/>
      <c r="H91" s="63"/>
      <c r="I91" s="63"/>
    </row>
    <row r="92" spans="1:9" x14ac:dyDescent="0.2">
      <c r="A92" s="63"/>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t="s">
        <v>951</v>
      </c>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sheetData>
  <mergeCells count="1">
    <mergeCell ref="A1:F1"/>
  </mergeCells>
  <conditionalFormatting sqref="F2:F3">
    <cfRule type="cellIs" dxfId="33" priority="3" stopIfTrue="1" operator="between">
      <formula>0.009</formula>
      <formula>-0.009</formula>
    </cfRule>
  </conditionalFormatting>
  <conditionalFormatting sqref="F5:F105">
    <cfRule type="cellIs" dxfId="32" priority="1" stopIfTrue="1" operator="between">
      <formula>0.009</formula>
      <formula>-0.009</formula>
    </cfRule>
  </conditionalFormatting>
  <conditionalFormatting sqref="F206:F65536">
    <cfRule type="cellIs" dxfId="31" priority="2"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3"/>
  <sheetViews>
    <sheetView workbookViewId="0">
      <selection sqref="A1:G1"/>
    </sheetView>
  </sheetViews>
  <sheetFormatPr defaultColWidth="9.140625" defaultRowHeight="11.25" x14ac:dyDescent="0.2"/>
  <cols>
    <col min="1" max="1" width="32.42578125" style="7" bestFit="1" customWidth="1"/>
    <col min="2" max="2" width="49"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98" t="s">
        <v>1094</v>
      </c>
      <c r="B1" s="99"/>
      <c r="C1" s="99"/>
      <c r="D1" s="99"/>
      <c r="E1" s="99"/>
      <c r="F1" s="99"/>
      <c r="G1" s="99"/>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984</v>
      </c>
      <c r="D4" s="13" t="s">
        <v>1</v>
      </c>
      <c r="E4" s="52" t="s">
        <v>6</v>
      </c>
      <c r="F4" s="12" t="s">
        <v>3</v>
      </c>
      <c r="G4" s="12" t="s">
        <v>5</v>
      </c>
    </row>
    <row r="5" spans="1:7" x14ac:dyDescent="0.2">
      <c r="A5" s="16" t="s">
        <v>34</v>
      </c>
      <c r="B5" s="17"/>
      <c r="C5" s="17"/>
      <c r="D5" s="17"/>
      <c r="E5" s="18"/>
      <c r="F5" s="19"/>
      <c r="G5" s="18"/>
    </row>
    <row r="6" spans="1:7" x14ac:dyDescent="0.2">
      <c r="A6" s="20" t="s">
        <v>35</v>
      </c>
      <c r="B6" s="21"/>
      <c r="C6" s="21"/>
      <c r="D6" s="21"/>
      <c r="E6" s="22"/>
      <c r="F6" s="23"/>
      <c r="G6" s="22"/>
    </row>
    <row r="7" spans="1:7" x14ac:dyDescent="0.2">
      <c r="A7" s="21" t="s">
        <v>64</v>
      </c>
      <c r="B7" s="21" t="s">
        <v>63</v>
      </c>
      <c r="C7" s="21" t="s">
        <v>37</v>
      </c>
      <c r="D7" s="24">
        <v>5500</v>
      </c>
      <c r="E7" s="22">
        <v>26402.09</v>
      </c>
      <c r="F7" s="23">
        <v>7.6727621034025102</v>
      </c>
      <c r="G7" s="22">
        <v>6.17</v>
      </c>
    </row>
    <row r="8" spans="1:7" x14ac:dyDescent="0.2">
      <c r="A8" s="21" t="s">
        <v>1095</v>
      </c>
      <c r="B8" s="21" t="s">
        <v>1096</v>
      </c>
      <c r="C8" s="21" t="s">
        <v>36</v>
      </c>
      <c r="D8" s="24">
        <v>4500</v>
      </c>
      <c r="E8" s="22">
        <v>21302.865000000002</v>
      </c>
      <c r="F8" s="23">
        <v>6.1908665285929896</v>
      </c>
      <c r="G8" s="22">
        <v>6.37</v>
      </c>
    </row>
    <row r="9" spans="1:7" x14ac:dyDescent="0.2">
      <c r="A9" s="21" t="s">
        <v>1097</v>
      </c>
      <c r="B9" s="21" t="s">
        <v>1098</v>
      </c>
      <c r="C9" s="21" t="s">
        <v>36</v>
      </c>
      <c r="D9" s="24">
        <v>3500</v>
      </c>
      <c r="E9" s="22">
        <v>16870.262500000001</v>
      </c>
      <c r="F9" s="23">
        <v>4.9026993993449901</v>
      </c>
      <c r="G9" s="22">
        <v>6.2499000000000002</v>
      </c>
    </row>
    <row r="10" spans="1:7" x14ac:dyDescent="0.2">
      <c r="A10" s="21" t="s">
        <v>1099</v>
      </c>
      <c r="B10" s="21" t="s">
        <v>1100</v>
      </c>
      <c r="C10" s="21" t="s">
        <v>37</v>
      </c>
      <c r="D10" s="24">
        <v>2300</v>
      </c>
      <c r="E10" s="22">
        <v>11025.452499999999</v>
      </c>
      <c r="F10" s="23">
        <v>3.2041279351318201</v>
      </c>
      <c r="G10" s="22">
        <v>6.1849999999999996</v>
      </c>
    </row>
    <row r="11" spans="1:7" x14ac:dyDescent="0.2">
      <c r="A11" s="21" t="s">
        <v>1101</v>
      </c>
      <c r="B11" s="21" t="s">
        <v>1102</v>
      </c>
      <c r="C11" s="21" t="s">
        <v>999</v>
      </c>
      <c r="D11" s="24">
        <v>2000</v>
      </c>
      <c r="E11" s="22">
        <v>9665.64</v>
      </c>
      <c r="F11" s="23">
        <v>2.8089502117874501</v>
      </c>
      <c r="G11" s="22">
        <v>6.22</v>
      </c>
    </row>
    <row r="12" spans="1:7" x14ac:dyDescent="0.2">
      <c r="A12" s="21" t="s">
        <v>1103</v>
      </c>
      <c r="B12" s="21" t="s">
        <v>1104</v>
      </c>
      <c r="C12" s="21" t="s">
        <v>37</v>
      </c>
      <c r="D12" s="24">
        <v>2000</v>
      </c>
      <c r="E12" s="22">
        <v>9640.23</v>
      </c>
      <c r="F12" s="23">
        <v>2.8015657628651298</v>
      </c>
      <c r="G12" s="22">
        <v>6.2199</v>
      </c>
    </row>
    <row r="13" spans="1:7" x14ac:dyDescent="0.2">
      <c r="A13" s="21" t="s">
        <v>1105</v>
      </c>
      <c r="B13" s="21" t="s">
        <v>1106</v>
      </c>
      <c r="C13" s="21" t="s">
        <v>37</v>
      </c>
      <c r="D13" s="24">
        <v>1500</v>
      </c>
      <c r="E13" s="22">
        <v>7230.18</v>
      </c>
      <c r="F13" s="23">
        <v>2.10117650173826</v>
      </c>
      <c r="G13" s="22">
        <v>6.3949999999999996</v>
      </c>
    </row>
    <row r="14" spans="1:7" x14ac:dyDescent="0.2">
      <c r="A14" s="21" t="s">
        <v>1107</v>
      </c>
      <c r="B14" s="21" t="s">
        <v>1108</v>
      </c>
      <c r="C14" s="21" t="s">
        <v>999</v>
      </c>
      <c r="D14" s="24">
        <v>1500</v>
      </c>
      <c r="E14" s="22">
        <v>7204.14</v>
      </c>
      <c r="F14" s="23">
        <v>2.0936089673054701</v>
      </c>
      <c r="G14" s="22">
        <v>6.2199</v>
      </c>
    </row>
    <row r="15" spans="1:7" x14ac:dyDescent="0.2">
      <c r="A15" s="21" t="s">
        <v>1109</v>
      </c>
      <c r="B15" s="21" t="s">
        <v>1110</v>
      </c>
      <c r="C15" s="21" t="s">
        <v>37</v>
      </c>
      <c r="D15" s="24">
        <v>1500</v>
      </c>
      <c r="E15" s="22">
        <v>7199.4075000000003</v>
      </c>
      <c r="F15" s="23">
        <v>2.09223364638753</v>
      </c>
      <c r="G15" s="22">
        <v>6.1950000000000003</v>
      </c>
    </row>
    <row r="16" spans="1:7" x14ac:dyDescent="0.2">
      <c r="A16" s="21" t="s">
        <v>1111</v>
      </c>
      <c r="B16" s="21" t="s">
        <v>1112</v>
      </c>
      <c r="C16" s="21" t="s">
        <v>37</v>
      </c>
      <c r="D16" s="24">
        <v>1500</v>
      </c>
      <c r="E16" s="22">
        <v>7197.5325000000003</v>
      </c>
      <c r="F16" s="23">
        <v>2.0916887490349398</v>
      </c>
      <c r="G16" s="22">
        <v>6.1849999999999996</v>
      </c>
    </row>
    <row r="17" spans="1:7" x14ac:dyDescent="0.2">
      <c r="A17" s="21" t="s">
        <v>1113</v>
      </c>
      <c r="B17" s="21" t="s">
        <v>1114</v>
      </c>
      <c r="C17" s="21" t="s">
        <v>37</v>
      </c>
      <c r="D17" s="24">
        <v>1500</v>
      </c>
      <c r="E17" s="22">
        <v>7190.07</v>
      </c>
      <c r="F17" s="23">
        <v>2.08952005757163</v>
      </c>
      <c r="G17" s="22">
        <v>6.17</v>
      </c>
    </row>
    <row r="18" spans="1:7" x14ac:dyDescent="0.2">
      <c r="A18" s="21" t="s">
        <v>1115</v>
      </c>
      <c r="B18" s="21" t="s">
        <v>1116</v>
      </c>
      <c r="C18" s="21" t="s">
        <v>36</v>
      </c>
      <c r="D18" s="24">
        <v>1500</v>
      </c>
      <c r="E18" s="22">
        <v>7188.36</v>
      </c>
      <c r="F18" s="23">
        <v>2.08902311118606</v>
      </c>
      <c r="G18" s="22">
        <v>6.23</v>
      </c>
    </row>
    <row r="19" spans="1:7" x14ac:dyDescent="0.2">
      <c r="A19" s="21" t="s">
        <v>1117</v>
      </c>
      <c r="B19" s="21" t="s">
        <v>1118</v>
      </c>
      <c r="C19" s="21" t="s">
        <v>37</v>
      </c>
      <c r="D19" s="24">
        <v>1500</v>
      </c>
      <c r="E19" s="22">
        <v>7183.0275000000001</v>
      </c>
      <c r="F19" s="23">
        <v>2.08747342311529</v>
      </c>
      <c r="G19" s="22">
        <v>6.1950000000000003</v>
      </c>
    </row>
    <row r="20" spans="1:7" x14ac:dyDescent="0.2">
      <c r="A20" s="21" t="s">
        <v>1119</v>
      </c>
      <c r="B20" s="21" t="s">
        <v>1120</v>
      </c>
      <c r="C20" s="21" t="s">
        <v>37</v>
      </c>
      <c r="D20" s="24">
        <v>1000</v>
      </c>
      <c r="E20" s="22">
        <v>4827.8050000000003</v>
      </c>
      <c r="F20" s="23">
        <v>1.403017687108</v>
      </c>
      <c r="G20" s="22">
        <v>6.1699000000000002</v>
      </c>
    </row>
    <row r="21" spans="1:7" x14ac:dyDescent="0.2">
      <c r="A21" s="21" t="s">
        <v>1121</v>
      </c>
      <c r="B21" s="21" t="s">
        <v>1122</v>
      </c>
      <c r="C21" s="21" t="s">
        <v>37</v>
      </c>
      <c r="D21" s="24">
        <v>1000</v>
      </c>
      <c r="E21" s="22">
        <v>4811.3149999999996</v>
      </c>
      <c r="F21" s="23">
        <v>1.3982254965244001</v>
      </c>
      <c r="G21" s="22">
        <v>6.17</v>
      </c>
    </row>
    <row r="22" spans="1:7" x14ac:dyDescent="0.2">
      <c r="A22" s="21" t="s">
        <v>1123</v>
      </c>
      <c r="B22" s="21" t="s">
        <v>1124</v>
      </c>
      <c r="C22" s="21" t="s">
        <v>36</v>
      </c>
      <c r="D22" s="24">
        <v>1000</v>
      </c>
      <c r="E22" s="22">
        <v>4801.84</v>
      </c>
      <c r="F22" s="23">
        <v>1.3954719485693099</v>
      </c>
      <c r="G22" s="22">
        <v>6.2500999999999998</v>
      </c>
    </row>
    <row r="23" spans="1:7" x14ac:dyDescent="0.2">
      <c r="A23" s="21" t="s">
        <v>1125</v>
      </c>
      <c r="B23" s="21" t="s">
        <v>1126</v>
      </c>
      <c r="C23" s="21" t="s">
        <v>37</v>
      </c>
      <c r="D23" s="24">
        <v>1000</v>
      </c>
      <c r="E23" s="22">
        <v>4797.7349999999997</v>
      </c>
      <c r="F23" s="23">
        <v>1.39427898663204</v>
      </c>
      <c r="G23" s="22">
        <v>6.23</v>
      </c>
    </row>
    <row r="24" spans="1:7" x14ac:dyDescent="0.2">
      <c r="A24" s="21" t="s">
        <v>1127</v>
      </c>
      <c r="B24" s="21" t="s">
        <v>1128</v>
      </c>
      <c r="C24" s="21" t="s">
        <v>999</v>
      </c>
      <c r="D24" s="24">
        <v>1000</v>
      </c>
      <c r="E24" s="22">
        <v>4793.8050000000003</v>
      </c>
      <c r="F24" s="23">
        <v>1.3931368817809999</v>
      </c>
      <c r="G24" s="22">
        <v>6.23</v>
      </c>
    </row>
    <row r="25" spans="1:7" x14ac:dyDescent="0.2">
      <c r="A25" s="21" t="s">
        <v>1129</v>
      </c>
      <c r="B25" s="21" t="s">
        <v>1130</v>
      </c>
      <c r="C25" s="21" t="s">
        <v>999</v>
      </c>
      <c r="D25" s="24">
        <v>1000</v>
      </c>
      <c r="E25" s="22">
        <v>4791.4549999999999</v>
      </c>
      <c r="F25" s="23">
        <v>1.3924539437657599</v>
      </c>
      <c r="G25" s="22">
        <v>6.23</v>
      </c>
    </row>
    <row r="26" spans="1:7" x14ac:dyDescent="0.2">
      <c r="A26" s="21" t="s">
        <v>1131</v>
      </c>
      <c r="B26" s="21" t="s">
        <v>1132</v>
      </c>
      <c r="C26" s="21" t="s">
        <v>36</v>
      </c>
      <c r="D26" s="24">
        <v>1000</v>
      </c>
      <c r="E26" s="22">
        <v>4788.1949999999997</v>
      </c>
      <c r="F26" s="23">
        <v>1.3915065489020499</v>
      </c>
      <c r="G26" s="22">
        <v>6.21</v>
      </c>
    </row>
    <row r="27" spans="1:7" x14ac:dyDescent="0.2">
      <c r="A27" s="21" t="s">
        <v>1133</v>
      </c>
      <c r="B27" s="21" t="s">
        <v>1134</v>
      </c>
      <c r="C27" s="21" t="s">
        <v>37</v>
      </c>
      <c r="D27" s="24">
        <v>1000</v>
      </c>
      <c r="E27" s="22">
        <v>4783.5749999999998</v>
      </c>
      <c r="F27" s="23">
        <v>1.3901639218252699</v>
      </c>
      <c r="G27" s="22">
        <v>6.1849999999999996</v>
      </c>
    </row>
    <row r="28" spans="1:7" x14ac:dyDescent="0.2">
      <c r="A28" s="21" t="s">
        <v>1135</v>
      </c>
      <c r="B28" s="21" t="s">
        <v>1136</v>
      </c>
      <c r="C28" s="21" t="s">
        <v>37</v>
      </c>
      <c r="D28" s="24">
        <v>1000</v>
      </c>
      <c r="E28" s="22">
        <v>4782.7349999999997</v>
      </c>
      <c r="F28" s="23">
        <v>1.38991980781131</v>
      </c>
      <c r="G28" s="22">
        <v>6.21</v>
      </c>
    </row>
    <row r="29" spans="1:7" x14ac:dyDescent="0.2">
      <c r="A29" s="21" t="s">
        <v>1137</v>
      </c>
      <c r="B29" s="21" t="s">
        <v>1138</v>
      </c>
      <c r="C29" s="21" t="s">
        <v>36</v>
      </c>
      <c r="D29" s="24">
        <v>1000</v>
      </c>
      <c r="E29" s="22">
        <v>4782.5150000000003</v>
      </c>
      <c r="F29" s="23">
        <v>1.3898558731885999</v>
      </c>
      <c r="G29" s="22">
        <v>6.24</v>
      </c>
    </row>
    <row r="30" spans="1:7" x14ac:dyDescent="0.2">
      <c r="A30" s="21" t="s">
        <v>1139</v>
      </c>
      <c r="B30" s="21" t="s">
        <v>1140</v>
      </c>
      <c r="C30" s="21" t="s">
        <v>36</v>
      </c>
      <c r="D30" s="24">
        <v>1000</v>
      </c>
      <c r="E30" s="22">
        <v>4780.6149999999998</v>
      </c>
      <c r="F30" s="23">
        <v>1.38930371053798</v>
      </c>
      <c r="G30" s="22">
        <v>6.25</v>
      </c>
    </row>
    <row r="31" spans="1:7" x14ac:dyDescent="0.2">
      <c r="A31" s="21" t="s">
        <v>1141</v>
      </c>
      <c r="B31" s="21" t="s">
        <v>1142</v>
      </c>
      <c r="C31" s="21" t="s">
        <v>999</v>
      </c>
      <c r="D31" s="24">
        <v>500</v>
      </c>
      <c r="E31" s="22">
        <v>2395.8874999999998</v>
      </c>
      <c r="F31" s="23">
        <v>0.69627346979030003</v>
      </c>
      <c r="G31" s="22">
        <v>6.22</v>
      </c>
    </row>
    <row r="32" spans="1:7" x14ac:dyDescent="0.2">
      <c r="A32" s="21" t="s">
        <v>1143</v>
      </c>
      <c r="B32" s="21" t="s">
        <v>1144</v>
      </c>
      <c r="C32" s="21" t="s">
        <v>37</v>
      </c>
      <c r="D32" s="24">
        <v>300</v>
      </c>
      <c r="E32" s="22">
        <v>1459.9845</v>
      </c>
      <c r="F32" s="23">
        <v>0.42428890073304998</v>
      </c>
      <c r="G32" s="22">
        <v>6.1</v>
      </c>
    </row>
    <row r="33" spans="1:9" x14ac:dyDescent="0.2">
      <c r="A33" s="21" t="s">
        <v>1145</v>
      </c>
      <c r="B33" s="21" t="s">
        <v>1146</v>
      </c>
      <c r="C33" s="21" t="s">
        <v>37</v>
      </c>
      <c r="D33" s="24">
        <v>200</v>
      </c>
      <c r="E33" s="22">
        <v>977.86500000000001</v>
      </c>
      <c r="F33" s="23">
        <v>0.284179226502284</v>
      </c>
      <c r="G33" s="22">
        <v>6.1200999999999999</v>
      </c>
    </row>
    <row r="34" spans="1:9" x14ac:dyDescent="0.2">
      <c r="A34" s="21" t="s">
        <v>1147</v>
      </c>
      <c r="B34" s="21" t="s">
        <v>1148</v>
      </c>
      <c r="C34" s="21" t="s">
        <v>37</v>
      </c>
      <c r="D34" s="24">
        <v>100</v>
      </c>
      <c r="E34" s="22">
        <v>479.85199999999998</v>
      </c>
      <c r="F34" s="23">
        <v>0.139450711699032</v>
      </c>
      <c r="G34" s="22">
        <v>6.23</v>
      </c>
    </row>
    <row r="35" spans="1:9" x14ac:dyDescent="0.2">
      <c r="A35" s="20" t="s">
        <v>33</v>
      </c>
      <c r="B35" s="20"/>
      <c r="C35" s="20"/>
      <c r="D35" s="20"/>
      <c r="E35" s="25">
        <f>SUM(E6:E34)</f>
        <v>203354.43649999995</v>
      </c>
      <c r="F35" s="26">
        <f>SUM(F6:F34)</f>
        <v>59.097223512834447</v>
      </c>
      <c r="G35" s="25"/>
      <c r="H35" s="14"/>
      <c r="I35" s="14"/>
    </row>
    <row r="36" spans="1:9" x14ac:dyDescent="0.2">
      <c r="A36" s="21"/>
      <c r="B36" s="21"/>
      <c r="C36" s="21"/>
      <c r="D36" s="21"/>
      <c r="E36" s="22"/>
      <c r="F36" s="23"/>
      <c r="G36" s="22"/>
    </row>
    <row r="37" spans="1:9" x14ac:dyDescent="0.2">
      <c r="A37" s="20" t="s">
        <v>1014</v>
      </c>
      <c r="B37" s="21"/>
      <c r="C37" s="21"/>
      <c r="D37" s="21"/>
      <c r="E37" s="22"/>
      <c r="F37" s="23"/>
      <c r="G37" s="22"/>
    </row>
    <row r="38" spans="1:9" x14ac:dyDescent="0.2">
      <c r="A38" s="21" t="s">
        <v>1149</v>
      </c>
      <c r="B38" s="21" t="s">
        <v>1150</v>
      </c>
      <c r="C38" s="21" t="s">
        <v>37</v>
      </c>
      <c r="D38" s="24">
        <v>2000</v>
      </c>
      <c r="E38" s="22">
        <v>9607.42</v>
      </c>
      <c r="F38" s="23">
        <v>2.7920307857245898</v>
      </c>
      <c r="G38" s="22">
        <v>6.9050000000000002</v>
      </c>
    </row>
    <row r="39" spans="1:9" x14ac:dyDescent="0.2">
      <c r="A39" s="21" t="s">
        <v>1151</v>
      </c>
      <c r="B39" s="21" t="s">
        <v>1152</v>
      </c>
      <c r="C39" s="21" t="s">
        <v>37</v>
      </c>
      <c r="D39" s="24">
        <v>2000</v>
      </c>
      <c r="E39" s="22">
        <v>9589.34</v>
      </c>
      <c r="F39" s="23">
        <v>2.7867765221859999</v>
      </c>
      <c r="G39" s="22">
        <v>6.68</v>
      </c>
    </row>
    <row r="40" spans="1:9" x14ac:dyDescent="0.2">
      <c r="A40" s="21" t="s">
        <v>1153</v>
      </c>
      <c r="B40" s="21" t="s">
        <v>1154</v>
      </c>
      <c r="C40" s="21" t="s">
        <v>1023</v>
      </c>
      <c r="D40" s="24">
        <v>2000</v>
      </c>
      <c r="E40" s="22">
        <v>9548.02</v>
      </c>
      <c r="F40" s="23">
        <v>2.7747684375944899</v>
      </c>
      <c r="G40" s="22">
        <v>6.62</v>
      </c>
    </row>
    <row r="41" spans="1:9" x14ac:dyDescent="0.2">
      <c r="A41" s="21" t="s">
        <v>1155</v>
      </c>
      <c r="B41" s="21" t="s">
        <v>1156</v>
      </c>
      <c r="C41" s="21" t="s">
        <v>1023</v>
      </c>
      <c r="D41" s="24">
        <v>2000</v>
      </c>
      <c r="E41" s="22">
        <v>9543.8700000000008</v>
      </c>
      <c r="F41" s="23">
        <v>2.77356239812076</v>
      </c>
      <c r="G41" s="22">
        <v>6.9500999999999999</v>
      </c>
    </row>
    <row r="42" spans="1:9" x14ac:dyDescent="0.2">
      <c r="A42" s="21" t="s">
        <v>1157</v>
      </c>
      <c r="B42" s="21" t="s">
        <v>1158</v>
      </c>
      <c r="C42" s="21" t="s">
        <v>37</v>
      </c>
      <c r="D42" s="24">
        <v>2000</v>
      </c>
      <c r="E42" s="22">
        <v>9403.14</v>
      </c>
      <c r="F42" s="23">
        <v>2.7326645824246598</v>
      </c>
      <c r="G42" s="22">
        <v>6.7350000000000003</v>
      </c>
    </row>
    <row r="43" spans="1:9" x14ac:dyDescent="0.2">
      <c r="A43" s="21" t="s">
        <v>1159</v>
      </c>
      <c r="B43" s="21" t="s">
        <v>1160</v>
      </c>
      <c r="C43" s="21" t="s">
        <v>37</v>
      </c>
      <c r="D43" s="24">
        <v>2000</v>
      </c>
      <c r="E43" s="22">
        <v>9400.11</v>
      </c>
      <c r="F43" s="23">
        <v>2.73178402830287</v>
      </c>
      <c r="G43" s="22">
        <v>7.08</v>
      </c>
    </row>
    <row r="44" spans="1:9" x14ac:dyDescent="0.2">
      <c r="A44" s="21" t="s">
        <v>1161</v>
      </c>
      <c r="B44" s="21" t="s">
        <v>1162</v>
      </c>
      <c r="C44" s="21" t="s">
        <v>1023</v>
      </c>
      <c r="D44" s="24">
        <v>1500</v>
      </c>
      <c r="E44" s="22">
        <v>7243.9274999999998</v>
      </c>
      <c r="F44" s="23">
        <v>2.1051716891274599</v>
      </c>
      <c r="G44" s="22">
        <v>6.3250000000000002</v>
      </c>
    </row>
    <row r="45" spans="1:9" x14ac:dyDescent="0.2">
      <c r="A45" s="21" t="s">
        <v>1163</v>
      </c>
      <c r="B45" s="21" t="s">
        <v>1164</v>
      </c>
      <c r="C45" s="21" t="s">
        <v>37</v>
      </c>
      <c r="D45" s="24">
        <v>1400</v>
      </c>
      <c r="E45" s="22">
        <v>6871.7039999999997</v>
      </c>
      <c r="F45" s="23">
        <v>1.9969991026089</v>
      </c>
      <c r="G45" s="22">
        <v>6.31</v>
      </c>
    </row>
    <row r="46" spans="1:9" x14ac:dyDescent="0.2">
      <c r="A46" s="21" t="s">
        <v>1165</v>
      </c>
      <c r="B46" s="21" t="s">
        <v>1166</v>
      </c>
      <c r="C46" s="21" t="s">
        <v>999</v>
      </c>
      <c r="D46" s="24">
        <v>1000</v>
      </c>
      <c r="E46" s="22">
        <v>4807.87</v>
      </c>
      <c r="F46" s="23">
        <v>1.3972243384552401</v>
      </c>
      <c r="G46" s="22">
        <v>6.6300999999999997</v>
      </c>
    </row>
    <row r="47" spans="1:9" x14ac:dyDescent="0.2">
      <c r="A47" s="21" t="s">
        <v>1167</v>
      </c>
      <c r="B47" s="21" t="s">
        <v>1168</v>
      </c>
      <c r="C47" s="21" t="s">
        <v>36</v>
      </c>
      <c r="D47" s="24">
        <v>1000</v>
      </c>
      <c r="E47" s="22">
        <v>4759.2700000000004</v>
      </c>
      <c r="F47" s="23">
        <v>1.3831005990760701</v>
      </c>
      <c r="G47" s="22">
        <v>7.5049000000000001</v>
      </c>
    </row>
    <row r="48" spans="1:9" x14ac:dyDescent="0.2">
      <c r="A48" s="21" t="s">
        <v>1169</v>
      </c>
      <c r="B48" s="21" t="s">
        <v>1170</v>
      </c>
      <c r="C48" s="21" t="s">
        <v>1023</v>
      </c>
      <c r="D48" s="24">
        <v>500</v>
      </c>
      <c r="E48" s="22">
        <v>2465.4825000000001</v>
      </c>
      <c r="F48" s="23">
        <v>0.71649860645888497</v>
      </c>
      <c r="G48" s="22">
        <v>7.0002000000000004</v>
      </c>
    </row>
    <row r="49" spans="1:9" x14ac:dyDescent="0.2">
      <c r="A49" s="21" t="s">
        <v>1171</v>
      </c>
      <c r="B49" s="21" t="s">
        <v>1172</v>
      </c>
      <c r="C49" s="21" t="s">
        <v>37</v>
      </c>
      <c r="D49" s="24">
        <v>500</v>
      </c>
      <c r="E49" s="22">
        <v>2395.7175000000002</v>
      </c>
      <c r="F49" s="23">
        <v>0.69622406576366502</v>
      </c>
      <c r="G49" s="22">
        <v>6.62</v>
      </c>
    </row>
    <row r="50" spans="1:9" x14ac:dyDescent="0.2">
      <c r="A50" s="20" t="s">
        <v>33</v>
      </c>
      <c r="B50" s="20"/>
      <c r="C50" s="20"/>
      <c r="D50" s="20"/>
      <c r="E50" s="25">
        <f>SUM(E37:E49)</f>
        <v>85635.871499999994</v>
      </c>
      <c r="F50" s="26">
        <f>SUM(F37:F49)</f>
        <v>24.886805155843586</v>
      </c>
      <c r="G50" s="25"/>
      <c r="H50" s="14"/>
      <c r="I50" s="14"/>
    </row>
    <row r="51" spans="1:9" x14ac:dyDescent="0.2">
      <c r="A51" s="21"/>
      <c r="B51" s="21"/>
      <c r="C51" s="21"/>
      <c r="D51" s="21"/>
      <c r="E51" s="22"/>
      <c r="F51" s="23"/>
      <c r="G51" s="22"/>
    </row>
    <row r="52" spans="1:9" x14ac:dyDescent="0.2">
      <c r="A52" s="20" t="s">
        <v>38</v>
      </c>
      <c r="B52" s="21"/>
      <c r="C52" s="21"/>
      <c r="D52" s="21"/>
      <c r="E52" s="22"/>
      <c r="F52" s="23"/>
      <c r="G52" s="22"/>
    </row>
    <row r="53" spans="1:9" x14ac:dyDescent="0.2">
      <c r="A53" s="21" t="s">
        <v>1173</v>
      </c>
      <c r="B53" s="21" t="s">
        <v>1174</v>
      </c>
      <c r="C53" s="21" t="s">
        <v>40</v>
      </c>
      <c r="D53" s="24">
        <v>22500000</v>
      </c>
      <c r="E53" s="22">
        <v>21689.2575</v>
      </c>
      <c r="F53" s="23">
        <v>6.3031567954256102</v>
      </c>
      <c r="G53" s="22">
        <v>5.5237999999999996</v>
      </c>
    </row>
    <row r="54" spans="1:9" x14ac:dyDescent="0.2">
      <c r="A54" s="21" t="s">
        <v>1175</v>
      </c>
      <c r="B54" s="21" t="s">
        <v>1176</v>
      </c>
      <c r="C54" s="21" t="s">
        <v>40</v>
      </c>
      <c r="D54" s="24">
        <v>5000000</v>
      </c>
      <c r="E54" s="22">
        <v>4815.04</v>
      </c>
      <c r="F54" s="23">
        <v>1.39930802593155</v>
      </c>
      <c r="G54" s="22">
        <v>5.52</v>
      </c>
    </row>
    <row r="55" spans="1:9" x14ac:dyDescent="0.2">
      <c r="A55" s="21" t="s">
        <v>1177</v>
      </c>
      <c r="B55" s="21" t="s">
        <v>1178</v>
      </c>
      <c r="C55" s="21" t="s">
        <v>40</v>
      </c>
      <c r="D55" s="24">
        <v>316500</v>
      </c>
      <c r="E55" s="22">
        <v>306.999303</v>
      </c>
      <c r="F55" s="23">
        <v>8.9217657307788203E-2</v>
      </c>
      <c r="G55" s="22">
        <v>5.5101000000000004</v>
      </c>
    </row>
    <row r="56" spans="1:9" x14ac:dyDescent="0.2">
      <c r="A56" s="20" t="s">
        <v>33</v>
      </c>
      <c r="B56" s="20"/>
      <c r="C56" s="20"/>
      <c r="D56" s="20"/>
      <c r="E56" s="25">
        <f>SUM(E52:E55)</f>
        <v>26811.296803000001</v>
      </c>
      <c r="F56" s="26">
        <f>SUM(F52:F55)</f>
        <v>7.7916824786649483</v>
      </c>
      <c r="G56" s="25"/>
      <c r="H56" s="14"/>
      <c r="I56" s="14"/>
    </row>
    <row r="57" spans="1:9" x14ac:dyDescent="0.2">
      <c r="A57" s="21"/>
      <c r="B57" s="21"/>
      <c r="C57" s="21"/>
      <c r="D57" s="21"/>
      <c r="E57" s="22"/>
      <c r="F57" s="23"/>
      <c r="G57" s="22"/>
    </row>
    <row r="58" spans="1:9" x14ac:dyDescent="0.2">
      <c r="A58" s="20" t="s">
        <v>39</v>
      </c>
      <c r="B58" s="21"/>
      <c r="C58" s="21"/>
      <c r="D58" s="21"/>
      <c r="E58" s="22"/>
      <c r="F58" s="23"/>
      <c r="G58" s="22"/>
    </row>
    <row r="59" spans="1:9" x14ac:dyDescent="0.2">
      <c r="A59" s="21" t="s">
        <v>1179</v>
      </c>
      <c r="B59" s="21" t="s">
        <v>1180</v>
      </c>
      <c r="C59" s="21" t="s">
        <v>40</v>
      </c>
      <c r="D59" s="24">
        <v>2860000</v>
      </c>
      <c r="E59" s="22">
        <v>2978.6239022</v>
      </c>
      <c r="F59" s="23">
        <v>0.86562361529291998</v>
      </c>
      <c r="G59" s="22">
        <v>5.99339171220001</v>
      </c>
    </row>
    <row r="60" spans="1:9" x14ac:dyDescent="0.2">
      <c r="A60" s="20" t="s">
        <v>33</v>
      </c>
      <c r="B60" s="20"/>
      <c r="C60" s="20"/>
      <c r="D60" s="20"/>
      <c r="E60" s="25">
        <f>SUM(E59:E59)</f>
        <v>2978.6239022</v>
      </c>
      <c r="F60" s="26">
        <f>SUM(F59:F59)</f>
        <v>0.86562361529291998</v>
      </c>
      <c r="G60" s="25"/>
      <c r="H60" s="14"/>
      <c r="I60" s="14"/>
    </row>
    <row r="61" spans="1:9" x14ac:dyDescent="0.2">
      <c r="A61" s="21"/>
      <c r="B61" s="21"/>
      <c r="C61" s="21"/>
      <c r="D61" s="21"/>
      <c r="E61" s="22"/>
      <c r="F61" s="23"/>
      <c r="G61" s="22"/>
    </row>
    <row r="62" spans="1:9" x14ac:dyDescent="0.2">
      <c r="A62" s="20" t="s">
        <v>1052</v>
      </c>
      <c r="B62" s="21"/>
      <c r="C62" s="21"/>
      <c r="D62" s="21"/>
      <c r="E62" s="22"/>
      <c r="F62" s="23"/>
      <c r="G62" s="22"/>
    </row>
    <row r="63" spans="1:9" x14ac:dyDescent="0.2">
      <c r="A63" s="21" t="s">
        <v>1053</v>
      </c>
      <c r="B63" s="21" t="s">
        <v>1054</v>
      </c>
      <c r="C63" s="21" t="s">
        <v>1055</v>
      </c>
      <c r="D63" s="24">
        <v>5772.3720000000003</v>
      </c>
      <c r="E63" s="22">
        <v>649.01433689999999</v>
      </c>
      <c r="F63" s="23">
        <v>0.188611303451023</v>
      </c>
      <c r="G63" s="22">
        <v>5.51</v>
      </c>
    </row>
    <row r="64" spans="1:9" x14ac:dyDescent="0.2">
      <c r="A64" s="20" t="s">
        <v>33</v>
      </c>
      <c r="B64" s="20"/>
      <c r="C64" s="20"/>
      <c r="D64" s="20"/>
      <c r="E64" s="25">
        <f>SUM(E63:E63)</f>
        <v>649.01433689999999</v>
      </c>
      <c r="F64" s="26">
        <f>SUM(F63:F63)</f>
        <v>0.188611303451023</v>
      </c>
      <c r="G64" s="25"/>
      <c r="H64" s="14"/>
      <c r="I64" s="14"/>
    </row>
    <row r="65" spans="1:9" x14ac:dyDescent="0.2">
      <c r="A65" s="21"/>
      <c r="B65" s="21"/>
      <c r="C65" s="21"/>
      <c r="D65" s="21"/>
      <c r="E65" s="22"/>
      <c r="F65" s="23"/>
      <c r="G65" s="22"/>
    </row>
    <row r="66" spans="1:9" x14ac:dyDescent="0.2">
      <c r="A66" s="20" t="s">
        <v>42</v>
      </c>
      <c r="B66" s="20"/>
      <c r="C66" s="20"/>
      <c r="D66" s="20"/>
      <c r="E66" s="25">
        <f>E35+E50+E56+E60+E64</f>
        <v>319429.24304209999</v>
      </c>
      <c r="F66" s="26">
        <f>F35+F50+F56+F60+F64</f>
        <v>92.829946066086933</v>
      </c>
      <c r="G66" s="25"/>
      <c r="H66" s="14"/>
      <c r="I66" s="14"/>
    </row>
    <row r="67" spans="1:9" x14ac:dyDescent="0.2">
      <c r="A67" s="20"/>
      <c r="B67" s="20"/>
      <c r="C67" s="20"/>
      <c r="D67" s="20"/>
      <c r="E67" s="25"/>
      <c r="F67" s="26"/>
      <c r="G67" s="25"/>
      <c r="H67" s="14"/>
      <c r="I67" s="14"/>
    </row>
    <row r="68" spans="1:9" x14ac:dyDescent="0.2">
      <c r="A68" s="20" t="s">
        <v>44</v>
      </c>
      <c r="B68" s="20"/>
      <c r="C68" s="20"/>
      <c r="D68" s="20"/>
      <c r="E68" s="25">
        <f>E70-(E35+E50+E56+E60+E64)</f>
        <v>24672.263614700001</v>
      </c>
      <c r="F68" s="26">
        <f>F70-(F35+F50+F56+F60+F64)</f>
        <v>7.1700539339130671</v>
      </c>
      <c r="G68" s="25"/>
      <c r="H68" s="14"/>
      <c r="I68" s="14"/>
    </row>
    <row r="69" spans="1:9" x14ac:dyDescent="0.2">
      <c r="A69" s="20"/>
      <c r="B69" s="20"/>
      <c r="C69" s="20"/>
      <c r="D69" s="20"/>
      <c r="E69" s="25"/>
      <c r="F69" s="26"/>
      <c r="G69" s="25"/>
      <c r="H69" s="14"/>
      <c r="I69" s="14"/>
    </row>
    <row r="70" spans="1:9" x14ac:dyDescent="0.2">
      <c r="A70" s="27" t="s">
        <v>43</v>
      </c>
      <c r="B70" s="27"/>
      <c r="C70" s="27"/>
      <c r="D70" s="27"/>
      <c r="E70" s="28">
        <v>344101.50665679999</v>
      </c>
      <c r="F70" s="29">
        <v>100</v>
      </c>
      <c r="G70" s="28"/>
      <c r="H70" s="14"/>
      <c r="I70" s="14"/>
    </row>
    <row r="72" spans="1:9" x14ac:dyDescent="0.2">
      <c r="A72" s="14" t="s">
        <v>1056</v>
      </c>
    </row>
    <row r="73" spans="1:9" x14ac:dyDescent="0.2">
      <c r="A73" s="14" t="s">
        <v>45</v>
      </c>
    </row>
    <row r="74" spans="1:9" x14ac:dyDescent="0.2">
      <c r="A74" s="14" t="s">
        <v>1057</v>
      </c>
    </row>
    <row r="75" spans="1:9" x14ac:dyDescent="0.2">
      <c r="A75" s="14"/>
    </row>
    <row r="76" spans="1:9" x14ac:dyDescent="0.2">
      <c r="A76" s="14" t="s">
        <v>1181</v>
      </c>
    </row>
    <row r="77" spans="1:9" x14ac:dyDescent="0.2">
      <c r="A77" s="14" t="s">
        <v>1182</v>
      </c>
    </row>
    <row r="79" spans="1:9" x14ac:dyDescent="0.2">
      <c r="A79" s="14" t="s">
        <v>46</v>
      </c>
    </row>
    <row r="80" spans="1:9" x14ac:dyDescent="0.2">
      <c r="A80" s="14" t="s">
        <v>47</v>
      </c>
    </row>
    <row r="81" spans="1:4" x14ac:dyDescent="0.2">
      <c r="A81" s="14" t="s">
        <v>48</v>
      </c>
      <c r="B81" s="14"/>
      <c r="C81" s="30" t="s">
        <v>50</v>
      </c>
      <c r="D81" s="14" t="s">
        <v>49</v>
      </c>
    </row>
    <row r="82" spans="1:4" x14ac:dyDescent="0.2">
      <c r="A82" s="7" t="s">
        <v>1183</v>
      </c>
      <c r="C82" s="31">
        <v>48.218899999999998</v>
      </c>
      <c r="D82" s="31">
        <v>50.291600000000003</v>
      </c>
    </row>
    <row r="83" spans="1:4" x14ac:dyDescent="0.2">
      <c r="A83" s="7" t="s">
        <v>1184</v>
      </c>
      <c r="C83" s="31">
        <v>10.045199999999999</v>
      </c>
      <c r="D83" s="31">
        <v>10.1027</v>
      </c>
    </row>
    <row r="84" spans="1:4" x14ac:dyDescent="0.2">
      <c r="A84" s="7" t="s">
        <v>1185</v>
      </c>
      <c r="C84" s="31">
        <v>10.0251</v>
      </c>
      <c r="D84" s="31">
        <v>10.0898</v>
      </c>
    </row>
    <row r="85" spans="1:4" x14ac:dyDescent="0.2">
      <c r="A85" s="7" t="s">
        <v>1186</v>
      </c>
      <c r="C85" s="31">
        <v>10.439299999999999</v>
      </c>
      <c r="D85" s="31">
        <v>10.551600000000001</v>
      </c>
    </row>
    <row r="86" spans="1:4" x14ac:dyDescent="0.2">
      <c r="A86" s="7" t="s">
        <v>1187</v>
      </c>
      <c r="C86" s="31">
        <v>10.9033</v>
      </c>
      <c r="D86" s="31">
        <v>11.068</v>
      </c>
    </row>
    <row r="87" spans="1:4" x14ac:dyDescent="0.2">
      <c r="A87" s="7" t="s">
        <v>1188</v>
      </c>
      <c r="C87" s="31">
        <v>49.783799999999999</v>
      </c>
      <c r="D87" s="31">
        <v>51.963099999999997</v>
      </c>
    </row>
    <row r="88" spans="1:4" x14ac:dyDescent="0.2">
      <c r="A88" s="7" t="s">
        <v>1189</v>
      </c>
      <c r="C88" s="31">
        <v>10.056699999999999</v>
      </c>
      <c r="D88" s="31">
        <v>10.1135</v>
      </c>
    </row>
    <row r="89" spans="1:4" x14ac:dyDescent="0.2">
      <c r="A89" s="7" t="s">
        <v>1190</v>
      </c>
      <c r="C89" s="31">
        <v>10.0299</v>
      </c>
      <c r="D89" s="31">
        <v>10.100199999999999</v>
      </c>
    </row>
    <row r="90" spans="1:4" x14ac:dyDescent="0.2">
      <c r="A90" s="7" t="s">
        <v>1191</v>
      </c>
      <c r="C90" s="31">
        <v>10.8584</v>
      </c>
      <c r="D90" s="31">
        <v>10.9663</v>
      </c>
    </row>
    <row r="91" spans="1:4" x14ac:dyDescent="0.2">
      <c r="A91" s="7" t="s">
        <v>1192</v>
      </c>
      <c r="C91" s="31">
        <v>11.4247</v>
      </c>
      <c r="D91" s="31">
        <v>11.6008</v>
      </c>
    </row>
    <row r="93" spans="1:4" x14ac:dyDescent="0.2">
      <c r="A93" s="14" t="s">
        <v>55</v>
      </c>
    </row>
    <row r="94" spans="1:4" x14ac:dyDescent="0.2">
      <c r="A94" s="100" t="s">
        <v>56</v>
      </c>
      <c r="B94" s="101"/>
      <c r="C94" s="32" t="s">
        <v>57</v>
      </c>
    </row>
    <row r="95" spans="1:4" x14ac:dyDescent="0.2">
      <c r="A95" s="96" t="s">
        <v>1184</v>
      </c>
      <c r="B95" s="97"/>
      <c r="C95" s="33">
        <v>0.36629857999999998</v>
      </c>
    </row>
    <row r="96" spans="1:4" x14ac:dyDescent="0.2">
      <c r="A96" s="96" t="s">
        <v>1185</v>
      </c>
      <c r="B96" s="97"/>
      <c r="C96" s="33">
        <v>0.35834437000000002</v>
      </c>
    </row>
    <row r="97" spans="1:9" x14ac:dyDescent="0.2">
      <c r="A97" s="96" t="s">
        <v>1186</v>
      </c>
      <c r="B97" s="97"/>
      <c r="C97" s="33">
        <v>0.33</v>
      </c>
    </row>
    <row r="98" spans="1:9" x14ac:dyDescent="0.2">
      <c r="A98" s="96" t="s">
        <v>1187</v>
      </c>
      <c r="B98" s="97"/>
      <c r="C98" s="33">
        <v>0.3</v>
      </c>
    </row>
    <row r="99" spans="1:9" x14ac:dyDescent="0.2">
      <c r="A99" s="96" t="s">
        <v>1189</v>
      </c>
      <c r="B99" s="97"/>
      <c r="C99" s="33">
        <v>0.37748108000000002</v>
      </c>
    </row>
    <row r="100" spans="1:9" x14ac:dyDescent="0.2">
      <c r="A100" s="96" t="s">
        <v>1190</v>
      </c>
      <c r="B100" s="97"/>
      <c r="C100" s="33">
        <v>0.36032399999999998</v>
      </c>
    </row>
    <row r="101" spans="1:9" x14ac:dyDescent="0.2">
      <c r="A101" s="96" t="s">
        <v>1191</v>
      </c>
      <c r="B101" s="97"/>
      <c r="C101" s="33">
        <v>0.36</v>
      </c>
    </row>
    <row r="102" spans="1:9" x14ac:dyDescent="0.2">
      <c r="A102" s="96" t="s">
        <v>1192</v>
      </c>
      <c r="B102" s="97"/>
      <c r="C102" s="33">
        <v>0.32</v>
      </c>
    </row>
    <row r="103" spans="1:9" x14ac:dyDescent="0.2">
      <c r="A103" s="7" t="s">
        <v>58</v>
      </c>
    </row>
    <row r="104" spans="1:9" x14ac:dyDescent="0.2">
      <c r="A104" s="7" t="s">
        <v>59</v>
      </c>
    </row>
    <row r="106" spans="1:9" x14ac:dyDescent="0.2">
      <c r="A106" s="14" t="s">
        <v>1075</v>
      </c>
      <c r="D106" s="34">
        <v>0.63090153406391603</v>
      </c>
      <c r="E106" s="10" t="s">
        <v>60</v>
      </c>
    </row>
    <row r="108" spans="1:9" x14ac:dyDescent="0.2">
      <c r="A108" s="14" t="s">
        <v>61</v>
      </c>
      <c r="D108" s="30" t="s">
        <v>62</v>
      </c>
    </row>
    <row r="110" spans="1:9" x14ac:dyDescent="0.2">
      <c r="A110" s="62" t="s">
        <v>1076</v>
      </c>
      <c r="B110" s="63"/>
      <c r="C110" s="63"/>
      <c r="D110" s="63"/>
      <c r="E110" s="11"/>
      <c r="G110" s="11"/>
      <c r="H110" s="63"/>
      <c r="I110" s="63"/>
    </row>
    <row r="111" spans="1:9" x14ac:dyDescent="0.2">
      <c r="A111" s="63"/>
      <c r="B111" s="63"/>
      <c r="C111" s="63"/>
      <c r="D111" s="63"/>
      <c r="E111" s="11"/>
      <c r="G111" s="11"/>
      <c r="H111" s="63"/>
      <c r="I111" s="63"/>
    </row>
    <row r="112" spans="1:9" x14ac:dyDescent="0.2">
      <c r="A112" s="62" t="s">
        <v>952</v>
      </c>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2"/>
      <c r="B126" s="63"/>
      <c r="C126" s="63"/>
      <c r="D126" s="63"/>
      <c r="E126" s="11"/>
      <c r="G126" s="11"/>
      <c r="H126" s="63"/>
      <c r="I126" s="63"/>
    </row>
    <row r="127" spans="1:9" x14ac:dyDescent="0.2">
      <c r="A127" s="63"/>
      <c r="B127" s="63"/>
      <c r="C127" s="63"/>
      <c r="D127" s="63"/>
      <c r="E127" s="11"/>
      <c r="G127" s="11"/>
      <c r="H127" s="63"/>
      <c r="I127" s="63"/>
    </row>
    <row r="128" spans="1:9" x14ac:dyDescent="0.2">
      <c r="A128" s="62" t="s">
        <v>1193</v>
      </c>
      <c r="B128" s="63"/>
      <c r="C128" s="63"/>
      <c r="D128" s="63"/>
      <c r="E128" s="11"/>
      <c r="G128" s="11"/>
      <c r="H128" s="63"/>
      <c r="I128" s="63"/>
    </row>
    <row r="129" spans="1:9" x14ac:dyDescent="0.2">
      <c r="A129" s="63"/>
      <c r="B129" s="63"/>
      <c r="C129" s="63"/>
      <c r="D129" s="63"/>
      <c r="E129" s="11"/>
      <c r="G129" s="11"/>
      <c r="H129" s="63"/>
      <c r="I129" s="63"/>
    </row>
    <row r="130" spans="1:9" x14ac:dyDescent="0.2">
      <c r="A130" s="62" t="s">
        <v>1385</v>
      </c>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2" t="s">
        <v>1194</v>
      </c>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t="s">
        <v>951</v>
      </c>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4"/>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sheetData>
  <mergeCells count="10">
    <mergeCell ref="A99:B99"/>
    <mergeCell ref="A100:B100"/>
    <mergeCell ref="A101:B101"/>
    <mergeCell ref="A102:B102"/>
    <mergeCell ref="A1:G1"/>
    <mergeCell ref="A94:B94"/>
    <mergeCell ref="A95:B95"/>
    <mergeCell ref="A96:B96"/>
    <mergeCell ref="A97:B97"/>
    <mergeCell ref="A98:B98"/>
  </mergeCells>
  <conditionalFormatting sqref="F2:F3">
    <cfRule type="cellIs" dxfId="112" priority="2" stopIfTrue="1" operator="between">
      <formula>0.009</formula>
      <formula>-0.009</formula>
    </cfRule>
  </conditionalFormatting>
  <conditionalFormatting sqref="F5:F65536">
    <cfRule type="cellIs" dxfId="11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24"/>
  <sheetViews>
    <sheetView workbookViewId="0">
      <selection sqref="A1:F1"/>
    </sheetView>
  </sheetViews>
  <sheetFormatPr defaultColWidth="9.140625" defaultRowHeight="11.25" x14ac:dyDescent="0.2"/>
  <cols>
    <col min="1" max="1" width="38.7109375" style="7" bestFit="1" customWidth="1"/>
    <col min="2" max="2" width="33.140625" style="7" bestFit="1" customWidth="1"/>
    <col min="3" max="3" width="25.5703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23</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115</v>
      </c>
      <c r="B7" s="21" t="s">
        <v>114</v>
      </c>
      <c r="C7" s="21" t="s">
        <v>116</v>
      </c>
      <c r="D7" s="24">
        <v>68247</v>
      </c>
      <c r="E7" s="22">
        <v>1365.9637049999999</v>
      </c>
      <c r="F7" s="23">
        <v>5.1885935043692797</v>
      </c>
    </row>
    <row r="8" spans="1:6" x14ac:dyDescent="0.2">
      <c r="A8" s="21" t="s">
        <v>118</v>
      </c>
      <c r="B8" s="21" t="s">
        <v>117</v>
      </c>
      <c r="C8" s="21" t="s">
        <v>116</v>
      </c>
      <c r="D8" s="24">
        <v>87497</v>
      </c>
      <c r="E8" s="22">
        <v>1265.031626</v>
      </c>
      <c r="F8" s="23">
        <v>4.80520445269467</v>
      </c>
    </row>
    <row r="9" spans="1:6" x14ac:dyDescent="0.2">
      <c r="A9" s="21" t="s">
        <v>136</v>
      </c>
      <c r="B9" s="21" t="s">
        <v>135</v>
      </c>
      <c r="C9" s="21" t="s">
        <v>137</v>
      </c>
      <c r="D9" s="24">
        <v>287506</v>
      </c>
      <c r="E9" s="22">
        <v>759.44709899999998</v>
      </c>
      <c r="F9" s="23">
        <v>2.8847488921995099</v>
      </c>
    </row>
    <row r="10" spans="1:6" x14ac:dyDescent="0.2">
      <c r="A10" s="21" t="s">
        <v>120</v>
      </c>
      <c r="B10" s="21" t="s">
        <v>119</v>
      </c>
      <c r="C10" s="21" t="s">
        <v>121</v>
      </c>
      <c r="D10" s="24">
        <v>18306</v>
      </c>
      <c r="E10" s="22">
        <v>671.793588</v>
      </c>
      <c r="F10" s="23">
        <v>2.5517982902581799</v>
      </c>
    </row>
    <row r="11" spans="1:6" x14ac:dyDescent="0.2">
      <c r="A11" s="21" t="s">
        <v>156</v>
      </c>
      <c r="B11" s="21" t="s">
        <v>155</v>
      </c>
      <c r="C11" s="21" t="s">
        <v>157</v>
      </c>
      <c r="D11" s="24">
        <v>81715</v>
      </c>
      <c r="E11" s="22">
        <v>665.40524500000004</v>
      </c>
      <c r="F11" s="23">
        <v>2.5275322611739899</v>
      </c>
    </row>
    <row r="12" spans="1:6" x14ac:dyDescent="0.2">
      <c r="A12" s="21" t="s">
        <v>741</v>
      </c>
      <c r="B12" s="21" t="s">
        <v>740</v>
      </c>
      <c r="C12" s="21" t="s">
        <v>179</v>
      </c>
      <c r="D12" s="24">
        <v>85863</v>
      </c>
      <c r="E12" s="22">
        <v>652.81638899999996</v>
      </c>
      <c r="F12" s="23">
        <v>2.4797136725614601</v>
      </c>
    </row>
    <row r="13" spans="1:6" x14ac:dyDescent="0.2">
      <c r="A13" s="21" t="s">
        <v>733</v>
      </c>
      <c r="B13" s="21" t="s">
        <v>732</v>
      </c>
      <c r="C13" s="21" t="s">
        <v>188</v>
      </c>
      <c r="D13" s="24">
        <v>32490</v>
      </c>
      <c r="E13" s="22">
        <v>619.12944000000005</v>
      </c>
      <c r="F13" s="23">
        <v>2.3517542808707299</v>
      </c>
    </row>
    <row r="14" spans="1:6" x14ac:dyDescent="0.2">
      <c r="A14" s="21" t="s">
        <v>370</v>
      </c>
      <c r="B14" s="21" t="s">
        <v>369</v>
      </c>
      <c r="C14" s="21" t="s">
        <v>203</v>
      </c>
      <c r="D14" s="24">
        <v>51251</v>
      </c>
      <c r="E14" s="22">
        <v>563.19723899999997</v>
      </c>
      <c r="F14" s="23">
        <v>2.1392966191251102</v>
      </c>
    </row>
    <row r="15" spans="1:6" x14ac:dyDescent="0.2">
      <c r="A15" s="21" t="s">
        <v>450</v>
      </c>
      <c r="B15" s="21" t="s">
        <v>449</v>
      </c>
      <c r="C15" s="21" t="s">
        <v>151</v>
      </c>
      <c r="D15" s="24">
        <v>35063</v>
      </c>
      <c r="E15" s="22">
        <v>447.40388000000002</v>
      </c>
      <c r="F15" s="23">
        <v>1.6994572089290001</v>
      </c>
    </row>
    <row r="16" spans="1:6" x14ac:dyDescent="0.2">
      <c r="A16" s="21" t="s">
        <v>749</v>
      </c>
      <c r="B16" s="21" t="s">
        <v>748</v>
      </c>
      <c r="C16" s="21" t="s">
        <v>193</v>
      </c>
      <c r="D16" s="24">
        <v>15877</v>
      </c>
      <c r="E16" s="22">
        <v>439.80877700000002</v>
      </c>
      <c r="F16" s="23">
        <v>1.6706073193261</v>
      </c>
    </row>
    <row r="17" spans="1:9" x14ac:dyDescent="0.2">
      <c r="A17" s="21" t="s">
        <v>168</v>
      </c>
      <c r="B17" s="21" t="s">
        <v>167</v>
      </c>
      <c r="C17" s="21" t="s">
        <v>166</v>
      </c>
      <c r="D17" s="24">
        <v>63291</v>
      </c>
      <c r="E17" s="22">
        <v>435.44207999999998</v>
      </c>
      <c r="F17" s="23">
        <v>1.6540204835215899</v>
      </c>
    </row>
    <row r="18" spans="1:9" x14ac:dyDescent="0.2">
      <c r="A18" s="21" t="s">
        <v>126</v>
      </c>
      <c r="B18" s="21" t="s">
        <v>125</v>
      </c>
      <c r="C18" s="21" t="s">
        <v>127</v>
      </c>
      <c r="D18" s="24">
        <v>26515</v>
      </c>
      <c r="E18" s="22">
        <v>424.71726999999998</v>
      </c>
      <c r="F18" s="23">
        <v>1.6132824468534901</v>
      </c>
    </row>
    <row r="19" spans="1:9" x14ac:dyDescent="0.2">
      <c r="A19" s="21" t="s">
        <v>253</v>
      </c>
      <c r="B19" s="21" t="s">
        <v>252</v>
      </c>
      <c r="C19" s="21" t="s">
        <v>140</v>
      </c>
      <c r="D19" s="24">
        <v>87307</v>
      </c>
      <c r="E19" s="22">
        <v>353.98623149999997</v>
      </c>
      <c r="F19" s="23">
        <v>1.3446116135253099</v>
      </c>
    </row>
    <row r="20" spans="1:9" x14ac:dyDescent="0.2">
      <c r="A20" s="21" t="s">
        <v>837</v>
      </c>
      <c r="B20" s="21" t="s">
        <v>836</v>
      </c>
      <c r="C20" s="21" t="s">
        <v>154</v>
      </c>
      <c r="D20" s="24">
        <v>9805</v>
      </c>
      <c r="E20" s="22">
        <v>334.17401000000001</v>
      </c>
      <c r="F20" s="23">
        <v>1.26935517486172</v>
      </c>
    </row>
    <row r="21" spans="1:9" x14ac:dyDescent="0.2">
      <c r="A21" s="21" t="s">
        <v>291</v>
      </c>
      <c r="B21" s="21" t="s">
        <v>290</v>
      </c>
      <c r="C21" s="21" t="s">
        <v>292</v>
      </c>
      <c r="D21" s="24">
        <v>47631</v>
      </c>
      <c r="E21" s="22">
        <v>330.01138350000002</v>
      </c>
      <c r="F21" s="23">
        <v>1.2535434979189399</v>
      </c>
    </row>
    <row r="22" spans="1:9" x14ac:dyDescent="0.2">
      <c r="A22" s="21" t="s">
        <v>674</v>
      </c>
      <c r="B22" s="21" t="s">
        <v>673</v>
      </c>
      <c r="C22" s="21" t="s">
        <v>237</v>
      </c>
      <c r="D22" s="24">
        <v>24321</v>
      </c>
      <c r="E22" s="22">
        <v>290.51434499999999</v>
      </c>
      <c r="F22" s="23">
        <v>1.10351456475419</v>
      </c>
    </row>
    <row r="23" spans="1:9" x14ac:dyDescent="0.2">
      <c r="A23" s="21" t="s">
        <v>150</v>
      </c>
      <c r="B23" s="21" t="s">
        <v>149</v>
      </c>
      <c r="C23" s="21" t="s">
        <v>151</v>
      </c>
      <c r="D23" s="24">
        <v>2830</v>
      </c>
      <c r="E23" s="22">
        <v>204.9486</v>
      </c>
      <c r="F23" s="23">
        <v>0.77849431196239405</v>
      </c>
    </row>
    <row r="24" spans="1:9" x14ac:dyDescent="0.2">
      <c r="A24" s="20" t="s">
        <v>33</v>
      </c>
      <c r="B24" s="20"/>
      <c r="C24" s="20"/>
      <c r="D24" s="20"/>
      <c r="E24" s="25">
        <f>SUM(E7:E23)</f>
        <v>9823.7909079999972</v>
      </c>
      <c r="F24" s="26">
        <f>SUM(F7:F23)</f>
        <v>37.315528594905672</v>
      </c>
      <c r="G24" s="14"/>
      <c r="H24" s="14"/>
      <c r="I24" s="14"/>
    </row>
    <row r="25" spans="1:9" x14ac:dyDescent="0.2">
      <c r="A25" s="21"/>
      <c r="B25" s="21"/>
      <c r="C25" s="21"/>
      <c r="D25" s="21"/>
      <c r="E25" s="22"/>
      <c r="F25" s="23"/>
    </row>
    <row r="26" spans="1:9" x14ac:dyDescent="0.2">
      <c r="A26" s="20" t="s">
        <v>543</v>
      </c>
      <c r="B26" s="21"/>
      <c r="C26" s="21"/>
      <c r="D26" s="21"/>
      <c r="E26" s="22"/>
      <c r="F26" s="23"/>
    </row>
    <row r="27" spans="1:9" x14ac:dyDescent="0.2">
      <c r="A27" s="21" t="s">
        <v>853</v>
      </c>
      <c r="B27" s="21" t="s">
        <v>852</v>
      </c>
      <c r="C27" s="21" t="s">
        <v>548</v>
      </c>
      <c r="D27" s="24">
        <v>111000</v>
      </c>
      <c r="E27" s="22">
        <v>3449.7820299999998</v>
      </c>
      <c r="F27" s="23">
        <v>13.103947467145799</v>
      </c>
    </row>
    <row r="28" spans="1:9" x14ac:dyDescent="0.2">
      <c r="A28" s="21" t="s">
        <v>855</v>
      </c>
      <c r="B28" s="21" t="s">
        <v>854</v>
      </c>
      <c r="C28" s="21" t="s">
        <v>127</v>
      </c>
      <c r="D28" s="24">
        <v>22300</v>
      </c>
      <c r="E28" s="22">
        <v>1225.614883</v>
      </c>
      <c r="F28" s="23">
        <v>4.6554805208328096</v>
      </c>
    </row>
    <row r="29" spans="1:9" x14ac:dyDescent="0.2">
      <c r="A29" s="21" t="s">
        <v>857</v>
      </c>
      <c r="B29" s="21" t="s">
        <v>856</v>
      </c>
      <c r="C29" s="21" t="s">
        <v>137</v>
      </c>
      <c r="D29" s="24">
        <v>70404</v>
      </c>
      <c r="E29" s="22">
        <v>844.65790800000002</v>
      </c>
      <c r="F29" s="23">
        <v>3.2084209256957901</v>
      </c>
    </row>
    <row r="30" spans="1:9" x14ac:dyDescent="0.2">
      <c r="A30" s="21" t="s">
        <v>859</v>
      </c>
      <c r="B30" s="21" t="s">
        <v>858</v>
      </c>
      <c r="C30" s="21" t="s">
        <v>548</v>
      </c>
      <c r="D30" s="24">
        <v>4247</v>
      </c>
      <c r="E30" s="22">
        <v>785.26843450000001</v>
      </c>
      <c r="F30" s="23">
        <v>2.9828308640403698</v>
      </c>
    </row>
    <row r="31" spans="1:9" x14ac:dyDescent="0.2">
      <c r="A31" s="21" t="s">
        <v>861</v>
      </c>
      <c r="B31" s="21" t="s">
        <v>860</v>
      </c>
      <c r="C31" s="21" t="s">
        <v>157</v>
      </c>
      <c r="D31" s="24">
        <v>95600</v>
      </c>
      <c r="E31" s="22">
        <v>735.37985639999999</v>
      </c>
      <c r="F31" s="23">
        <v>2.7933298170327698</v>
      </c>
    </row>
    <row r="32" spans="1:9" x14ac:dyDescent="0.2">
      <c r="A32" s="21" t="s">
        <v>547</v>
      </c>
      <c r="B32" s="21" t="s">
        <v>546</v>
      </c>
      <c r="C32" s="21" t="s">
        <v>548</v>
      </c>
      <c r="D32" s="24">
        <v>19000</v>
      </c>
      <c r="E32" s="22">
        <v>696.34814900000003</v>
      </c>
      <c r="F32" s="23">
        <v>2.6450684373644999</v>
      </c>
    </row>
    <row r="33" spans="1:6" x14ac:dyDescent="0.2">
      <c r="A33" s="21" t="s">
        <v>863</v>
      </c>
      <c r="B33" s="21" t="s">
        <v>862</v>
      </c>
      <c r="C33" s="21" t="s">
        <v>548</v>
      </c>
      <c r="D33" s="24">
        <v>15347</v>
      </c>
      <c r="E33" s="22">
        <v>581.13589999999999</v>
      </c>
      <c r="F33" s="23">
        <v>2.20743636515276</v>
      </c>
    </row>
    <row r="34" spans="1:6" x14ac:dyDescent="0.2">
      <c r="A34" s="21" t="s">
        <v>865</v>
      </c>
      <c r="B34" s="21" t="s">
        <v>864</v>
      </c>
      <c r="C34" s="21" t="s">
        <v>193</v>
      </c>
      <c r="D34" s="24">
        <v>18900</v>
      </c>
      <c r="E34" s="22">
        <v>570.71816120000005</v>
      </c>
      <c r="F34" s="23">
        <v>2.1678647340252</v>
      </c>
    </row>
    <row r="35" spans="1:6" x14ac:dyDescent="0.2">
      <c r="A35" s="21" t="s">
        <v>552</v>
      </c>
      <c r="B35" s="21" t="s">
        <v>551</v>
      </c>
      <c r="C35" s="21" t="s">
        <v>166</v>
      </c>
      <c r="D35" s="24">
        <v>4312</v>
      </c>
      <c r="E35" s="22">
        <v>555.64344300000005</v>
      </c>
      <c r="F35" s="23">
        <v>2.1106036335681302</v>
      </c>
    </row>
    <row r="36" spans="1:6" x14ac:dyDescent="0.2">
      <c r="A36" s="21" t="s">
        <v>867</v>
      </c>
      <c r="B36" s="21" t="s">
        <v>866</v>
      </c>
      <c r="C36" s="21" t="s">
        <v>361</v>
      </c>
      <c r="D36" s="24">
        <v>13766</v>
      </c>
      <c r="E36" s="22">
        <v>527.91074749999996</v>
      </c>
      <c r="F36" s="23">
        <v>2.0052613882337602</v>
      </c>
    </row>
    <row r="37" spans="1:6" x14ac:dyDescent="0.2">
      <c r="A37" s="21" t="s">
        <v>869</v>
      </c>
      <c r="B37" s="21" t="s">
        <v>868</v>
      </c>
      <c r="C37" s="21" t="s">
        <v>137</v>
      </c>
      <c r="D37" s="24">
        <v>32790</v>
      </c>
      <c r="E37" s="22">
        <v>448.92487019999999</v>
      </c>
      <c r="F37" s="23">
        <v>1.70523466834687</v>
      </c>
    </row>
    <row r="38" spans="1:6" x14ac:dyDescent="0.2">
      <c r="A38" s="21" t="s">
        <v>871</v>
      </c>
      <c r="B38" s="21" t="s">
        <v>870</v>
      </c>
      <c r="C38" s="21" t="s">
        <v>116</v>
      </c>
      <c r="D38" s="24">
        <v>72000</v>
      </c>
      <c r="E38" s="22">
        <v>431.50944529999998</v>
      </c>
      <c r="F38" s="23">
        <v>1.63908242712611</v>
      </c>
    </row>
    <row r="39" spans="1:6" x14ac:dyDescent="0.2">
      <c r="A39" s="21" t="s">
        <v>873</v>
      </c>
      <c r="B39" s="21" t="s">
        <v>872</v>
      </c>
      <c r="C39" s="21" t="s">
        <v>116</v>
      </c>
      <c r="D39" s="24">
        <v>13240</v>
      </c>
      <c r="E39" s="22">
        <v>399.99254139999999</v>
      </c>
      <c r="F39" s="23">
        <v>1.5193659205639001</v>
      </c>
    </row>
    <row r="40" spans="1:6" x14ac:dyDescent="0.2">
      <c r="A40" s="21" t="s">
        <v>875</v>
      </c>
      <c r="B40" s="21" t="s">
        <v>874</v>
      </c>
      <c r="C40" s="21" t="s">
        <v>173</v>
      </c>
      <c r="D40" s="24">
        <v>61000</v>
      </c>
      <c r="E40" s="22">
        <v>399.57674109999999</v>
      </c>
      <c r="F40" s="23">
        <v>1.51778650909945</v>
      </c>
    </row>
    <row r="41" spans="1:6" x14ac:dyDescent="0.2">
      <c r="A41" s="21" t="s">
        <v>877</v>
      </c>
      <c r="B41" s="21" t="s">
        <v>876</v>
      </c>
      <c r="C41" s="21" t="s">
        <v>224</v>
      </c>
      <c r="D41" s="24">
        <v>224000</v>
      </c>
      <c r="E41" s="22">
        <v>390.13733539999998</v>
      </c>
      <c r="F41" s="23">
        <v>1.48193106219347</v>
      </c>
    </row>
    <row r="42" spans="1:6" x14ac:dyDescent="0.2">
      <c r="A42" s="21" t="s">
        <v>879</v>
      </c>
      <c r="B42" s="21" t="s">
        <v>878</v>
      </c>
      <c r="C42" s="21" t="s">
        <v>116</v>
      </c>
      <c r="D42" s="24">
        <v>153613</v>
      </c>
      <c r="E42" s="22">
        <v>356.76767269999999</v>
      </c>
      <c r="F42" s="23">
        <v>1.35517687795384</v>
      </c>
    </row>
    <row r="43" spans="1:6" x14ac:dyDescent="0.2">
      <c r="A43" s="21" t="s">
        <v>881</v>
      </c>
      <c r="B43" s="21" t="s">
        <v>880</v>
      </c>
      <c r="C43" s="21" t="s">
        <v>176</v>
      </c>
      <c r="D43" s="24">
        <v>55400</v>
      </c>
      <c r="E43" s="22">
        <v>323.4102863</v>
      </c>
      <c r="F43" s="23">
        <v>1.22846932506335</v>
      </c>
    </row>
    <row r="44" spans="1:6" x14ac:dyDescent="0.2">
      <c r="A44" s="21" t="s">
        <v>883</v>
      </c>
      <c r="B44" s="21" t="s">
        <v>882</v>
      </c>
      <c r="C44" s="21" t="s">
        <v>179</v>
      </c>
      <c r="D44" s="24">
        <v>6350</v>
      </c>
      <c r="E44" s="22">
        <v>316.38781269999998</v>
      </c>
      <c r="F44" s="23">
        <v>1.2017945600076001</v>
      </c>
    </row>
    <row r="45" spans="1:6" x14ac:dyDescent="0.2">
      <c r="A45" s="21" t="s">
        <v>885</v>
      </c>
      <c r="B45" s="21" t="s">
        <v>884</v>
      </c>
      <c r="C45" s="21" t="s">
        <v>146</v>
      </c>
      <c r="D45" s="24">
        <v>372200</v>
      </c>
      <c r="E45" s="22">
        <v>315.99380300000001</v>
      </c>
      <c r="F45" s="23">
        <v>1.2002979198241199</v>
      </c>
    </row>
    <row r="46" spans="1:6" x14ac:dyDescent="0.2">
      <c r="A46" s="21" t="s">
        <v>887</v>
      </c>
      <c r="B46" s="21" t="s">
        <v>886</v>
      </c>
      <c r="C46" s="21" t="s">
        <v>116</v>
      </c>
      <c r="D46" s="24">
        <v>688900</v>
      </c>
      <c r="E46" s="22">
        <v>315.73406699999998</v>
      </c>
      <c r="F46" s="23">
        <v>1.19931131636056</v>
      </c>
    </row>
    <row r="47" spans="1:6" x14ac:dyDescent="0.2">
      <c r="A47" s="21" t="s">
        <v>889</v>
      </c>
      <c r="B47" s="21" t="s">
        <v>888</v>
      </c>
      <c r="C47" s="21" t="s">
        <v>137</v>
      </c>
      <c r="D47" s="24">
        <v>2337800</v>
      </c>
      <c r="E47" s="22">
        <v>295.18958529999998</v>
      </c>
      <c r="F47" s="23">
        <v>1.1212733978499401</v>
      </c>
    </row>
    <row r="48" spans="1:6" x14ac:dyDescent="0.2">
      <c r="A48" s="21" t="s">
        <v>891</v>
      </c>
      <c r="B48" s="21" t="s">
        <v>890</v>
      </c>
      <c r="C48" s="21" t="s">
        <v>173</v>
      </c>
      <c r="D48" s="24">
        <v>34100</v>
      </c>
      <c r="E48" s="22">
        <v>294.7623049</v>
      </c>
      <c r="F48" s="23">
        <v>1.1196503793906101</v>
      </c>
    </row>
    <row r="49" spans="1:9" x14ac:dyDescent="0.2">
      <c r="A49" s="21" t="s">
        <v>584</v>
      </c>
      <c r="B49" s="21" t="s">
        <v>583</v>
      </c>
      <c r="C49" s="21" t="s">
        <v>179</v>
      </c>
      <c r="D49" s="24">
        <v>3496</v>
      </c>
      <c r="E49" s="22">
        <v>293.9234189</v>
      </c>
      <c r="F49" s="23">
        <v>1.1164638829745099</v>
      </c>
    </row>
    <row r="50" spans="1:9" x14ac:dyDescent="0.2">
      <c r="A50" s="21" t="s">
        <v>893</v>
      </c>
      <c r="B50" s="21" t="s">
        <v>892</v>
      </c>
      <c r="C50" s="21" t="s">
        <v>196</v>
      </c>
      <c r="D50" s="24">
        <v>5700</v>
      </c>
      <c r="E50" s="22">
        <v>260.83310219999998</v>
      </c>
      <c r="F50" s="23">
        <v>0.99077079050164696</v>
      </c>
    </row>
    <row r="51" spans="1:9" x14ac:dyDescent="0.2">
      <c r="A51" s="21" t="s">
        <v>895</v>
      </c>
      <c r="B51" s="21" t="s">
        <v>894</v>
      </c>
      <c r="C51" s="21" t="s">
        <v>179</v>
      </c>
      <c r="D51" s="24">
        <v>374887</v>
      </c>
      <c r="E51" s="22">
        <v>229.5018886</v>
      </c>
      <c r="F51" s="23">
        <v>0.87175962587559497</v>
      </c>
    </row>
    <row r="52" spans="1:9" x14ac:dyDescent="0.2">
      <c r="A52" s="21" t="s">
        <v>897</v>
      </c>
      <c r="B52" s="21" t="s">
        <v>896</v>
      </c>
      <c r="C52" s="21" t="s">
        <v>221</v>
      </c>
      <c r="D52" s="24">
        <v>29600</v>
      </c>
      <c r="E52" s="22">
        <v>178.25431979999999</v>
      </c>
      <c r="F52" s="23">
        <v>0.67709647222291602</v>
      </c>
    </row>
    <row r="53" spans="1:9" x14ac:dyDescent="0.2">
      <c r="A53" s="21" t="s">
        <v>899</v>
      </c>
      <c r="B53" s="21" t="s">
        <v>898</v>
      </c>
      <c r="C53" s="21" t="s">
        <v>166</v>
      </c>
      <c r="D53" s="24">
        <v>2804</v>
      </c>
      <c r="E53" s="22">
        <v>172.05005439999999</v>
      </c>
      <c r="F53" s="23">
        <v>0.65352965925710405</v>
      </c>
    </row>
    <row r="54" spans="1:9" x14ac:dyDescent="0.2">
      <c r="A54" s="21" t="s">
        <v>901</v>
      </c>
      <c r="B54" s="21" t="s">
        <v>900</v>
      </c>
      <c r="C54" s="21" t="s">
        <v>151</v>
      </c>
      <c r="D54" s="24">
        <v>313200</v>
      </c>
      <c r="E54" s="22">
        <v>171.90281419999999</v>
      </c>
      <c r="F54" s="23">
        <v>0.65297036947326403</v>
      </c>
    </row>
    <row r="55" spans="1:9" x14ac:dyDescent="0.2">
      <c r="A55" s="21" t="s">
        <v>903</v>
      </c>
      <c r="B55" s="21" t="s">
        <v>902</v>
      </c>
      <c r="C55" s="21" t="s">
        <v>548</v>
      </c>
      <c r="D55" s="24">
        <v>9000</v>
      </c>
      <c r="E55" s="22">
        <v>127.9814598</v>
      </c>
      <c r="F55" s="23">
        <v>0.48613573594034698</v>
      </c>
    </row>
    <row r="56" spans="1:9" x14ac:dyDescent="0.2">
      <c r="A56" s="21" t="s">
        <v>905</v>
      </c>
      <c r="B56" s="21" t="s">
        <v>904</v>
      </c>
      <c r="C56" s="21" t="s">
        <v>196</v>
      </c>
      <c r="D56" s="24">
        <v>2432</v>
      </c>
      <c r="E56" s="22">
        <v>122.5828365</v>
      </c>
      <c r="F56" s="23">
        <v>0.46562914291420499</v>
      </c>
    </row>
    <row r="57" spans="1:9" x14ac:dyDescent="0.2">
      <c r="A57" s="21" t="s">
        <v>907</v>
      </c>
      <c r="B57" s="21" t="s">
        <v>906</v>
      </c>
      <c r="C57" s="21" t="s">
        <v>137</v>
      </c>
      <c r="D57" s="24">
        <v>9500</v>
      </c>
      <c r="E57" s="22">
        <v>89.580932500000003</v>
      </c>
      <c r="F57" s="23">
        <v>0.34027188481178799</v>
      </c>
    </row>
    <row r="58" spans="1:9" x14ac:dyDescent="0.2">
      <c r="A58" s="21" t="s">
        <v>909</v>
      </c>
      <c r="B58" s="21" t="s">
        <v>908</v>
      </c>
      <c r="C58" s="21" t="s">
        <v>561</v>
      </c>
      <c r="D58" s="24">
        <v>700</v>
      </c>
      <c r="E58" s="22">
        <v>1.9236108000000001</v>
      </c>
      <c r="F58" s="23">
        <v>7.3068079812666697E-3</v>
      </c>
    </row>
    <row r="59" spans="1:9" x14ac:dyDescent="0.2">
      <c r="A59" s="20" t="s">
        <v>33</v>
      </c>
      <c r="B59" s="20"/>
      <c r="C59" s="20"/>
      <c r="D59" s="20"/>
      <c r="E59" s="25">
        <f>SUM(E26:E58)</f>
        <v>15909.380415600002</v>
      </c>
      <c r="F59" s="26">
        <f>SUM(F26:F58)</f>
        <v>60.431552888824356</v>
      </c>
      <c r="G59" s="14"/>
      <c r="H59" s="14"/>
      <c r="I59" s="14"/>
    </row>
    <row r="60" spans="1:9" x14ac:dyDescent="0.2">
      <c r="A60" s="21"/>
      <c r="B60" s="21"/>
      <c r="C60" s="21"/>
      <c r="D60" s="21"/>
      <c r="E60" s="22"/>
      <c r="F60" s="23"/>
    </row>
    <row r="61" spans="1:9" x14ac:dyDescent="0.2">
      <c r="A61" s="20" t="s">
        <v>42</v>
      </c>
      <c r="B61" s="20"/>
      <c r="C61" s="20"/>
      <c r="D61" s="20"/>
      <c r="E61" s="25">
        <f>E24+E59</f>
        <v>25733.1713236</v>
      </c>
      <c r="F61" s="26">
        <f>F24+F59</f>
        <v>97.747081483730028</v>
      </c>
      <c r="G61" s="14"/>
      <c r="H61" s="14"/>
      <c r="I61" s="14"/>
    </row>
    <row r="62" spans="1:9" x14ac:dyDescent="0.2">
      <c r="A62" s="20"/>
      <c r="B62" s="20"/>
      <c r="C62" s="20"/>
      <c r="D62" s="20"/>
      <c r="E62" s="25"/>
      <c r="F62" s="26"/>
      <c r="G62" s="14"/>
      <c r="H62" s="14"/>
      <c r="I62" s="14"/>
    </row>
    <row r="63" spans="1:9" x14ac:dyDescent="0.2">
      <c r="A63" s="20" t="s">
        <v>44</v>
      </c>
      <c r="B63" s="20"/>
      <c r="C63" s="20"/>
      <c r="D63" s="20"/>
      <c r="E63" s="25">
        <f>E65-(E24+E59)</f>
        <v>593.1096589000008</v>
      </c>
      <c r="F63" s="26">
        <f>F65-(F24+F59)</f>
        <v>2.2529185162699719</v>
      </c>
      <c r="G63" s="14"/>
      <c r="H63" s="14"/>
      <c r="I63" s="14"/>
    </row>
    <row r="64" spans="1:9" x14ac:dyDescent="0.2">
      <c r="A64" s="20"/>
      <c r="B64" s="20"/>
      <c r="C64" s="20"/>
      <c r="D64" s="20"/>
      <c r="E64" s="25"/>
      <c r="F64" s="26"/>
      <c r="G64" s="14"/>
      <c r="H64" s="14"/>
      <c r="I64" s="14"/>
    </row>
    <row r="65" spans="1:9" x14ac:dyDescent="0.2">
      <c r="A65" s="27" t="s">
        <v>43</v>
      </c>
      <c r="B65" s="27"/>
      <c r="C65" s="27"/>
      <c r="D65" s="27"/>
      <c r="E65" s="28">
        <v>26326.2809825</v>
      </c>
      <c r="F65" s="29">
        <v>100</v>
      </c>
      <c r="G65" s="14"/>
      <c r="H65" s="14"/>
      <c r="I65" s="14"/>
    </row>
    <row r="66" spans="1:9" x14ac:dyDescent="0.2">
      <c r="F66" s="15" t="s">
        <v>923</v>
      </c>
    </row>
    <row r="67" spans="1:9" x14ac:dyDescent="0.2">
      <c r="A67" s="14" t="s">
        <v>46</v>
      </c>
    </row>
    <row r="68" spans="1:9" x14ac:dyDescent="0.2">
      <c r="A68" s="14" t="s">
        <v>47</v>
      </c>
    </row>
    <row r="69" spans="1:9" x14ac:dyDescent="0.2">
      <c r="A69" s="14" t="s">
        <v>48</v>
      </c>
      <c r="B69" s="14"/>
      <c r="C69" s="30" t="s">
        <v>50</v>
      </c>
      <c r="D69" s="14" t="s">
        <v>49</v>
      </c>
    </row>
    <row r="70" spans="1:9" x14ac:dyDescent="0.2">
      <c r="A70" s="7" t="s">
        <v>51</v>
      </c>
      <c r="C70" s="31">
        <v>28.748899999999999</v>
      </c>
      <c r="D70" s="31">
        <v>30.71</v>
      </c>
    </row>
    <row r="71" spans="1:9" x14ac:dyDescent="0.2">
      <c r="A71" s="7" t="s">
        <v>52</v>
      </c>
      <c r="C71" s="31">
        <v>13.57</v>
      </c>
      <c r="D71" s="31">
        <v>14.495699999999999</v>
      </c>
    </row>
    <row r="72" spans="1:9" x14ac:dyDescent="0.2">
      <c r="A72" s="7" t="s">
        <v>53</v>
      </c>
      <c r="C72" s="31">
        <v>31.287700000000001</v>
      </c>
      <c r="D72" s="31">
        <v>33.566600000000001</v>
      </c>
    </row>
    <row r="73" spans="1:9" x14ac:dyDescent="0.2">
      <c r="A73" s="7" t="s">
        <v>54</v>
      </c>
      <c r="C73" s="31">
        <v>14.3284</v>
      </c>
      <c r="D73" s="31">
        <v>15.3712</v>
      </c>
    </row>
    <row r="75" spans="1:9" x14ac:dyDescent="0.2">
      <c r="A75" s="7" t="s">
        <v>59</v>
      </c>
    </row>
    <row r="77" spans="1:9" x14ac:dyDescent="0.2">
      <c r="A77" s="14" t="s">
        <v>55</v>
      </c>
      <c r="D77" s="30" t="s">
        <v>62</v>
      </c>
    </row>
    <row r="79" spans="1:9" x14ac:dyDescent="0.2">
      <c r="A79" s="14" t="s">
        <v>332</v>
      </c>
      <c r="D79" s="51">
        <v>0.14810162768028401</v>
      </c>
    </row>
    <row r="81" spans="1:9" x14ac:dyDescent="0.2">
      <c r="A81" s="14" t="s">
        <v>61</v>
      </c>
      <c r="D81" s="30" t="s">
        <v>62</v>
      </c>
    </row>
    <row r="83" spans="1:9" x14ac:dyDescent="0.2">
      <c r="A83" s="62" t="s">
        <v>958</v>
      </c>
      <c r="B83" s="63"/>
      <c r="C83" s="63"/>
      <c r="D83" s="63"/>
      <c r="E83" s="11"/>
      <c r="G83" s="63"/>
      <c r="H83" s="63"/>
      <c r="I83" s="63"/>
    </row>
    <row r="84" spans="1:9" x14ac:dyDescent="0.2">
      <c r="A84" s="64"/>
      <c r="B84" s="63"/>
      <c r="C84" s="63"/>
      <c r="D84" s="63"/>
      <c r="E84" s="11"/>
      <c r="G84" s="63"/>
      <c r="H84" s="63"/>
      <c r="I84" s="63"/>
    </row>
    <row r="85" spans="1:9" x14ac:dyDescent="0.2">
      <c r="A85" s="62" t="s">
        <v>952</v>
      </c>
      <c r="B85" s="63"/>
      <c r="C85" s="63"/>
      <c r="D85" s="63"/>
      <c r="E85" s="11"/>
      <c r="G85" s="63"/>
      <c r="H85" s="63"/>
      <c r="I85" s="63"/>
    </row>
    <row r="86" spans="1:9" x14ac:dyDescent="0.2">
      <c r="A86" s="64"/>
      <c r="B86" s="63"/>
      <c r="C86" s="63"/>
      <c r="D86" s="63"/>
      <c r="E86" s="11"/>
      <c r="G86" s="63"/>
      <c r="H86" s="63"/>
      <c r="I86" s="63"/>
    </row>
    <row r="87" spans="1:9" x14ac:dyDescent="0.2">
      <c r="A87" s="63"/>
      <c r="B87" s="63"/>
      <c r="C87" s="63"/>
      <c r="D87" s="63"/>
      <c r="E87" s="11"/>
      <c r="G87" s="63"/>
      <c r="H87" s="63"/>
      <c r="I87" s="63"/>
    </row>
    <row r="88" spans="1:9" x14ac:dyDescent="0.2">
      <c r="A88" s="63"/>
      <c r="B88" s="63"/>
      <c r="C88" s="63"/>
      <c r="D88" s="63"/>
      <c r="E88" s="11"/>
      <c r="G88" s="63"/>
      <c r="H88" s="63"/>
      <c r="I88" s="63"/>
    </row>
    <row r="89" spans="1:9" x14ac:dyDescent="0.2">
      <c r="A89" s="63"/>
      <c r="B89" s="63"/>
      <c r="C89" s="63"/>
      <c r="D89" s="63"/>
      <c r="E89" s="11"/>
      <c r="G89" s="63"/>
      <c r="H89" s="63"/>
      <c r="I89" s="63"/>
    </row>
    <row r="90" spans="1:9" x14ac:dyDescent="0.2">
      <c r="A90" s="63"/>
      <c r="B90" s="63"/>
      <c r="C90" s="63"/>
      <c r="D90" s="63"/>
      <c r="E90" s="11"/>
      <c r="G90" s="63"/>
      <c r="H90" s="63"/>
      <c r="I90" s="63"/>
    </row>
    <row r="91" spans="1:9" x14ac:dyDescent="0.2">
      <c r="A91" s="63"/>
      <c r="B91" s="63"/>
      <c r="C91" s="63"/>
      <c r="D91" s="63"/>
      <c r="E91" s="11"/>
      <c r="G91" s="63"/>
      <c r="H91" s="63"/>
      <c r="I91" s="63"/>
    </row>
    <row r="92" spans="1:9" x14ac:dyDescent="0.2">
      <c r="A92" s="63"/>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2" t="s">
        <v>972</v>
      </c>
      <c r="B103" s="63"/>
      <c r="C103" s="63"/>
      <c r="D103" s="63"/>
      <c r="E103" s="11"/>
      <c r="G103" s="63"/>
      <c r="H103" s="63"/>
      <c r="I103" s="63"/>
    </row>
    <row r="104" spans="1:9" x14ac:dyDescent="0.2">
      <c r="A104" s="63"/>
      <c r="B104" s="63"/>
      <c r="C104" s="63"/>
      <c r="D104" s="63"/>
      <c r="E104" s="11"/>
      <c r="G104" s="63"/>
      <c r="H104" s="63"/>
      <c r="I104" s="63"/>
    </row>
    <row r="105" spans="1:9" x14ac:dyDescent="0.2">
      <c r="A105" s="62" t="s">
        <v>953</v>
      </c>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t="s">
        <v>951</v>
      </c>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sheetData>
  <mergeCells count="1">
    <mergeCell ref="A1:F1"/>
  </mergeCells>
  <conditionalFormatting sqref="F2:F3">
    <cfRule type="cellIs" dxfId="30" priority="4" stopIfTrue="1" operator="between">
      <formula>0.009</formula>
      <formula>-0.009</formula>
    </cfRule>
  </conditionalFormatting>
  <conditionalFormatting sqref="F5:F119">
    <cfRule type="cellIs" dxfId="29" priority="1" stopIfTrue="1" operator="between">
      <formula>0.009</formula>
      <formula>-0.009</formula>
    </cfRule>
  </conditionalFormatting>
  <conditionalFormatting sqref="F220:F65536">
    <cfRule type="cellIs" dxfId="28" priority="3"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8"/>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8.42578125" style="10" customWidth="1"/>
    <col min="6" max="6" width="13.5703125" style="11" bestFit="1" customWidth="1"/>
    <col min="7" max="16384" width="9.140625" style="7"/>
  </cols>
  <sheetData>
    <row r="1" spans="1:6" s="1" customFormat="1" ht="15" x14ac:dyDescent="0.2">
      <c r="A1" s="98" t="s">
        <v>937</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115</v>
      </c>
      <c r="B7" s="21" t="s">
        <v>114</v>
      </c>
      <c r="C7" s="21" t="s">
        <v>116</v>
      </c>
      <c r="D7" s="24">
        <v>500441</v>
      </c>
      <c r="E7" s="22">
        <v>10016.32662</v>
      </c>
      <c r="F7" s="23">
        <v>13.167376334786001</v>
      </c>
    </row>
    <row r="8" spans="1:6" x14ac:dyDescent="0.2">
      <c r="A8" s="21" t="s">
        <v>118</v>
      </c>
      <c r="B8" s="21" t="s">
        <v>117</v>
      </c>
      <c r="C8" s="21" t="s">
        <v>116</v>
      </c>
      <c r="D8" s="24">
        <v>463976</v>
      </c>
      <c r="E8" s="22">
        <v>6708.1650079999999</v>
      </c>
      <c r="F8" s="23">
        <v>8.8184956947998394</v>
      </c>
    </row>
    <row r="9" spans="1:6" x14ac:dyDescent="0.2">
      <c r="A9" s="21" t="s">
        <v>129</v>
      </c>
      <c r="B9" s="21" t="s">
        <v>128</v>
      </c>
      <c r="C9" s="21" t="s">
        <v>130</v>
      </c>
      <c r="D9" s="24">
        <v>445339</v>
      </c>
      <c r="E9" s="22">
        <v>6682.7570340000002</v>
      </c>
      <c r="F9" s="23">
        <v>8.7850945919549694</v>
      </c>
    </row>
    <row r="10" spans="1:6" x14ac:dyDescent="0.2">
      <c r="A10" s="21" t="s">
        <v>126</v>
      </c>
      <c r="B10" s="21" t="s">
        <v>125</v>
      </c>
      <c r="C10" s="21" t="s">
        <v>127</v>
      </c>
      <c r="D10" s="24">
        <v>235761</v>
      </c>
      <c r="E10" s="22">
        <v>3776.4196980000002</v>
      </c>
      <c r="F10" s="23">
        <v>4.96444866947291</v>
      </c>
    </row>
    <row r="11" spans="1:6" x14ac:dyDescent="0.2">
      <c r="A11" s="21" t="s">
        <v>123</v>
      </c>
      <c r="B11" s="21" t="s">
        <v>122</v>
      </c>
      <c r="C11" s="21" t="s">
        <v>124</v>
      </c>
      <c r="D11" s="24">
        <v>175697</v>
      </c>
      <c r="E11" s="22">
        <v>3530.806912</v>
      </c>
      <c r="F11" s="23">
        <v>4.64156822551457</v>
      </c>
    </row>
    <row r="12" spans="1:6" x14ac:dyDescent="0.2">
      <c r="A12" s="21" t="s">
        <v>120</v>
      </c>
      <c r="B12" s="21" t="s">
        <v>119</v>
      </c>
      <c r="C12" s="21" t="s">
        <v>121</v>
      </c>
      <c r="D12" s="24">
        <v>76882</v>
      </c>
      <c r="E12" s="22">
        <v>2821.4156360000002</v>
      </c>
      <c r="F12" s="23">
        <v>3.7090085902232399</v>
      </c>
    </row>
    <row r="13" spans="1:6" x14ac:dyDescent="0.2">
      <c r="A13" s="21" t="s">
        <v>376</v>
      </c>
      <c r="B13" s="21" t="s">
        <v>375</v>
      </c>
      <c r="C13" s="21" t="s">
        <v>185</v>
      </c>
      <c r="D13" s="24">
        <v>609638</v>
      </c>
      <c r="E13" s="22">
        <v>2538.8374509999999</v>
      </c>
      <c r="F13" s="23">
        <v>3.3375337524851898</v>
      </c>
    </row>
    <row r="14" spans="1:6" x14ac:dyDescent="0.2">
      <c r="A14" s="21" t="s">
        <v>279</v>
      </c>
      <c r="B14" s="21" t="s">
        <v>278</v>
      </c>
      <c r="C14" s="21" t="s">
        <v>127</v>
      </c>
      <c r="D14" s="24">
        <v>66887</v>
      </c>
      <c r="E14" s="22">
        <v>2315.6279399999999</v>
      </c>
      <c r="F14" s="23">
        <v>3.0441044600565701</v>
      </c>
    </row>
    <row r="15" spans="1:6" x14ac:dyDescent="0.2">
      <c r="A15" s="21" t="s">
        <v>132</v>
      </c>
      <c r="B15" s="21" t="s">
        <v>131</v>
      </c>
      <c r="C15" s="21" t="s">
        <v>116</v>
      </c>
      <c r="D15" s="24">
        <v>187144</v>
      </c>
      <c r="E15" s="22">
        <v>2244.2308480000002</v>
      </c>
      <c r="F15" s="23">
        <v>2.9502464604885299</v>
      </c>
    </row>
    <row r="16" spans="1:6" x14ac:dyDescent="0.2">
      <c r="A16" s="21" t="s">
        <v>245</v>
      </c>
      <c r="B16" s="21" t="s">
        <v>244</v>
      </c>
      <c r="C16" s="21" t="s">
        <v>116</v>
      </c>
      <c r="D16" s="24">
        <v>96297</v>
      </c>
      <c r="E16" s="22">
        <v>2083.3855950000002</v>
      </c>
      <c r="F16" s="23">
        <v>2.73880068218434</v>
      </c>
    </row>
    <row r="17" spans="1:6" x14ac:dyDescent="0.2">
      <c r="A17" s="21" t="s">
        <v>148</v>
      </c>
      <c r="B17" s="21" t="s">
        <v>147</v>
      </c>
      <c r="C17" s="21" t="s">
        <v>116</v>
      </c>
      <c r="D17" s="24">
        <v>251614</v>
      </c>
      <c r="E17" s="22">
        <v>2064.1154489999999</v>
      </c>
      <c r="F17" s="23">
        <v>2.7134683149368901</v>
      </c>
    </row>
    <row r="18" spans="1:6" x14ac:dyDescent="0.2">
      <c r="A18" s="21" t="s">
        <v>251</v>
      </c>
      <c r="B18" s="21" t="s">
        <v>250</v>
      </c>
      <c r="C18" s="21" t="s">
        <v>166</v>
      </c>
      <c r="D18" s="24">
        <v>58034</v>
      </c>
      <c r="E18" s="22">
        <v>1847.3382879999999</v>
      </c>
      <c r="F18" s="23">
        <v>2.4284949341793101</v>
      </c>
    </row>
    <row r="19" spans="1:6" x14ac:dyDescent="0.2">
      <c r="A19" s="21" t="s">
        <v>911</v>
      </c>
      <c r="B19" s="21" t="s">
        <v>910</v>
      </c>
      <c r="C19" s="21" t="s">
        <v>196</v>
      </c>
      <c r="D19" s="24">
        <v>171260</v>
      </c>
      <c r="E19" s="22">
        <v>1603.8498999999999</v>
      </c>
      <c r="F19" s="23">
        <v>2.1084072054560199</v>
      </c>
    </row>
    <row r="20" spans="1:6" x14ac:dyDescent="0.2">
      <c r="A20" s="21" t="s">
        <v>184</v>
      </c>
      <c r="B20" s="21" t="s">
        <v>183</v>
      </c>
      <c r="C20" s="21" t="s">
        <v>185</v>
      </c>
      <c r="D20" s="24">
        <v>58124</v>
      </c>
      <c r="E20" s="22">
        <v>1333.7133040000001</v>
      </c>
      <c r="F20" s="23">
        <v>1.75328797299932</v>
      </c>
    </row>
    <row r="21" spans="1:6" x14ac:dyDescent="0.2">
      <c r="A21" s="21" t="s">
        <v>136</v>
      </c>
      <c r="B21" s="21" t="s">
        <v>135</v>
      </c>
      <c r="C21" s="21" t="s">
        <v>137</v>
      </c>
      <c r="D21" s="24">
        <v>454995</v>
      </c>
      <c r="E21" s="22">
        <v>1201.869293</v>
      </c>
      <c r="F21" s="23">
        <v>1.5799669765715201</v>
      </c>
    </row>
    <row r="22" spans="1:6" x14ac:dyDescent="0.2">
      <c r="A22" s="21" t="s">
        <v>134</v>
      </c>
      <c r="B22" s="21" t="s">
        <v>133</v>
      </c>
      <c r="C22" s="21" t="s">
        <v>127</v>
      </c>
      <c r="D22" s="24">
        <v>69466</v>
      </c>
      <c r="E22" s="22">
        <v>1200.789276</v>
      </c>
      <c r="F22" s="23">
        <v>1.5785471955653201</v>
      </c>
    </row>
    <row r="23" spans="1:6" x14ac:dyDescent="0.2">
      <c r="A23" s="21" t="s">
        <v>153</v>
      </c>
      <c r="B23" s="21" t="s">
        <v>152</v>
      </c>
      <c r="C23" s="21" t="s">
        <v>154</v>
      </c>
      <c r="D23" s="24">
        <v>70610</v>
      </c>
      <c r="E23" s="22">
        <v>1183.2117699999999</v>
      </c>
      <c r="F23" s="23">
        <v>1.5554399582207601</v>
      </c>
    </row>
    <row r="24" spans="1:6" x14ac:dyDescent="0.2">
      <c r="A24" s="21" t="s">
        <v>165</v>
      </c>
      <c r="B24" s="21" t="s">
        <v>164</v>
      </c>
      <c r="C24" s="21" t="s">
        <v>166</v>
      </c>
      <c r="D24" s="24">
        <v>8595</v>
      </c>
      <c r="E24" s="22">
        <v>1065.78</v>
      </c>
      <c r="F24" s="23">
        <v>1.4010651691476399</v>
      </c>
    </row>
    <row r="25" spans="1:6" x14ac:dyDescent="0.2">
      <c r="A25" s="21" t="s">
        <v>139</v>
      </c>
      <c r="B25" s="21" t="s">
        <v>138</v>
      </c>
      <c r="C25" s="21" t="s">
        <v>140</v>
      </c>
      <c r="D25" s="24">
        <v>310541</v>
      </c>
      <c r="E25" s="22">
        <v>1040.0018090000001</v>
      </c>
      <c r="F25" s="23">
        <v>1.36717738223689</v>
      </c>
    </row>
    <row r="26" spans="1:6" x14ac:dyDescent="0.2">
      <c r="A26" s="21" t="s">
        <v>257</v>
      </c>
      <c r="B26" s="21" t="s">
        <v>256</v>
      </c>
      <c r="C26" s="21" t="s">
        <v>173</v>
      </c>
      <c r="D26" s="24">
        <v>27011</v>
      </c>
      <c r="E26" s="22">
        <v>996.75992199999996</v>
      </c>
      <c r="F26" s="23">
        <v>1.3103319716231401</v>
      </c>
    </row>
    <row r="27" spans="1:6" x14ac:dyDescent="0.2">
      <c r="A27" s="21" t="s">
        <v>181</v>
      </c>
      <c r="B27" s="21" t="s">
        <v>180</v>
      </c>
      <c r="C27" s="21" t="s">
        <v>182</v>
      </c>
      <c r="D27" s="24">
        <v>234556</v>
      </c>
      <c r="E27" s="22">
        <v>988.65354000000002</v>
      </c>
      <c r="F27" s="23">
        <v>1.2996753919650501</v>
      </c>
    </row>
    <row r="28" spans="1:6" x14ac:dyDescent="0.2">
      <c r="A28" s="21" t="s">
        <v>168</v>
      </c>
      <c r="B28" s="21" t="s">
        <v>167</v>
      </c>
      <c r="C28" s="21" t="s">
        <v>166</v>
      </c>
      <c r="D28" s="24">
        <v>136673</v>
      </c>
      <c r="E28" s="22">
        <v>940.31024000000002</v>
      </c>
      <c r="F28" s="23">
        <v>1.2361237079480301</v>
      </c>
    </row>
    <row r="29" spans="1:6" x14ac:dyDescent="0.2">
      <c r="A29" s="21" t="s">
        <v>142</v>
      </c>
      <c r="B29" s="21" t="s">
        <v>141</v>
      </c>
      <c r="C29" s="21" t="s">
        <v>143</v>
      </c>
      <c r="D29" s="24">
        <v>7619</v>
      </c>
      <c r="E29" s="22">
        <v>921.36567000000002</v>
      </c>
      <c r="F29" s="23">
        <v>1.2112193400939899</v>
      </c>
    </row>
    <row r="30" spans="1:6" x14ac:dyDescent="0.2">
      <c r="A30" s="21" t="s">
        <v>735</v>
      </c>
      <c r="B30" s="21" t="s">
        <v>734</v>
      </c>
      <c r="C30" s="21" t="s">
        <v>137</v>
      </c>
      <c r="D30" s="24">
        <v>14554</v>
      </c>
      <c r="E30" s="22">
        <v>904.89494999999999</v>
      </c>
      <c r="F30" s="23">
        <v>1.1895670740514901</v>
      </c>
    </row>
    <row r="31" spans="1:6" x14ac:dyDescent="0.2">
      <c r="A31" s="21" t="s">
        <v>273</v>
      </c>
      <c r="B31" s="21" t="s">
        <v>272</v>
      </c>
      <c r="C31" s="21" t="s">
        <v>140</v>
      </c>
      <c r="D31" s="24">
        <v>296825</v>
      </c>
      <c r="E31" s="22">
        <v>890.17817500000001</v>
      </c>
      <c r="F31" s="23">
        <v>1.1702205289345899</v>
      </c>
    </row>
    <row r="32" spans="1:6" x14ac:dyDescent="0.2">
      <c r="A32" s="21" t="s">
        <v>213</v>
      </c>
      <c r="B32" s="21" t="s">
        <v>212</v>
      </c>
      <c r="C32" s="21" t="s">
        <v>214</v>
      </c>
      <c r="D32" s="24">
        <v>541553</v>
      </c>
      <c r="E32" s="22">
        <v>865.18507279999994</v>
      </c>
      <c r="F32" s="23">
        <v>1.1373648129694101</v>
      </c>
    </row>
    <row r="33" spans="1:6" x14ac:dyDescent="0.2">
      <c r="A33" s="21" t="s">
        <v>283</v>
      </c>
      <c r="B33" s="21" t="s">
        <v>282</v>
      </c>
      <c r="C33" s="21" t="s">
        <v>196</v>
      </c>
      <c r="D33" s="24">
        <v>35630</v>
      </c>
      <c r="E33" s="22">
        <v>732.55280000000005</v>
      </c>
      <c r="F33" s="23">
        <v>0.96300757439769402</v>
      </c>
    </row>
    <row r="34" spans="1:6" x14ac:dyDescent="0.2">
      <c r="A34" s="21" t="s">
        <v>487</v>
      </c>
      <c r="B34" s="21" t="s">
        <v>486</v>
      </c>
      <c r="C34" s="21" t="s">
        <v>143</v>
      </c>
      <c r="D34" s="24">
        <v>25137</v>
      </c>
      <c r="E34" s="22">
        <v>715.02196500000002</v>
      </c>
      <c r="F34" s="23">
        <v>0.93996169034603805</v>
      </c>
    </row>
    <row r="35" spans="1:6" x14ac:dyDescent="0.2">
      <c r="A35" s="21" t="s">
        <v>263</v>
      </c>
      <c r="B35" s="21" t="s">
        <v>262</v>
      </c>
      <c r="C35" s="21" t="s">
        <v>196</v>
      </c>
      <c r="D35" s="24">
        <v>214526</v>
      </c>
      <c r="E35" s="22">
        <v>700.963705</v>
      </c>
      <c r="F35" s="23">
        <v>0.92148082335207904</v>
      </c>
    </row>
    <row r="36" spans="1:6" x14ac:dyDescent="0.2">
      <c r="A36" s="21" t="s">
        <v>913</v>
      </c>
      <c r="B36" s="21" t="s">
        <v>912</v>
      </c>
      <c r="C36" s="21" t="s">
        <v>429</v>
      </c>
      <c r="D36" s="24">
        <v>48330</v>
      </c>
      <c r="E36" s="22">
        <v>700.88166000000001</v>
      </c>
      <c r="F36" s="23">
        <v>0.92137296770475696</v>
      </c>
    </row>
    <row r="37" spans="1:6" x14ac:dyDescent="0.2">
      <c r="A37" s="21" t="s">
        <v>255</v>
      </c>
      <c r="B37" s="21" t="s">
        <v>254</v>
      </c>
      <c r="C37" s="21" t="s">
        <v>127</v>
      </c>
      <c r="D37" s="24">
        <v>41540</v>
      </c>
      <c r="E37" s="22">
        <v>700.77980000000002</v>
      </c>
      <c r="F37" s="23">
        <v>0.92123906342983197</v>
      </c>
    </row>
    <row r="38" spans="1:6" x14ac:dyDescent="0.2">
      <c r="A38" s="21" t="s">
        <v>435</v>
      </c>
      <c r="B38" s="21" t="s">
        <v>434</v>
      </c>
      <c r="C38" s="21" t="s">
        <v>173</v>
      </c>
      <c r="D38" s="24">
        <v>29624</v>
      </c>
      <c r="E38" s="22">
        <v>693.52746400000001</v>
      </c>
      <c r="F38" s="23">
        <v>0.911705205255955</v>
      </c>
    </row>
    <row r="39" spans="1:6" x14ac:dyDescent="0.2">
      <c r="A39" s="21" t="s">
        <v>291</v>
      </c>
      <c r="B39" s="21" t="s">
        <v>290</v>
      </c>
      <c r="C39" s="21" t="s">
        <v>292</v>
      </c>
      <c r="D39" s="24">
        <v>94820</v>
      </c>
      <c r="E39" s="22">
        <v>656.96037000000001</v>
      </c>
      <c r="F39" s="23">
        <v>0.86363441978395505</v>
      </c>
    </row>
    <row r="40" spans="1:6" x14ac:dyDescent="0.2">
      <c r="A40" s="21" t="s">
        <v>915</v>
      </c>
      <c r="B40" s="21" t="s">
        <v>914</v>
      </c>
      <c r="C40" s="21" t="s">
        <v>196</v>
      </c>
      <c r="D40" s="24">
        <v>91663</v>
      </c>
      <c r="E40" s="22">
        <v>647.9199155</v>
      </c>
      <c r="F40" s="23">
        <v>0.85174991649695997</v>
      </c>
    </row>
    <row r="41" spans="1:6" x14ac:dyDescent="0.2">
      <c r="A41" s="21" t="s">
        <v>303</v>
      </c>
      <c r="B41" s="21" t="s">
        <v>302</v>
      </c>
      <c r="C41" s="21" t="s">
        <v>214</v>
      </c>
      <c r="D41" s="24">
        <v>62136</v>
      </c>
      <c r="E41" s="22">
        <v>634.09788000000003</v>
      </c>
      <c r="F41" s="23">
        <v>0.83357958818739097</v>
      </c>
    </row>
    <row r="42" spans="1:6" x14ac:dyDescent="0.2">
      <c r="A42" s="21" t="s">
        <v>447</v>
      </c>
      <c r="B42" s="21" t="s">
        <v>446</v>
      </c>
      <c r="C42" s="21" t="s">
        <v>448</v>
      </c>
      <c r="D42" s="24">
        <v>254380</v>
      </c>
      <c r="E42" s="22">
        <v>621.22139800000002</v>
      </c>
      <c r="F42" s="23">
        <v>0.81665227633001303</v>
      </c>
    </row>
    <row r="43" spans="1:6" x14ac:dyDescent="0.2">
      <c r="A43" s="21" t="s">
        <v>403</v>
      </c>
      <c r="B43" s="21" t="s">
        <v>402</v>
      </c>
      <c r="C43" s="21" t="s">
        <v>166</v>
      </c>
      <c r="D43" s="24">
        <v>7263</v>
      </c>
      <c r="E43" s="22">
        <v>608.34888000000001</v>
      </c>
      <c r="F43" s="23">
        <v>0.79973017551274705</v>
      </c>
    </row>
    <row r="44" spans="1:6" x14ac:dyDescent="0.2">
      <c r="A44" s="21" t="s">
        <v>300</v>
      </c>
      <c r="B44" s="21" t="s">
        <v>299</v>
      </c>
      <c r="C44" s="21" t="s">
        <v>301</v>
      </c>
      <c r="D44" s="24">
        <v>148754</v>
      </c>
      <c r="E44" s="22">
        <v>583.04130299999997</v>
      </c>
      <c r="F44" s="23">
        <v>0.76646105369565298</v>
      </c>
    </row>
    <row r="45" spans="1:6" x14ac:dyDescent="0.2">
      <c r="A45" s="21" t="s">
        <v>360</v>
      </c>
      <c r="B45" s="21" t="s">
        <v>359</v>
      </c>
      <c r="C45" s="21" t="s">
        <v>361</v>
      </c>
      <c r="D45" s="24">
        <v>23482</v>
      </c>
      <c r="E45" s="22">
        <v>578.901746</v>
      </c>
      <c r="F45" s="23">
        <v>0.76101922787005905</v>
      </c>
    </row>
    <row r="46" spans="1:6" x14ac:dyDescent="0.2">
      <c r="A46" s="21" t="s">
        <v>156</v>
      </c>
      <c r="B46" s="21" t="s">
        <v>155</v>
      </c>
      <c r="C46" s="21" t="s">
        <v>157</v>
      </c>
      <c r="D46" s="24">
        <v>70114</v>
      </c>
      <c r="E46" s="22">
        <v>570.93830200000002</v>
      </c>
      <c r="F46" s="23">
        <v>0.75055055327036901</v>
      </c>
    </row>
    <row r="47" spans="1:6" x14ac:dyDescent="0.2">
      <c r="A47" s="21" t="s">
        <v>271</v>
      </c>
      <c r="B47" s="21" t="s">
        <v>270</v>
      </c>
      <c r="C47" s="21" t="s">
        <v>154</v>
      </c>
      <c r="D47" s="24">
        <v>36843</v>
      </c>
      <c r="E47" s="22">
        <v>554.81873700000006</v>
      </c>
      <c r="F47" s="23">
        <v>0.72935991255341903</v>
      </c>
    </row>
    <row r="48" spans="1:6" x14ac:dyDescent="0.2">
      <c r="A48" s="21" t="s">
        <v>387</v>
      </c>
      <c r="B48" s="21" t="s">
        <v>386</v>
      </c>
      <c r="C48" s="21" t="s">
        <v>157</v>
      </c>
      <c r="D48" s="24">
        <v>29352</v>
      </c>
      <c r="E48" s="22">
        <v>539.57781599999998</v>
      </c>
      <c r="F48" s="23">
        <v>0.70932432963871705</v>
      </c>
    </row>
    <row r="49" spans="1:9" x14ac:dyDescent="0.2">
      <c r="A49" s="21" t="s">
        <v>485</v>
      </c>
      <c r="B49" s="21" t="s">
        <v>484</v>
      </c>
      <c r="C49" s="21" t="s">
        <v>154</v>
      </c>
      <c r="D49" s="24">
        <v>39950</v>
      </c>
      <c r="E49" s="22">
        <v>512.67835000000002</v>
      </c>
      <c r="F49" s="23">
        <v>0.673962524311848</v>
      </c>
    </row>
    <row r="50" spans="1:9" x14ac:dyDescent="0.2">
      <c r="A50" s="21" t="s">
        <v>917</v>
      </c>
      <c r="B50" s="21" t="s">
        <v>916</v>
      </c>
      <c r="C50" s="21" t="s">
        <v>166</v>
      </c>
      <c r="D50" s="24">
        <v>9000</v>
      </c>
      <c r="E50" s="22">
        <v>509.08499999999998</v>
      </c>
      <c r="F50" s="23">
        <v>0.669238737483837</v>
      </c>
    </row>
    <row r="51" spans="1:9" x14ac:dyDescent="0.2">
      <c r="A51" s="21" t="s">
        <v>919</v>
      </c>
      <c r="B51" s="21" t="s">
        <v>918</v>
      </c>
      <c r="C51" s="21" t="s">
        <v>127</v>
      </c>
      <c r="D51" s="24">
        <v>186021</v>
      </c>
      <c r="E51" s="22">
        <v>494.77865580000002</v>
      </c>
      <c r="F51" s="23">
        <v>0.65043174114645297</v>
      </c>
    </row>
    <row r="52" spans="1:9" x14ac:dyDescent="0.2">
      <c r="A52" s="21" t="s">
        <v>150</v>
      </c>
      <c r="B52" s="21" t="s">
        <v>149</v>
      </c>
      <c r="C52" s="21" t="s">
        <v>151</v>
      </c>
      <c r="D52" s="24">
        <v>6616</v>
      </c>
      <c r="E52" s="22">
        <v>479.13072</v>
      </c>
      <c r="F52" s="23">
        <v>0.62986110009629404</v>
      </c>
    </row>
    <row r="53" spans="1:9" x14ac:dyDescent="0.2">
      <c r="A53" s="21" t="s">
        <v>370</v>
      </c>
      <c r="B53" s="21" t="s">
        <v>369</v>
      </c>
      <c r="C53" s="21" t="s">
        <v>203</v>
      </c>
      <c r="D53" s="24">
        <v>42647</v>
      </c>
      <c r="E53" s="22">
        <v>468.64788299999998</v>
      </c>
      <c r="F53" s="23">
        <v>0.61608045325121197</v>
      </c>
    </row>
    <row r="54" spans="1:9" x14ac:dyDescent="0.2">
      <c r="A54" s="21" t="s">
        <v>921</v>
      </c>
      <c r="B54" s="21" t="s">
        <v>920</v>
      </c>
      <c r="C54" s="21" t="s">
        <v>922</v>
      </c>
      <c r="D54" s="24">
        <v>17057</v>
      </c>
      <c r="E54" s="22">
        <v>446.79105800000002</v>
      </c>
      <c r="F54" s="23">
        <v>0.58734766016478202</v>
      </c>
    </row>
    <row r="55" spans="1:9" x14ac:dyDescent="0.2">
      <c r="A55" s="21" t="s">
        <v>483</v>
      </c>
      <c r="B55" s="21" t="s">
        <v>482</v>
      </c>
      <c r="C55" s="21" t="s">
        <v>116</v>
      </c>
      <c r="D55" s="24">
        <v>43129</v>
      </c>
      <c r="E55" s="22">
        <v>376.12800900000002</v>
      </c>
      <c r="F55" s="23">
        <v>0.49445462717516597</v>
      </c>
    </row>
    <row r="56" spans="1:9" x14ac:dyDescent="0.2">
      <c r="A56" s="21" t="s">
        <v>781</v>
      </c>
      <c r="B56" s="21" t="s">
        <v>780</v>
      </c>
      <c r="C56" s="21" t="s">
        <v>166</v>
      </c>
      <c r="D56" s="24">
        <v>8501</v>
      </c>
      <c r="E56" s="22">
        <v>360.19587100000001</v>
      </c>
      <c r="F56" s="23">
        <v>0.47351037637119803</v>
      </c>
    </row>
    <row r="57" spans="1:9" x14ac:dyDescent="0.2">
      <c r="A57" s="20" t="s">
        <v>33</v>
      </c>
      <c r="B57" s="20"/>
      <c r="C57" s="20"/>
      <c r="D57" s="20"/>
      <c r="E57" s="25">
        <f>SUM(E7:E56)</f>
        <v>75652.978689100011</v>
      </c>
      <c r="F57" s="26">
        <f>SUM(F7:F56)</f>
        <v>99.45275139669198</v>
      </c>
      <c r="G57" s="14"/>
      <c r="H57" s="14"/>
      <c r="I57" s="14"/>
    </row>
    <row r="58" spans="1:9" x14ac:dyDescent="0.2">
      <c r="A58" s="21"/>
      <c r="B58" s="21"/>
      <c r="C58" s="21"/>
      <c r="D58" s="21"/>
      <c r="E58" s="22"/>
      <c r="F58" s="23"/>
    </row>
    <row r="59" spans="1:9" x14ac:dyDescent="0.2">
      <c r="A59" s="20" t="s">
        <v>42</v>
      </c>
      <c r="B59" s="20"/>
      <c r="C59" s="20"/>
      <c r="D59" s="20"/>
      <c r="E59" s="25">
        <f>E57</f>
        <v>75652.978689100011</v>
      </c>
      <c r="F59" s="26">
        <f>F57</f>
        <v>99.45275139669198</v>
      </c>
      <c r="G59" s="14"/>
      <c r="H59" s="14"/>
      <c r="I59" s="14"/>
    </row>
    <row r="60" spans="1:9" x14ac:dyDescent="0.2">
      <c r="A60" s="20"/>
      <c r="B60" s="20"/>
      <c r="C60" s="20"/>
      <c r="D60" s="20"/>
      <c r="E60" s="25"/>
      <c r="F60" s="26"/>
      <c r="G60" s="14"/>
      <c r="H60" s="14"/>
      <c r="I60" s="14"/>
    </row>
    <row r="61" spans="1:9" x14ac:dyDescent="0.2">
      <c r="A61" s="20" t="s">
        <v>44</v>
      </c>
      <c r="B61" s="20"/>
      <c r="C61" s="20"/>
      <c r="D61" s="20"/>
      <c r="E61" s="25">
        <f>E63-(E57)</f>
        <v>416.28799949998211</v>
      </c>
      <c r="F61" s="26">
        <f>F63-(F57)</f>
        <v>0.54724860330802017</v>
      </c>
      <c r="G61" s="14"/>
      <c r="H61" s="14"/>
      <c r="I61" s="14"/>
    </row>
    <row r="62" spans="1:9" x14ac:dyDescent="0.2">
      <c r="A62" s="20"/>
      <c r="B62" s="20"/>
      <c r="C62" s="20"/>
      <c r="D62" s="20"/>
      <c r="E62" s="25"/>
      <c r="F62" s="26"/>
      <c r="G62" s="14"/>
      <c r="H62" s="14"/>
      <c r="I62" s="14"/>
    </row>
    <row r="63" spans="1:9" x14ac:dyDescent="0.2">
      <c r="A63" s="27" t="s">
        <v>43</v>
      </c>
      <c r="B63" s="27"/>
      <c r="C63" s="27"/>
      <c r="D63" s="27"/>
      <c r="E63" s="28">
        <v>76069.266688599993</v>
      </c>
      <c r="F63" s="29">
        <v>100</v>
      </c>
      <c r="G63" s="14"/>
      <c r="H63" s="14"/>
      <c r="I63" s="14"/>
    </row>
    <row r="65" spans="1:4" x14ac:dyDescent="0.2">
      <c r="A65" s="14" t="s">
        <v>46</v>
      </c>
    </row>
    <row r="66" spans="1:4" x14ac:dyDescent="0.2">
      <c r="A66" s="14" t="s">
        <v>47</v>
      </c>
    </row>
    <row r="67" spans="1:4" x14ac:dyDescent="0.2">
      <c r="A67" s="14" t="s">
        <v>48</v>
      </c>
      <c r="B67" s="14"/>
      <c r="C67" s="30" t="s">
        <v>50</v>
      </c>
      <c r="D67" s="14" t="s">
        <v>49</v>
      </c>
    </row>
    <row r="68" spans="1:4" x14ac:dyDescent="0.2">
      <c r="A68" s="7" t="s">
        <v>51</v>
      </c>
      <c r="C68" s="31">
        <v>189.5813</v>
      </c>
      <c r="D68" s="31">
        <v>205.42910000000001</v>
      </c>
    </row>
    <row r="69" spans="1:4" x14ac:dyDescent="0.2">
      <c r="A69" s="7" t="s">
        <v>52</v>
      </c>
      <c r="C69" s="31">
        <v>180.26140000000001</v>
      </c>
      <c r="D69" s="31">
        <v>186.1129</v>
      </c>
    </row>
    <row r="70" spans="1:4" x14ac:dyDescent="0.2">
      <c r="A70" s="7" t="s">
        <v>53</v>
      </c>
      <c r="C70" s="31">
        <v>198.75120000000001</v>
      </c>
      <c r="D70" s="31">
        <v>215.7619</v>
      </c>
    </row>
    <row r="71" spans="1:4" x14ac:dyDescent="0.2">
      <c r="A71" s="7" t="s">
        <v>54</v>
      </c>
      <c r="C71" s="31">
        <v>189.4093</v>
      </c>
      <c r="D71" s="31">
        <v>196.39879999999999</v>
      </c>
    </row>
    <row r="73" spans="1:4" x14ac:dyDescent="0.2">
      <c r="A73" s="14" t="s">
        <v>55</v>
      </c>
    </row>
    <row r="74" spans="1:4" x14ac:dyDescent="0.2">
      <c r="A74" s="100" t="s">
        <v>56</v>
      </c>
      <c r="B74" s="101"/>
      <c r="C74" s="32" t="s">
        <v>57</v>
      </c>
    </row>
    <row r="75" spans="1:4" x14ac:dyDescent="0.2">
      <c r="A75" s="96" t="s">
        <v>52</v>
      </c>
      <c r="B75" s="97"/>
      <c r="C75" s="33">
        <v>9</v>
      </c>
    </row>
    <row r="76" spans="1:4" x14ac:dyDescent="0.2">
      <c r="A76" s="96" t="s">
        <v>54</v>
      </c>
      <c r="B76" s="97"/>
      <c r="C76" s="33">
        <v>9</v>
      </c>
    </row>
    <row r="77" spans="1:4" x14ac:dyDescent="0.2">
      <c r="A77" s="7" t="s">
        <v>58</v>
      </c>
    </row>
    <row r="78" spans="1:4" x14ac:dyDescent="0.2">
      <c r="A78" s="7" t="s">
        <v>59</v>
      </c>
    </row>
    <row r="80" spans="1:4" x14ac:dyDescent="0.2">
      <c r="A80" s="14" t="s">
        <v>332</v>
      </c>
      <c r="D80" s="51">
        <v>3.7424751715159403E-2</v>
      </c>
    </row>
    <row r="82" spans="1:9" x14ac:dyDescent="0.2">
      <c r="A82" s="14" t="s">
        <v>61</v>
      </c>
      <c r="D82" s="30" t="s">
        <v>62</v>
      </c>
    </row>
    <row r="84" spans="1:9" x14ac:dyDescent="0.2">
      <c r="A84" s="62" t="s">
        <v>958</v>
      </c>
      <c r="B84" s="63"/>
      <c r="C84" s="63"/>
      <c r="D84" s="63"/>
      <c r="E84" s="11"/>
      <c r="G84" s="63"/>
      <c r="H84" s="63"/>
      <c r="I84" s="63"/>
    </row>
    <row r="85" spans="1:9" x14ac:dyDescent="0.2">
      <c r="A85" s="62"/>
      <c r="B85" s="63"/>
      <c r="C85" s="63"/>
      <c r="D85" s="63"/>
      <c r="E85" s="11"/>
      <c r="G85" s="63"/>
      <c r="H85" s="63"/>
      <c r="I85" s="63"/>
    </row>
    <row r="86" spans="1:9" x14ac:dyDescent="0.2">
      <c r="A86" s="62" t="s">
        <v>952</v>
      </c>
      <c r="B86" s="63"/>
      <c r="C86" s="63"/>
      <c r="D86" s="63"/>
      <c r="E86" s="11"/>
      <c r="G86" s="63"/>
      <c r="H86" s="63"/>
      <c r="I86" s="63"/>
    </row>
    <row r="87" spans="1:9" x14ac:dyDescent="0.2">
      <c r="A87" s="64"/>
      <c r="B87" s="63"/>
      <c r="C87" s="63"/>
      <c r="D87" s="63"/>
      <c r="E87" s="11"/>
      <c r="G87" s="63"/>
      <c r="H87" s="63"/>
      <c r="I87" s="63"/>
    </row>
    <row r="88" spans="1:9" x14ac:dyDescent="0.2">
      <c r="A88" s="63"/>
      <c r="B88" s="63"/>
      <c r="C88" s="63"/>
      <c r="D88" s="63"/>
      <c r="E88" s="11"/>
      <c r="G88" s="63"/>
      <c r="H88" s="63"/>
      <c r="I88" s="63"/>
    </row>
    <row r="89" spans="1:9" x14ac:dyDescent="0.2">
      <c r="A89" s="63"/>
      <c r="B89" s="63"/>
      <c r="C89" s="63"/>
      <c r="D89" s="63"/>
      <c r="E89" s="11"/>
      <c r="G89" s="63"/>
      <c r="H89" s="63"/>
      <c r="I89" s="63"/>
    </row>
    <row r="90" spans="1:9" x14ac:dyDescent="0.2">
      <c r="A90" s="63"/>
      <c r="B90" s="63"/>
      <c r="C90" s="63"/>
      <c r="D90" s="63"/>
      <c r="E90" s="11"/>
      <c r="G90" s="63"/>
      <c r="H90" s="63"/>
      <c r="I90" s="63"/>
    </row>
    <row r="91" spans="1:9" x14ac:dyDescent="0.2">
      <c r="A91" s="63"/>
      <c r="B91" s="63"/>
      <c r="C91" s="63"/>
      <c r="D91" s="63"/>
      <c r="E91" s="11"/>
      <c r="G91" s="63"/>
      <c r="H91" s="63"/>
      <c r="I91" s="63"/>
    </row>
    <row r="92" spans="1:9" x14ac:dyDescent="0.2">
      <c r="A92" s="63"/>
      <c r="B92" s="63"/>
      <c r="C92" s="63"/>
      <c r="D92" s="63"/>
      <c r="E92" s="11"/>
      <c r="G92" s="63"/>
      <c r="H92" s="63"/>
      <c r="I92" s="63"/>
    </row>
    <row r="93" spans="1:9" x14ac:dyDescent="0.2">
      <c r="A93" s="63"/>
      <c r="B93" s="63"/>
      <c r="C93" s="63"/>
      <c r="D93" s="63"/>
      <c r="E93" s="11"/>
      <c r="G93" s="63"/>
      <c r="H93" s="63"/>
      <c r="I93" s="63"/>
    </row>
    <row r="94" spans="1:9" x14ac:dyDescent="0.2">
      <c r="A94" s="63"/>
      <c r="B94" s="63"/>
      <c r="C94" s="63"/>
      <c r="D94" s="63"/>
      <c r="E94" s="11"/>
      <c r="G94" s="63"/>
      <c r="H94" s="63"/>
      <c r="I94" s="63"/>
    </row>
    <row r="95" spans="1:9" x14ac:dyDescent="0.2">
      <c r="A95" s="63"/>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2" t="s">
        <v>973</v>
      </c>
      <c r="B104" s="63"/>
      <c r="C104" s="63"/>
      <c r="D104" s="63"/>
      <c r="E104" s="11"/>
      <c r="G104" s="63"/>
      <c r="H104" s="63"/>
      <c r="I104" s="63"/>
    </row>
    <row r="105" spans="1:9" x14ac:dyDescent="0.2">
      <c r="A105" s="63"/>
      <c r="B105" s="63"/>
      <c r="C105" s="63"/>
      <c r="D105" s="63"/>
      <c r="E105" s="11"/>
      <c r="G105" s="63"/>
      <c r="H105" s="63"/>
      <c r="I105" s="63"/>
    </row>
    <row r="106" spans="1:9" x14ac:dyDescent="0.2">
      <c r="A106" s="62" t="s">
        <v>953</v>
      </c>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3"/>
      <c r="B113" s="63"/>
      <c r="C113" s="63"/>
      <c r="D113" s="63"/>
      <c r="E113" s="11"/>
      <c r="G113" s="63"/>
      <c r="H113" s="63"/>
      <c r="I113" s="63"/>
    </row>
    <row r="114" spans="1:9" x14ac:dyDescent="0.2">
      <c r="A114" s="63"/>
      <c r="B114" s="63"/>
      <c r="C114" s="63"/>
      <c r="D114" s="63"/>
      <c r="E114" s="11"/>
      <c r="G114" s="63"/>
      <c r="H114" s="63"/>
      <c r="I114" s="63"/>
    </row>
    <row r="115" spans="1:9" x14ac:dyDescent="0.2">
      <c r="A115" s="63"/>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2" t="s">
        <v>974</v>
      </c>
      <c r="B124" s="63"/>
      <c r="C124" s="63"/>
      <c r="D124" s="63"/>
      <c r="E124" s="11"/>
      <c r="G124" s="63"/>
      <c r="H124" s="63"/>
      <c r="I124" s="63"/>
    </row>
    <row r="125" spans="1:9" x14ac:dyDescent="0.2">
      <c r="A125" s="63"/>
      <c r="B125" s="63"/>
      <c r="C125" s="63"/>
      <c r="D125" s="63"/>
      <c r="E125" s="11"/>
      <c r="G125" s="63"/>
      <c r="H125" s="63"/>
      <c r="I125" s="63"/>
    </row>
    <row r="126" spans="1:9" x14ac:dyDescent="0.2">
      <c r="A126" s="63" t="s">
        <v>951</v>
      </c>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3"/>
      <c r="B134" s="63"/>
      <c r="C134" s="63"/>
      <c r="D134" s="63"/>
      <c r="E134" s="11"/>
      <c r="G134" s="63"/>
      <c r="H134" s="63"/>
      <c r="I134" s="63"/>
    </row>
    <row r="135" spans="1:9" x14ac:dyDescent="0.2">
      <c r="A135" s="63"/>
      <c r="B135" s="63"/>
      <c r="C135" s="63"/>
      <c r="D135" s="63"/>
      <c r="E135" s="11"/>
      <c r="G135" s="63"/>
      <c r="H135" s="63"/>
      <c r="I135" s="63"/>
    </row>
    <row r="136" spans="1:9" x14ac:dyDescent="0.2">
      <c r="A136" s="63"/>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sheetData>
  <mergeCells count="4">
    <mergeCell ref="A1:F1"/>
    <mergeCell ref="A74:B74"/>
    <mergeCell ref="A75:B75"/>
    <mergeCell ref="A76:B76"/>
  </mergeCells>
  <conditionalFormatting sqref="F2:F3">
    <cfRule type="cellIs" dxfId="27" priority="3" stopIfTrue="1" operator="between">
      <formula>0.009</formula>
      <formula>-0.009</formula>
    </cfRule>
  </conditionalFormatting>
  <conditionalFormatting sqref="F5:F123">
    <cfRule type="cellIs" dxfId="26" priority="1" stopIfTrue="1" operator="between">
      <formula>0.009</formula>
      <formula>-0.009</formula>
    </cfRule>
  </conditionalFormatting>
  <conditionalFormatting sqref="F224:F65536">
    <cfRule type="cellIs" dxfId="25"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8"/>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28515625" style="7" bestFit="1" customWidth="1"/>
    <col min="5" max="5" width="28.42578125" style="10" customWidth="1"/>
    <col min="6" max="6" width="14.7109375" style="11" bestFit="1" customWidth="1"/>
    <col min="7" max="16384" width="9.140625" style="7"/>
  </cols>
  <sheetData>
    <row r="1" spans="1:6" s="1" customFormat="1" ht="15" x14ac:dyDescent="0.2">
      <c r="A1" s="98" t="s">
        <v>938</v>
      </c>
      <c r="B1" s="99"/>
      <c r="C1" s="99"/>
      <c r="D1" s="99"/>
      <c r="E1" s="99"/>
      <c r="F1" s="99"/>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520</v>
      </c>
      <c r="D4" s="13" t="s">
        <v>1</v>
      </c>
      <c r="E4" s="52" t="s">
        <v>6</v>
      </c>
      <c r="F4" s="12" t="s">
        <v>3</v>
      </c>
    </row>
    <row r="5" spans="1:6" x14ac:dyDescent="0.2">
      <c r="A5" s="16" t="s">
        <v>113</v>
      </c>
      <c r="B5" s="17"/>
      <c r="C5" s="17"/>
      <c r="D5" s="17"/>
      <c r="E5" s="18"/>
      <c r="F5" s="19"/>
    </row>
    <row r="6" spans="1:6" x14ac:dyDescent="0.2">
      <c r="A6" s="20" t="s">
        <v>25</v>
      </c>
      <c r="B6" s="21"/>
      <c r="C6" s="21"/>
      <c r="D6" s="21"/>
      <c r="E6" s="22"/>
      <c r="F6" s="23"/>
    </row>
    <row r="7" spans="1:6" x14ac:dyDescent="0.2">
      <c r="A7" s="21" t="s">
        <v>118</v>
      </c>
      <c r="B7" s="21" t="s">
        <v>117</v>
      </c>
      <c r="C7" s="21" t="s">
        <v>116</v>
      </c>
      <c r="D7" s="24">
        <v>4546914</v>
      </c>
      <c r="E7" s="22">
        <v>65739.282609999995</v>
      </c>
      <c r="F7" s="23">
        <v>9.5508108863957606</v>
      </c>
    </row>
    <row r="8" spans="1:6" x14ac:dyDescent="0.2">
      <c r="A8" s="21" t="s">
        <v>115</v>
      </c>
      <c r="B8" s="21" t="s">
        <v>114</v>
      </c>
      <c r="C8" s="21" t="s">
        <v>116</v>
      </c>
      <c r="D8" s="24">
        <v>3260417</v>
      </c>
      <c r="E8" s="22">
        <v>65257.24626</v>
      </c>
      <c r="F8" s="23">
        <v>9.4807791209666998</v>
      </c>
    </row>
    <row r="9" spans="1:6" x14ac:dyDescent="0.2">
      <c r="A9" s="21" t="s">
        <v>120</v>
      </c>
      <c r="B9" s="21" t="s">
        <v>119</v>
      </c>
      <c r="C9" s="21" t="s">
        <v>121</v>
      </c>
      <c r="D9" s="24">
        <v>883853</v>
      </c>
      <c r="E9" s="22">
        <v>32435.63739</v>
      </c>
      <c r="F9" s="23">
        <v>4.7123519818342796</v>
      </c>
    </row>
    <row r="10" spans="1:6" x14ac:dyDescent="0.2">
      <c r="A10" s="21" t="s">
        <v>126</v>
      </c>
      <c r="B10" s="21" t="s">
        <v>125</v>
      </c>
      <c r="C10" s="21" t="s">
        <v>127</v>
      </c>
      <c r="D10" s="24">
        <v>1922741</v>
      </c>
      <c r="E10" s="22">
        <v>30798.465339999999</v>
      </c>
      <c r="F10" s="23">
        <v>4.4744984486461297</v>
      </c>
    </row>
    <row r="11" spans="1:6" x14ac:dyDescent="0.2">
      <c r="A11" s="21" t="s">
        <v>123</v>
      </c>
      <c r="B11" s="21" t="s">
        <v>122</v>
      </c>
      <c r="C11" s="21" t="s">
        <v>124</v>
      </c>
      <c r="D11" s="24">
        <v>1517753</v>
      </c>
      <c r="E11" s="22">
        <v>30500.764289999999</v>
      </c>
      <c r="F11" s="23">
        <v>4.4312474985848196</v>
      </c>
    </row>
    <row r="12" spans="1:6" x14ac:dyDescent="0.2">
      <c r="A12" s="21" t="s">
        <v>132</v>
      </c>
      <c r="B12" s="21" t="s">
        <v>131</v>
      </c>
      <c r="C12" s="21" t="s">
        <v>116</v>
      </c>
      <c r="D12" s="24">
        <v>2252948</v>
      </c>
      <c r="E12" s="22">
        <v>27017.352419999999</v>
      </c>
      <c r="F12" s="23">
        <v>3.9251664053795898</v>
      </c>
    </row>
    <row r="13" spans="1:6" x14ac:dyDescent="0.2">
      <c r="A13" s="21" t="s">
        <v>134</v>
      </c>
      <c r="B13" s="21" t="s">
        <v>133</v>
      </c>
      <c r="C13" s="21" t="s">
        <v>127</v>
      </c>
      <c r="D13" s="24">
        <v>1462587</v>
      </c>
      <c r="E13" s="22">
        <v>25282.278880000002</v>
      </c>
      <c r="F13" s="23">
        <v>3.6730894340983702</v>
      </c>
    </row>
    <row r="14" spans="1:6" x14ac:dyDescent="0.2">
      <c r="A14" s="21" t="s">
        <v>129</v>
      </c>
      <c r="B14" s="21" t="s">
        <v>128</v>
      </c>
      <c r="C14" s="21" t="s">
        <v>130</v>
      </c>
      <c r="D14" s="24">
        <v>1472922</v>
      </c>
      <c r="E14" s="22">
        <v>22102.667529999999</v>
      </c>
      <c r="F14" s="23">
        <v>3.2111454412464</v>
      </c>
    </row>
    <row r="15" spans="1:6" x14ac:dyDescent="0.2">
      <c r="A15" s="21" t="s">
        <v>245</v>
      </c>
      <c r="B15" s="21" t="s">
        <v>244</v>
      </c>
      <c r="C15" s="21" t="s">
        <v>116</v>
      </c>
      <c r="D15" s="24">
        <v>917310</v>
      </c>
      <c r="E15" s="22">
        <v>19846.001850000001</v>
      </c>
      <c r="F15" s="23">
        <v>2.8832899142647102</v>
      </c>
    </row>
    <row r="16" spans="1:6" x14ac:dyDescent="0.2">
      <c r="A16" s="21" t="s">
        <v>136</v>
      </c>
      <c r="B16" s="21" t="s">
        <v>135</v>
      </c>
      <c r="C16" s="21" t="s">
        <v>137</v>
      </c>
      <c r="D16" s="24">
        <v>7500000</v>
      </c>
      <c r="E16" s="22">
        <v>19811.25</v>
      </c>
      <c r="F16" s="23">
        <v>2.8782410555895801</v>
      </c>
    </row>
    <row r="17" spans="1:6" x14ac:dyDescent="0.2">
      <c r="A17" s="21" t="s">
        <v>487</v>
      </c>
      <c r="B17" s="21" t="s">
        <v>486</v>
      </c>
      <c r="C17" s="21" t="s">
        <v>143</v>
      </c>
      <c r="D17" s="24">
        <v>685013</v>
      </c>
      <c r="E17" s="22">
        <v>19485.194790000001</v>
      </c>
      <c r="F17" s="23">
        <v>2.83087072348984</v>
      </c>
    </row>
    <row r="18" spans="1:6" x14ac:dyDescent="0.2">
      <c r="A18" s="21" t="s">
        <v>145</v>
      </c>
      <c r="B18" s="21" t="s">
        <v>144</v>
      </c>
      <c r="C18" s="21" t="s">
        <v>146</v>
      </c>
      <c r="D18" s="24">
        <v>1276457</v>
      </c>
      <c r="E18" s="22">
        <v>18229.082419999999</v>
      </c>
      <c r="F18" s="23">
        <v>2.6483787457616401</v>
      </c>
    </row>
    <row r="19" spans="1:6" x14ac:dyDescent="0.2">
      <c r="A19" s="21" t="s">
        <v>181</v>
      </c>
      <c r="B19" s="21" t="s">
        <v>180</v>
      </c>
      <c r="C19" s="21" t="s">
        <v>182</v>
      </c>
      <c r="D19" s="24">
        <v>4232579</v>
      </c>
      <c r="E19" s="22">
        <v>17840.320489999998</v>
      </c>
      <c r="F19" s="23">
        <v>2.5918981830623502</v>
      </c>
    </row>
    <row r="20" spans="1:6" x14ac:dyDescent="0.2">
      <c r="A20" s="21" t="s">
        <v>168</v>
      </c>
      <c r="B20" s="21" t="s">
        <v>167</v>
      </c>
      <c r="C20" s="21" t="s">
        <v>166</v>
      </c>
      <c r="D20" s="24">
        <v>2061397</v>
      </c>
      <c r="E20" s="22">
        <v>14182.41136</v>
      </c>
      <c r="F20" s="23">
        <v>2.0604655760546202</v>
      </c>
    </row>
    <row r="21" spans="1:6" x14ac:dyDescent="0.2">
      <c r="A21" s="21" t="s">
        <v>150</v>
      </c>
      <c r="B21" s="21" t="s">
        <v>149</v>
      </c>
      <c r="C21" s="21" t="s">
        <v>151</v>
      </c>
      <c r="D21" s="24">
        <v>194847</v>
      </c>
      <c r="E21" s="22">
        <v>14110.819740000001</v>
      </c>
      <c r="F21" s="23">
        <v>2.0500645190834401</v>
      </c>
    </row>
    <row r="22" spans="1:6" x14ac:dyDescent="0.2">
      <c r="A22" s="21" t="s">
        <v>139</v>
      </c>
      <c r="B22" s="21" t="s">
        <v>138</v>
      </c>
      <c r="C22" s="21" t="s">
        <v>140</v>
      </c>
      <c r="D22" s="24">
        <v>3581067</v>
      </c>
      <c r="E22" s="22">
        <v>11992.99338</v>
      </c>
      <c r="F22" s="23">
        <v>1.7423800076083</v>
      </c>
    </row>
    <row r="23" spans="1:6" x14ac:dyDescent="0.2">
      <c r="A23" s="21" t="s">
        <v>202</v>
      </c>
      <c r="B23" s="21" t="s">
        <v>201</v>
      </c>
      <c r="C23" s="21" t="s">
        <v>203</v>
      </c>
      <c r="D23" s="24">
        <v>1633734</v>
      </c>
      <c r="E23" s="22">
        <v>11801.277550000001</v>
      </c>
      <c r="F23" s="23">
        <v>1.71452692550029</v>
      </c>
    </row>
    <row r="24" spans="1:6" x14ac:dyDescent="0.2">
      <c r="A24" s="21" t="s">
        <v>253</v>
      </c>
      <c r="B24" s="21" t="s">
        <v>252</v>
      </c>
      <c r="C24" s="21" t="s">
        <v>140</v>
      </c>
      <c r="D24" s="24">
        <v>2901618</v>
      </c>
      <c r="E24" s="22">
        <v>11764.61018</v>
      </c>
      <c r="F24" s="23">
        <v>1.7091997740214799</v>
      </c>
    </row>
    <row r="25" spans="1:6" x14ac:dyDescent="0.2">
      <c r="A25" s="21" t="s">
        <v>251</v>
      </c>
      <c r="B25" s="21" t="s">
        <v>250</v>
      </c>
      <c r="C25" s="21" t="s">
        <v>166</v>
      </c>
      <c r="D25" s="24">
        <v>342937</v>
      </c>
      <c r="E25" s="22">
        <v>10916.370580000001</v>
      </c>
      <c r="F25" s="23">
        <v>1.58596484226822</v>
      </c>
    </row>
    <row r="26" spans="1:6" x14ac:dyDescent="0.2">
      <c r="A26" s="21" t="s">
        <v>148</v>
      </c>
      <c r="B26" s="21" t="s">
        <v>147</v>
      </c>
      <c r="C26" s="21" t="s">
        <v>116</v>
      </c>
      <c r="D26" s="24">
        <v>1310706</v>
      </c>
      <c r="E26" s="22">
        <v>10752.37667</v>
      </c>
      <c r="F26" s="23">
        <v>1.5621392883718901</v>
      </c>
    </row>
    <row r="27" spans="1:6" x14ac:dyDescent="0.2">
      <c r="A27" s="21" t="s">
        <v>162</v>
      </c>
      <c r="B27" s="21" t="s">
        <v>161</v>
      </c>
      <c r="C27" s="21" t="s">
        <v>163</v>
      </c>
      <c r="D27" s="24">
        <v>5478497</v>
      </c>
      <c r="E27" s="22">
        <v>10455.16367</v>
      </c>
      <c r="F27" s="23">
        <v>1.5189592437581001</v>
      </c>
    </row>
    <row r="28" spans="1:6" x14ac:dyDescent="0.2">
      <c r="A28" s="21" t="s">
        <v>159</v>
      </c>
      <c r="B28" s="21" t="s">
        <v>158</v>
      </c>
      <c r="C28" s="21" t="s">
        <v>160</v>
      </c>
      <c r="D28" s="24">
        <v>550412</v>
      </c>
      <c r="E28" s="22">
        <v>10038.964470000001</v>
      </c>
      <c r="F28" s="23">
        <v>1.45849250769937</v>
      </c>
    </row>
    <row r="29" spans="1:6" x14ac:dyDescent="0.2">
      <c r="A29" s="21" t="s">
        <v>234</v>
      </c>
      <c r="B29" s="21" t="s">
        <v>233</v>
      </c>
      <c r="C29" s="21" t="s">
        <v>196</v>
      </c>
      <c r="D29" s="24">
        <v>534037</v>
      </c>
      <c r="E29" s="22">
        <v>8694.1223599999994</v>
      </c>
      <c r="F29" s="23">
        <v>1.2631095927249101</v>
      </c>
    </row>
    <row r="30" spans="1:6" x14ac:dyDescent="0.2">
      <c r="A30" s="21" t="s">
        <v>223</v>
      </c>
      <c r="B30" s="21" t="s">
        <v>222</v>
      </c>
      <c r="C30" s="21" t="s">
        <v>224</v>
      </c>
      <c r="D30" s="24">
        <v>1012130</v>
      </c>
      <c r="E30" s="22">
        <v>8613.7323649999998</v>
      </c>
      <c r="F30" s="23">
        <v>1.2514302800077599</v>
      </c>
    </row>
    <row r="31" spans="1:6" x14ac:dyDescent="0.2">
      <c r="A31" s="21" t="s">
        <v>783</v>
      </c>
      <c r="B31" s="21" t="s">
        <v>782</v>
      </c>
      <c r="C31" s="21" t="s">
        <v>154</v>
      </c>
      <c r="D31" s="24">
        <v>429940</v>
      </c>
      <c r="E31" s="22">
        <v>8332.2371999999996</v>
      </c>
      <c r="F31" s="23">
        <v>1.2105337721724101</v>
      </c>
    </row>
    <row r="32" spans="1:6" x14ac:dyDescent="0.2">
      <c r="A32" s="21" t="s">
        <v>178</v>
      </c>
      <c r="B32" s="21" t="s">
        <v>177</v>
      </c>
      <c r="C32" s="21" t="s">
        <v>179</v>
      </c>
      <c r="D32" s="24">
        <v>1180000</v>
      </c>
      <c r="E32" s="22">
        <v>8281.24</v>
      </c>
      <c r="F32" s="23">
        <v>1.2031247376713099</v>
      </c>
    </row>
    <row r="33" spans="1:6" x14ac:dyDescent="0.2">
      <c r="A33" s="21" t="s">
        <v>608</v>
      </c>
      <c r="B33" s="21" t="s">
        <v>607</v>
      </c>
      <c r="C33" s="21" t="s">
        <v>173</v>
      </c>
      <c r="D33" s="24">
        <v>1436020</v>
      </c>
      <c r="E33" s="22">
        <v>7982.1171700000004</v>
      </c>
      <c r="F33" s="23">
        <v>1.1596672269150401</v>
      </c>
    </row>
    <row r="34" spans="1:6" x14ac:dyDescent="0.2">
      <c r="A34" s="21" t="s">
        <v>229</v>
      </c>
      <c r="B34" s="21" t="s">
        <v>228</v>
      </c>
      <c r="C34" s="21" t="s">
        <v>127</v>
      </c>
      <c r="D34" s="24">
        <v>663201</v>
      </c>
      <c r="E34" s="22">
        <v>7619.5162890000001</v>
      </c>
      <c r="F34" s="23">
        <v>1.1069874241521001</v>
      </c>
    </row>
    <row r="35" spans="1:6" x14ac:dyDescent="0.2">
      <c r="A35" s="21" t="s">
        <v>192</v>
      </c>
      <c r="B35" s="21" t="s">
        <v>191</v>
      </c>
      <c r="C35" s="21" t="s">
        <v>193</v>
      </c>
      <c r="D35" s="24">
        <v>241214</v>
      </c>
      <c r="E35" s="22">
        <v>7499.3432599999996</v>
      </c>
      <c r="F35" s="23">
        <v>1.08952830643654</v>
      </c>
    </row>
    <row r="36" spans="1:6" x14ac:dyDescent="0.2">
      <c r="A36" s="21" t="s">
        <v>153</v>
      </c>
      <c r="B36" s="21" t="s">
        <v>152</v>
      </c>
      <c r="C36" s="21" t="s">
        <v>154</v>
      </c>
      <c r="D36" s="24">
        <v>447035</v>
      </c>
      <c r="E36" s="22">
        <v>7490.9654950000004</v>
      </c>
      <c r="F36" s="23">
        <v>1.0883111582416001</v>
      </c>
    </row>
    <row r="37" spans="1:6" x14ac:dyDescent="0.2">
      <c r="A37" s="21" t="s">
        <v>170</v>
      </c>
      <c r="B37" s="21" t="s">
        <v>169</v>
      </c>
      <c r="C37" s="21" t="s">
        <v>154</v>
      </c>
      <c r="D37" s="24">
        <v>443906</v>
      </c>
      <c r="E37" s="22">
        <v>7474.4892280000004</v>
      </c>
      <c r="F37" s="23">
        <v>1.08591743406356</v>
      </c>
    </row>
    <row r="38" spans="1:6" x14ac:dyDescent="0.2">
      <c r="A38" s="21" t="s">
        <v>700</v>
      </c>
      <c r="B38" s="21" t="s">
        <v>699</v>
      </c>
      <c r="C38" s="21" t="s">
        <v>179</v>
      </c>
      <c r="D38" s="24">
        <v>4200152</v>
      </c>
      <c r="E38" s="22">
        <v>7046.59501</v>
      </c>
      <c r="F38" s="23">
        <v>1.02375160880281</v>
      </c>
    </row>
    <row r="39" spans="1:6" x14ac:dyDescent="0.2">
      <c r="A39" s="21" t="s">
        <v>187</v>
      </c>
      <c r="B39" s="21" t="s">
        <v>186</v>
      </c>
      <c r="C39" s="21" t="s">
        <v>188</v>
      </c>
      <c r="D39" s="24">
        <v>416138</v>
      </c>
      <c r="E39" s="22">
        <v>6897.0712119999998</v>
      </c>
      <c r="F39" s="23">
        <v>1.0020283185414001</v>
      </c>
    </row>
    <row r="40" spans="1:6" x14ac:dyDescent="0.2">
      <c r="A40" s="21" t="s">
        <v>213</v>
      </c>
      <c r="B40" s="21" t="s">
        <v>212</v>
      </c>
      <c r="C40" s="21" t="s">
        <v>214</v>
      </c>
      <c r="D40" s="24">
        <v>4228993</v>
      </c>
      <c r="E40" s="22">
        <v>6756.2392170000003</v>
      </c>
      <c r="F40" s="23">
        <v>0.98156780090876605</v>
      </c>
    </row>
    <row r="41" spans="1:6" x14ac:dyDescent="0.2">
      <c r="A41" s="21" t="s">
        <v>271</v>
      </c>
      <c r="B41" s="21" t="s">
        <v>270</v>
      </c>
      <c r="C41" s="21" t="s">
        <v>154</v>
      </c>
      <c r="D41" s="24">
        <v>425000</v>
      </c>
      <c r="E41" s="22">
        <v>6400.0749999999998</v>
      </c>
      <c r="F41" s="23">
        <v>0.92982313704851904</v>
      </c>
    </row>
    <row r="42" spans="1:6" x14ac:dyDescent="0.2">
      <c r="A42" s="21" t="s">
        <v>175</v>
      </c>
      <c r="B42" s="21" t="s">
        <v>174</v>
      </c>
      <c r="C42" s="21" t="s">
        <v>176</v>
      </c>
      <c r="D42" s="24">
        <v>104073</v>
      </c>
      <c r="E42" s="22">
        <v>6219.9228450000001</v>
      </c>
      <c r="F42" s="23">
        <v>0.90365006221609101</v>
      </c>
    </row>
    <row r="43" spans="1:6" x14ac:dyDescent="0.2">
      <c r="A43" s="21" t="s">
        <v>275</v>
      </c>
      <c r="B43" s="21" t="s">
        <v>274</v>
      </c>
      <c r="C43" s="21" t="s">
        <v>188</v>
      </c>
      <c r="D43" s="24">
        <v>262365</v>
      </c>
      <c r="E43" s="22">
        <v>6147.4743150000004</v>
      </c>
      <c r="F43" s="23">
        <v>0.89312451065003096</v>
      </c>
    </row>
    <row r="44" spans="1:6" x14ac:dyDescent="0.2">
      <c r="A44" s="21" t="s">
        <v>661</v>
      </c>
      <c r="B44" s="21" t="s">
        <v>660</v>
      </c>
      <c r="C44" s="21" t="s">
        <v>662</v>
      </c>
      <c r="D44" s="24">
        <v>1723096</v>
      </c>
      <c r="E44" s="22">
        <v>5964.4968040000003</v>
      </c>
      <c r="F44" s="23">
        <v>0.86654095916237595</v>
      </c>
    </row>
    <row r="45" spans="1:6" x14ac:dyDescent="0.2">
      <c r="A45" s="21" t="s">
        <v>198</v>
      </c>
      <c r="B45" s="21" t="s">
        <v>197</v>
      </c>
      <c r="C45" s="21" t="s">
        <v>179</v>
      </c>
      <c r="D45" s="24">
        <v>3645399</v>
      </c>
      <c r="E45" s="22">
        <v>5107.5685389999999</v>
      </c>
      <c r="F45" s="23">
        <v>0.74204371067890595</v>
      </c>
    </row>
    <row r="46" spans="1:6" x14ac:dyDescent="0.2">
      <c r="A46" s="21" t="s">
        <v>207</v>
      </c>
      <c r="B46" s="21" t="s">
        <v>206</v>
      </c>
      <c r="C46" s="21" t="s">
        <v>124</v>
      </c>
      <c r="D46" s="24">
        <v>1008586</v>
      </c>
      <c r="E46" s="22">
        <v>4247.1556460000002</v>
      </c>
      <c r="F46" s="23">
        <v>0.61704020441901797</v>
      </c>
    </row>
    <row r="47" spans="1:6" x14ac:dyDescent="0.2">
      <c r="A47" s="21" t="s">
        <v>495</v>
      </c>
      <c r="B47" s="21" t="s">
        <v>494</v>
      </c>
      <c r="C47" s="21" t="s">
        <v>143</v>
      </c>
      <c r="D47" s="24">
        <v>435188</v>
      </c>
      <c r="E47" s="22">
        <v>3914.2984660000002</v>
      </c>
      <c r="F47" s="23">
        <v>0.568681660605591</v>
      </c>
    </row>
    <row r="48" spans="1:6" x14ac:dyDescent="0.2">
      <c r="A48" s="21" t="s">
        <v>474</v>
      </c>
      <c r="B48" s="21" t="s">
        <v>473</v>
      </c>
      <c r="C48" s="21" t="s">
        <v>166</v>
      </c>
      <c r="D48" s="24">
        <v>174054</v>
      </c>
      <c r="E48" s="22">
        <v>3863.4766380000001</v>
      </c>
      <c r="F48" s="23">
        <v>0.56129810470327701</v>
      </c>
    </row>
    <row r="49" spans="1:9" x14ac:dyDescent="0.2">
      <c r="A49" s="21" t="s">
        <v>622</v>
      </c>
      <c r="B49" s="21" t="s">
        <v>621</v>
      </c>
      <c r="C49" s="21" t="s">
        <v>143</v>
      </c>
      <c r="D49" s="24">
        <v>357700</v>
      </c>
      <c r="E49" s="22">
        <v>3845.9904000000001</v>
      </c>
      <c r="F49" s="23">
        <v>0.55875764874419298</v>
      </c>
    </row>
    <row r="50" spans="1:9" x14ac:dyDescent="0.2">
      <c r="A50" s="21" t="s">
        <v>239</v>
      </c>
      <c r="B50" s="21" t="s">
        <v>238</v>
      </c>
      <c r="C50" s="21" t="s">
        <v>240</v>
      </c>
      <c r="D50" s="24">
        <v>90449</v>
      </c>
      <c r="E50" s="22">
        <v>3712.6601030000002</v>
      </c>
      <c r="F50" s="23">
        <v>0.53938700152206598</v>
      </c>
    </row>
    <row r="51" spans="1:9" x14ac:dyDescent="0.2">
      <c r="A51" s="21" t="s">
        <v>787</v>
      </c>
      <c r="B51" s="21" t="s">
        <v>786</v>
      </c>
      <c r="C51" s="21" t="s">
        <v>224</v>
      </c>
      <c r="D51" s="24">
        <v>76241</v>
      </c>
      <c r="E51" s="22">
        <v>3671.6140780000001</v>
      </c>
      <c r="F51" s="23">
        <v>0.53342370519680904</v>
      </c>
    </row>
    <row r="52" spans="1:9" x14ac:dyDescent="0.2">
      <c r="A52" s="21" t="s">
        <v>216</v>
      </c>
      <c r="B52" s="21" t="s">
        <v>215</v>
      </c>
      <c r="C52" s="21" t="s">
        <v>193</v>
      </c>
      <c r="D52" s="24">
        <v>374730</v>
      </c>
      <c r="E52" s="22">
        <v>3615.0203099999999</v>
      </c>
      <c r="F52" s="23">
        <v>0.52520158359680302</v>
      </c>
    </row>
    <row r="53" spans="1:9" x14ac:dyDescent="0.2">
      <c r="A53" s="21" t="s">
        <v>231</v>
      </c>
      <c r="B53" s="21" t="s">
        <v>230</v>
      </c>
      <c r="C53" s="21" t="s">
        <v>232</v>
      </c>
      <c r="D53" s="24">
        <v>110000</v>
      </c>
      <c r="E53" s="22">
        <v>2234.3200000000002</v>
      </c>
      <c r="F53" s="23">
        <v>0.32460907592024302</v>
      </c>
    </row>
    <row r="54" spans="1:9" x14ac:dyDescent="0.2">
      <c r="A54" s="21" t="s">
        <v>496</v>
      </c>
      <c r="B54" s="21" t="s">
        <v>946</v>
      </c>
      <c r="C54" s="21" t="s">
        <v>196</v>
      </c>
      <c r="D54" s="24">
        <v>236760</v>
      </c>
      <c r="E54" s="22">
        <v>1752.0239999999999</v>
      </c>
      <c r="F54" s="23">
        <v>0.254539587718002</v>
      </c>
    </row>
    <row r="55" spans="1:9" x14ac:dyDescent="0.2">
      <c r="A55" s="21" t="s">
        <v>620</v>
      </c>
      <c r="B55" s="21" t="s">
        <v>619</v>
      </c>
      <c r="C55" s="21" t="s">
        <v>137</v>
      </c>
      <c r="D55" s="24">
        <v>122459</v>
      </c>
      <c r="E55" s="22">
        <v>1107.6416549999999</v>
      </c>
      <c r="F55" s="23">
        <v>0.16092168269554899</v>
      </c>
    </row>
    <row r="56" spans="1:9" x14ac:dyDescent="0.2">
      <c r="A56" s="20" t="s">
        <v>33</v>
      </c>
      <c r="B56" s="20"/>
      <c r="C56" s="20"/>
      <c r="D56" s="20"/>
      <c r="E56" s="25">
        <f>SUM(E7:E55)</f>
        <v>654851.93947500014</v>
      </c>
      <c r="F56" s="26">
        <f>SUM(F7:F55)</f>
        <v>95.138960819201543</v>
      </c>
      <c r="G56" s="14"/>
      <c r="H56" s="14"/>
      <c r="I56" s="14"/>
    </row>
    <row r="57" spans="1:9" x14ac:dyDescent="0.2">
      <c r="A57" s="21"/>
      <c r="B57" s="21"/>
      <c r="C57" s="21"/>
      <c r="D57" s="21"/>
      <c r="E57" s="22"/>
      <c r="F57" s="23"/>
    </row>
    <row r="58" spans="1:9" x14ac:dyDescent="0.2">
      <c r="A58" s="20" t="s">
        <v>317</v>
      </c>
      <c r="B58" s="21"/>
      <c r="C58" s="21"/>
      <c r="D58" s="21"/>
      <c r="E58" s="22"/>
      <c r="F58" s="23"/>
    </row>
    <row r="59" spans="1:9" x14ac:dyDescent="0.2">
      <c r="A59" s="21" t="s">
        <v>320</v>
      </c>
      <c r="B59" s="21" t="s">
        <v>319</v>
      </c>
      <c r="C59" s="21" t="s">
        <v>321</v>
      </c>
      <c r="D59" s="24">
        <v>3000</v>
      </c>
      <c r="E59" s="22">
        <v>2.9999999999999997E-4</v>
      </c>
      <c r="F59" s="23">
        <v>4.3584948788030703E-8</v>
      </c>
    </row>
    <row r="60" spans="1:9" x14ac:dyDescent="0.2">
      <c r="A60" s="21"/>
      <c r="B60" s="21" t="s">
        <v>318</v>
      </c>
      <c r="C60" s="21" t="s">
        <v>196</v>
      </c>
      <c r="D60" s="24">
        <v>2900</v>
      </c>
      <c r="E60" s="22">
        <v>2.9E-4</v>
      </c>
      <c r="F60" s="23">
        <v>4.2132117161763001E-8</v>
      </c>
    </row>
    <row r="61" spans="1:9" x14ac:dyDescent="0.2">
      <c r="A61" s="20" t="s">
        <v>33</v>
      </c>
      <c r="B61" s="20"/>
      <c r="C61" s="20"/>
      <c r="D61" s="20"/>
      <c r="E61" s="25">
        <f>SUM(E58:E60)</f>
        <v>5.9000000000000003E-4</v>
      </c>
      <c r="F61" s="26">
        <f>SUM(F58:F60)</f>
        <v>8.5717065949793711E-8</v>
      </c>
      <c r="G61" s="14"/>
      <c r="H61" s="14"/>
      <c r="I61" s="14"/>
    </row>
    <row r="62" spans="1:9" x14ac:dyDescent="0.2">
      <c r="A62" s="21"/>
      <c r="B62" s="21"/>
      <c r="C62" s="21"/>
      <c r="D62" s="21"/>
      <c r="E62" s="22"/>
      <c r="F62" s="23"/>
    </row>
    <row r="63" spans="1:9" x14ac:dyDescent="0.2">
      <c r="A63" s="20" t="s">
        <v>42</v>
      </c>
      <c r="B63" s="20"/>
      <c r="C63" s="20"/>
      <c r="D63" s="20"/>
      <c r="E63" s="25">
        <f>E56+E61</f>
        <v>654851.94006500009</v>
      </c>
      <c r="F63" s="26">
        <f>F56+F61</f>
        <v>95.138960904918605</v>
      </c>
      <c r="G63" s="14"/>
      <c r="H63" s="14"/>
      <c r="I63" s="14"/>
    </row>
    <row r="64" spans="1:9" x14ac:dyDescent="0.2">
      <c r="A64" s="20"/>
      <c r="B64" s="20"/>
      <c r="C64" s="20"/>
      <c r="D64" s="20"/>
      <c r="E64" s="25"/>
      <c r="F64" s="26"/>
      <c r="G64" s="14"/>
      <c r="H64" s="14"/>
      <c r="I64" s="14"/>
    </row>
    <row r="65" spans="1:9" x14ac:dyDescent="0.2">
      <c r="A65" s="20" t="s">
        <v>44</v>
      </c>
      <c r="B65" s="20"/>
      <c r="C65" s="20"/>
      <c r="D65" s="20"/>
      <c r="E65" s="25">
        <f>E67-(E56+E61)</f>
        <v>33459.067156799952</v>
      </c>
      <c r="F65" s="26">
        <f>F67-(F56+F61)</f>
        <v>4.8610390950813951</v>
      </c>
      <c r="G65" s="14"/>
      <c r="H65" s="14"/>
      <c r="I65" s="14"/>
    </row>
    <row r="66" spans="1:9" x14ac:dyDescent="0.2">
      <c r="A66" s="20"/>
      <c r="B66" s="20"/>
      <c r="C66" s="20"/>
      <c r="D66" s="20"/>
      <c r="E66" s="25"/>
      <c r="F66" s="26"/>
      <c r="G66" s="14"/>
      <c r="H66" s="14"/>
      <c r="I66" s="14"/>
    </row>
    <row r="67" spans="1:9" x14ac:dyDescent="0.2">
      <c r="A67" s="27" t="s">
        <v>43</v>
      </c>
      <c r="B67" s="27"/>
      <c r="C67" s="27"/>
      <c r="D67" s="27"/>
      <c r="E67" s="28">
        <v>688311.00722180004</v>
      </c>
      <c r="F67" s="29">
        <v>100</v>
      </c>
      <c r="G67" s="14"/>
      <c r="H67" s="14"/>
      <c r="I67" s="14"/>
    </row>
    <row r="68" spans="1:9" x14ac:dyDescent="0.2">
      <c r="F68" s="15" t="s">
        <v>923</v>
      </c>
    </row>
    <row r="69" spans="1:9" x14ac:dyDescent="0.2">
      <c r="A69" s="7" t="s">
        <v>947</v>
      </c>
      <c r="F69" s="15"/>
    </row>
    <row r="70" spans="1:9" x14ac:dyDescent="0.2">
      <c r="A70" s="14" t="s">
        <v>45</v>
      </c>
    </row>
    <row r="71" spans="1:9" x14ac:dyDescent="0.2">
      <c r="A71" s="14" t="s">
        <v>331</v>
      </c>
    </row>
    <row r="73" spans="1:9" x14ac:dyDescent="0.2">
      <c r="A73" s="14" t="s">
        <v>46</v>
      </c>
    </row>
    <row r="74" spans="1:9" x14ac:dyDescent="0.2">
      <c r="A74" s="14" t="s">
        <v>47</v>
      </c>
    </row>
    <row r="75" spans="1:9" x14ac:dyDescent="0.2">
      <c r="A75" s="14" t="s">
        <v>48</v>
      </c>
      <c r="B75" s="14"/>
      <c r="C75" s="30" t="s">
        <v>50</v>
      </c>
      <c r="D75" s="14" t="s">
        <v>49</v>
      </c>
    </row>
    <row r="76" spans="1:9" x14ac:dyDescent="0.2">
      <c r="A76" s="7" t="s">
        <v>51</v>
      </c>
      <c r="C76" s="31">
        <v>1465.3055999999999</v>
      </c>
      <c r="D76" s="31">
        <v>1506.0927999999999</v>
      </c>
    </row>
    <row r="77" spans="1:9" x14ac:dyDescent="0.2">
      <c r="A77" s="7" t="s">
        <v>52</v>
      </c>
      <c r="C77" s="31">
        <v>71.303399999999996</v>
      </c>
      <c r="D77" s="31">
        <v>68.2654</v>
      </c>
    </row>
    <row r="78" spans="1:9" x14ac:dyDescent="0.2">
      <c r="A78" s="7" t="s">
        <v>53</v>
      </c>
      <c r="C78" s="31">
        <v>1626.7601999999999</v>
      </c>
      <c r="D78" s="31">
        <v>1678.5157999999999</v>
      </c>
    </row>
    <row r="79" spans="1:9" x14ac:dyDescent="0.2">
      <c r="A79" s="7" t="s">
        <v>54</v>
      </c>
      <c r="C79" s="31">
        <v>82.370400000000004</v>
      </c>
      <c r="D79" s="31">
        <v>79.106099999999998</v>
      </c>
    </row>
    <row r="81" spans="1:9" x14ac:dyDescent="0.2">
      <c r="A81" s="14" t="s">
        <v>55</v>
      </c>
    </row>
    <row r="82" spans="1:9" x14ac:dyDescent="0.2">
      <c r="A82" s="100" t="s">
        <v>56</v>
      </c>
      <c r="B82" s="101"/>
      <c r="C82" s="32" t="s">
        <v>57</v>
      </c>
    </row>
    <row r="83" spans="1:9" x14ac:dyDescent="0.2">
      <c r="A83" s="96" t="s">
        <v>52</v>
      </c>
      <c r="B83" s="97"/>
      <c r="C83" s="33">
        <v>4.5</v>
      </c>
    </row>
    <row r="84" spans="1:9" x14ac:dyDescent="0.2">
      <c r="A84" s="96" t="s">
        <v>54</v>
      </c>
      <c r="B84" s="97"/>
      <c r="C84" s="33">
        <v>5.25</v>
      </c>
    </row>
    <row r="85" spans="1:9" x14ac:dyDescent="0.2">
      <c r="A85" s="7" t="s">
        <v>58</v>
      </c>
    </row>
    <row r="86" spans="1:9" x14ac:dyDescent="0.2">
      <c r="A86" s="7" t="s">
        <v>59</v>
      </c>
    </row>
    <row r="88" spans="1:9" x14ac:dyDescent="0.2">
      <c r="A88" s="14" t="s">
        <v>332</v>
      </c>
      <c r="D88" s="51">
        <v>5.2989916181422299E-2</v>
      </c>
    </row>
    <row r="90" spans="1:9" x14ac:dyDescent="0.2">
      <c r="A90" s="14" t="s">
        <v>61</v>
      </c>
      <c r="D90" s="30" t="s">
        <v>62</v>
      </c>
    </row>
    <row r="92" spans="1:9" x14ac:dyDescent="0.2">
      <c r="A92" s="62" t="s">
        <v>958</v>
      </c>
      <c r="B92" s="63"/>
      <c r="C92" s="63"/>
      <c r="D92" s="63"/>
      <c r="E92" s="11"/>
      <c r="G92" s="63"/>
      <c r="H92" s="63"/>
      <c r="I92" s="63"/>
    </row>
    <row r="93" spans="1:9" x14ac:dyDescent="0.2">
      <c r="A93" s="64"/>
      <c r="B93" s="63"/>
      <c r="C93" s="63"/>
      <c r="D93" s="63"/>
      <c r="E93" s="11"/>
      <c r="G93" s="63"/>
      <c r="H93" s="63"/>
      <c r="I93" s="63"/>
    </row>
    <row r="94" spans="1:9" x14ac:dyDescent="0.2">
      <c r="A94" s="62" t="s">
        <v>952</v>
      </c>
      <c r="B94" s="63"/>
      <c r="C94" s="63"/>
      <c r="D94" s="63"/>
      <c r="E94" s="11"/>
      <c r="G94" s="63"/>
      <c r="H94" s="63"/>
      <c r="I94" s="63"/>
    </row>
    <row r="95" spans="1:9" x14ac:dyDescent="0.2">
      <c r="A95" s="64"/>
      <c r="B95" s="63"/>
      <c r="C95" s="63"/>
      <c r="D95" s="63"/>
      <c r="E95" s="11"/>
      <c r="G95" s="63"/>
      <c r="H95" s="63"/>
      <c r="I95" s="63"/>
    </row>
    <row r="96" spans="1:9" x14ac:dyDescent="0.2">
      <c r="A96" s="63"/>
      <c r="B96" s="63"/>
      <c r="C96" s="63"/>
      <c r="D96" s="63"/>
      <c r="E96" s="11"/>
      <c r="G96" s="63"/>
      <c r="H96" s="63"/>
      <c r="I96" s="63"/>
    </row>
    <row r="97" spans="1:9" x14ac:dyDescent="0.2">
      <c r="A97" s="63"/>
      <c r="B97" s="63"/>
      <c r="C97" s="63"/>
      <c r="D97" s="63"/>
      <c r="E97" s="11"/>
      <c r="G97" s="63"/>
      <c r="H97" s="63"/>
      <c r="I97" s="63"/>
    </row>
    <row r="98" spans="1:9" x14ac:dyDescent="0.2">
      <c r="A98" s="63"/>
      <c r="B98" s="63"/>
      <c r="C98" s="63"/>
      <c r="D98" s="63"/>
      <c r="E98" s="11"/>
      <c r="G98" s="63"/>
      <c r="H98" s="63"/>
      <c r="I98" s="63"/>
    </row>
    <row r="99" spans="1:9" x14ac:dyDescent="0.2">
      <c r="A99" s="63"/>
      <c r="B99" s="63"/>
      <c r="C99" s="63"/>
      <c r="D99" s="63"/>
      <c r="E99" s="11"/>
      <c r="G99" s="63"/>
      <c r="H99" s="63"/>
      <c r="I99" s="63"/>
    </row>
    <row r="100" spans="1:9" x14ac:dyDescent="0.2">
      <c r="A100" s="63"/>
      <c r="B100" s="63"/>
      <c r="C100" s="63"/>
      <c r="D100" s="63"/>
      <c r="E100" s="11"/>
      <c r="G100" s="63"/>
      <c r="H100" s="63"/>
      <c r="I100" s="63"/>
    </row>
    <row r="101" spans="1:9" x14ac:dyDescent="0.2">
      <c r="A101" s="63"/>
      <c r="B101" s="63"/>
      <c r="C101" s="63"/>
      <c r="D101" s="63"/>
      <c r="E101" s="11"/>
      <c r="G101" s="63"/>
      <c r="H101" s="63"/>
      <c r="I101" s="63"/>
    </row>
    <row r="102" spans="1:9" x14ac:dyDescent="0.2">
      <c r="A102" s="63"/>
      <c r="B102" s="63"/>
      <c r="C102" s="63"/>
      <c r="D102" s="63"/>
      <c r="E102" s="11"/>
      <c r="G102" s="63"/>
      <c r="H102" s="63"/>
      <c r="I102" s="63"/>
    </row>
    <row r="103" spans="1:9" x14ac:dyDescent="0.2">
      <c r="A103" s="63"/>
      <c r="B103" s="63"/>
      <c r="C103" s="63"/>
      <c r="D103" s="63"/>
      <c r="E103" s="11"/>
      <c r="G103" s="63"/>
      <c r="H103" s="63"/>
      <c r="I103" s="63"/>
    </row>
    <row r="104" spans="1:9" x14ac:dyDescent="0.2">
      <c r="A104" s="63"/>
      <c r="B104" s="63"/>
      <c r="C104" s="63"/>
      <c r="D104" s="63"/>
      <c r="E104" s="11"/>
      <c r="G104" s="63"/>
      <c r="H104" s="63"/>
      <c r="I104" s="63"/>
    </row>
    <row r="105" spans="1:9" x14ac:dyDescent="0.2">
      <c r="A105" s="63"/>
      <c r="B105" s="63"/>
      <c r="C105" s="63"/>
      <c r="D105" s="63"/>
      <c r="E105" s="11"/>
      <c r="G105" s="63"/>
      <c r="H105" s="63"/>
      <c r="I105" s="63"/>
    </row>
    <row r="106" spans="1:9" x14ac:dyDescent="0.2">
      <c r="A106" s="63"/>
      <c r="B106" s="63"/>
      <c r="C106" s="63"/>
      <c r="D106" s="63"/>
      <c r="E106" s="11"/>
      <c r="G106" s="63"/>
      <c r="H106" s="63"/>
      <c r="I106" s="63"/>
    </row>
    <row r="107" spans="1:9" x14ac:dyDescent="0.2">
      <c r="A107" s="63"/>
      <c r="B107" s="63"/>
      <c r="C107" s="63"/>
      <c r="D107" s="63"/>
      <c r="E107" s="11"/>
      <c r="G107" s="63"/>
      <c r="H107" s="63"/>
      <c r="I107" s="63"/>
    </row>
    <row r="108" spans="1:9" x14ac:dyDescent="0.2">
      <c r="A108" s="63"/>
      <c r="B108" s="63"/>
      <c r="C108" s="63"/>
      <c r="D108" s="63"/>
      <c r="E108" s="11"/>
      <c r="G108" s="63"/>
      <c r="H108" s="63"/>
      <c r="I108" s="63"/>
    </row>
    <row r="109" spans="1:9" x14ac:dyDescent="0.2">
      <c r="A109" s="63"/>
      <c r="B109" s="63"/>
      <c r="C109" s="63"/>
      <c r="D109" s="63"/>
      <c r="E109" s="11"/>
      <c r="G109" s="63"/>
      <c r="H109" s="63"/>
      <c r="I109" s="63"/>
    </row>
    <row r="110" spans="1:9" x14ac:dyDescent="0.2">
      <c r="A110" s="63"/>
      <c r="B110" s="63"/>
      <c r="C110" s="63"/>
      <c r="D110" s="63"/>
      <c r="E110" s="11"/>
      <c r="G110" s="63"/>
      <c r="H110" s="63"/>
      <c r="I110" s="63"/>
    </row>
    <row r="111" spans="1:9" x14ac:dyDescent="0.2">
      <c r="A111" s="63"/>
      <c r="B111" s="63"/>
      <c r="C111" s="63"/>
      <c r="D111" s="63"/>
      <c r="E111" s="11"/>
      <c r="G111" s="63"/>
      <c r="H111" s="63"/>
      <c r="I111" s="63"/>
    </row>
    <row r="112" spans="1:9" x14ac:dyDescent="0.2">
      <c r="A112" s="63"/>
      <c r="B112" s="63"/>
      <c r="C112" s="63"/>
      <c r="D112" s="63"/>
      <c r="E112" s="11"/>
      <c r="G112" s="63"/>
      <c r="H112" s="63"/>
      <c r="I112" s="63"/>
    </row>
    <row r="113" spans="1:9" x14ac:dyDescent="0.2">
      <c r="A113" s="62" t="s">
        <v>966</v>
      </c>
      <c r="B113" s="63"/>
      <c r="C113" s="63"/>
      <c r="D113" s="63"/>
      <c r="E113" s="11"/>
      <c r="G113" s="63"/>
      <c r="H113" s="63"/>
      <c r="I113" s="63"/>
    </row>
    <row r="114" spans="1:9" x14ac:dyDescent="0.2">
      <c r="A114" s="63"/>
      <c r="B114" s="63"/>
      <c r="C114" s="63"/>
      <c r="D114" s="63"/>
      <c r="E114" s="11"/>
      <c r="G114" s="63"/>
      <c r="H114" s="63"/>
      <c r="I114" s="63"/>
    </row>
    <row r="115" spans="1:9" x14ac:dyDescent="0.2">
      <c r="A115" s="62" t="s">
        <v>953</v>
      </c>
      <c r="B115" s="63"/>
      <c r="C115" s="63"/>
      <c r="D115" s="63"/>
      <c r="E115" s="11"/>
      <c r="G115" s="63"/>
      <c r="H115" s="63"/>
      <c r="I115" s="63"/>
    </row>
    <row r="116" spans="1:9" x14ac:dyDescent="0.2">
      <c r="A116" s="63"/>
      <c r="B116" s="63"/>
      <c r="C116" s="63"/>
      <c r="D116" s="63"/>
      <c r="E116" s="11"/>
      <c r="G116" s="63"/>
      <c r="H116" s="63"/>
      <c r="I116" s="63"/>
    </row>
    <row r="117" spans="1:9" x14ac:dyDescent="0.2">
      <c r="A117" s="63"/>
      <c r="B117" s="63"/>
      <c r="C117" s="63"/>
      <c r="D117" s="63"/>
      <c r="E117" s="11"/>
      <c r="G117" s="63"/>
      <c r="H117" s="63"/>
      <c r="I117" s="63"/>
    </row>
    <row r="118" spans="1:9" x14ac:dyDescent="0.2">
      <c r="A118" s="63"/>
      <c r="B118" s="63"/>
      <c r="C118" s="63"/>
      <c r="D118" s="63"/>
      <c r="E118" s="11"/>
      <c r="G118" s="63"/>
      <c r="H118" s="63"/>
      <c r="I118" s="63"/>
    </row>
    <row r="119" spans="1:9" x14ac:dyDescent="0.2">
      <c r="A119" s="63"/>
      <c r="B119" s="63"/>
      <c r="C119" s="63"/>
      <c r="D119" s="63"/>
      <c r="E119" s="11"/>
      <c r="G119" s="63"/>
      <c r="H119" s="63"/>
      <c r="I119" s="63"/>
    </row>
    <row r="120" spans="1:9" x14ac:dyDescent="0.2">
      <c r="A120" s="63"/>
      <c r="B120" s="63"/>
      <c r="C120" s="63"/>
      <c r="D120" s="63"/>
      <c r="E120" s="11"/>
      <c r="G120" s="63"/>
      <c r="H120" s="63"/>
      <c r="I120" s="63"/>
    </row>
    <row r="121" spans="1:9" x14ac:dyDescent="0.2">
      <c r="A121" s="63"/>
      <c r="B121" s="63"/>
      <c r="C121" s="63"/>
      <c r="D121" s="63"/>
      <c r="E121" s="11"/>
      <c r="G121" s="63"/>
      <c r="H121" s="63"/>
      <c r="I121" s="63"/>
    </row>
    <row r="122" spans="1:9" x14ac:dyDescent="0.2">
      <c r="A122" s="63"/>
      <c r="B122" s="63"/>
      <c r="C122" s="63"/>
      <c r="D122" s="63"/>
      <c r="E122" s="11"/>
      <c r="G122" s="63"/>
      <c r="H122" s="63"/>
      <c r="I122" s="63"/>
    </row>
    <row r="123" spans="1:9" x14ac:dyDescent="0.2">
      <c r="A123" s="63"/>
      <c r="B123" s="63"/>
      <c r="C123" s="63"/>
      <c r="D123" s="63"/>
      <c r="E123" s="11"/>
      <c r="G123" s="63"/>
      <c r="H123" s="63"/>
      <c r="I123" s="63"/>
    </row>
    <row r="124" spans="1:9" x14ac:dyDescent="0.2">
      <c r="A124" s="63"/>
      <c r="B124" s="63"/>
      <c r="C124" s="63"/>
      <c r="D124" s="63"/>
      <c r="E124" s="11"/>
      <c r="G124" s="63"/>
      <c r="H124" s="63"/>
      <c r="I124" s="63"/>
    </row>
    <row r="125" spans="1:9" x14ac:dyDescent="0.2">
      <c r="A125" s="63"/>
      <c r="B125" s="63"/>
      <c r="C125" s="63"/>
      <c r="D125" s="63"/>
      <c r="E125" s="11"/>
      <c r="G125" s="63"/>
      <c r="H125" s="63"/>
      <c r="I125" s="63"/>
    </row>
    <row r="126" spans="1:9" x14ac:dyDescent="0.2">
      <c r="A126" s="63"/>
      <c r="B126" s="63"/>
      <c r="C126" s="63"/>
      <c r="D126" s="63"/>
      <c r="E126" s="11"/>
      <c r="G126" s="63"/>
      <c r="H126" s="63"/>
      <c r="I126" s="63"/>
    </row>
    <row r="127" spans="1:9" x14ac:dyDescent="0.2">
      <c r="A127" s="63"/>
      <c r="B127" s="63"/>
      <c r="C127" s="63"/>
      <c r="D127" s="63"/>
      <c r="E127" s="11"/>
      <c r="G127" s="63"/>
      <c r="H127" s="63"/>
      <c r="I127" s="63"/>
    </row>
    <row r="128" spans="1:9" x14ac:dyDescent="0.2">
      <c r="A128" s="63"/>
      <c r="B128" s="63"/>
      <c r="C128" s="63"/>
      <c r="D128" s="63"/>
      <c r="E128" s="11"/>
      <c r="G128" s="63"/>
      <c r="H128" s="63"/>
      <c r="I128" s="63"/>
    </row>
    <row r="129" spans="1:9" x14ac:dyDescent="0.2">
      <c r="A129" s="63"/>
      <c r="B129" s="63"/>
      <c r="C129" s="63"/>
      <c r="D129" s="63"/>
      <c r="E129" s="11"/>
      <c r="G129" s="63"/>
      <c r="H129" s="63"/>
      <c r="I129" s="63"/>
    </row>
    <row r="130" spans="1:9" x14ac:dyDescent="0.2">
      <c r="A130" s="63"/>
      <c r="B130" s="63"/>
      <c r="C130" s="63"/>
      <c r="D130" s="63"/>
      <c r="E130" s="11"/>
      <c r="G130" s="63"/>
      <c r="H130" s="63"/>
      <c r="I130" s="63"/>
    </row>
    <row r="131" spans="1:9" x14ac:dyDescent="0.2">
      <c r="A131" s="63"/>
      <c r="B131" s="63"/>
      <c r="C131" s="63"/>
      <c r="D131" s="63"/>
      <c r="E131" s="11"/>
      <c r="G131" s="63"/>
      <c r="H131" s="63"/>
      <c r="I131" s="63"/>
    </row>
    <row r="132" spans="1:9" x14ac:dyDescent="0.2">
      <c r="A132" s="63"/>
      <c r="B132" s="63"/>
      <c r="C132" s="63"/>
      <c r="D132" s="63"/>
      <c r="E132" s="11"/>
      <c r="G132" s="63"/>
      <c r="H132" s="63"/>
      <c r="I132" s="63"/>
    </row>
    <row r="133" spans="1:9" x14ac:dyDescent="0.2">
      <c r="A133" s="63"/>
      <c r="B133" s="63"/>
      <c r="C133" s="63"/>
      <c r="D133" s="63"/>
      <c r="E133" s="11"/>
      <c r="G133" s="63"/>
      <c r="H133" s="63"/>
      <c r="I133" s="63"/>
    </row>
    <row r="134" spans="1:9" x14ac:dyDescent="0.2">
      <c r="A134" s="62" t="s">
        <v>975</v>
      </c>
      <c r="B134" s="63"/>
      <c r="C134" s="63"/>
      <c r="D134" s="63"/>
      <c r="E134" s="11"/>
      <c r="G134" s="63"/>
      <c r="H134" s="63"/>
      <c r="I134" s="63"/>
    </row>
    <row r="135" spans="1:9" x14ac:dyDescent="0.2">
      <c r="A135" s="63"/>
      <c r="B135" s="63"/>
      <c r="C135" s="63"/>
      <c r="D135" s="63"/>
      <c r="E135" s="11"/>
      <c r="G135" s="63"/>
      <c r="H135" s="63"/>
      <c r="I135" s="63"/>
    </row>
    <row r="136" spans="1:9" x14ac:dyDescent="0.2">
      <c r="A136" s="63" t="s">
        <v>951</v>
      </c>
      <c r="B136" s="63"/>
      <c r="C136" s="63"/>
      <c r="D136" s="63"/>
      <c r="E136" s="11"/>
      <c r="G136" s="63"/>
      <c r="H136" s="63"/>
      <c r="I136" s="63"/>
    </row>
    <row r="137" spans="1:9" x14ac:dyDescent="0.2">
      <c r="A137" s="63"/>
      <c r="B137" s="63"/>
      <c r="C137" s="63"/>
      <c r="D137" s="63"/>
      <c r="E137" s="11"/>
      <c r="G137" s="63"/>
      <c r="H137" s="63"/>
      <c r="I137" s="63"/>
    </row>
    <row r="138" spans="1:9" x14ac:dyDescent="0.2">
      <c r="A138" s="63"/>
      <c r="B138" s="63"/>
      <c r="C138" s="63"/>
      <c r="D138" s="63"/>
      <c r="E138" s="11"/>
      <c r="G138" s="63"/>
      <c r="H138" s="63"/>
      <c r="I138" s="63"/>
    </row>
    <row r="139" spans="1:9" x14ac:dyDescent="0.2">
      <c r="A139" s="63"/>
      <c r="B139" s="63"/>
      <c r="C139" s="63"/>
      <c r="D139" s="63"/>
      <c r="E139" s="11"/>
      <c r="G139" s="63"/>
      <c r="H139" s="63"/>
      <c r="I139" s="63"/>
    </row>
    <row r="140" spans="1:9" x14ac:dyDescent="0.2">
      <c r="A140" s="63"/>
      <c r="B140" s="63"/>
      <c r="C140" s="63"/>
      <c r="D140" s="63"/>
      <c r="E140" s="11"/>
      <c r="G140" s="63"/>
      <c r="H140" s="63"/>
      <c r="I140" s="63"/>
    </row>
    <row r="141" spans="1:9" x14ac:dyDescent="0.2">
      <c r="A141" s="63"/>
      <c r="B141" s="63"/>
      <c r="C141" s="63"/>
      <c r="D141" s="63"/>
      <c r="E141" s="11"/>
      <c r="G141" s="63"/>
      <c r="H141" s="63"/>
      <c r="I141" s="63"/>
    </row>
    <row r="142" spans="1:9" x14ac:dyDescent="0.2">
      <c r="A142" s="63"/>
      <c r="B142" s="63"/>
      <c r="C142" s="63"/>
      <c r="D142" s="63"/>
      <c r="E142" s="11"/>
      <c r="G142" s="63"/>
      <c r="H142" s="63"/>
      <c r="I142" s="63"/>
    </row>
    <row r="143" spans="1:9" x14ac:dyDescent="0.2">
      <c r="A143" s="63"/>
      <c r="B143" s="63"/>
      <c r="C143" s="63"/>
      <c r="D143" s="63"/>
      <c r="E143" s="11"/>
      <c r="G143" s="63"/>
      <c r="H143" s="63"/>
      <c r="I143" s="63"/>
    </row>
    <row r="144" spans="1:9" x14ac:dyDescent="0.2">
      <c r="A144" s="63"/>
      <c r="B144" s="63"/>
      <c r="C144" s="63"/>
      <c r="D144" s="63"/>
      <c r="E144" s="11"/>
      <c r="G144" s="63"/>
      <c r="H144" s="63"/>
      <c r="I144" s="63"/>
    </row>
    <row r="145" spans="1:9" x14ac:dyDescent="0.2">
      <c r="A145" s="63"/>
      <c r="B145" s="63"/>
      <c r="C145" s="63"/>
      <c r="D145" s="63"/>
      <c r="E145" s="11"/>
      <c r="G145" s="63"/>
      <c r="H145" s="63"/>
      <c r="I145" s="63"/>
    </row>
    <row r="146" spans="1:9" x14ac:dyDescent="0.2">
      <c r="A146" s="63"/>
      <c r="B146" s="63"/>
      <c r="C146" s="63"/>
      <c r="D146" s="63"/>
      <c r="E146" s="11"/>
      <c r="G146" s="63"/>
      <c r="H146" s="63"/>
      <c r="I146" s="63"/>
    </row>
    <row r="147" spans="1:9" x14ac:dyDescent="0.2">
      <c r="A147" s="63"/>
      <c r="B147" s="63"/>
      <c r="C147" s="63"/>
      <c r="D147" s="63"/>
      <c r="E147" s="11"/>
      <c r="G147" s="63"/>
      <c r="H147" s="63"/>
      <c r="I147" s="63"/>
    </row>
    <row r="148" spans="1:9" x14ac:dyDescent="0.2">
      <c r="A148" s="63"/>
      <c r="B148" s="63"/>
      <c r="C148" s="63"/>
      <c r="D148" s="63"/>
      <c r="E148" s="11"/>
      <c r="G148" s="63"/>
      <c r="H148" s="63"/>
      <c r="I148" s="63"/>
    </row>
    <row r="149" spans="1:9" x14ac:dyDescent="0.2">
      <c r="A149" s="63"/>
      <c r="B149" s="63"/>
      <c r="C149" s="63"/>
      <c r="D149" s="63"/>
      <c r="E149" s="11"/>
      <c r="G149" s="63"/>
      <c r="H149" s="63"/>
      <c r="I149" s="63"/>
    </row>
    <row r="150" spans="1:9" x14ac:dyDescent="0.2">
      <c r="A150" s="63"/>
      <c r="B150" s="63"/>
      <c r="C150" s="63"/>
      <c r="D150" s="63"/>
      <c r="E150" s="11"/>
      <c r="G150" s="63"/>
      <c r="H150" s="63"/>
      <c r="I150" s="63"/>
    </row>
    <row r="151" spans="1:9" x14ac:dyDescent="0.2">
      <c r="A151" s="63"/>
      <c r="B151" s="63"/>
      <c r="C151" s="63"/>
      <c r="D151" s="63"/>
      <c r="E151" s="11"/>
      <c r="G151" s="63"/>
      <c r="H151" s="63"/>
      <c r="I151" s="63"/>
    </row>
    <row r="152" spans="1:9" x14ac:dyDescent="0.2">
      <c r="A152" s="63"/>
      <c r="B152" s="63"/>
      <c r="C152" s="63"/>
      <c r="D152" s="63"/>
      <c r="E152" s="11"/>
      <c r="G152" s="63"/>
      <c r="H152" s="63"/>
      <c r="I152" s="63"/>
    </row>
    <row r="153" spans="1:9" x14ac:dyDescent="0.2">
      <c r="A153" s="63"/>
      <c r="B153" s="63"/>
      <c r="C153" s="63"/>
      <c r="D153" s="63"/>
      <c r="E153" s="11"/>
      <c r="G153" s="63"/>
      <c r="H153" s="63"/>
      <c r="I153" s="63"/>
    </row>
    <row r="154" spans="1:9" x14ac:dyDescent="0.2">
      <c r="A154" s="63"/>
      <c r="B154" s="63"/>
      <c r="C154" s="63"/>
      <c r="D154" s="63"/>
      <c r="E154" s="11"/>
      <c r="G154" s="63"/>
      <c r="H154" s="63"/>
      <c r="I154" s="63"/>
    </row>
    <row r="155" spans="1:9" x14ac:dyDescent="0.2">
      <c r="A155" s="63"/>
      <c r="B155" s="63"/>
      <c r="C155" s="63"/>
      <c r="D155" s="63"/>
      <c r="E155" s="11"/>
      <c r="G155" s="63"/>
      <c r="H155" s="63"/>
      <c r="I155" s="63"/>
    </row>
    <row r="156" spans="1:9" x14ac:dyDescent="0.2">
      <c r="A156" s="63"/>
      <c r="B156" s="63"/>
      <c r="C156" s="63"/>
      <c r="D156" s="63"/>
      <c r="E156" s="11"/>
      <c r="G156" s="63"/>
      <c r="H156" s="63"/>
      <c r="I156" s="63"/>
    </row>
    <row r="157" spans="1:9" x14ac:dyDescent="0.2">
      <c r="A157" s="63"/>
      <c r="B157" s="63"/>
      <c r="C157" s="63"/>
      <c r="D157" s="63"/>
      <c r="E157" s="11"/>
      <c r="G157" s="63"/>
      <c r="H157" s="63"/>
      <c r="I157" s="63"/>
    </row>
    <row r="158" spans="1:9" x14ac:dyDescent="0.2">
      <c r="A158" s="63"/>
      <c r="B158" s="63"/>
      <c r="C158" s="63"/>
      <c r="D158" s="63"/>
      <c r="E158" s="11"/>
      <c r="G158" s="63"/>
      <c r="H158" s="63"/>
      <c r="I158" s="63"/>
    </row>
    <row r="159" spans="1:9" x14ac:dyDescent="0.2">
      <c r="A159" s="63"/>
      <c r="B159" s="63"/>
      <c r="C159" s="63"/>
      <c r="D159" s="63"/>
      <c r="E159" s="11"/>
      <c r="G159" s="63"/>
      <c r="H159" s="63"/>
      <c r="I159" s="63"/>
    </row>
    <row r="160" spans="1:9" x14ac:dyDescent="0.2">
      <c r="A160" s="63"/>
      <c r="B160" s="63"/>
      <c r="C160" s="63"/>
      <c r="D160" s="63"/>
      <c r="E160" s="11"/>
      <c r="G160" s="63"/>
      <c r="H160" s="63"/>
      <c r="I160" s="63"/>
    </row>
    <row r="161" spans="1:9" x14ac:dyDescent="0.2">
      <c r="A161" s="63"/>
      <c r="B161" s="63"/>
      <c r="C161" s="63"/>
      <c r="D161" s="63"/>
      <c r="E161" s="11"/>
      <c r="G161" s="63"/>
      <c r="H161" s="63"/>
      <c r="I161" s="63"/>
    </row>
    <row r="162" spans="1:9" x14ac:dyDescent="0.2">
      <c r="A162" s="63"/>
      <c r="B162" s="63"/>
      <c r="C162" s="63"/>
      <c r="D162" s="63"/>
      <c r="E162" s="11"/>
      <c r="G162" s="63"/>
      <c r="H162" s="63"/>
      <c r="I162" s="63"/>
    </row>
    <row r="163" spans="1:9" x14ac:dyDescent="0.2">
      <c r="A163" s="63"/>
      <c r="B163" s="63"/>
      <c r="C163" s="63"/>
      <c r="D163" s="63"/>
      <c r="E163" s="11"/>
      <c r="G163" s="63"/>
      <c r="H163" s="63"/>
      <c r="I163" s="63"/>
    </row>
    <row r="164" spans="1:9" x14ac:dyDescent="0.2">
      <c r="A164" s="63"/>
      <c r="B164" s="63"/>
      <c r="C164" s="63"/>
      <c r="D164" s="63"/>
      <c r="E164" s="11"/>
      <c r="G164" s="63"/>
      <c r="H164" s="63"/>
      <c r="I164" s="63"/>
    </row>
    <row r="165" spans="1:9" x14ac:dyDescent="0.2">
      <c r="A165" s="63"/>
      <c r="B165" s="63"/>
      <c r="C165" s="63"/>
      <c r="D165" s="63"/>
      <c r="E165" s="11"/>
      <c r="G165" s="63"/>
      <c r="H165" s="63"/>
      <c r="I165" s="63"/>
    </row>
    <row r="166" spans="1:9" x14ac:dyDescent="0.2">
      <c r="A166" s="63"/>
      <c r="B166" s="63"/>
      <c r="C166" s="63"/>
      <c r="D166" s="63"/>
      <c r="E166" s="11"/>
      <c r="G166" s="63"/>
      <c r="H166" s="63"/>
      <c r="I166" s="63"/>
    </row>
    <row r="167" spans="1:9" x14ac:dyDescent="0.2">
      <c r="A167" s="63"/>
      <c r="B167" s="63"/>
      <c r="C167" s="63"/>
      <c r="D167" s="63"/>
      <c r="E167" s="11"/>
      <c r="G167" s="63"/>
      <c r="H167" s="63"/>
      <c r="I167" s="63"/>
    </row>
    <row r="168" spans="1:9" x14ac:dyDescent="0.2">
      <c r="A168" s="63"/>
      <c r="B168" s="63"/>
      <c r="C168" s="63"/>
      <c r="D168" s="63"/>
      <c r="E168" s="11"/>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sheetData>
  <mergeCells count="4">
    <mergeCell ref="A1:F1"/>
    <mergeCell ref="A82:B82"/>
    <mergeCell ref="A83:B83"/>
    <mergeCell ref="A84:B84"/>
  </mergeCells>
  <conditionalFormatting sqref="F2:F3">
    <cfRule type="cellIs" dxfId="24" priority="3" stopIfTrue="1" operator="between">
      <formula>0.009</formula>
      <formula>-0.009</formula>
    </cfRule>
  </conditionalFormatting>
  <conditionalFormatting sqref="F5:F129">
    <cfRule type="cellIs" dxfId="23" priority="1" stopIfTrue="1" operator="between">
      <formula>0.009</formula>
      <formula>-0.009</formula>
    </cfRule>
  </conditionalFormatting>
  <conditionalFormatting sqref="F230:F65536">
    <cfRule type="cellIs" dxfId="22"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70"/>
  <sheetViews>
    <sheetView workbookViewId="0">
      <selection sqref="A1:F1"/>
    </sheetView>
  </sheetViews>
  <sheetFormatPr defaultColWidth="9.140625" defaultRowHeight="11.25" x14ac:dyDescent="0.2"/>
  <cols>
    <col min="1" max="1" width="32.42578125" style="7" bestFit="1" customWidth="1"/>
    <col min="2" max="2" width="33.5703125" style="7" bestFit="1" customWidth="1"/>
    <col min="3" max="3" width="18.85546875" style="7" bestFit="1" customWidth="1"/>
    <col min="4" max="4" width="15.28515625" style="7" bestFit="1" customWidth="1"/>
    <col min="5" max="5" width="28.42578125" style="10" customWidth="1"/>
    <col min="6" max="6" width="13.5703125" style="11" bestFit="1" customWidth="1"/>
    <col min="7" max="16384" width="9.140625" style="7"/>
  </cols>
  <sheetData>
    <row r="1" spans="1:8" s="1" customFormat="1" ht="15" x14ac:dyDescent="0.2">
      <c r="A1" s="98" t="s">
        <v>1387</v>
      </c>
      <c r="B1" s="99"/>
      <c r="C1" s="99"/>
      <c r="D1" s="99"/>
      <c r="E1" s="99"/>
      <c r="F1" s="99"/>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2" t="s">
        <v>6</v>
      </c>
      <c r="E4" s="12" t="s">
        <v>3</v>
      </c>
    </row>
    <row r="5" spans="1:8" x14ac:dyDescent="0.2">
      <c r="A5" s="16" t="s">
        <v>564</v>
      </c>
      <c r="B5" s="17"/>
      <c r="C5" s="17"/>
      <c r="D5" s="18"/>
      <c r="E5" s="19"/>
      <c r="F5" s="7"/>
    </row>
    <row r="6" spans="1:8" x14ac:dyDescent="0.2">
      <c r="A6" s="21" t="s">
        <v>925</v>
      </c>
      <c r="B6" s="21" t="s">
        <v>924</v>
      </c>
      <c r="C6" s="24">
        <v>4616967.7230000002</v>
      </c>
      <c r="D6" s="22">
        <v>401909.39610000001</v>
      </c>
      <c r="E6" s="23">
        <v>98.688022993643699</v>
      </c>
      <c r="F6" s="7"/>
    </row>
    <row r="7" spans="1:8" x14ac:dyDescent="0.2">
      <c r="A7" s="20" t="s">
        <v>33</v>
      </c>
      <c r="B7" s="20"/>
      <c r="C7" s="20"/>
      <c r="D7" s="25">
        <f>SUM(D6:D6)</f>
        <v>401909.39610000001</v>
      </c>
      <c r="E7" s="26">
        <f>SUM(E6:E6)</f>
        <v>98.688022993643699</v>
      </c>
      <c r="F7" s="14"/>
      <c r="G7" s="14"/>
      <c r="H7" s="14"/>
    </row>
    <row r="8" spans="1:8" x14ac:dyDescent="0.2">
      <c r="A8" s="21"/>
      <c r="B8" s="21"/>
      <c r="C8" s="21"/>
      <c r="D8" s="22"/>
      <c r="E8" s="23"/>
      <c r="F8" s="7"/>
    </row>
    <row r="9" spans="1:8" x14ac:dyDescent="0.2">
      <c r="A9" s="20" t="s">
        <v>42</v>
      </c>
      <c r="B9" s="20"/>
      <c r="C9" s="20"/>
      <c r="D9" s="25">
        <f>D7</f>
        <v>401909.39610000001</v>
      </c>
      <c r="E9" s="26">
        <f>E7</f>
        <v>98.688022993643699</v>
      </c>
      <c r="F9" s="14"/>
      <c r="G9" s="14"/>
      <c r="H9" s="14"/>
    </row>
    <row r="10" spans="1:8" x14ac:dyDescent="0.2">
      <c r="A10" s="20"/>
      <c r="B10" s="20"/>
      <c r="C10" s="20"/>
      <c r="D10" s="25"/>
      <c r="E10" s="26"/>
      <c r="F10" s="14"/>
      <c r="G10" s="14"/>
      <c r="H10" s="14"/>
    </row>
    <row r="11" spans="1:8" x14ac:dyDescent="0.2">
      <c r="A11" s="20" t="s">
        <v>44</v>
      </c>
      <c r="B11" s="20"/>
      <c r="C11" s="20"/>
      <c r="D11" s="25">
        <f>D13-(D7)</f>
        <v>5343.0585629999987</v>
      </c>
      <c r="E11" s="26">
        <f>E13-(E7)</f>
        <v>1.311977006356301</v>
      </c>
      <c r="F11" s="14"/>
      <c r="G11" s="14"/>
      <c r="H11" s="14"/>
    </row>
    <row r="12" spans="1:8" x14ac:dyDescent="0.2">
      <c r="A12" s="20"/>
      <c r="B12" s="20"/>
      <c r="C12" s="20"/>
      <c r="D12" s="25"/>
      <c r="E12" s="26"/>
      <c r="F12" s="14"/>
      <c r="G12" s="14"/>
      <c r="H12" s="14"/>
    </row>
    <row r="13" spans="1:8" x14ac:dyDescent="0.2">
      <c r="A13" s="27" t="s">
        <v>43</v>
      </c>
      <c r="B13" s="27"/>
      <c r="C13" s="27"/>
      <c r="D13" s="28">
        <v>407252.45466300001</v>
      </c>
      <c r="E13" s="29">
        <v>100</v>
      </c>
      <c r="F13" s="14"/>
      <c r="G13" s="14"/>
      <c r="H13" s="14"/>
    </row>
    <row r="15" spans="1:8" x14ac:dyDescent="0.2">
      <c r="A15" s="14" t="s">
        <v>46</v>
      </c>
    </row>
    <row r="16" spans="1:8" x14ac:dyDescent="0.2">
      <c r="A16" s="14" t="s">
        <v>47</v>
      </c>
    </row>
    <row r="17" spans="1:9" x14ac:dyDescent="0.2">
      <c r="A17" s="14" t="s">
        <v>48</v>
      </c>
      <c r="B17" s="14"/>
      <c r="C17" s="30" t="s">
        <v>50</v>
      </c>
      <c r="D17" s="14" t="s">
        <v>49</v>
      </c>
    </row>
    <row r="18" spans="1:9" x14ac:dyDescent="0.2">
      <c r="A18" s="7" t="s">
        <v>51</v>
      </c>
      <c r="C18" s="31">
        <v>72.370400000000004</v>
      </c>
      <c r="D18" s="31">
        <v>76.031499999999994</v>
      </c>
    </row>
    <row r="19" spans="1:9" x14ac:dyDescent="0.2">
      <c r="A19" s="7" t="s">
        <v>52</v>
      </c>
      <c r="C19" s="31">
        <v>72.370400000000004</v>
      </c>
      <c r="D19" s="31">
        <v>76.031499999999994</v>
      </c>
    </row>
    <row r="20" spans="1:9" x14ac:dyDescent="0.2">
      <c r="A20" s="7" t="s">
        <v>53</v>
      </c>
      <c r="C20" s="31">
        <v>81.365200000000002</v>
      </c>
      <c r="D20" s="31">
        <v>85.873999999999995</v>
      </c>
    </row>
    <row r="21" spans="1:9" x14ac:dyDescent="0.2">
      <c r="A21" s="7" t="s">
        <v>54</v>
      </c>
      <c r="C21" s="31">
        <v>81.365200000000002</v>
      </c>
      <c r="D21" s="31">
        <v>85.873999999999995</v>
      </c>
    </row>
    <row r="23" spans="1:9" x14ac:dyDescent="0.2">
      <c r="A23" s="7" t="s">
        <v>59</v>
      </c>
    </row>
    <row r="25" spans="1:9" x14ac:dyDescent="0.2">
      <c r="A25" s="14" t="s">
        <v>55</v>
      </c>
      <c r="D25" s="30" t="s">
        <v>62</v>
      </c>
    </row>
    <row r="27" spans="1:9" x14ac:dyDescent="0.2">
      <c r="A27" s="14" t="s">
        <v>332</v>
      </c>
      <c r="D27" s="51">
        <v>1.0450003329988401E-2</v>
      </c>
    </row>
    <row r="29" spans="1:9" x14ac:dyDescent="0.2">
      <c r="A29" s="14" t="s">
        <v>61</v>
      </c>
      <c r="D29" s="30" t="s">
        <v>62</v>
      </c>
    </row>
    <row r="31" spans="1:9" x14ac:dyDescent="0.2">
      <c r="A31" s="62" t="s">
        <v>958</v>
      </c>
      <c r="B31" s="63"/>
      <c r="C31" s="63"/>
      <c r="D31" s="63"/>
      <c r="E31" s="11"/>
      <c r="F31" s="63"/>
      <c r="G31" s="63"/>
      <c r="H31" s="63"/>
      <c r="I31" s="63"/>
    </row>
    <row r="32" spans="1:9" x14ac:dyDescent="0.2">
      <c r="A32" s="64"/>
      <c r="B32" s="63"/>
      <c r="C32" s="63"/>
      <c r="D32" s="63"/>
      <c r="E32" s="11"/>
      <c r="F32" s="63"/>
      <c r="G32" s="63"/>
      <c r="H32" s="63"/>
      <c r="I32" s="63"/>
    </row>
    <row r="33" spans="1:9" x14ac:dyDescent="0.2">
      <c r="A33" s="62" t="s">
        <v>952</v>
      </c>
      <c r="B33" s="63"/>
      <c r="C33" s="63"/>
      <c r="D33" s="63"/>
      <c r="E33" s="11"/>
      <c r="F33" s="63"/>
      <c r="G33" s="63"/>
      <c r="H33" s="63"/>
      <c r="I33" s="63"/>
    </row>
    <row r="34" spans="1:9" x14ac:dyDescent="0.2">
      <c r="A34" s="64"/>
      <c r="B34" s="63"/>
      <c r="C34" s="63"/>
      <c r="D34" s="63"/>
      <c r="E34" s="11"/>
      <c r="F34" s="63"/>
      <c r="G34" s="63"/>
      <c r="H34" s="63"/>
      <c r="I34" s="63"/>
    </row>
    <row r="35" spans="1:9" x14ac:dyDescent="0.2">
      <c r="A35" s="63"/>
      <c r="B35" s="63"/>
      <c r="C35" s="63"/>
      <c r="D35" s="63"/>
      <c r="E35" s="11"/>
      <c r="F35" s="63"/>
      <c r="G35" s="63"/>
      <c r="H35" s="63"/>
      <c r="I35" s="63"/>
    </row>
    <row r="36" spans="1:9" x14ac:dyDescent="0.2">
      <c r="A36" s="63"/>
      <c r="B36" s="63"/>
      <c r="C36" s="63"/>
      <c r="D36" s="63"/>
      <c r="E36" s="11"/>
      <c r="F36" s="63"/>
      <c r="G36" s="63"/>
      <c r="H36" s="63"/>
      <c r="I36" s="63"/>
    </row>
    <row r="37" spans="1:9" x14ac:dyDescent="0.2">
      <c r="A37" s="63"/>
      <c r="B37" s="63"/>
      <c r="C37" s="63"/>
      <c r="D37" s="63"/>
      <c r="E37" s="11"/>
      <c r="F37" s="63"/>
      <c r="G37" s="63"/>
      <c r="H37" s="63"/>
      <c r="I37" s="63"/>
    </row>
    <row r="38" spans="1:9" x14ac:dyDescent="0.2">
      <c r="A38" s="63"/>
      <c r="B38" s="63"/>
      <c r="C38" s="63"/>
      <c r="D38" s="63"/>
      <c r="E38" s="11"/>
      <c r="F38" s="63"/>
      <c r="G38" s="63"/>
      <c r="H38" s="63"/>
      <c r="I38" s="63"/>
    </row>
    <row r="39" spans="1:9" x14ac:dyDescent="0.2">
      <c r="A39" s="63"/>
      <c r="B39" s="63"/>
      <c r="C39" s="63"/>
      <c r="D39" s="63"/>
      <c r="E39" s="11"/>
      <c r="F39" s="63"/>
      <c r="G39" s="63"/>
      <c r="H39" s="63"/>
      <c r="I39" s="63"/>
    </row>
    <row r="40" spans="1:9" x14ac:dyDescent="0.2">
      <c r="A40" s="63"/>
      <c r="B40" s="63"/>
      <c r="C40" s="63"/>
      <c r="D40" s="63"/>
      <c r="E40" s="11"/>
      <c r="F40" s="63"/>
      <c r="G40" s="63"/>
      <c r="H40" s="63"/>
      <c r="I40" s="63"/>
    </row>
    <row r="41" spans="1:9" x14ac:dyDescent="0.2">
      <c r="A41" s="63"/>
      <c r="B41" s="63"/>
      <c r="C41" s="63"/>
      <c r="D41" s="63"/>
      <c r="E41" s="11"/>
      <c r="F41" s="63"/>
      <c r="G41" s="63"/>
      <c r="H41" s="63"/>
      <c r="I41" s="63"/>
    </row>
    <row r="42" spans="1:9" x14ac:dyDescent="0.2">
      <c r="A42" s="63"/>
      <c r="B42" s="63"/>
      <c r="C42" s="63"/>
      <c r="D42" s="63"/>
      <c r="E42" s="11"/>
      <c r="F42" s="63"/>
      <c r="G42" s="63"/>
      <c r="H42" s="63"/>
      <c r="I42" s="63"/>
    </row>
    <row r="43" spans="1:9" x14ac:dyDescent="0.2">
      <c r="A43" s="63"/>
      <c r="B43" s="63"/>
      <c r="C43" s="63"/>
      <c r="D43" s="63"/>
      <c r="E43" s="11"/>
      <c r="F43" s="63"/>
      <c r="G43" s="63"/>
      <c r="H43" s="63"/>
      <c r="I43" s="63"/>
    </row>
    <row r="44" spans="1:9" x14ac:dyDescent="0.2">
      <c r="A44" s="63"/>
      <c r="B44" s="63"/>
      <c r="C44" s="63"/>
      <c r="D44" s="63"/>
      <c r="E44" s="11"/>
      <c r="F44" s="63"/>
      <c r="G44" s="63"/>
      <c r="H44" s="63"/>
      <c r="I44" s="63"/>
    </row>
    <row r="45" spans="1:9" x14ac:dyDescent="0.2">
      <c r="A45" s="63"/>
      <c r="B45" s="63"/>
      <c r="C45" s="63"/>
      <c r="D45" s="63"/>
      <c r="E45" s="11"/>
      <c r="F45" s="63"/>
      <c r="G45" s="63"/>
      <c r="H45" s="63"/>
      <c r="I45" s="63"/>
    </row>
    <row r="46" spans="1:9" x14ac:dyDescent="0.2">
      <c r="A46" s="63"/>
      <c r="B46" s="63"/>
      <c r="C46" s="63"/>
      <c r="D46" s="63"/>
      <c r="E46" s="11"/>
      <c r="F46" s="63"/>
      <c r="G46" s="63"/>
      <c r="H46" s="63"/>
      <c r="I46" s="63"/>
    </row>
    <row r="47" spans="1:9" x14ac:dyDescent="0.2">
      <c r="A47" s="63"/>
      <c r="B47" s="63"/>
      <c r="C47" s="63"/>
      <c r="D47" s="63"/>
      <c r="E47" s="11"/>
      <c r="F47" s="63"/>
      <c r="G47" s="63"/>
      <c r="H47" s="63"/>
      <c r="I47" s="63"/>
    </row>
    <row r="48" spans="1:9" x14ac:dyDescent="0.2">
      <c r="A48" s="63"/>
      <c r="B48" s="63"/>
      <c r="C48" s="63"/>
      <c r="D48" s="63"/>
      <c r="E48" s="11"/>
      <c r="F48" s="63"/>
      <c r="G48" s="63"/>
      <c r="H48" s="63"/>
      <c r="I48" s="63"/>
    </row>
    <row r="49" spans="1:9" x14ac:dyDescent="0.2">
      <c r="A49" s="63"/>
      <c r="B49" s="63"/>
      <c r="C49" s="63"/>
      <c r="D49" s="63"/>
      <c r="E49" s="11"/>
      <c r="F49" s="63"/>
      <c r="G49" s="63"/>
      <c r="H49" s="63"/>
      <c r="I49" s="63"/>
    </row>
    <row r="50" spans="1:9" x14ac:dyDescent="0.2">
      <c r="A50" s="63"/>
      <c r="B50" s="63"/>
      <c r="C50" s="63"/>
      <c r="D50" s="63"/>
      <c r="E50" s="11"/>
      <c r="F50" s="63"/>
      <c r="G50" s="63"/>
      <c r="H50" s="63"/>
      <c r="I50" s="63"/>
    </row>
    <row r="51" spans="1:9" x14ac:dyDescent="0.2">
      <c r="A51" s="62" t="s">
        <v>976</v>
      </c>
      <c r="B51" s="63"/>
      <c r="C51" s="63"/>
      <c r="D51" s="63"/>
      <c r="E51" s="11"/>
      <c r="F51" s="63"/>
      <c r="G51" s="63"/>
      <c r="H51" s="63"/>
      <c r="I51" s="63"/>
    </row>
    <row r="52" spans="1:9" x14ac:dyDescent="0.2">
      <c r="A52" s="63"/>
      <c r="B52" s="63"/>
      <c r="C52" s="63"/>
      <c r="D52" s="63"/>
      <c r="E52" s="11"/>
      <c r="F52" s="63"/>
      <c r="G52" s="63"/>
      <c r="H52" s="63"/>
      <c r="I52" s="63"/>
    </row>
    <row r="53" spans="1:9" x14ac:dyDescent="0.2">
      <c r="A53" s="62" t="s">
        <v>953</v>
      </c>
      <c r="B53" s="63"/>
      <c r="C53" s="63"/>
      <c r="D53" s="63"/>
      <c r="E53" s="11"/>
      <c r="F53" s="63"/>
      <c r="G53" s="63"/>
      <c r="H53" s="63"/>
      <c r="I53" s="63"/>
    </row>
    <row r="54" spans="1:9" x14ac:dyDescent="0.2">
      <c r="A54" s="63"/>
      <c r="B54" s="63"/>
      <c r="C54" s="63"/>
      <c r="D54" s="63"/>
      <c r="E54" s="11"/>
      <c r="F54" s="63"/>
      <c r="G54" s="63"/>
      <c r="H54" s="63"/>
      <c r="I54" s="63"/>
    </row>
    <row r="55" spans="1:9" x14ac:dyDescent="0.2">
      <c r="A55" s="63"/>
      <c r="B55" s="63"/>
      <c r="C55" s="63"/>
      <c r="D55" s="63"/>
      <c r="E55" s="11"/>
      <c r="F55" s="63"/>
      <c r="G55" s="63"/>
      <c r="H55" s="63"/>
      <c r="I55" s="63"/>
    </row>
    <row r="56" spans="1:9" x14ac:dyDescent="0.2">
      <c r="A56" s="63"/>
      <c r="B56" s="63"/>
      <c r="C56" s="63"/>
      <c r="D56" s="63"/>
      <c r="E56" s="11"/>
      <c r="F56" s="63"/>
      <c r="G56" s="63"/>
      <c r="H56" s="63"/>
      <c r="I56" s="63"/>
    </row>
    <row r="57" spans="1:9" x14ac:dyDescent="0.2">
      <c r="A57" s="63"/>
      <c r="B57" s="63"/>
      <c r="C57" s="63"/>
      <c r="D57" s="63"/>
      <c r="E57" s="11"/>
      <c r="F57" s="63"/>
      <c r="G57" s="63"/>
      <c r="H57" s="63"/>
      <c r="I57" s="63"/>
    </row>
    <row r="58" spans="1:9" x14ac:dyDescent="0.2">
      <c r="A58" s="63"/>
      <c r="B58" s="63"/>
      <c r="C58" s="63"/>
      <c r="D58" s="63"/>
      <c r="E58" s="11"/>
      <c r="F58" s="63"/>
      <c r="G58" s="63"/>
      <c r="H58" s="63"/>
      <c r="I58" s="63"/>
    </row>
    <row r="59" spans="1:9" x14ac:dyDescent="0.2">
      <c r="A59" s="63"/>
      <c r="B59" s="63"/>
      <c r="C59" s="63"/>
      <c r="D59" s="63"/>
      <c r="E59" s="11"/>
      <c r="F59" s="63"/>
      <c r="G59" s="63"/>
      <c r="H59" s="63"/>
      <c r="I59" s="63"/>
    </row>
    <row r="60" spans="1:9" x14ac:dyDescent="0.2">
      <c r="A60" s="63"/>
      <c r="B60" s="63"/>
      <c r="C60" s="63"/>
      <c r="D60" s="63"/>
      <c r="E60" s="11"/>
      <c r="F60" s="63"/>
      <c r="G60" s="63"/>
      <c r="H60" s="63"/>
      <c r="I60" s="63"/>
    </row>
    <row r="61" spans="1:9" x14ac:dyDescent="0.2">
      <c r="A61" s="63"/>
      <c r="B61" s="63"/>
      <c r="C61" s="63"/>
      <c r="D61" s="63"/>
      <c r="E61" s="11"/>
      <c r="F61" s="63"/>
      <c r="G61" s="63"/>
      <c r="H61" s="63"/>
      <c r="I61" s="63"/>
    </row>
    <row r="62" spans="1:9" x14ac:dyDescent="0.2">
      <c r="A62" s="63"/>
      <c r="B62" s="63"/>
      <c r="C62" s="63"/>
      <c r="D62" s="63"/>
      <c r="E62" s="11"/>
      <c r="F62" s="63"/>
      <c r="G62" s="63"/>
      <c r="H62" s="63"/>
      <c r="I62" s="63"/>
    </row>
    <row r="63" spans="1:9" x14ac:dyDescent="0.2">
      <c r="A63" s="63"/>
      <c r="B63" s="63"/>
      <c r="C63" s="63"/>
      <c r="D63" s="63"/>
      <c r="E63" s="11"/>
      <c r="F63" s="63"/>
      <c r="G63" s="63"/>
      <c r="H63" s="63"/>
      <c r="I63" s="63"/>
    </row>
    <row r="64" spans="1:9" x14ac:dyDescent="0.2">
      <c r="A64" s="63"/>
      <c r="B64" s="63"/>
      <c r="C64" s="63"/>
      <c r="D64" s="63"/>
      <c r="E64" s="11"/>
      <c r="F64" s="63"/>
      <c r="G64" s="63"/>
      <c r="H64" s="63"/>
      <c r="I64" s="63"/>
    </row>
    <row r="65" spans="1:9" x14ac:dyDescent="0.2">
      <c r="A65" s="63"/>
      <c r="B65" s="63"/>
      <c r="C65" s="63"/>
      <c r="D65" s="63"/>
      <c r="E65" s="11"/>
      <c r="F65" s="63"/>
      <c r="G65" s="63"/>
      <c r="H65" s="63"/>
      <c r="I65" s="63"/>
    </row>
    <row r="66" spans="1:9" x14ac:dyDescent="0.2">
      <c r="A66" s="63"/>
      <c r="B66" s="63"/>
      <c r="C66" s="63"/>
      <c r="D66" s="63"/>
      <c r="E66" s="11"/>
      <c r="F66" s="63"/>
      <c r="G66" s="63"/>
      <c r="H66" s="63"/>
      <c r="I66" s="63"/>
    </row>
    <row r="67" spans="1:9" x14ac:dyDescent="0.2">
      <c r="A67" s="63"/>
      <c r="B67" s="63"/>
      <c r="C67" s="63"/>
      <c r="D67" s="63"/>
      <c r="E67" s="11"/>
      <c r="F67" s="63"/>
      <c r="G67" s="63"/>
      <c r="H67" s="63"/>
      <c r="I67" s="63"/>
    </row>
    <row r="68" spans="1:9" x14ac:dyDescent="0.2">
      <c r="A68" s="63"/>
      <c r="B68" s="63"/>
      <c r="C68" s="63"/>
      <c r="D68" s="63"/>
      <c r="E68" s="11"/>
      <c r="F68" s="63"/>
      <c r="G68" s="63"/>
      <c r="H68" s="63"/>
      <c r="I68" s="63"/>
    </row>
    <row r="69" spans="1:9" x14ac:dyDescent="0.2">
      <c r="A69" s="63"/>
      <c r="B69" s="63"/>
      <c r="C69" s="63"/>
      <c r="D69" s="63"/>
      <c r="E69" s="11"/>
      <c r="F69" s="63"/>
      <c r="G69" s="63"/>
      <c r="H69" s="63"/>
      <c r="I69" s="63"/>
    </row>
    <row r="70" spans="1:9" x14ac:dyDescent="0.2">
      <c r="A70" s="63"/>
      <c r="B70" s="63"/>
      <c r="C70" s="63"/>
      <c r="D70" s="63"/>
      <c r="E70" s="11"/>
      <c r="F70" s="63"/>
      <c r="G70" s="63"/>
      <c r="H70" s="63"/>
      <c r="I70" s="63"/>
    </row>
    <row r="71" spans="1:9" x14ac:dyDescent="0.2">
      <c r="A71" s="62" t="s">
        <v>1388</v>
      </c>
      <c r="B71" s="63"/>
      <c r="C71" s="63"/>
      <c r="D71" s="63"/>
      <c r="E71" s="11"/>
      <c r="F71" s="63"/>
      <c r="G71" s="63"/>
      <c r="H71" s="63"/>
      <c r="I71" s="63"/>
    </row>
    <row r="72" spans="1:9" x14ac:dyDescent="0.2">
      <c r="A72" s="62" t="s">
        <v>1389</v>
      </c>
      <c r="B72" s="63"/>
      <c r="C72" s="63"/>
      <c r="D72" s="63"/>
      <c r="E72" s="11"/>
      <c r="F72" s="63"/>
      <c r="G72" s="63"/>
      <c r="H72" s="63"/>
      <c r="I72" s="63"/>
    </row>
    <row r="73" spans="1:9" x14ac:dyDescent="0.2">
      <c r="A73" s="63" t="s">
        <v>951</v>
      </c>
      <c r="B73" s="63"/>
      <c r="C73" s="63"/>
      <c r="D73" s="63"/>
      <c r="E73" s="11"/>
      <c r="F73" s="63"/>
      <c r="G73" s="63"/>
      <c r="H73" s="63"/>
      <c r="I73" s="63"/>
    </row>
    <row r="74" spans="1:9" x14ac:dyDescent="0.2">
      <c r="A74" s="63"/>
      <c r="B74" s="63"/>
      <c r="C74" s="63"/>
      <c r="D74" s="63"/>
      <c r="E74" s="11"/>
      <c r="F74" s="63"/>
      <c r="G74" s="63"/>
      <c r="H74" s="63"/>
      <c r="I74" s="63"/>
    </row>
    <row r="75" spans="1:9" x14ac:dyDescent="0.2">
      <c r="A75" s="63"/>
      <c r="B75" s="63"/>
      <c r="C75" s="63"/>
      <c r="D75" s="63"/>
      <c r="E75" s="11"/>
      <c r="F75" s="63"/>
      <c r="G75" s="63"/>
      <c r="H75" s="63"/>
      <c r="I75" s="63"/>
    </row>
    <row r="76" spans="1:9" x14ac:dyDescent="0.2">
      <c r="A76" s="63"/>
      <c r="B76" s="63"/>
      <c r="C76" s="63"/>
      <c r="D76" s="63"/>
      <c r="E76" s="11"/>
      <c r="F76" s="63"/>
      <c r="G76" s="63"/>
      <c r="H76" s="63"/>
      <c r="I76" s="63"/>
    </row>
    <row r="77" spans="1:9" x14ac:dyDescent="0.2">
      <c r="A77" s="63"/>
      <c r="B77" s="63"/>
      <c r="C77" s="63"/>
      <c r="D77" s="63"/>
      <c r="E77" s="11"/>
      <c r="F77" s="63"/>
      <c r="G77" s="63"/>
      <c r="H77" s="63"/>
      <c r="I77" s="63"/>
    </row>
    <row r="78" spans="1:9" x14ac:dyDescent="0.2">
      <c r="A78" s="63"/>
      <c r="B78" s="63"/>
      <c r="C78" s="63"/>
      <c r="D78" s="63"/>
      <c r="E78" s="11"/>
      <c r="F78" s="63"/>
      <c r="G78" s="63"/>
      <c r="H78" s="63"/>
      <c r="I78" s="63"/>
    </row>
    <row r="79" spans="1:9" x14ac:dyDescent="0.2">
      <c r="A79" s="63"/>
      <c r="B79" s="63"/>
      <c r="C79" s="63"/>
      <c r="D79" s="63"/>
      <c r="E79" s="11"/>
      <c r="F79" s="63"/>
      <c r="G79" s="63"/>
      <c r="H79" s="63"/>
      <c r="I79" s="63"/>
    </row>
    <row r="80" spans="1:9" x14ac:dyDescent="0.2">
      <c r="A80" s="63"/>
      <c r="B80" s="63"/>
      <c r="C80" s="63"/>
      <c r="D80" s="63"/>
      <c r="E80" s="11"/>
      <c r="F80" s="63"/>
      <c r="G80" s="63"/>
      <c r="H80" s="63"/>
      <c r="I80" s="63"/>
    </row>
    <row r="81" spans="1:9" x14ac:dyDescent="0.2">
      <c r="A81" s="63"/>
      <c r="B81" s="63"/>
      <c r="C81" s="63"/>
      <c r="D81" s="63"/>
      <c r="E81" s="11"/>
      <c r="F81" s="63"/>
      <c r="G81" s="63"/>
      <c r="H81" s="63"/>
      <c r="I81" s="63"/>
    </row>
    <row r="82" spans="1:9" x14ac:dyDescent="0.2">
      <c r="A82" s="63"/>
      <c r="B82" s="63"/>
      <c r="C82" s="63"/>
      <c r="D82" s="63"/>
      <c r="E82" s="11"/>
      <c r="F82" s="63"/>
      <c r="G82" s="63"/>
      <c r="H82" s="63"/>
      <c r="I82" s="63"/>
    </row>
    <row r="83" spans="1:9" x14ac:dyDescent="0.2">
      <c r="A83" s="63"/>
      <c r="B83" s="63"/>
      <c r="C83" s="63"/>
      <c r="D83" s="63"/>
      <c r="E83" s="11"/>
      <c r="F83" s="63"/>
      <c r="G83" s="63"/>
      <c r="H83" s="63"/>
      <c r="I83" s="63"/>
    </row>
    <row r="84" spans="1:9" x14ac:dyDescent="0.2">
      <c r="A84" s="63"/>
      <c r="B84" s="63"/>
      <c r="C84" s="63"/>
      <c r="D84" s="63"/>
      <c r="E84" s="11"/>
      <c r="F84" s="63"/>
      <c r="G84" s="63"/>
      <c r="H84" s="63"/>
      <c r="I84" s="63"/>
    </row>
    <row r="85" spans="1:9" x14ac:dyDescent="0.2">
      <c r="A85" s="63"/>
      <c r="B85" s="63"/>
      <c r="C85" s="63"/>
      <c r="D85" s="63"/>
      <c r="E85" s="11"/>
      <c r="F85" s="63"/>
      <c r="G85" s="63"/>
      <c r="H85" s="63"/>
      <c r="I85" s="63"/>
    </row>
    <row r="86" spans="1:9" x14ac:dyDescent="0.2">
      <c r="A86" s="63"/>
      <c r="B86" s="63"/>
      <c r="C86" s="63"/>
      <c r="D86" s="63"/>
      <c r="E86" s="11"/>
      <c r="F86" s="63"/>
      <c r="G86" s="63"/>
      <c r="H86" s="63"/>
      <c r="I86" s="63"/>
    </row>
    <row r="87" spans="1:9" x14ac:dyDescent="0.2">
      <c r="A87" s="63"/>
      <c r="B87" s="63"/>
      <c r="C87" s="63"/>
      <c r="D87" s="63"/>
      <c r="E87" s="11"/>
      <c r="F87" s="63"/>
      <c r="G87" s="63"/>
      <c r="H87" s="63"/>
      <c r="I87" s="63"/>
    </row>
    <row r="88" spans="1:9" x14ac:dyDescent="0.2">
      <c r="A88" s="63"/>
      <c r="B88" s="63"/>
      <c r="C88" s="63"/>
      <c r="D88" s="63"/>
      <c r="E88" s="11"/>
      <c r="F88" s="63"/>
      <c r="G88" s="63"/>
      <c r="H88" s="63"/>
      <c r="I88" s="63"/>
    </row>
    <row r="89" spans="1:9" x14ac:dyDescent="0.2">
      <c r="A89" s="63"/>
      <c r="B89" s="63"/>
      <c r="C89" s="63"/>
      <c r="D89" s="63"/>
      <c r="E89" s="11"/>
      <c r="F89" s="63"/>
      <c r="G89" s="63"/>
      <c r="H89" s="63"/>
      <c r="I89" s="63"/>
    </row>
    <row r="90" spans="1:9" x14ac:dyDescent="0.2">
      <c r="A90" s="63"/>
      <c r="B90" s="63"/>
      <c r="C90" s="63"/>
      <c r="D90" s="63"/>
      <c r="E90" s="11"/>
      <c r="F90" s="63"/>
      <c r="G90" s="63"/>
      <c r="H90" s="63"/>
      <c r="I90" s="63"/>
    </row>
    <row r="91" spans="1:9" x14ac:dyDescent="0.2">
      <c r="A91" s="63"/>
      <c r="B91" s="63"/>
      <c r="C91" s="63"/>
      <c r="D91" s="63"/>
      <c r="E91" s="11"/>
      <c r="F91" s="63"/>
      <c r="G91" s="63"/>
      <c r="H91" s="63"/>
      <c r="I91" s="63"/>
    </row>
    <row r="92" spans="1:9" x14ac:dyDescent="0.2">
      <c r="A92" s="63"/>
      <c r="B92" s="63"/>
      <c r="C92" s="63"/>
      <c r="D92" s="63"/>
      <c r="E92" s="11"/>
      <c r="F92" s="63"/>
      <c r="G92" s="63"/>
      <c r="H92" s="63"/>
      <c r="I92" s="63"/>
    </row>
    <row r="93" spans="1:9" x14ac:dyDescent="0.2">
      <c r="A93" s="63"/>
      <c r="B93" s="63"/>
      <c r="C93" s="63"/>
      <c r="D93" s="63"/>
      <c r="E93" s="11"/>
      <c r="F93" s="63"/>
      <c r="G93" s="63"/>
      <c r="H93" s="63"/>
      <c r="I93" s="63"/>
    </row>
    <row r="94" spans="1:9" x14ac:dyDescent="0.2">
      <c r="A94" s="63"/>
      <c r="B94" s="63"/>
      <c r="C94" s="63"/>
      <c r="D94" s="63"/>
      <c r="E94" s="11"/>
      <c r="F94" s="63"/>
      <c r="G94" s="63"/>
      <c r="H94" s="63"/>
      <c r="I94" s="63"/>
    </row>
    <row r="95" spans="1:9" x14ac:dyDescent="0.2">
      <c r="A95" s="63"/>
      <c r="B95" s="63"/>
      <c r="C95" s="63"/>
      <c r="D95" s="63"/>
      <c r="E95" s="11"/>
      <c r="F95" s="63"/>
      <c r="G95" s="63"/>
      <c r="H95" s="63"/>
      <c r="I95" s="63"/>
    </row>
    <row r="96" spans="1:9" x14ac:dyDescent="0.2">
      <c r="A96" s="63"/>
      <c r="B96" s="63"/>
      <c r="C96" s="63"/>
      <c r="D96" s="63"/>
      <c r="E96" s="11"/>
      <c r="F96" s="63"/>
      <c r="G96" s="63"/>
      <c r="H96" s="63"/>
      <c r="I96" s="63"/>
    </row>
    <row r="97" spans="1:9" x14ac:dyDescent="0.2">
      <c r="A97" s="63"/>
      <c r="B97" s="63"/>
      <c r="C97" s="63"/>
      <c r="D97" s="63"/>
      <c r="E97" s="11"/>
      <c r="F97" s="63"/>
      <c r="G97" s="63"/>
      <c r="H97" s="63"/>
      <c r="I97" s="63"/>
    </row>
    <row r="98" spans="1:9" x14ac:dyDescent="0.2">
      <c r="A98" s="63"/>
      <c r="B98" s="63"/>
      <c r="C98" s="63"/>
      <c r="D98" s="63"/>
      <c r="E98" s="11"/>
      <c r="F98" s="63"/>
      <c r="G98" s="63"/>
      <c r="H98" s="63"/>
      <c r="I98" s="63"/>
    </row>
    <row r="99" spans="1:9" x14ac:dyDescent="0.2">
      <c r="A99" s="63"/>
      <c r="B99" s="63"/>
      <c r="C99" s="63"/>
      <c r="D99" s="63"/>
      <c r="E99" s="11"/>
      <c r="F99" s="63"/>
      <c r="G99" s="63"/>
      <c r="H99" s="63"/>
      <c r="I99" s="63"/>
    </row>
    <row r="100" spans="1:9" x14ac:dyDescent="0.2">
      <c r="A100" s="63"/>
      <c r="B100" s="63"/>
      <c r="C100" s="63"/>
      <c r="D100" s="63"/>
      <c r="E100" s="11"/>
      <c r="F100" s="63"/>
      <c r="G100" s="63"/>
      <c r="H100" s="63"/>
      <c r="I100" s="63"/>
    </row>
    <row r="101" spans="1:9" x14ac:dyDescent="0.2">
      <c r="A101" s="63"/>
      <c r="B101" s="63"/>
      <c r="C101" s="63"/>
      <c r="D101" s="63"/>
      <c r="E101" s="11"/>
      <c r="F101" s="63"/>
      <c r="G101" s="63"/>
      <c r="H101" s="63"/>
      <c r="I101" s="63"/>
    </row>
    <row r="102" spans="1:9" x14ac:dyDescent="0.2">
      <c r="A102" s="63"/>
      <c r="B102" s="63"/>
      <c r="C102" s="63"/>
      <c r="D102" s="63"/>
      <c r="E102" s="11"/>
      <c r="F102" s="63"/>
      <c r="G102" s="63"/>
      <c r="H102" s="63"/>
      <c r="I102" s="63"/>
    </row>
    <row r="103" spans="1:9" x14ac:dyDescent="0.2">
      <c r="A103" s="63"/>
      <c r="B103" s="63"/>
      <c r="C103" s="63"/>
      <c r="D103" s="63"/>
      <c r="E103" s="11"/>
      <c r="F103" s="63"/>
      <c r="G103" s="63"/>
      <c r="H103" s="63"/>
      <c r="I103" s="63"/>
    </row>
    <row r="104" spans="1:9" x14ac:dyDescent="0.2">
      <c r="A104" s="63"/>
      <c r="B104" s="63"/>
      <c r="C104" s="63"/>
      <c r="D104" s="63"/>
      <c r="E104" s="11"/>
      <c r="F104" s="63"/>
      <c r="G104" s="63"/>
      <c r="H104" s="63"/>
      <c r="I104" s="63"/>
    </row>
    <row r="105" spans="1:9" x14ac:dyDescent="0.2">
      <c r="A105" s="63"/>
      <c r="B105" s="63"/>
      <c r="C105" s="63"/>
      <c r="D105" s="63"/>
      <c r="E105" s="11"/>
      <c r="F105" s="63"/>
      <c r="G105" s="63"/>
      <c r="H105" s="63"/>
      <c r="I105" s="63"/>
    </row>
    <row r="106" spans="1:9" x14ac:dyDescent="0.2">
      <c r="A106" s="63"/>
      <c r="B106" s="63"/>
      <c r="C106" s="63"/>
      <c r="D106" s="63"/>
      <c r="E106" s="11"/>
      <c r="F106" s="63"/>
      <c r="G106" s="63"/>
      <c r="H106" s="63"/>
      <c r="I106" s="63"/>
    </row>
    <row r="107" spans="1:9" x14ac:dyDescent="0.2">
      <c r="A107" s="63"/>
      <c r="B107" s="63"/>
      <c r="C107" s="63"/>
      <c r="D107" s="63"/>
      <c r="E107" s="11"/>
      <c r="F107" s="63"/>
      <c r="G107" s="63"/>
      <c r="H107" s="63"/>
      <c r="I107" s="63"/>
    </row>
    <row r="108" spans="1:9" x14ac:dyDescent="0.2">
      <c r="A108" s="63"/>
      <c r="B108" s="63"/>
      <c r="C108" s="63"/>
      <c r="D108" s="63"/>
      <c r="E108" s="11"/>
      <c r="F108" s="63"/>
      <c r="G108" s="63"/>
      <c r="H108" s="63"/>
      <c r="I108" s="63"/>
    </row>
    <row r="109" spans="1:9" x14ac:dyDescent="0.2">
      <c r="A109" s="63"/>
      <c r="B109" s="63"/>
      <c r="C109" s="63"/>
      <c r="D109" s="63"/>
      <c r="E109" s="11"/>
      <c r="F109" s="63"/>
      <c r="G109" s="63"/>
      <c r="H109" s="63"/>
      <c r="I109" s="63"/>
    </row>
    <row r="110" spans="1:9" x14ac:dyDescent="0.2">
      <c r="A110" s="63"/>
      <c r="B110" s="63"/>
      <c r="C110" s="63"/>
      <c r="D110" s="63"/>
      <c r="E110" s="11"/>
      <c r="F110" s="63"/>
      <c r="G110" s="63"/>
      <c r="H110" s="63"/>
      <c r="I110" s="63"/>
    </row>
    <row r="111" spans="1:9" x14ac:dyDescent="0.2">
      <c r="A111" s="63"/>
      <c r="B111" s="63"/>
      <c r="C111" s="63"/>
      <c r="D111" s="63"/>
      <c r="E111" s="11"/>
      <c r="F111" s="63"/>
      <c r="G111" s="63"/>
      <c r="H111" s="63"/>
      <c r="I111" s="63"/>
    </row>
    <row r="112" spans="1:9" x14ac:dyDescent="0.2">
      <c r="A112" s="63"/>
      <c r="B112" s="63"/>
      <c r="C112" s="63"/>
      <c r="D112" s="63"/>
      <c r="E112" s="11"/>
      <c r="F112" s="63"/>
      <c r="G112" s="63"/>
      <c r="H112" s="63"/>
      <c r="I112" s="63"/>
    </row>
    <row r="113" spans="1:9" x14ac:dyDescent="0.2">
      <c r="A113" s="63"/>
      <c r="B113" s="63"/>
      <c r="C113" s="63"/>
      <c r="D113" s="63"/>
      <c r="E113" s="11"/>
      <c r="F113" s="63"/>
      <c r="G113" s="63"/>
      <c r="H113" s="63"/>
      <c r="I113" s="63"/>
    </row>
    <row r="114" spans="1:9" x14ac:dyDescent="0.2">
      <c r="A114" s="63"/>
      <c r="B114" s="63"/>
      <c r="C114" s="63"/>
      <c r="D114" s="63"/>
      <c r="E114" s="11"/>
      <c r="F114" s="63"/>
      <c r="G114" s="63"/>
      <c r="H114" s="63"/>
      <c r="I114" s="63"/>
    </row>
    <row r="115" spans="1:9" x14ac:dyDescent="0.2">
      <c r="A115" s="63"/>
      <c r="B115" s="63"/>
      <c r="C115" s="63"/>
      <c r="D115" s="63"/>
      <c r="E115" s="11"/>
      <c r="F115" s="63"/>
      <c r="G115" s="63"/>
      <c r="H115" s="63"/>
      <c r="I115" s="63"/>
    </row>
    <row r="116" spans="1:9" x14ac:dyDescent="0.2">
      <c r="A116" s="63"/>
      <c r="B116" s="63"/>
      <c r="C116" s="63"/>
      <c r="D116" s="63"/>
      <c r="E116" s="11"/>
      <c r="F116" s="63"/>
      <c r="G116" s="63"/>
      <c r="H116" s="63"/>
      <c r="I116" s="63"/>
    </row>
    <row r="117" spans="1:9" x14ac:dyDescent="0.2">
      <c r="A117" s="63"/>
      <c r="B117" s="63"/>
      <c r="C117" s="63"/>
      <c r="D117" s="63"/>
      <c r="E117" s="11"/>
      <c r="F117" s="63"/>
      <c r="G117" s="63"/>
      <c r="H117" s="63"/>
      <c r="I117" s="63"/>
    </row>
    <row r="118" spans="1:9" x14ac:dyDescent="0.2">
      <c r="A118" s="63"/>
      <c r="B118" s="63"/>
      <c r="C118" s="63"/>
      <c r="D118" s="63"/>
      <c r="E118" s="11"/>
      <c r="F118" s="63"/>
      <c r="G118" s="63"/>
      <c r="H118" s="63"/>
      <c r="I118" s="63"/>
    </row>
    <row r="119" spans="1:9" x14ac:dyDescent="0.2">
      <c r="A119" s="63"/>
      <c r="B119" s="63"/>
      <c r="C119" s="63"/>
      <c r="D119" s="63"/>
      <c r="E119" s="11"/>
      <c r="F119" s="63"/>
      <c r="G119" s="63"/>
      <c r="H119" s="63"/>
      <c r="I119" s="63"/>
    </row>
    <row r="120" spans="1:9" x14ac:dyDescent="0.2">
      <c r="A120" s="63"/>
      <c r="B120" s="63"/>
      <c r="C120" s="63"/>
      <c r="D120" s="63"/>
      <c r="E120" s="11"/>
      <c r="F120" s="63"/>
      <c r="G120" s="63"/>
      <c r="H120" s="63"/>
      <c r="I120" s="63"/>
    </row>
    <row r="121" spans="1:9" x14ac:dyDescent="0.2">
      <c r="A121" s="63"/>
      <c r="B121" s="63"/>
      <c r="C121" s="63"/>
      <c r="D121" s="63"/>
      <c r="E121" s="11"/>
      <c r="F121" s="63"/>
      <c r="G121" s="63"/>
      <c r="H121" s="63"/>
      <c r="I121" s="63"/>
    </row>
    <row r="122" spans="1:9" x14ac:dyDescent="0.2">
      <c r="A122" s="63"/>
      <c r="B122" s="63"/>
      <c r="C122" s="63"/>
      <c r="D122" s="63"/>
      <c r="E122" s="11"/>
      <c r="F122" s="63"/>
      <c r="G122" s="63"/>
      <c r="H122" s="63"/>
      <c r="I122" s="63"/>
    </row>
    <row r="123" spans="1:9" x14ac:dyDescent="0.2">
      <c r="A123" s="63"/>
      <c r="B123" s="63"/>
      <c r="C123" s="63"/>
      <c r="D123" s="63"/>
      <c r="E123" s="11"/>
      <c r="F123" s="63"/>
      <c r="G123" s="63"/>
      <c r="H123" s="63"/>
      <c r="I123" s="63"/>
    </row>
    <row r="124" spans="1:9" x14ac:dyDescent="0.2">
      <c r="A124" s="63"/>
      <c r="B124" s="63"/>
      <c r="C124" s="63"/>
      <c r="D124" s="63"/>
      <c r="E124" s="11"/>
      <c r="F124" s="63"/>
      <c r="G124" s="63"/>
      <c r="H124" s="63"/>
      <c r="I124" s="63"/>
    </row>
    <row r="125" spans="1:9" x14ac:dyDescent="0.2">
      <c r="A125" s="63"/>
      <c r="B125" s="63"/>
      <c r="C125" s="63"/>
      <c r="D125" s="63"/>
      <c r="E125" s="11"/>
      <c r="F125" s="63"/>
      <c r="G125" s="63"/>
      <c r="H125" s="63"/>
      <c r="I125" s="63"/>
    </row>
    <row r="126" spans="1:9" x14ac:dyDescent="0.2">
      <c r="A126" s="63"/>
      <c r="B126" s="63"/>
      <c r="C126" s="63"/>
      <c r="D126" s="63"/>
      <c r="E126" s="11"/>
      <c r="F126" s="63"/>
      <c r="G126" s="63"/>
      <c r="H126" s="63"/>
      <c r="I126" s="63"/>
    </row>
    <row r="127" spans="1:9" x14ac:dyDescent="0.2">
      <c r="A127" s="63"/>
      <c r="B127" s="63"/>
      <c r="C127" s="63"/>
      <c r="D127" s="63"/>
      <c r="E127" s="11"/>
      <c r="F127" s="63"/>
      <c r="G127" s="63"/>
      <c r="H127" s="63"/>
      <c r="I127" s="63"/>
    </row>
    <row r="128" spans="1:9" x14ac:dyDescent="0.2">
      <c r="A128" s="63"/>
      <c r="B128" s="63"/>
      <c r="C128" s="63"/>
      <c r="D128" s="63"/>
      <c r="E128" s="11"/>
      <c r="F128" s="63"/>
      <c r="G128" s="63"/>
      <c r="H128" s="63"/>
      <c r="I128" s="63"/>
    </row>
    <row r="129" spans="1:9" x14ac:dyDescent="0.2">
      <c r="A129" s="63"/>
      <c r="B129" s="63"/>
      <c r="C129" s="63"/>
      <c r="D129" s="63"/>
      <c r="E129" s="11"/>
      <c r="F129" s="63"/>
      <c r="G129" s="63"/>
      <c r="H129" s="63"/>
      <c r="I129" s="63"/>
    </row>
    <row r="130" spans="1:9" x14ac:dyDescent="0.2">
      <c r="A130" s="63"/>
      <c r="B130" s="63"/>
      <c r="C130" s="63"/>
      <c r="D130" s="63"/>
      <c r="E130" s="11"/>
      <c r="F130" s="63"/>
      <c r="G130" s="63"/>
      <c r="H130" s="63"/>
      <c r="I130" s="63"/>
    </row>
    <row r="131" spans="1:9" x14ac:dyDescent="0.2">
      <c r="A131" s="63"/>
      <c r="B131" s="63"/>
      <c r="C131" s="63"/>
      <c r="D131" s="63"/>
      <c r="E131" s="11"/>
      <c r="F131" s="63"/>
      <c r="G131" s="63"/>
      <c r="H131" s="63"/>
      <c r="I131" s="63"/>
    </row>
    <row r="132" spans="1:9" x14ac:dyDescent="0.2">
      <c r="A132" s="63"/>
      <c r="B132" s="63"/>
      <c r="C132" s="63"/>
      <c r="D132" s="63"/>
      <c r="E132" s="11"/>
      <c r="F132" s="63"/>
      <c r="G132" s="63"/>
      <c r="H132" s="63"/>
      <c r="I132" s="63"/>
    </row>
    <row r="133" spans="1:9" x14ac:dyDescent="0.2">
      <c r="A133" s="63"/>
      <c r="B133" s="63"/>
      <c r="C133" s="63"/>
      <c r="D133" s="63"/>
      <c r="E133" s="11"/>
      <c r="F133" s="63"/>
      <c r="G133" s="63"/>
      <c r="H133" s="63"/>
      <c r="I133" s="63"/>
    </row>
    <row r="134" spans="1:9" x14ac:dyDescent="0.2">
      <c r="A134" s="63"/>
      <c r="B134" s="63"/>
      <c r="C134" s="63"/>
      <c r="D134" s="63"/>
      <c r="E134" s="11"/>
      <c r="F134" s="63"/>
      <c r="G134" s="63"/>
      <c r="H134" s="63"/>
      <c r="I134" s="63"/>
    </row>
    <row r="135" spans="1:9" x14ac:dyDescent="0.2">
      <c r="A135" s="63"/>
      <c r="B135" s="63"/>
      <c r="C135" s="63"/>
      <c r="D135" s="63"/>
      <c r="E135" s="11"/>
      <c r="F135" s="63"/>
      <c r="G135" s="63"/>
      <c r="H135" s="63"/>
      <c r="I135" s="63"/>
    </row>
    <row r="136" spans="1:9" x14ac:dyDescent="0.2">
      <c r="A136" s="63"/>
      <c r="B136" s="63"/>
      <c r="C136" s="63"/>
      <c r="D136" s="63"/>
      <c r="E136" s="11"/>
      <c r="F136" s="63"/>
      <c r="G136" s="63"/>
      <c r="H136" s="63"/>
      <c r="I136" s="63"/>
    </row>
    <row r="137" spans="1:9" x14ac:dyDescent="0.2">
      <c r="A137" s="63"/>
      <c r="B137" s="63"/>
      <c r="C137" s="63"/>
      <c r="D137" s="63"/>
      <c r="E137" s="11"/>
      <c r="F137" s="63"/>
      <c r="G137" s="63"/>
      <c r="H137" s="63"/>
      <c r="I137" s="63"/>
    </row>
    <row r="138" spans="1:9" x14ac:dyDescent="0.2">
      <c r="A138" s="63"/>
      <c r="B138" s="63"/>
      <c r="C138" s="63"/>
      <c r="D138" s="63"/>
      <c r="E138" s="11"/>
      <c r="F138" s="63"/>
      <c r="G138" s="63"/>
      <c r="H138" s="63"/>
      <c r="I138" s="63"/>
    </row>
    <row r="139" spans="1:9" x14ac:dyDescent="0.2">
      <c r="A139" s="63"/>
      <c r="B139" s="63"/>
      <c r="C139" s="63"/>
      <c r="D139" s="63"/>
      <c r="E139" s="11"/>
      <c r="F139" s="63"/>
      <c r="G139" s="63"/>
      <c r="H139" s="63"/>
      <c r="I139" s="63"/>
    </row>
    <row r="140" spans="1:9" x14ac:dyDescent="0.2">
      <c r="A140" s="63"/>
      <c r="B140" s="63"/>
      <c r="C140" s="63"/>
      <c r="D140" s="63"/>
      <c r="E140" s="11"/>
      <c r="F140" s="63"/>
      <c r="G140" s="63"/>
      <c r="H140" s="63"/>
      <c r="I140" s="63"/>
    </row>
    <row r="141" spans="1:9" x14ac:dyDescent="0.2">
      <c r="A141" s="63"/>
      <c r="B141" s="63"/>
      <c r="C141" s="63"/>
      <c r="D141" s="63"/>
      <c r="E141" s="11"/>
      <c r="F141" s="63"/>
      <c r="G141" s="63"/>
      <c r="H141" s="63"/>
      <c r="I141" s="63"/>
    </row>
    <row r="142" spans="1:9" x14ac:dyDescent="0.2">
      <c r="A142" s="63"/>
      <c r="B142" s="63"/>
      <c r="C142" s="63"/>
      <c r="D142" s="63"/>
      <c r="E142" s="11"/>
      <c r="F142" s="63"/>
      <c r="G142" s="63"/>
      <c r="H142" s="63"/>
      <c r="I142" s="63"/>
    </row>
    <row r="143" spans="1:9" x14ac:dyDescent="0.2">
      <c r="A143" s="63"/>
      <c r="B143" s="63"/>
      <c r="C143" s="63"/>
      <c r="D143" s="63"/>
      <c r="E143" s="11"/>
      <c r="F143" s="63"/>
      <c r="G143" s="63"/>
      <c r="H143" s="63"/>
      <c r="I143" s="63"/>
    </row>
    <row r="144" spans="1:9" x14ac:dyDescent="0.2">
      <c r="A144" s="63"/>
      <c r="B144" s="63"/>
      <c r="C144" s="63"/>
      <c r="D144" s="63"/>
      <c r="E144" s="11"/>
      <c r="F144" s="63"/>
      <c r="G144" s="63"/>
      <c r="H144" s="63"/>
      <c r="I144" s="63"/>
    </row>
    <row r="145" spans="1:9" x14ac:dyDescent="0.2">
      <c r="A145" s="63"/>
      <c r="B145" s="63"/>
      <c r="C145" s="63"/>
      <c r="D145" s="63"/>
      <c r="E145" s="11"/>
      <c r="F145" s="63"/>
      <c r="G145" s="63"/>
      <c r="H145" s="63"/>
      <c r="I145" s="63"/>
    </row>
    <row r="146" spans="1:9" x14ac:dyDescent="0.2">
      <c r="A146" s="63"/>
      <c r="B146" s="63"/>
      <c r="C146" s="63"/>
      <c r="D146" s="63"/>
      <c r="E146" s="11"/>
      <c r="F146" s="63"/>
      <c r="G146" s="63"/>
      <c r="H146" s="63"/>
      <c r="I146" s="63"/>
    </row>
    <row r="147" spans="1:9" x14ac:dyDescent="0.2">
      <c r="A147" s="63"/>
      <c r="B147" s="63"/>
      <c r="C147" s="63"/>
      <c r="D147" s="63"/>
      <c r="E147" s="11"/>
      <c r="F147" s="63"/>
      <c r="G147" s="63"/>
      <c r="H147" s="63"/>
      <c r="I147" s="63"/>
    </row>
    <row r="148" spans="1:9" x14ac:dyDescent="0.2">
      <c r="A148" s="63"/>
      <c r="B148" s="63"/>
      <c r="C148" s="63"/>
      <c r="D148" s="63"/>
      <c r="E148" s="11"/>
      <c r="F148" s="63"/>
      <c r="G148" s="63"/>
      <c r="H148" s="63"/>
      <c r="I148" s="63"/>
    </row>
    <row r="149" spans="1:9" x14ac:dyDescent="0.2">
      <c r="A149" s="63"/>
      <c r="B149" s="63"/>
      <c r="C149" s="63"/>
      <c r="D149" s="63"/>
      <c r="E149" s="11"/>
      <c r="F149" s="63"/>
      <c r="G149" s="63"/>
      <c r="H149" s="63"/>
      <c r="I149" s="63"/>
    </row>
    <row r="150" spans="1:9" x14ac:dyDescent="0.2">
      <c r="A150" s="63"/>
      <c r="B150" s="63"/>
      <c r="C150" s="63"/>
      <c r="D150" s="63"/>
      <c r="E150" s="11"/>
      <c r="F150" s="63"/>
      <c r="G150" s="63"/>
      <c r="H150" s="63"/>
      <c r="I150" s="63"/>
    </row>
    <row r="151" spans="1:9" x14ac:dyDescent="0.2">
      <c r="A151" s="63"/>
      <c r="B151" s="63"/>
      <c r="C151" s="63"/>
      <c r="D151" s="63"/>
      <c r="E151" s="11"/>
      <c r="F151" s="63"/>
      <c r="G151" s="63"/>
      <c r="H151" s="63"/>
      <c r="I151" s="63"/>
    </row>
    <row r="152" spans="1:9" x14ac:dyDescent="0.2">
      <c r="A152" s="63"/>
      <c r="B152" s="63"/>
      <c r="C152" s="63"/>
      <c r="D152" s="63"/>
      <c r="E152" s="11"/>
      <c r="F152" s="63"/>
      <c r="G152" s="63"/>
      <c r="H152" s="63"/>
      <c r="I152" s="63"/>
    </row>
    <row r="153" spans="1:9" x14ac:dyDescent="0.2">
      <c r="A153" s="63"/>
      <c r="B153" s="63"/>
      <c r="C153" s="63"/>
      <c r="D153" s="63"/>
      <c r="E153" s="11"/>
      <c r="F153" s="63"/>
      <c r="G153" s="63"/>
      <c r="H153" s="63"/>
      <c r="I153" s="63"/>
    </row>
    <row r="154" spans="1:9" x14ac:dyDescent="0.2">
      <c r="A154" s="63"/>
      <c r="B154" s="63"/>
      <c r="C154" s="63"/>
      <c r="D154" s="63"/>
      <c r="E154" s="11"/>
      <c r="F154" s="63"/>
      <c r="G154" s="63"/>
      <c r="H154" s="63"/>
      <c r="I154" s="63"/>
    </row>
    <row r="155" spans="1:9" x14ac:dyDescent="0.2">
      <c r="A155" s="63"/>
      <c r="B155" s="63"/>
      <c r="C155" s="63"/>
      <c r="D155" s="63"/>
      <c r="E155" s="11"/>
      <c r="F155" s="63"/>
      <c r="G155" s="63"/>
      <c r="H155" s="63"/>
      <c r="I155" s="63"/>
    </row>
    <row r="156" spans="1:9" x14ac:dyDescent="0.2">
      <c r="A156" s="63"/>
      <c r="B156" s="63"/>
      <c r="C156" s="63"/>
      <c r="D156" s="63"/>
      <c r="E156" s="11"/>
      <c r="F156" s="63"/>
      <c r="G156" s="63"/>
      <c r="H156" s="63"/>
      <c r="I156" s="63"/>
    </row>
    <row r="157" spans="1:9" x14ac:dyDescent="0.2">
      <c r="A157" s="63"/>
      <c r="B157" s="63"/>
      <c r="C157" s="63"/>
      <c r="D157" s="63"/>
      <c r="E157" s="11"/>
      <c r="F157" s="63"/>
      <c r="G157" s="63"/>
      <c r="H157" s="63"/>
      <c r="I157" s="63"/>
    </row>
    <row r="158" spans="1:9" x14ac:dyDescent="0.2">
      <c r="A158" s="63"/>
      <c r="B158" s="63"/>
      <c r="C158" s="63"/>
      <c r="D158" s="63"/>
      <c r="E158" s="11"/>
      <c r="F158" s="63"/>
      <c r="G158" s="63"/>
      <c r="H158" s="63"/>
      <c r="I158" s="63"/>
    </row>
    <row r="159" spans="1:9" x14ac:dyDescent="0.2">
      <c r="A159" s="63"/>
      <c r="B159" s="63"/>
      <c r="C159" s="63"/>
      <c r="D159" s="63"/>
      <c r="E159" s="11"/>
      <c r="F159" s="63"/>
      <c r="G159" s="63"/>
      <c r="H159" s="63"/>
      <c r="I159" s="63"/>
    </row>
    <row r="160" spans="1:9" x14ac:dyDescent="0.2">
      <c r="A160" s="63"/>
      <c r="B160" s="63"/>
      <c r="C160" s="63"/>
      <c r="D160" s="63"/>
      <c r="E160" s="11"/>
      <c r="F160" s="63"/>
      <c r="G160" s="63"/>
      <c r="H160" s="63"/>
      <c r="I160" s="63"/>
    </row>
    <row r="161" spans="1:9" x14ac:dyDescent="0.2">
      <c r="A161" s="63"/>
      <c r="B161" s="63"/>
      <c r="C161" s="63"/>
      <c r="D161" s="63"/>
      <c r="E161" s="11"/>
      <c r="F161" s="63"/>
      <c r="G161" s="63"/>
      <c r="H161" s="63"/>
      <c r="I161" s="63"/>
    </row>
    <row r="162" spans="1:9" x14ac:dyDescent="0.2">
      <c r="A162" s="63"/>
      <c r="B162" s="63"/>
      <c r="C162" s="63"/>
      <c r="D162" s="63"/>
      <c r="E162" s="11"/>
      <c r="F162" s="63"/>
      <c r="G162" s="63"/>
      <c r="H162" s="63"/>
      <c r="I162" s="63"/>
    </row>
    <row r="163" spans="1:9" x14ac:dyDescent="0.2">
      <c r="A163" s="63"/>
      <c r="B163" s="63"/>
      <c r="C163" s="63"/>
      <c r="D163" s="63"/>
      <c r="E163" s="11"/>
      <c r="F163" s="63"/>
      <c r="G163" s="63"/>
      <c r="H163" s="63"/>
      <c r="I163" s="63"/>
    </row>
    <row r="164" spans="1:9" x14ac:dyDescent="0.2">
      <c r="A164" s="63"/>
      <c r="B164" s="63"/>
      <c r="C164" s="63"/>
      <c r="D164" s="63"/>
      <c r="E164" s="11"/>
      <c r="F164" s="63"/>
      <c r="G164" s="63"/>
      <c r="H164" s="63"/>
      <c r="I164" s="63"/>
    </row>
    <row r="165" spans="1:9" x14ac:dyDescent="0.2">
      <c r="A165" s="63"/>
      <c r="B165" s="63"/>
      <c r="C165" s="63"/>
      <c r="D165" s="63"/>
      <c r="E165" s="11"/>
      <c r="F165" s="63"/>
      <c r="G165" s="63"/>
      <c r="H165" s="63"/>
      <c r="I165" s="63"/>
    </row>
    <row r="166" spans="1:9" x14ac:dyDescent="0.2">
      <c r="A166" s="63"/>
      <c r="B166" s="63"/>
      <c r="C166" s="63"/>
      <c r="D166" s="63"/>
      <c r="E166" s="11"/>
      <c r="F166" s="63"/>
      <c r="G166" s="63"/>
      <c r="H166" s="63"/>
      <c r="I166" s="63"/>
    </row>
    <row r="167" spans="1:9" x14ac:dyDescent="0.2">
      <c r="A167" s="63"/>
      <c r="B167" s="63"/>
      <c r="C167" s="63"/>
      <c r="D167" s="63"/>
      <c r="E167" s="11"/>
      <c r="F167" s="63"/>
      <c r="G167" s="63"/>
      <c r="H167" s="63"/>
      <c r="I167" s="63"/>
    </row>
    <row r="168" spans="1:9" x14ac:dyDescent="0.2">
      <c r="A168" s="63"/>
      <c r="B168" s="63"/>
      <c r="C168" s="63"/>
      <c r="D168" s="63"/>
      <c r="E168" s="11"/>
      <c r="F168" s="63"/>
      <c r="G168" s="63"/>
      <c r="H168" s="63"/>
      <c r="I168" s="63"/>
    </row>
    <row r="169" spans="1:9" x14ac:dyDescent="0.2">
      <c r="A169" s="63"/>
      <c r="B169" s="63"/>
      <c r="C169" s="63"/>
      <c r="D169" s="63"/>
      <c r="E169" s="11"/>
      <c r="G169" s="63"/>
      <c r="H169" s="63"/>
      <c r="I169" s="63"/>
    </row>
    <row r="170" spans="1:9" x14ac:dyDescent="0.2">
      <c r="A170" s="63"/>
      <c r="B170" s="63"/>
      <c r="C170" s="63"/>
      <c r="D170" s="63"/>
      <c r="E170" s="11"/>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row r="249" spans="1:9" x14ac:dyDescent="0.2">
      <c r="A249" s="63"/>
      <c r="B249" s="63"/>
      <c r="C249" s="63"/>
      <c r="D249" s="63"/>
      <c r="E249" s="11"/>
      <c r="G249" s="63"/>
      <c r="H249" s="63"/>
      <c r="I249" s="63"/>
    </row>
    <row r="250" spans="1:9" x14ac:dyDescent="0.2">
      <c r="A250" s="63"/>
      <c r="B250" s="63"/>
      <c r="C250" s="63"/>
      <c r="D250" s="63"/>
      <c r="E250" s="11"/>
      <c r="G250" s="63"/>
      <c r="H250" s="63"/>
      <c r="I250" s="63"/>
    </row>
    <row r="251" spans="1:9" x14ac:dyDescent="0.2">
      <c r="A251" s="63"/>
      <c r="B251" s="63"/>
      <c r="C251" s="63"/>
      <c r="D251" s="63"/>
      <c r="E251" s="11"/>
      <c r="G251" s="63"/>
      <c r="H251" s="63"/>
      <c r="I251" s="63"/>
    </row>
    <row r="252" spans="1:9" x14ac:dyDescent="0.2">
      <c r="A252" s="63"/>
      <c r="B252" s="63"/>
      <c r="C252" s="63"/>
      <c r="D252" s="63"/>
      <c r="E252" s="11"/>
      <c r="G252" s="63"/>
      <c r="H252" s="63"/>
      <c r="I252" s="63"/>
    </row>
    <row r="253" spans="1:9" x14ac:dyDescent="0.2">
      <c r="A253" s="63"/>
      <c r="B253" s="63"/>
      <c r="C253" s="63"/>
      <c r="D253" s="63"/>
      <c r="E253" s="11"/>
      <c r="G253" s="63"/>
      <c r="H253" s="63"/>
      <c r="I253" s="63"/>
    </row>
    <row r="254" spans="1:9" x14ac:dyDescent="0.2">
      <c r="A254" s="63"/>
      <c r="B254" s="63"/>
      <c r="C254" s="63"/>
      <c r="D254" s="63"/>
      <c r="E254" s="11"/>
      <c r="G254" s="63"/>
      <c r="H254" s="63"/>
      <c r="I254" s="63"/>
    </row>
    <row r="255" spans="1:9" x14ac:dyDescent="0.2">
      <c r="A255" s="63"/>
      <c r="B255" s="63"/>
      <c r="C255" s="63"/>
      <c r="D255" s="63"/>
      <c r="E255" s="11"/>
      <c r="G255" s="63"/>
      <c r="H255" s="63"/>
      <c r="I255" s="63"/>
    </row>
    <row r="256" spans="1:9" x14ac:dyDescent="0.2">
      <c r="A256" s="63"/>
      <c r="B256" s="63"/>
      <c r="C256" s="63"/>
      <c r="D256" s="63"/>
      <c r="E256" s="11"/>
      <c r="G256" s="63"/>
      <c r="H256" s="63"/>
      <c r="I256" s="63"/>
    </row>
    <row r="257" spans="1:9" x14ac:dyDescent="0.2">
      <c r="A257" s="63"/>
      <c r="B257" s="63"/>
      <c r="C257" s="63"/>
      <c r="D257" s="63"/>
      <c r="E257" s="11"/>
      <c r="G257" s="63"/>
      <c r="H257" s="63"/>
      <c r="I257" s="63"/>
    </row>
    <row r="258" spans="1:9" x14ac:dyDescent="0.2">
      <c r="A258" s="63"/>
      <c r="B258" s="63"/>
      <c r="C258" s="63"/>
      <c r="D258" s="63"/>
      <c r="E258" s="11"/>
      <c r="G258" s="63"/>
      <c r="H258" s="63"/>
      <c r="I258" s="63"/>
    </row>
    <row r="259" spans="1:9" x14ac:dyDescent="0.2">
      <c r="A259" s="63"/>
      <c r="B259" s="63"/>
      <c r="C259" s="63"/>
      <c r="D259" s="63"/>
      <c r="E259" s="11"/>
      <c r="G259" s="63"/>
      <c r="H259" s="63"/>
      <c r="I259" s="63"/>
    </row>
    <row r="260" spans="1:9" x14ac:dyDescent="0.2">
      <c r="A260" s="63"/>
      <c r="B260" s="63"/>
      <c r="C260" s="63"/>
      <c r="D260" s="63"/>
      <c r="E260" s="11"/>
      <c r="G260" s="63"/>
      <c r="H260" s="63"/>
      <c r="I260" s="63"/>
    </row>
    <row r="261" spans="1:9" x14ac:dyDescent="0.2">
      <c r="A261" s="63"/>
      <c r="B261" s="63"/>
      <c r="C261" s="63"/>
      <c r="D261" s="63"/>
      <c r="E261" s="11"/>
      <c r="G261" s="63"/>
      <c r="H261" s="63"/>
      <c r="I261" s="63"/>
    </row>
    <row r="262" spans="1:9" x14ac:dyDescent="0.2">
      <c r="A262" s="63"/>
      <c r="B262" s="63"/>
      <c r="C262" s="63"/>
      <c r="D262" s="63"/>
      <c r="E262" s="11"/>
      <c r="G262" s="63"/>
      <c r="H262" s="63"/>
      <c r="I262" s="63"/>
    </row>
    <row r="263" spans="1:9" x14ac:dyDescent="0.2">
      <c r="A263" s="63"/>
      <c r="B263" s="63"/>
      <c r="C263" s="63"/>
      <c r="D263" s="63"/>
      <c r="E263" s="11"/>
      <c r="G263" s="63"/>
      <c r="H263" s="63"/>
      <c r="I263" s="63"/>
    </row>
    <row r="264" spans="1:9" x14ac:dyDescent="0.2">
      <c r="A264" s="63"/>
      <c r="B264" s="63"/>
      <c r="C264" s="63"/>
      <c r="D264" s="63"/>
      <c r="E264" s="11"/>
      <c r="G264" s="63"/>
      <c r="H264" s="63"/>
      <c r="I264" s="63"/>
    </row>
    <row r="265" spans="1:9" x14ac:dyDescent="0.2">
      <c r="A265" s="63"/>
      <c r="B265" s="63"/>
      <c r="C265" s="63"/>
      <c r="D265" s="63"/>
      <c r="E265" s="11"/>
      <c r="G265" s="63"/>
      <c r="H265" s="63"/>
      <c r="I265" s="63"/>
    </row>
    <row r="266" spans="1:9" x14ac:dyDescent="0.2">
      <c r="A266" s="63"/>
      <c r="B266" s="63"/>
      <c r="C266" s="63"/>
      <c r="D266" s="63"/>
      <c r="E266" s="11"/>
      <c r="G266" s="63"/>
      <c r="H266" s="63"/>
      <c r="I266" s="63"/>
    </row>
    <row r="267" spans="1:9" x14ac:dyDescent="0.2">
      <c r="A267" s="63"/>
      <c r="B267" s="63"/>
      <c r="C267" s="63"/>
      <c r="D267" s="63"/>
      <c r="E267" s="11"/>
      <c r="G267" s="63"/>
      <c r="H267" s="63"/>
      <c r="I267" s="63"/>
    </row>
    <row r="268" spans="1:9" x14ac:dyDescent="0.2">
      <c r="A268" s="63"/>
      <c r="B268" s="63"/>
      <c r="C268" s="63"/>
      <c r="D268" s="63"/>
      <c r="E268" s="11"/>
      <c r="G268" s="63"/>
      <c r="H268" s="63"/>
      <c r="I268" s="63"/>
    </row>
    <row r="269" spans="1:9" x14ac:dyDescent="0.2">
      <c r="A269" s="63"/>
      <c r="B269" s="63"/>
      <c r="C269" s="63"/>
      <c r="D269" s="63"/>
      <c r="E269" s="11"/>
      <c r="G269" s="63"/>
      <c r="H269" s="63"/>
      <c r="I269" s="63"/>
    </row>
    <row r="270" spans="1:9" x14ac:dyDescent="0.2">
      <c r="A270" s="63"/>
      <c r="B270" s="63"/>
      <c r="C270" s="63"/>
      <c r="D270" s="63"/>
      <c r="E270" s="11"/>
      <c r="G270" s="63"/>
      <c r="H270" s="63"/>
      <c r="I270" s="63"/>
    </row>
  </sheetData>
  <mergeCells count="1">
    <mergeCell ref="A1:F1"/>
  </mergeCells>
  <conditionalFormatting sqref="F2:F3 E5:E13 F14:F30">
    <cfRule type="cellIs" dxfId="21" priority="2" stopIfTrue="1" operator="between">
      <formula>0.009</formula>
      <formula>-0.009</formula>
    </cfRule>
  </conditionalFormatting>
  <conditionalFormatting sqref="F169:F65537">
    <cfRule type="cellIs" dxfId="20"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72"/>
  <sheetViews>
    <sheetView workbookViewId="0">
      <selection sqref="A1:F1"/>
    </sheetView>
  </sheetViews>
  <sheetFormatPr defaultColWidth="9.140625" defaultRowHeight="11.25" x14ac:dyDescent="0.2"/>
  <cols>
    <col min="1" max="1" width="32.42578125" style="7" bestFit="1" customWidth="1"/>
    <col min="2" max="2" width="61.42578125" style="7" customWidth="1"/>
    <col min="3" max="4" width="15.28515625" style="7" bestFit="1" customWidth="1"/>
    <col min="5" max="5" width="28.42578125" style="10" customWidth="1"/>
    <col min="6" max="6" width="14.7109375" style="11" bestFit="1" customWidth="1"/>
    <col min="7" max="16384" width="9.140625" style="7"/>
  </cols>
  <sheetData>
    <row r="1" spans="1:8" s="1" customFormat="1" ht="15" x14ac:dyDescent="0.2">
      <c r="A1" s="98" t="s">
        <v>939</v>
      </c>
      <c r="B1" s="99"/>
      <c r="C1" s="99"/>
      <c r="D1" s="99"/>
      <c r="E1" s="99"/>
      <c r="F1" s="99"/>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2" t="s">
        <v>6</v>
      </c>
      <c r="E4" s="12" t="s">
        <v>3</v>
      </c>
    </row>
    <row r="5" spans="1:8" x14ac:dyDescent="0.2">
      <c r="A5" s="16" t="s">
        <v>41</v>
      </c>
      <c r="B5" s="17"/>
      <c r="C5" s="17"/>
      <c r="D5" s="18"/>
      <c r="E5" s="19"/>
      <c r="F5" s="7"/>
    </row>
    <row r="6" spans="1:8" x14ac:dyDescent="0.2">
      <c r="A6" s="21" t="s">
        <v>927</v>
      </c>
      <c r="B6" s="55" t="s">
        <v>926</v>
      </c>
      <c r="C6" s="24">
        <v>233493.889</v>
      </c>
      <c r="D6" s="22">
        <v>2690.4882069999999</v>
      </c>
      <c r="E6" s="23">
        <v>37.970057363723399</v>
      </c>
      <c r="F6" s="7"/>
    </row>
    <row r="7" spans="1:8" x14ac:dyDescent="0.2">
      <c r="A7" s="21" t="s">
        <v>928</v>
      </c>
      <c r="B7" s="55" t="s">
        <v>943</v>
      </c>
      <c r="C7" s="24">
        <v>2389483.0019999999</v>
      </c>
      <c r="D7" s="22">
        <v>1572.7839959999999</v>
      </c>
      <c r="E7" s="23">
        <v>22.196231298651501</v>
      </c>
      <c r="F7" s="7"/>
    </row>
    <row r="8" spans="1:8" x14ac:dyDescent="0.2">
      <c r="A8" s="21" t="s">
        <v>929</v>
      </c>
      <c r="B8" s="55" t="s">
        <v>944</v>
      </c>
      <c r="C8" s="24">
        <v>4589293.79</v>
      </c>
      <c r="D8" s="22">
        <v>1571.4246760000001</v>
      </c>
      <c r="E8" s="23">
        <v>22.177047621041801</v>
      </c>
      <c r="F8" s="7"/>
    </row>
    <row r="9" spans="1:8" x14ac:dyDescent="0.2">
      <c r="A9" s="21" t="s">
        <v>471</v>
      </c>
      <c r="B9" s="55" t="s">
        <v>470</v>
      </c>
      <c r="C9" s="24">
        <v>13.571999999999999</v>
      </c>
      <c r="D9" s="22">
        <v>0.53788530000000001</v>
      </c>
      <c r="E9" s="23">
        <v>7.5910147619181103E-3</v>
      </c>
      <c r="F9" s="7"/>
    </row>
    <row r="10" spans="1:8" ht="22.5" x14ac:dyDescent="0.2">
      <c r="A10" s="21" t="s">
        <v>931</v>
      </c>
      <c r="B10" s="55" t="s">
        <v>930</v>
      </c>
      <c r="C10" s="24">
        <v>23973.544999999998</v>
      </c>
      <c r="D10" s="22">
        <v>2.3973545E-5</v>
      </c>
      <c r="E10" s="23">
        <v>3.3833148812675899E-7</v>
      </c>
      <c r="F10" s="7"/>
    </row>
    <row r="11" spans="1:8" x14ac:dyDescent="0.2">
      <c r="A11" s="20" t="s">
        <v>33</v>
      </c>
      <c r="B11" s="20"/>
      <c r="C11" s="20"/>
      <c r="D11" s="25">
        <f>SUM(D6:D10)</f>
        <v>5835.2347882735439</v>
      </c>
      <c r="E11" s="26">
        <f>SUM(E6:E10)</f>
        <v>82.350927636510107</v>
      </c>
      <c r="F11" s="14"/>
      <c r="G11" s="14"/>
      <c r="H11" s="14"/>
    </row>
    <row r="12" spans="1:8" x14ac:dyDescent="0.2">
      <c r="A12" s="21"/>
      <c r="B12" s="21"/>
      <c r="C12" s="21"/>
      <c r="D12" s="22"/>
      <c r="E12" s="23"/>
      <c r="F12" s="7"/>
    </row>
    <row r="13" spans="1:8" x14ac:dyDescent="0.2">
      <c r="A13" s="20" t="s">
        <v>42</v>
      </c>
      <c r="B13" s="20"/>
      <c r="C13" s="20"/>
      <c r="D13" s="25">
        <f>D11</f>
        <v>5835.2347882735439</v>
      </c>
      <c r="E13" s="26">
        <f>E11</f>
        <v>82.350927636510107</v>
      </c>
      <c r="F13" s="14"/>
      <c r="G13" s="14"/>
      <c r="H13" s="14"/>
    </row>
    <row r="14" spans="1:8" x14ac:dyDescent="0.2">
      <c r="A14" s="20"/>
      <c r="B14" s="20"/>
      <c r="C14" s="20"/>
      <c r="D14" s="25"/>
      <c r="E14" s="26"/>
      <c r="F14" s="14"/>
      <c r="G14" s="14"/>
      <c r="H14" s="14"/>
    </row>
    <row r="15" spans="1:8" x14ac:dyDescent="0.2">
      <c r="A15" s="20" t="s">
        <v>44</v>
      </c>
      <c r="B15" s="20"/>
      <c r="C15" s="20"/>
      <c r="D15" s="25">
        <f>D17-(D11)</f>
        <v>1250.5807037264558</v>
      </c>
      <c r="E15" s="26">
        <f>E17-(E11)</f>
        <v>17.649072363489893</v>
      </c>
      <c r="F15" s="14"/>
      <c r="G15" s="14"/>
      <c r="H15" s="14"/>
    </row>
    <row r="16" spans="1:8" x14ac:dyDescent="0.2">
      <c r="A16" s="20"/>
      <c r="B16" s="20"/>
      <c r="C16" s="20"/>
      <c r="D16" s="25"/>
      <c r="E16" s="26"/>
      <c r="F16" s="14"/>
      <c r="G16" s="14"/>
      <c r="H16" s="14"/>
    </row>
    <row r="17" spans="1:8" x14ac:dyDescent="0.2">
      <c r="A17" s="27" t="s">
        <v>43</v>
      </c>
      <c r="B17" s="27"/>
      <c r="C17" s="27"/>
      <c r="D17" s="28">
        <v>7085.8154919999997</v>
      </c>
      <c r="E17" s="29">
        <v>100</v>
      </c>
      <c r="F17" s="14"/>
      <c r="G17" s="14"/>
      <c r="H17" s="14"/>
    </row>
    <row r="18" spans="1:8" x14ac:dyDescent="0.2">
      <c r="E18" s="15" t="s">
        <v>923</v>
      </c>
      <c r="F18" s="15"/>
    </row>
    <row r="19" spans="1:8" x14ac:dyDescent="0.2">
      <c r="A19" s="14" t="s">
        <v>46</v>
      </c>
    </row>
    <row r="20" spans="1:8" x14ac:dyDescent="0.2">
      <c r="A20" s="14" t="s">
        <v>47</v>
      </c>
    </row>
    <row r="21" spans="1:8" x14ac:dyDescent="0.2">
      <c r="A21" s="14" t="s">
        <v>48</v>
      </c>
      <c r="B21" s="14"/>
      <c r="C21" s="30" t="s">
        <v>50</v>
      </c>
      <c r="D21" s="14" t="s">
        <v>49</v>
      </c>
    </row>
    <row r="22" spans="1:8" x14ac:dyDescent="0.2">
      <c r="A22" s="7" t="s">
        <v>51</v>
      </c>
      <c r="C22" s="31">
        <v>18.909099999999999</v>
      </c>
      <c r="D22" s="31">
        <v>21.074100000000001</v>
      </c>
    </row>
    <row r="23" spans="1:8" x14ac:dyDescent="0.2">
      <c r="A23" s="7" t="s">
        <v>52</v>
      </c>
      <c r="C23" s="31">
        <v>18.909099999999999</v>
      </c>
      <c r="D23" s="31">
        <v>21.074100000000001</v>
      </c>
    </row>
    <row r="24" spans="1:8" x14ac:dyDescent="0.2">
      <c r="A24" s="7" t="s">
        <v>53</v>
      </c>
      <c r="C24" s="31">
        <v>21.220500000000001</v>
      </c>
      <c r="D24" s="31">
        <v>23.761099999999999</v>
      </c>
    </row>
    <row r="25" spans="1:8" x14ac:dyDescent="0.2">
      <c r="A25" s="7" t="s">
        <v>54</v>
      </c>
      <c r="C25" s="31">
        <v>21.220500000000001</v>
      </c>
      <c r="D25" s="31">
        <v>23.761099999999999</v>
      </c>
    </row>
    <row r="27" spans="1:8" x14ac:dyDescent="0.2">
      <c r="A27" s="7" t="s">
        <v>59</v>
      </c>
    </row>
    <row r="29" spans="1:8" x14ac:dyDescent="0.2">
      <c r="A29" s="14" t="s">
        <v>55</v>
      </c>
      <c r="D29" s="30" t="s">
        <v>62</v>
      </c>
    </row>
    <row r="31" spans="1:8" x14ac:dyDescent="0.2">
      <c r="A31" s="14" t="s">
        <v>332</v>
      </c>
      <c r="D31" s="51">
        <v>0.32769423961517902</v>
      </c>
    </row>
    <row r="33" spans="1:9" x14ac:dyDescent="0.2">
      <c r="A33" s="14" t="s">
        <v>61</v>
      </c>
      <c r="D33" s="30" t="s">
        <v>62</v>
      </c>
    </row>
    <row r="35" spans="1:9" x14ac:dyDescent="0.2">
      <c r="A35" s="62" t="s">
        <v>958</v>
      </c>
      <c r="B35" s="63"/>
      <c r="C35" s="63"/>
      <c r="D35" s="63"/>
      <c r="E35" s="11"/>
      <c r="F35" s="63"/>
      <c r="G35" s="63"/>
      <c r="H35" s="63"/>
      <c r="I35" s="63"/>
    </row>
    <row r="36" spans="1:9" x14ac:dyDescent="0.2">
      <c r="A36" s="62"/>
      <c r="B36" s="63"/>
      <c r="C36" s="63"/>
      <c r="D36" s="63"/>
      <c r="E36" s="11"/>
      <c r="F36" s="63"/>
      <c r="G36" s="63"/>
      <c r="H36" s="63"/>
      <c r="I36" s="63"/>
    </row>
    <row r="37" spans="1:9" x14ac:dyDescent="0.2">
      <c r="A37" s="62" t="s">
        <v>952</v>
      </c>
      <c r="B37" s="63"/>
      <c r="C37" s="63"/>
      <c r="D37" s="63"/>
      <c r="E37" s="11"/>
      <c r="F37" s="63"/>
      <c r="G37" s="63"/>
      <c r="H37" s="63"/>
      <c r="I37" s="63"/>
    </row>
    <row r="38" spans="1:9" x14ac:dyDescent="0.2">
      <c r="A38" s="64"/>
      <c r="B38" s="63"/>
      <c r="C38" s="63"/>
      <c r="D38" s="63"/>
      <c r="E38" s="11"/>
      <c r="F38" s="63"/>
      <c r="G38" s="63"/>
      <c r="H38" s="63"/>
      <c r="I38" s="63"/>
    </row>
    <row r="39" spans="1:9" x14ac:dyDescent="0.2">
      <c r="A39" s="63"/>
      <c r="B39" s="63"/>
      <c r="C39" s="63"/>
      <c r="D39" s="63"/>
      <c r="E39" s="11"/>
      <c r="F39" s="63"/>
      <c r="G39" s="63"/>
      <c r="H39" s="63"/>
      <c r="I39" s="63"/>
    </row>
    <row r="40" spans="1:9" x14ac:dyDescent="0.2">
      <c r="A40" s="63"/>
      <c r="B40" s="63"/>
      <c r="C40" s="63"/>
      <c r="D40" s="63"/>
      <c r="E40" s="11"/>
      <c r="F40" s="63"/>
      <c r="G40" s="63"/>
      <c r="H40" s="63"/>
      <c r="I40" s="63"/>
    </row>
    <row r="41" spans="1:9" x14ac:dyDescent="0.2">
      <c r="A41" s="63"/>
      <c r="B41" s="63"/>
      <c r="C41" s="63"/>
      <c r="D41" s="63"/>
      <c r="E41" s="11"/>
      <c r="F41" s="63"/>
      <c r="G41" s="63"/>
      <c r="H41" s="63"/>
      <c r="I41" s="63"/>
    </row>
    <row r="42" spans="1:9" x14ac:dyDescent="0.2">
      <c r="A42" s="63"/>
      <c r="B42" s="63"/>
      <c r="C42" s="63"/>
      <c r="D42" s="63"/>
      <c r="E42" s="11"/>
      <c r="F42" s="63"/>
      <c r="G42" s="63"/>
      <c r="H42" s="63"/>
      <c r="I42" s="63"/>
    </row>
    <row r="43" spans="1:9" x14ac:dyDescent="0.2">
      <c r="A43" s="63"/>
      <c r="B43" s="63"/>
      <c r="C43" s="63"/>
      <c r="D43" s="63"/>
      <c r="E43" s="11"/>
      <c r="F43" s="63"/>
      <c r="G43" s="63"/>
      <c r="H43" s="63"/>
      <c r="I43" s="63"/>
    </row>
    <row r="44" spans="1:9" x14ac:dyDescent="0.2">
      <c r="A44" s="63"/>
      <c r="B44" s="63"/>
      <c r="C44" s="63"/>
      <c r="D44" s="63"/>
      <c r="E44" s="11"/>
      <c r="F44" s="63"/>
      <c r="G44" s="63"/>
      <c r="H44" s="63"/>
      <c r="I44" s="63"/>
    </row>
    <row r="45" spans="1:9" x14ac:dyDescent="0.2">
      <c r="A45" s="63"/>
      <c r="B45" s="63"/>
      <c r="C45" s="63"/>
      <c r="D45" s="63"/>
      <c r="E45" s="11"/>
      <c r="F45" s="63"/>
      <c r="G45" s="63"/>
      <c r="H45" s="63"/>
      <c r="I45" s="63"/>
    </row>
    <row r="46" spans="1:9" x14ac:dyDescent="0.2">
      <c r="A46" s="63"/>
      <c r="B46" s="63"/>
      <c r="C46" s="63"/>
      <c r="D46" s="63"/>
      <c r="E46" s="11"/>
      <c r="F46" s="63"/>
      <c r="G46" s="63"/>
      <c r="H46" s="63"/>
      <c r="I46" s="63"/>
    </row>
    <row r="47" spans="1:9" x14ac:dyDescent="0.2">
      <c r="A47" s="63"/>
      <c r="B47" s="63"/>
      <c r="C47" s="63"/>
      <c r="D47" s="63"/>
      <c r="E47" s="11"/>
      <c r="F47" s="63"/>
      <c r="G47" s="63"/>
      <c r="H47" s="63"/>
      <c r="I47" s="63"/>
    </row>
    <row r="48" spans="1:9" x14ac:dyDescent="0.2">
      <c r="A48" s="63"/>
      <c r="B48" s="63"/>
      <c r="C48" s="63"/>
      <c r="D48" s="63"/>
      <c r="E48" s="11"/>
      <c r="F48" s="63"/>
      <c r="G48" s="63"/>
      <c r="H48" s="63"/>
      <c r="I48" s="63"/>
    </row>
    <row r="49" spans="1:9" x14ac:dyDescent="0.2">
      <c r="A49" s="63"/>
      <c r="B49" s="65"/>
      <c r="C49" s="65"/>
      <c r="D49" s="65"/>
      <c r="E49" s="65"/>
      <c r="F49" s="63"/>
      <c r="G49" s="63"/>
      <c r="H49" s="63"/>
      <c r="I49" s="63"/>
    </row>
    <row r="50" spans="1:9" x14ac:dyDescent="0.2">
      <c r="A50" s="63"/>
      <c r="B50" s="63"/>
      <c r="C50" s="63"/>
      <c r="D50" s="63"/>
      <c r="E50" s="11"/>
      <c r="F50" s="63"/>
      <c r="G50" s="63"/>
      <c r="H50" s="63"/>
      <c r="I50" s="63"/>
    </row>
    <row r="51" spans="1:9" x14ac:dyDescent="0.2">
      <c r="A51" s="63"/>
      <c r="B51" s="63"/>
      <c r="C51" s="63"/>
      <c r="D51" s="63"/>
      <c r="E51" s="11"/>
      <c r="F51" s="63"/>
      <c r="G51" s="63"/>
      <c r="H51" s="63"/>
      <c r="I51" s="63"/>
    </row>
    <row r="52" spans="1:9" x14ac:dyDescent="0.2">
      <c r="A52" s="63"/>
      <c r="B52" s="63"/>
      <c r="C52" s="63"/>
      <c r="D52" s="63"/>
      <c r="E52" s="11"/>
      <c r="F52" s="63"/>
      <c r="G52" s="63"/>
      <c r="H52" s="63"/>
      <c r="I52" s="63"/>
    </row>
    <row r="53" spans="1:9" x14ac:dyDescent="0.2">
      <c r="A53" s="63"/>
      <c r="B53" s="63"/>
      <c r="C53" s="63"/>
      <c r="D53" s="63"/>
      <c r="E53" s="11"/>
      <c r="F53" s="63"/>
      <c r="G53" s="63"/>
      <c r="H53" s="63"/>
      <c r="I53" s="63"/>
    </row>
    <row r="54" spans="1:9" x14ac:dyDescent="0.2">
      <c r="A54" s="66" t="s">
        <v>977</v>
      </c>
      <c r="B54" s="63"/>
      <c r="C54" s="63"/>
      <c r="D54" s="63"/>
      <c r="E54" s="11"/>
      <c r="F54" s="63"/>
      <c r="G54" s="63"/>
      <c r="H54" s="63"/>
      <c r="I54" s="63"/>
    </row>
    <row r="55" spans="1:9" x14ac:dyDescent="0.2">
      <c r="A55" s="63"/>
      <c r="B55" s="63"/>
      <c r="C55" s="63"/>
      <c r="D55" s="63"/>
      <c r="E55" s="11"/>
      <c r="F55" s="63"/>
      <c r="G55" s="63"/>
      <c r="H55" s="63"/>
      <c r="I55" s="63"/>
    </row>
    <row r="56" spans="1:9" x14ac:dyDescent="0.2">
      <c r="A56" s="62" t="s">
        <v>953</v>
      </c>
      <c r="B56" s="63"/>
      <c r="C56" s="63"/>
      <c r="D56" s="63"/>
      <c r="E56" s="11"/>
      <c r="F56" s="63"/>
      <c r="G56" s="63"/>
      <c r="H56" s="63"/>
      <c r="I56" s="63"/>
    </row>
    <row r="57" spans="1:9" x14ac:dyDescent="0.2">
      <c r="A57" s="63"/>
      <c r="B57" s="63"/>
      <c r="C57" s="63"/>
      <c r="D57" s="63"/>
      <c r="E57" s="11"/>
      <c r="F57" s="63"/>
      <c r="G57" s="63"/>
      <c r="H57" s="63"/>
      <c r="I57" s="63"/>
    </row>
    <row r="58" spans="1:9" x14ac:dyDescent="0.2">
      <c r="A58" s="63"/>
      <c r="B58" s="63"/>
      <c r="C58" s="63"/>
      <c r="D58" s="63"/>
      <c r="E58" s="11"/>
      <c r="F58" s="63"/>
      <c r="G58" s="63"/>
      <c r="H58" s="63"/>
      <c r="I58" s="63"/>
    </row>
    <row r="59" spans="1:9" x14ac:dyDescent="0.2">
      <c r="A59" s="63"/>
      <c r="B59" s="63"/>
      <c r="C59" s="63"/>
      <c r="D59" s="63"/>
      <c r="E59" s="11"/>
      <c r="F59" s="63"/>
      <c r="G59" s="63"/>
      <c r="H59" s="63"/>
      <c r="I59" s="63"/>
    </row>
    <row r="60" spans="1:9" x14ac:dyDescent="0.2">
      <c r="A60" s="63"/>
      <c r="B60" s="63"/>
      <c r="C60" s="63"/>
      <c r="D60" s="63"/>
      <c r="E60" s="11"/>
      <c r="F60" s="63"/>
      <c r="G60" s="63"/>
      <c r="H60" s="63"/>
      <c r="I60" s="63"/>
    </row>
    <row r="61" spans="1:9" x14ac:dyDescent="0.2">
      <c r="A61" s="63"/>
      <c r="B61" s="63"/>
      <c r="C61" s="63"/>
      <c r="D61" s="63"/>
      <c r="E61" s="11"/>
      <c r="F61" s="63"/>
      <c r="G61" s="63"/>
      <c r="H61" s="63"/>
      <c r="I61" s="63"/>
    </row>
    <row r="62" spans="1:9" x14ac:dyDescent="0.2">
      <c r="A62" s="63"/>
      <c r="B62" s="63"/>
      <c r="C62" s="63"/>
      <c r="D62" s="63"/>
      <c r="E62" s="11"/>
      <c r="F62" s="63"/>
      <c r="G62" s="63"/>
      <c r="H62" s="63"/>
      <c r="I62" s="63"/>
    </row>
    <row r="63" spans="1:9" x14ac:dyDescent="0.2">
      <c r="A63" s="63"/>
      <c r="B63" s="63"/>
      <c r="C63" s="63"/>
      <c r="D63" s="63"/>
      <c r="E63" s="11"/>
      <c r="F63" s="63"/>
      <c r="G63" s="63"/>
      <c r="H63" s="63"/>
      <c r="I63" s="63"/>
    </row>
    <row r="64" spans="1:9" x14ac:dyDescent="0.2">
      <c r="A64" s="63"/>
      <c r="B64" s="63"/>
      <c r="C64" s="63"/>
      <c r="D64" s="63"/>
      <c r="E64" s="11"/>
      <c r="F64" s="63"/>
      <c r="G64" s="63"/>
      <c r="H64" s="63"/>
      <c r="I64" s="63"/>
    </row>
    <row r="65" spans="1:9" x14ac:dyDescent="0.2">
      <c r="A65" s="63"/>
      <c r="B65" s="63"/>
      <c r="C65" s="63"/>
      <c r="D65" s="63"/>
      <c r="E65" s="11"/>
      <c r="F65" s="63"/>
      <c r="G65" s="63"/>
      <c r="H65" s="63"/>
      <c r="I65" s="63"/>
    </row>
    <row r="66" spans="1:9" x14ac:dyDescent="0.2">
      <c r="A66" s="63"/>
      <c r="B66" s="63"/>
      <c r="C66" s="63"/>
      <c r="D66" s="63"/>
      <c r="E66" s="11"/>
      <c r="F66" s="63"/>
      <c r="G66" s="63"/>
      <c r="H66" s="63"/>
      <c r="I66" s="63"/>
    </row>
    <row r="67" spans="1:9" x14ac:dyDescent="0.2">
      <c r="A67" s="63"/>
      <c r="B67" s="63"/>
      <c r="C67" s="63"/>
      <c r="D67" s="63"/>
      <c r="E67" s="11"/>
      <c r="F67" s="63"/>
      <c r="G67" s="63"/>
      <c r="H67" s="63"/>
      <c r="I67" s="63"/>
    </row>
    <row r="68" spans="1:9" x14ac:dyDescent="0.2">
      <c r="A68" s="63"/>
      <c r="B68" s="63"/>
      <c r="C68" s="63"/>
      <c r="D68" s="63"/>
      <c r="E68" s="11"/>
      <c r="F68" s="63"/>
      <c r="G68" s="63"/>
      <c r="H68" s="63"/>
      <c r="I68" s="63"/>
    </row>
    <row r="69" spans="1:9" x14ac:dyDescent="0.2">
      <c r="A69" s="63"/>
      <c r="B69" s="63"/>
      <c r="C69" s="63"/>
      <c r="D69" s="63"/>
      <c r="E69" s="11"/>
      <c r="F69" s="63"/>
      <c r="G69" s="63"/>
      <c r="H69" s="63"/>
      <c r="I69" s="63"/>
    </row>
    <row r="70" spans="1:9" x14ac:dyDescent="0.2">
      <c r="A70" s="63"/>
      <c r="B70" s="63"/>
      <c r="C70" s="63"/>
      <c r="D70" s="63"/>
      <c r="E70" s="11"/>
      <c r="F70" s="63"/>
      <c r="G70" s="63"/>
      <c r="H70" s="63"/>
      <c r="I70" s="63"/>
    </row>
    <row r="71" spans="1:9" x14ac:dyDescent="0.2">
      <c r="A71" s="63"/>
      <c r="B71" s="63"/>
      <c r="C71" s="63"/>
      <c r="D71" s="63"/>
      <c r="E71" s="11"/>
      <c r="F71" s="63"/>
      <c r="G71" s="63"/>
      <c r="H71" s="63"/>
      <c r="I71" s="63"/>
    </row>
    <row r="72" spans="1:9" x14ac:dyDescent="0.2">
      <c r="A72" s="63"/>
      <c r="B72" s="63"/>
      <c r="C72" s="63"/>
      <c r="D72" s="63"/>
      <c r="E72" s="11"/>
      <c r="F72" s="63"/>
      <c r="G72" s="63"/>
      <c r="H72" s="63"/>
      <c r="I72" s="63"/>
    </row>
    <row r="73" spans="1:9" x14ac:dyDescent="0.2">
      <c r="A73" s="62" t="s">
        <v>978</v>
      </c>
      <c r="B73" s="63"/>
      <c r="C73" s="63"/>
      <c r="D73" s="63"/>
      <c r="E73" s="11"/>
      <c r="F73" s="63"/>
      <c r="G73" s="63"/>
      <c r="H73" s="63"/>
      <c r="I73" s="63"/>
    </row>
    <row r="74" spans="1:9" x14ac:dyDescent="0.2">
      <c r="A74" s="63"/>
      <c r="B74" s="63"/>
      <c r="C74" s="63"/>
      <c r="D74" s="63"/>
      <c r="E74" s="11"/>
      <c r="F74" s="63"/>
      <c r="G74" s="63"/>
      <c r="H74" s="63"/>
      <c r="I74" s="63"/>
    </row>
    <row r="75" spans="1:9" x14ac:dyDescent="0.2">
      <c r="A75" s="63" t="s">
        <v>951</v>
      </c>
      <c r="B75" s="63"/>
      <c r="C75" s="63"/>
      <c r="D75" s="63"/>
      <c r="E75" s="11"/>
      <c r="F75" s="63"/>
      <c r="G75" s="63"/>
      <c r="H75" s="63"/>
      <c r="I75" s="63"/>
    </row>
    <row r="76" spans="1:9" x14ac:dyDescent="0.2">
      <c r="A76" s="63"/>
      <c r="B76" s="63"/>
      <c r="C76" s="63"/>
      <c r="D76" s="63"/>
      <c r="E76" s="11"/>
      <c r="F76" s="63"/>
      <c r="G76" s="63"/>
      <c r="H76" s="63"/>
      <c r="I76" s="63"/>
    </row>
    <row r="77" spans="1:9" x14ac:dyDescent="0.2">
      <c r="A77" s="63"/>
      <c r="B77" s="63"/>
      <c r="C77" s="63"/>
      <c r="D77" s="63"/>
      <c r="E77" s="11"/>
      <c r="F77" s="63"/>
      <c r="G77" s="63"/>
      <c r="H77" s="63"/>
      <c r="I77" s="63"/>
    </row>
    <row r="78" spans="1:9" x14ac:dyDescent="0.2">
      <c r="A78" s="63"/>
      <c r="B78" s="63"/>
      <c r="C78" s="63"/>
      <c r="D78" s="63"/>
      <c r="E78" s="11"/>
      <c r="F78" s="63"/>
      <c r="G78" s="63"/>
      <c r="H78" s="63"/>
      <c r="I78" s="63"/>
    </row>
    <row r="79" spans="1:9" x14ac:dyDescent="0.2">
      <c r="A79" s="63"/>
      <c r="B79" s="63"/>
      <c r="C79" s="63"/>
      <c r="D79" s="63"/>
      <c r="E79" s="11"/>
      <c r="F79" s="63"/>
      <c r="G79" s="63"/>
      <c r="H79" s="63"/>
      <c r="I79" s="63"/>
    </row>
    <row r="80" spans="1:9" x14ac:dyDescent="0.2">
      <c r="A80" s="63"/>
      <c r="B80" s="63"/>
      <c r="C80" s="63"/>
      <c r="D80" s="63"/>
      <c r="E80" s="11"/>
      <c r="F80" s="63"/>
      <c r="G80" s="63"/>
      <c r="H80" s="63"/>
      <c r="I80" s="63"/>
    </row>
    <row r="81" spans="1:9" x14ac:dyDescent="0.2">
      <c r="A81" s="63"/>
      <c r="B81" s="63"/>
      <c r="C81" s="63"/>
      <c r="D81" s="63"/>
      <c r="E81" s="11"/>
      <c r="F81" s="63"/>
      <c r="G81" s="63"/>
      <c r="H81" s="63"/>
      <c r="I81" s="63"/>
    </row>
    <row r="82" spans="1:9" x14ac:dyDescent="0.2">
      <c r="A82" s="63"/>
      <c r="B82" s="63"/>
      <c r="C82" s="63"/>
      <c r="D82" s="63"/>
      <c r="E82" s="11"/>
      <c r="F82" s="63"/>
      <c r="G82" s="63"/>
      <c r="H82" s="63"/>
      <c r="I82" s="63"/>
    </row>
    <row r="83" spans="1:9" x14ac:dyDescent="0.2">
      <c r="A83" s="63"/>
      <c r="B83" s="63"/>
      <c r="C83" s="63"/>
      <c r="D83" s="63"/>
      <c r="E83" s="11"/>
      <c r="F83" s="63"/>
      <c r="G83" s="63"/>
      <c r="H83" s="63"/>
      <c r="I83" s="63"/>
    </row>
    <row r="84" spans="1:9" x14ac:dyDescent="0.2">
      <c r="A84" s="63"/>
      <c r="B84" s="63"/>
      <c r="C84" s="63"/>
      <c r="D84" s="63"/>
      <c r="E84" s="11"/>
      <c r="F84" s="63"/>
      <c r="G84" s="63"/>
      <c r="H84" s="63"/>
      <c r="I84" s="63"/>
    </row>
    <row r="85" spans="1:9" x14ac:dyDescent="0.2">
      <c r="A85" s="63"/>
      <c r="B85" s="63"/>
      <c r="C85" s="63"/>
      <c r="D85" s="63"/>
      <c r="E85" s="11"/>
      <c r="F85" s="63"/>
      <c r="G85" s="63"/>
      <c r="H85" s="63"/>
      <c r="I85" s="63"/>
    </row>
    <row r="86" spans="1:9" x14ac:dyDescent="0.2">
      <c r="A86" s="63"/>
      <c r="B86" s="63"/>
      <c r="C86" s="63"/>
      <c r="D86" s="63"/>
      <c r="E86" s="11"/>
      <c r="F86" s="63"/>
      <c r="G86" s="63"/>
      <c r="H86" s="63"/>
      <c r="I86" s="63"/>
    </row>
    <row r="87" spans="1:9" x14ac:dyDescent="0.2">
      <c r="A87" s="63"/>
      <c r="B87" s="63"/>
      <c r="C87" s="63"/>
      <c r="D87" s="63"/>
      <c r="E87" s="11"/>
      <c r="F87" s="63"/>
      <c r="G87" s="63"/>
      <c r="H87" s="63"/>
      <c r="I87" s="63"/>
    </row>
    <row r="88" spans="1:9" x14ac:dyDescent="0.2">
      <c r="A88" s="63"/>
      <c r="B88" s="63"/>
      <c r="C88" s="63"/>
      <c r="D88" s="63"/>
      <c r="E88" s="11"/>
      <c r="F88" s="63"/>
      <c r="G88" s="63"/>
      <c r="H88" s="63"/>
      <c r="I88" s="63"/>
    </row>
    <row r="89" spans="1:9" x14ac:dyDescent="0.2">
      <c r="A89" s="63"/>
      <c r="B89" s="63"/>
      <c r="C89" s="63"/>
      <c r="D89" s="63"/>
      <c r="E89" s="11"/>
      <c r="F89" s="63"/>
      <c r="G89" s="63"/>
      <c r="H89" s="63"/>
      <c r="I89" s="63"/>
    </row>
    <row r="90" spans="1:9" x14ac:dyDescent="0.2">
      <c r="A90" s="63"/>
      <c r="B90" s="63"/>
      <c r="C90" s="63"/>
      <c r="D90" s="63"/>
      <c r="E90" s="11"/>
      <c r="F90" s="63"/>
      <c r="G90" s="63"/>
      <c r="H90" s="63"/>
      <c r="I90" s="63"/>
    </row>
    <row r="91" spans="1:9" x14ac:dyDescent="0.2">
      <c r="A91" s="63"/>
      <c r="B91" s="63"/>
      <c r="C91" s="63"/>
      <c r="D91" s="63"/>
      <c r="E91" s="11"/>
      <c r="F91" s="63"/>
      <c r="G91" s="63"/>
      <c r="H91" s="63"/>
      <c r="I91" s="63"/>
    </row>
    <row r="92" spans="1:9" x14ac:dyDescent="0.2">
      <c r="A92" s="63"/>
      <c r="B92" s="63"/>
      <c r="C92" s="63"/>
      <c r="D92" s="63"/>
      <c r="E92" s="11"/>
      <c r="F92" s="63"/>
      <c r="G92" s="63"/>
      <c r="H92" s="63"/>
      <c r="I92" s="63"/>
    </row>
    <row r="93" spans="1:9" x14ac:dyDescent="0.2">
      <c r="A93" s="63"/>
      <c r="B93" s="63"/>
      <c r="C93" s="63"/>
      <c r="D93" s="63"/>
      <c r="E93" s="11"/>
      <c r="F93" s="63"/>
      <c r="G93" s="63"/>
      <c r="H93" s="63"/>
      <c r="I93" s="63"/>
    </row>
    <row r="94" spans="1:9" x14ac:dyDescent="0.2">
      <c r="A94" s="63"/>
      <c r="B94" s="63"/>
      <c r="C94" s="63"/>
      <c r="D94" s="63"/>
      <c r="E94" s="11"/>
      <c r="F94" s="63"/>
      <c r="G94" s="63"/>
      <c r="H94" s="63"/>
      <c r="I94" s="63"/>
    </row>
    <row r="95" spans="1:9" x14ac:dyDescent="0.2">
      <c r="A95" s="63"/>
      <c r="B95" s="63"/>
      <c r="C95" s="63"/>
      <c r="D95" s="63"/>
      <c r="E95" s="11"/>
      <c r="F95" s="63"/>
      <c r="G95" s="63"/>
      <c r="H95" s="63"/>
      <c r="I95" s="63"/>
    </row>
    <row r="96" spans="1:9" x14ac:dyDescent="0.2">
      <c r="A96" s="63"/>
      <c r="B96" s="63"/>
      <c r="C96" s="63"/>
      <c r="D96" s="63"/>
      <c r="E96" s="11"/>
      <c r="F96" s="63"/>
      <c r="G96" s="63"/>
      <c r="H96" s="63"/>
      <c r="I96" s="63"/>
    </row>
    <row r="97" spans="1:9" x14ac:dyDescent="0.2">
      <c r="A97" s="63"/>
      <c r="B97" s="63"/>
      <c r="C97" s="63"/>
      <c r="D97" s="63"/>
      <c r="E97" s="11"/>
      <c r="F97" s="63"/>
      <c r="G97" s="63"/>
      <c r="H97" s="63"/>
      <c r="I97" s="63"/>
    </row>
    <row r="98" spans="1:9" x14ac:dyDescent="0.2">
      <c r="A98" s="63"/>
      <c r="B98" s="63"/>
      <c r="C98" s="63"/>
      <c r="D98" s="63"/>
      <c r="E98" s="11"/>
      <c r="F98" s="63"/>
      <c r="G98" s="63"/>
      <c r="H98" s="63"/>
      <c r="I98" s="63"/>
    </row>
    <row r="99" spans="1:9" x14ac:dyDescent="0.2">
      <c r="A99" s="63"/>
      <c r="B99" s="63"/>
      <c r="C99" s="63"/>
      <c r="D99" s="63"/>
      <c r="E99" s="11"/>
      <c r="F99" s="63"/>
      <c r="G99" s="63"/>
      <c r="H99" s="63"/>
      <c r="I99" s="63"/>
    </row>
    <row r="100" spans="1:9" x14ac:dyDescent="0.2">
      <c r="A100" s="63"/>
      <c r="B100" s="63"/>
      <c r="C100" s="63"/>
      <c r="D100" s="63"/>
      <c r="E100" s="11"/>
      <c r="F100" s="63"/>
      <c r="G100" s="63"/>
      <c r="H100" s="63"/>
      <c r="I100" s="63"/>
    </row>
    <row r="101" spans="1:9" x14ac:dyDescent="0.2">
      <c r="A101" s="63"/>
      <c r="B101" s="63"/>
      <c r="C101" s="63"/>
      <c r="D101" s="63"/>
      <c r="E101" s="11"/>
      <c r="F101" s="63"/>
      <c r="G101" s="63"/>
      <c r="H101" s="63"/>
      <c r="I101" s="63"/>
    </row>
    <row r="102" spans="1:9" x14ac:dyDescent="0.2">
      <c r="A102" s="63"/>
      <c r="B102" s="63"/>
      <c r="C102" s="63"/>
      <c r="D102" s="63"/>
      <c r="E102" s="11"/>
      <c r="F102" s="63"/>
      <c r="G102" s="63"/>
      <c r="H102" s="63"/>
      <c r="I102" s="63"/>
    </row>
    <row r="103" spans="1:9" x14ac:dyDescent="0.2">
      <c r="A103" s="63"/>
      <c r="B103" s="63"/>
      <c r="C103" s="63"/>
      <c r="D103" s="63"/>
      <c r="E103" s="11"/>
      <c r="F103" s="63"/>
      <c r="G103" s="63"/>
      <c r="H103" s="63"/>
      <c r="I103" s="63"/>
    </row>
    <row r="104" spans="1:9" x14ac:dyDescent="0.2">
      <c r="A104" s="63"/>
      <c r="B104" s="63"/>
      <c r="C104" s="63"/>
      <c r="D104" s="63"/>
      <c r="E104" s="11"/>
      <c r="F104" s="63"/>
      <c r="G104" s="63"/>
      <c r="H104" s="63"/>
      <c r="I104" s="63"/>
    </row>
    <row r="105" spans="1:9" x14ac:dyDescent="0.2">
      <c r="A105" s="63"/>
      <c r="B105" s="63"/>
      <c r="C105" s="63"/>
      <c r="D105" s="63"/>
      <c r="E105" s="11"/>
      <c r="F105" s="63"/>
      <c r="G105" s="63"/>
      <c r="H105" s="63"/>
      <c r="I105" s="63"/>
    </row>
    <row r="106" spans="1:9" x14ac:dyDescent="0.2">
      <c r="A106" s="63"/>
      <c r="B106" s="63"/>
      <c r="C106" s="63"/>
      <c r="D106" s="63"/>
      <c r="E106" s="11"/>
      <c r="F106" s="63"/>
      <c r="G106" s="63"/>
      <c r="H106" s="63"/>
      <c r="I106" s="63"/>
    </row>
    <row r="107" spans="1:9" x14ac:dyDescent="0.2">
      <c r="A107" s="63"/>
      <c r="B107" s="63"/>
      <c r="C107" s="63"/>
      <c r="D107" s="63"/>
      <c r="E107" s="11"/>
      <c r="F107" s="63"/>
      <c r="G107" s="63"/>
      <c r="H107" s="63"/>
      <c r="I107" s="63"/>
    </row>
    <row r="108" spans="1:9" x14ac:dyDescent="0.2">
      <c r="A108" s="63"/>
      <c r="B108" s="63"/>
      <c r="C108" s="63"/>
      <c r="D108" s="63"/>
      <c r="E108" s="11"/>
      <c r="F108" s="63"/>
      <c r="G108" s="63"/>
      <c r="H108" s="63"/>
      <c r="I108" s="63"/>
    </row>
    <row r="109" spans="1:9" x14ac:dyDescent="0.2">
      <c r="A109" s="63"/>
      <c r="B109" s="63"/>
      <c r="C109" s="63"/>
      <c r="D109" s="63"/>
      <c r="E109" s="11"/>
      <c r="F109" s="63"/>
      <c r="G109" s="63"/>
      <c r="H109" s="63"/>
      <c r="I109" s="63"/>
    </row>
    <row r="110" spans="1:9" x14ac:dyDescent="0.2">
      <c r="A110" s="63"/>
      <c r="B110" s="63"/>
      <c r="C110" s="63"/>
      <c r="D110" s="63"/>
      <c r="E110" s="11"/>
      <c r="F110" s="63"/>
      <c r="G110" s="63"/>
      <c r="H110" s="63"/>
      <c r="I110" s="63"/>
    </row>
    <row r="111" spans="1:9" x14ac:dyDescent="0.2">
      <c r="A111" s="63"/>
      <c r="B111" s="63"/>
      <c r="C111" s="63"/>
      <c r="D111" s="63"/>
      <c r="E111" s="11"/>
      <c r="F111" s="63"/>
      <c r="G111" s="63"/>
      <c r="H111" s="63"/>
      <c r="I111" s="63"/>
    </row>
    <row r="112" spans="1:9" x14ac:dyDescent="0.2">
      <c r="A112" s="63"/>
      <c r="B112" s="63"/>
      <c r="C112" s="63"/>
      <c r="D112" s="63"/>
      <c r="E112" s="11"/>
      <c r="F112" s="63"/>
      <c r="G112" s="63"/>
      <c r="H112" s="63"/>
      <c r="I112" s="63"/>
    </row>
    <row r="113" spans="1:9" x14ac:dyDescent="0.2">
      <c r="A113" s="63"/>
      <c r="B113" s="63"/>
      <c r="C113" s="63"/>
      <c r="D113" s="63"/>
      <c r="E113" s="11"/>
      <c r="F113" s="63"/>
      <c r="G113" s="63"/>
      <c r="H113" s="63"/>
      <c r="I113" s="63"/>
    </row>
    <row r="114" spans="1:9" x14ac:dyDescent="0.2">
      <c r="A114" s="63"/>
      <c r="B114" s="63"/>
      <c r="C114" s="63"/>
      <c r="D114" s="63"/>
      <c r="E114" s="11"/>
      <c r="F114" s="63"/>
      <c r="G114" s="63"/>
      <c r="H114" s="63"/>
      <c r="I114" s="63"/>
    </row>
    <row r="115" spans="1:9" x14ac:dyDescent="0.2">
      <c r="A115" s="63"/>
      <c r="B115" s="63"/>
      <c r="C115" s="63"/>
      <c r="D115" s="63"/>
      <c r="E115" s="11"/>
      <c r="F115" s="63"/>
      <c r="G115" s="63"/>
      <c r="H115" s="63"/>
      <c r="I115" s="63"/>
    </row>
    <row r="116" spans="1:9" x14ac:dyDescent="0.2">
      <c r="A116" s="63"/>
      <c r="B116" s="63"/>
      <c r="C116" s="63"/>
      <c r="D116" s="63"/>
      <c r="E116" s="11"/>
      <c r="F116" s="63"/>
      <c r="G116" s="63"/>
      <c r="H116" s="63"/>
      <c r="I116" s="63"/>
    </row>
    <row r="117" spans="1:9" x14ac:dyDescent="0.2">
      <c r="A117" s="63"/>
      <c r="B117" s="63"/>
      <c r="C117" s="63"/>
      <c r="D117" s="63"/>
      <c r="E117" s="11"/>
      <c r="F117" s="63"/>
      <c r="G117" s="63"/>
      <c r="H117" s="63"/>
      <c r="I117" s="63"/>
    </row>
    <row r="118" spans="1:9" x14ac:dyDescent="0.2">
      <c r="A118" s="63"/>
      <c r="B118" s="63"/>
      <c r="C118" s="63"/>
      <c r="D118" s="63"/>
      <c r="E118" s="11"/>
      <c r="F118" s="63"/>
      <c r="G118" s="63"/>
      <c r="H118" s="63"/>
      <c r="I118" s="63"/>
    </row>
    <row r="119" spans="1:9" x14ac:dyDescent="0.2">
      <c r="A119" s="63"/>
      <c r="B119" s="63"/>
      <c r="C119" s="63"/>
      <c r="D119" s="63"/>
      <c r="E119" s="11"/>
      <c r="F119" s="63"/>
      <c r="G119" s="63"/>
      <c r="H119" s="63"/>
      <c r="I119" s="63"/>
    </row>
    <row r="120" spans="1:9" x14ac:dyDescent="0.2">
      <c r="A120" s="63"/>
      <c r="B120" s="63"/>
      <c r="C120" s="63"/>
      <c r="D120" s="63"/>
      <c r="E120" s="11"/>
      <c r="F120" s="63"/>
      <c r="G120" s="63"/>
      <c r="H120" s="63"/>
      <c r="I120" s="63"/>
    </row>
    <row r="121" spans="1:9" x14ac:dyDescent="0.2">
      <c r="A121" s="63"/>
      <c r="B121" s="63"/>
      <c r="C121" s="63"/>
      <c r="D121" s="63"/>
      <c r="E121" s="11"/>
      <c r="F121" s="63"/>
      <c r="G121" s="63"/>
      <c r="H121" s="63"/>
      <c r="I121" s="63"/>
    </row>
    <row r="122" spans="1:9" x14ac:dyDescent="0.2">
      <c r="A122" s="63"/>
      <c r="B122" s="63"/>
      <c r="C122" s="63"/>
      <c r="D122" s="63"/>
      <c r="E122" s="11"/>
      <c r="F122" s="63"/>
      <c r="G122" s="63"/>
      <c r="H122" s="63"/>
      <c r="I122" s="63"/>
    </row>
    <row r="123" spans="1:9" x14ac:dyDescent="0.2">
      <c r="A123" s="63"/>
      <c r="B123" s="63"/>
      <c r="C123" s="63"/>
      <c r="D123" s="63"/>
      <c r="E123" s="11"/>
      <c r="F123" s="63"/>
      <c r="G123" s="63"/>
      <c r="H123" s="63"/>
      <c r="I123" s="63"/>
    </row>
    <row r="124" spans="1:9" x14ac:dyDescent="0.2">
      <c r="A124" s="63"/>
      <c r="B124" s="63"/>
      <c r="C124" s="63"/>
      <c r="D124" s="63"/>
      <c r="E124" s="11"/>
      <c r="F124" s="63"/>
      <c r="G124" s="63"/>
      <c r="H124" s="63"/>
      <c r="I124" s="63"/>
    </row>
    <row r="125" spans="1:9" x14ac:dyDescent="0.2">
      <c r="A125" s="63"/>
      <c r="B125" s="63"/>
      <c r="C125" s="63"/>
      <c r="D125" s="63"/>
      <c r="E125" s="11"/>
      <c r="F125" s="63"/>
      <c r="G125" s="63"/>
      <c r="H125" s="63"/>
      <c r="I125" s="63"/>
    </row>
    <row r="126" spans="1:9" x14ac:dyDescent="0.2">
      <c r="A126" s="63"/>
      <c r="B126" s="63"/>
      <c r="C126" s="63"/>
      <c r="D126" s="63"/>
      <c r="E126" s="11"/>
      <c r="F126" s="63"/>
      <c r="G126" s="63"/>
      <c r="H126" s="63"/>
      <c r="I126" s="63"/>
    </row>
    <row r="127" spans="1:9" x14ac:dyDescent="0.2">
      <c r="A127" s="63"/>
      <c r="B127" s="63"/>
      <c r="C127" s="63"/>
      <c r="D127" s="63"/>
      <c r="E127" s="11"/>
      <c r="F127" s="63"/>
      <c r="G127" s="63"/>
      <c r="H127" s="63"/>
      <c r="I127" s="63"/>
    </row>
    <row r="128" spans="1:9" x14ac:dyDescent="0.2">
      <c r="A128" s="63"/>
      <c r="B128" s="63"/>
      <c r="C128" s="63"/>
      <c r="D128" s="63"/>
      <c r="E128" s="11"/>
      <c r="F128" s="63"/>
      <c r="G128" s="63"/>
      <c r="H128" s="63"/>
      <c r="I128" s="63"/>
    </row>
    <row r="129" spans="1:9" x14ac:dyDescent="0.2">
      <c r="A129" s="63"/>
      <c r="B129" s="63"/>
      <c r="C129" s="63"/>
      <c r="D129" s="63"/>
      <c r="E129" s="11"/>
      <c r="F129" s="63"/>
      <c r="G129" s="63"/>
      <c r="H129" s="63"/>
      <c r="I129" s="63"/>
    </row>
    <row r="130" spans="1:9" x14ac:dyDescent="0.2">
      <c r="A130" s="63"/>
      <c r="B130" s="63"/>
      <c r="C130" s="63"/>
      <c r="D130" s="63"/>
      <c r="E130" s="11"/>
      <c r="F130" s="63"/>
      <c r="G130" s="63"/>
      <c r="H130" s="63"/>
      <c r="I130" s="63"/>
    </row>
    <row r="131" spans="1:9" x14ac:dyDescent="0.2">
      <c r="A131" s="63"/>
      <c r="B131" s="63"/>
      <c r="C131" s="63"/>
      <c r="D131" s="63"/>
      <c r="E131" s="11"/>
      <c r="F131" s="63"/>
      <c r="G131" s="63"/>
      <c r="H131" s="63"/>
      <c r="I131" s="63"/>
    </row>
    <row r="132" spans="1:9" x14ac:dyDescent="0.2">
      <c r="A132" s="63"/>
      <c r="B132" s="63"/>
      <c r="C132" s="63"/>
      <c r="D132" s="63"/>
      <c r="E132" s="11"/>
      <c r="F132" s="63"/>
      <c r="G132" s="63"/>
      <c r="H132" s="63"/>
      <c r="I132" s="63"/>
    </row>
    <row r="133" spans="1:9" x14ac:dyDescent="0.2">
      <c r="A133" s="63"/>
      <c r="B133" s="63"/>
      <c r="C133" s="63"/>
      <c r="D133" s="63"/>
      <c r="E133" s="11"/>
      <c r="F133" s="63"/>
      <c r="G133" s="63"/>
      <c r="H133" s="63"/>
      <c r="I133" s="63"/>
    </row>
    <row r="134" spans="1:9" x14ac:dyDescent="0.2">
      <c r="A134" s="63"/>
      <c r="B134" s="63"/>
      <c r="C134" s="63"/>
      <c r="D134" s="63"/>
      <c r="E134" s="11"/>
      <c r="F134" s="63"/>
      <c r="G134" s="63"/>
      <c r="H134" s="63"/>
      <c r="I134" s="63"/>
    </row>
    <row r="135" spans="1:9" x14ac:dyDescent="0.2">
      <c r="A135" s="63"/>
      <c r="B135" s="63"/>
      <c r="C135" s="63"/>
      <c r="D135" s="63"/>
      <c r="E135" s="11"/>
      <c r="F135" s="63"/>
      <c r="G135" s="63"/>
      <c r="H135" s="63"/>
      <c r="I135" s="63"/>
    </row>
    <row r="136" spans="1:9" x14ac:dyDescent="0.2">
      <c r="A136" s="63"/>
      <c r="B136" s="63"/>
      <c r="C136" s="63"/>
      <c r="D136" s="63"/>
      <c r="E136" s="11"/>
      <c r="F136" s="63"/>
      <c r="G136" s="63"/>
      <c r="H136" s="63"/>
      <c r="I136" s="63"/>
    </row>
    <row r="137" spans="1:9" x14ac:dyDescent="0.2">
      <c r="A137" s="63"/>
      <c r="B137" s="63"/>
      <c r="C137" s="63"/>
      <c r="D137" s="63"/>
      <c r="E137" s="11"/>
      <c r="F137" s="63"/>
      <c r="G137" s="63"/>
      <c r="H137" s="63"/>
      <c r="I137" s="63"/>
    </row>
    <row r="138" spans="1:9" x14ac:dyDescent="0.2">
      <c r="A138" s="63"/>
      <c r="B138" s="63"/>
      <c r="C138" s="63"/>
      <c r="D138" s="63"/>
      <c r="E138" s="11"/>
      <c r="F138" s="63"/>
      <c r="G138" s="63"/>
      <c r="H138" s="63"/>
      <c r="I138" s="63"/>
    </row>
    <row r="139" spans="1:9" x14ac:dyDescent="0.2">
      <c r="A139" s="63"/>
      <c r="B139" s="63"/>
      <c r="C139" s="63"/>
      <c r="D139" s="63"/>
      <c r="E139" s="11"/>
      <c r="F139" s="63"/>
      <c r="G139" s="63"/>
      <c r="H139" s="63"/>
      <c r="I139" s="63"/>
    </row>
    <row r="140" spans="1:9" x14ac:dyDescent="0.2">
      <c r="A140" s="63"/>
      <c r="B140" s="63"/>
      <c r="C140" s="63"/>
      <c r="D140" s="63"/>
      <c r="E140" s="11"/>
      <c r="F140" s="63"/>
      <c r="G140" s="63"/>
      <c r="H140" s="63"/>
      <c r="I140" s="63"/>
    </row>
    <row r="141" spans="1:9" x14ac:dyDescent="0.2">
      <c r="A141" s="63"/>
      <c r="B141" s="63"/>
      <c r="C141" s="63"/>
      <c r="D141" s="63"/>
      <c r="E141" s="11"/>
      <c r="F141" s="63"/>
      <c r="G141" s="63"/>
      <c r="H141" s="63"/>
      <c r="I141" s="63"/>
    </row>
    <row r="142" spans="1:9" x14ac:dyDescent="0.2">
      <c r="A142" s="63"/>
      <c r="B142" s="63"/>
      <c r="C142" s="63"/>
      <c r="D142" s="63"/>
      <c r="E142" s="11"/>
      <c r="F142" s="63"/>
      <c r="G142" s="63"/>
      <c r="H142" s="63"/>
      <c r="I142" s="63"/>
    </row>
    <row r="143" spans="1:9" x14ac:dyDescent="0.2">
      <c r="A143" s="63"/>
      <c r="B143" s="63"/>
      <c r="C143" s="63"/>
      <c r="D143" s="63"/>
      <c r="E143" s="11"/>
      <c r="F143" s="63"/>
      <c r="G143" s="63"/>
      <c r="H143" s="63"/>
      <c r="I143" s="63"/>
    </row>
    <row r="144" spans="1:9" x14ac:dyDescent="0.2">
      <c r="A144" s="63"/>
      <c r="B144" s="63"/>
      <c r="C144" s="63"/>
      <c r="D144" s="63"/>
      <c r="E144" s="11"/>
      <c r="F144" s="63"/>
      <c r="G144" s="63"/>
      <c r="H144" s="63"/>
      <c r="I144" s="63"/>
    </row>
    <row r="145" spans="1:9" x14ac:dyDescent="0.2">
      <c r="A145" s="63"/>
      <c r="B145" s="63"/>
      <c r="C145" s="63"/>
      <c r="D145" s="63"/>
      <c r="E145" s="11"/>
      <c r="F145" s="63"/>
      <c r="G145" s="63"/>
      <c r="H145" s="63"/>
      <c r="I145" s="63"/>
    </row>
    <row r="146" spans="1:9" x14ac:dyDescent="0.2">
      <c r="A146" s="63"/>
      <c r="B146" s="63"/>
      <c r="C146" s="63"/>
      <c r="D146" s="63"/>
      <c r="E146" s="11"/>
      <c r="F146" s="63"/>
      <c r="G146" s="63"/>
      <c r="H146" s="63"/>
      <c r="I146" s="63"/>
    </row>
    <row r="147" spans="1:9" x14ac:dyDescent="0.2">
      <c r="A147" s="63"/>
      <c r="B147" s="63"/>
      <c r="C147" s="63"/>
      <c r="D147" s="63"/>
      <c r="E147" s="11"/>
      <c r="F147" s="63"/>
      <c r="G147" s="63"/>
      <c r="H147" s="63"/>
      <c r="I147" s="63"/>
    </row>
    <row r="148" spans="1:9" x14ac:dyDescent="0.2">
      <c r="A148" s="63"/>
      <c r="B148" s="63"/>
      <c r="C148" s="63"/>
      <c r="D148" s="63"/>
      <c r="E148" s="11"/>
      <c r="F148" s="63"/>
      <c r="G148" s="63"/>
      <c r="H148" s="63"/>
      <c r="I148" s="63"/>
    </row>
    <row r="149" spans="1:9" x14ac:dyDescent="0.2">
      <c r="A149" s="63"/>
      <c r="B149" s="63"/>
      <c r="C149" s="63"/>
      <c r="D149" s="63"/>
      <c r="E149" s="11"/>
      <c r="F149" s="63"/>
      <c r="G149" s="63"/>
      <c r="H149" s="63"/>
      <c r="I149" s="63"/>
    </row>
    <row r="150" spans="1:9" x14ac:dyDescent="0.2">
      <c r="A150" s="63"/>
      <c r="B150" s="63"/>
      <c r="C150" s="63"/>
      <c r="D150" s="63"/>
      <c r="E150" s="11"/>
      <c r="F150" s="63"/>
      <c r="G150" s="63"/>
      <c r="H150" s="63"/>
      <c r="I150" s="63"/>
    </row>
    <row r="151" spans="1:9" x14ac:dyDescent="0.2">
      <c r="A151" s="63"/>
      <c r="B151" s="63"/>
      <c r="C151" s="63"/>
      <c r="D151" s="63"/>
      <c r="E151" s="11"/>
      <c r="F151" s="63"/>
      <c r="G151" s="63"/>
      <c r="H151" s="63"/>
      <c r="I151" s="63"/>
    </row>
    <row r="152" spans="1:9" x14ac:dyDescent="0.2">
      <c r="A152" s="63"/>
      <c r="B152" s="63"/>
      <c r="C152" s="63"/>
      <c r="D152" s="63"/>
      <c r="E152" s="11"/>
      <c r="F152" s="63"/>
      <c r="G152" s="63"/>
      <c r="H152" s="63"/>
      <c r="I152" s="63"/>
    </row>
    <row r="153" spans="1:9" x14ac:dyDescent="0.2">
      <c r="A153" s="63"/>
      <c r="B153" s="63"/>
      <c r="C153" s="63"/>
      <c r="D153" s="63"/>
      <c r="E153" s="11"/>
      <c r="F153" s="63"/>
      <c r="G153" s="63"/>
      <c r="H153" s="63"/>
      <c r="I153" s="63"/>
    </row>
    <row r="154" spans="1:9" x14ac:dyDescent="0.2">
      <c r="A154" s="63"/>
      <c r="B154" s="63"/>
      <c r="C154" s="63"/>
      <c r="D154" s="63"/>
      <c r="E154" s="11"/>
      <c r="F154" s="63"/>
      <c r="G154" s="63"/>
      <c r="H154" s="63"/>
      <c r="I154" s="63"/>
    </row>
    <row r="155" spans="1:9" x14ac:dyDescent="0.2">
      <c r="A155" s="63"/>
      <c r="B155" s="63"/>
      <c r="C155" s="63"/>
      <c r="D155" s="63"/>
      <c r="E155" s="11"/>
      <c r="F155" s="63"/>
      <c r="G155" s="63"/>
      <c r="H155" s="63"/>
      <c r="I155" s="63"/>
    </row>
    <row r="156" spans="1:9" x14ac:dyDescent="0.2">
      <c r="A156" s="63"/>
      <c r="B156" s="63"/>
      <c r="C156" s="63"/>
      <c r="D156" s="63"/>
      <c r="E156" s="11"/>
      <c r="F156" s="63"/>
      <c r="G156" s="63"/>
      <c r="H156" s="63"/>
      <c r="I156" s="63"/>
    </row>
    <row r="157" spans="1:9" x14ac:dyDescent="0.2">
      <c r="A157" s="63"/>
      <c r="B157" s="63"/>
      <c r="C157" s="63"/>
      <c r="D157" s="63"/>
      <c r="E157" s="11"/>
      <c r="F157" s="63"/>
      <c r="G157" s="63"/>
      <c r="H157" s="63"/>
      <c r="I157" s="63"/>
    </row>
    <row r="158" spans="1:9" x14ac:dyDescent="0.2">
      <c r="A158" s="63"/>
      <c r="B158" s="63"/>
      <c r="C158" s="63"/>
      <c r="D158" s="63"/>
      <c r="E158" s="11"/>
      <c r="F158" s="63"/>
      <c r="G158" s="63"/>
      <c r="H158" s="63"/>
      <c r="I158" s="63"/>
    </row>
    <row r="159" spans="1:9" x14ac:dyDescent="0.2">
      <c r="A159" s="63"/>
      <c r="B159" s="63"/>
      <c r="C159" s="63"/>
      <c r="D159" s="63"/>
      <c r="E159" s="11"/>
      <c r="F159" s="63"/>
      <c r="G159" s="63"/>
      <c r="H159" s="63"/>
      <c r="I159" s="63"/>
    </row>
    <row r="160" spans="1:9" x14ac:dyDescent="0.2">
      <c r="A160" s="63"/>
      <c r="B160" s="63"/>
      <c r="C160" s="63"/>
      <c r="D160" s="63"/>
      <c r="E160" s="11"/>
      <c r="F160" s="63"/>
      <c r="G160" s="63"/>
      <c r="H160" s="63"/>
      <c r="I160" s="63"/>
    </row>
    <row r="161" spans="1:9" x14ac:dyDescent="0.2">
      <c r="A161" s="63"/>
      <c r="B161" s="63"/>
      <c r="C161" s="63"/>
      <c r="D161" s="63"/>
      <c r="E161" s="11"/>
      <c r="F161" s="63"/>
      <c r="G161" s="63"/>
      <c r="H161" s="63"/>
      <c r="I161" s="63"/>
    </row>
    <row r="162" spans="1:9" x14ac:dyDescent="0.2">
      <c r="A162" s="63"/>
      <c r="B162" s="63"/>
      <c r="C162" s="63"/>
      <c r="D162" s="63"/>
      <c r="E162" s="11"/>
      <c r="F162" s="63"/>
      <c r="G162" s="63"/>
      <c r="H162" s="63"/>
      <c r="I162" s="63"/>
    </row>
    <row r="163" spans="1:9" x14ac:dyDescent="0.2">
      <c r="A163" s="63"/>
      <c r="B163" s="63"/>
      <c r="C163" s="63"/>
      <c r="D163" s="63"/>
      <c r="E163" s="11"/>
      <c r="F163" s="63"/>
      <c r="G163" s="63"/>
      <c r="H163" s="63"/>
      <c r="I163" s="63"/>
    </row>
    <row r="164" spans="1:9" x14ac:dyDescent="0.2">
      <c r="A164" s="63"/>
      <c r="B164" s="63"/>
      <c r="C164" s="63"/>
      <c r="D164" s="63"/>
      <c r="E164" s="11"/>
      <c r="F164" s="63"/>
      <c r="G164" s="63"/>
      <c r="H164" s="63"/>
      <c r="I164" s="63"/>
    </row>
    <row r="165" spans="1:9" x14ac:dyDescent="0.2">
      <c r="A165" s="63"/>
      <c r="B165" s="63"/>
      <c r="C165" s="63"/>
      <c r="D165" s="63"/>
      <c r="E165" s="11"/>
      <c r="F165" s="63"/>
      <c r="G165" s="63"/>
      <c r="H165" s="63"/>
      <c r="I165" s="63"/>
    </row>
    <row r="166" spans="1:9" x14ac:dyDescent="0.2">
      <c r="A166" s="63"/>
      <c r="B166" s="63"/>
      <c r="C166" s="63"/>
      <c r="D166" s="63"/>
      <c r="E166" s="11"/>
      <c r="F166" s="63"/>
      <c r="G166" s="63"/>
      <c r="H166" s="63"/>
      <c r="I166" s="63"/>
    </row>
    <row r="167" spans="1:9" x14ac:dyDescent="0.2">
      <c r="A167" s="63"/>
      <c r="B167" s="63"/>
      <c r="C167" s="63"/>
      <c r="D167" s="63"/>
      <c r="E167" s="11"/>
      <c r="F167" s="63"/>
      <c r="G167" s="63"/>
      <c r="H167" s="63"/>
      <c r="I167" s="63"/>
    </row>
    <row r="168" spans="1:9" x14ac:dyDescent="0.2">
      <c r="A168" s="63"/>
      <c r="B168" s="63"/>
      <c r="C168" s="63"/>
      <c r="D168" s="63"/>
      <c r="E168" s="11"/>
      <c r="F168" s="63"/>
      <c r="G168" s="63"/>
      <c r="H168" s="63"/>
      <c r="I168" s="63"/>
    </row>
    <row r="169" spans="1:9" x14ac:dyDescent="0.2">
      <c r="A169" s="63"/>
      <c r="B169" s="63"/>
      <c r="C169" s="63"/>
      <c r="D169" s="63"/>
      <c r="E169" s="11"/>
      <c r="F169" s="63"/>
      <c r="G169" s="63"/>
      <c r="H169" s="63"/>
      <c r="I169" s="63"/>
    </row>
    <row r="170" spans="1:9" x14ac:dyDescent="0.2">
      <c r="A170" s="63"/>
      <c r="B170" s="63"/>
      <c r="C170" s="63"/>
      <c r="D170" s="63"/>
      <c r="E170" s="11"/>
      <c r="F170" s="63"/>
      <c r="G170" s="63"/>
      <c r="H170" s="63"/>
      <c r="I170" s="63"/>
    </row>
    <row r="171" spans="1:9" x14ac:dyDescent="0.2">
      <c r="A171" s="63"/>
      <c r="B171" s="63"/>
      <c r="C171" s="63"/>
      <c r="D171" s="63"/>
      <c r="E171" s="11"/>
      <c r="G171" s="63"/>
      <c r="H171" s="63"/>
      <c r="I171" s="63"/>
    </row>
    <row r="172" spans="1:9" x14ac:dyDescent="0.2">
      <c r="A172" s="63"/>
      <c r="B172" s="63"/>
      <c r="C172" s="63"/>
      <c r="D172" s="63"/>
      <c r="E172" s="11"/>
      <c r="G172" s="63"/>
      <c r="H172" s="63"/>
      <c r="I172" s="63"/>
    </row>
    <row r="173" spans="1:9" x14ac:dyDescent="0.2">
      <c r="A173" s="63"/>
      <c r="B173" s="63"/>
      <c r="C173" s="63"/>
      <c r="D173" s="63"/>
      <c r="E173" s="11"/>
      <c r="G173" s="63"/>
      <c r="H173" s="63"/>
      <c r="I173" s="63"/>
    </row>
    <row r="174" spans="1:9" x14ac:dyDescent="0.2">
      <c r="A174" s="63"/>
      <c r="B174" s="63"/>
      <c r="C174" s="63"/>
      <c r="D174" s="63"/>
      <c r="E174" s="11"/>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row r="249" spans="1:9" x14ac:dyDescent="0.2">
      <c r="A249" s="63"/>
      <c r="B249" s="63"/>
      <c r="C249" s="63"/>
      <c r="D249" s="63"/>
      <c r="E249" s="11"/>
      <c r="G249" s="63"/>
      <c r="H249" s="63"/>
      <c r="I249" s="63"/>
    </row>
    <row r="250" spans="1:9" x14ac:dyDescent="0.2">
      <c r="A250" s="63"/>
      <c r="B250" s="63"/>
      <c r="C250" s="63"/>
      <c r="D250" s="63"/>
      <c r="E250" s="11"/>
      <c r="G250" s="63"/>
      <c r="H250" s="63"/>
      <c r="I250" s="63"/>
    </row>
    <row r="251" spans="1:9" x14ac:dyDescent="0.2">
      <c r="A251" s="63"/>
      <c r="B251" s="63"/>
      <c r="C251" s="63"/>
      <c r="D251" s="63"/>
      <c r="E251" s="11"/>
      <c r="G251" s="63"/>
      <c r="H251" s="63"/>
      <c r="I251" s="63"/>
    </row>
    <row r="252" spans="1:9" x14ac:dyDescent="0.2">
      <c r="A252" s="63"/>
      <c r="B252" s="63"/>
      <c r="C252" s="63"/>
      <c r="D252" s="63"/>
      <c r="E252" s="11"/>
      <c r="G252" s="63"/>
      <c r="H252" s="63"/>
      <c r="I252" s="63"/>
    </row>
    <row r="253" spans="1:9" x14ac:dyDescent="0.2">
      <c r="A253" s="63"/>
      <c r="B253" s="63"/>
      <c r="C253" s="63"/>
      <c r="D253" s="63"/>
      <c r="E253" s="11"/>
      <c r="G253" s="63"/>
      <c r="H253" s="63"/>
      <c r="I253" s="63"/>
    </row>
    <row r="254" spans="1:9" x14ac:dyDescent="0.2">
      <c r="A254" s="63"/>
      <c r="B254" s="63"/>
      <c r="C254" s="63"/>
      <c r="D254" s="63"/>
      <c r="E254" s="11"/>
      <c r="G254" s="63"/>
      <c r="H254" s="63"/>
      <c r="I254" s="63"/>
    </row>
    <row r="255" spans="1:9" x14ac:dyDescent="0.2">
      <c r="A255" s="63"/>
      <c r="B255" s="63"/>
      <c r="C255" s="63"/>
      <c r="D255" s="63"/>
      <c r="E255" s="11"/>
      <c r="G255" s="63"/>
      <c r="H255" s="63"/>
      <c r="I255" s="63"/>
    </row>
    <row r="256" spans="1:9" x14ac:dyDescent="0.2">
      <c r="A256" s="63"/>
      <c r="B256" s="63"/>
      <c r="C256" s="63"/>
      <c r="D256" s="63"/>
      <c r="E256" s="11"/>
      <c r="G256" s="63"/>
      <c r="H256" s="63"/>
      <c r="I256" s="63"/>
    </row>
    <row r="257" spans="1:9" x14ac:dyDescent="0.2">
      <c r="A257" s="63"/>
      <c r="B257" s="63"/>
      <c r="C257" s="63"/>
      <c r="D257" s="63"/>
      <c r="E257" s="11"/>
      <c r="G257" s="63"/>
      <c r="H257" s="63"/>
      <c r="I257" s="63"/>
    </row>
    <row r="258" spans="1:9" x14ac:dyDescent="0.2">
      <c r="A258" s="63"/>
      <c r="B258" s="63"/>
      <c r="C258" s="63"/>
      <c r="D258" s="63"/>
      <c r="E258" s="11"/>
      <c r="G258" s="63"/>
      <c r="H258" s="63"/>
      <c r="I258" s="63"/>
    </row>
    <row r="259" spans="1:9" x14ac:dyDescent="0.2">
      <c r="A259" s="63"/>
      <c r="B259" s="63"/>
      <c r="C259" s="63"/>
      <c r="D259" s="63"/>
      <c r="E259" s="11"/>
      <c r="G259" s="63"/>
      <c r="H259" s="63"/>
      <c r="I259" s="63"/>
    </row>
    <row r="260" spans="1:9" x14ac:dyDescent="0.2">
      <c r="A260" s="63"/>
      <c r="B260" s="63"/>
      <c r="C260" s="63"/>
      <c r="D260" s="63"/>
      <c r="E260" s="11"/>
      <c r="G260" s="63"/>
      <c r="H260" s="63"/>
      <c r="I260" s="63"/>
    </row>
    <row r="261" spans="1:9" x14ac:dyDescent="0.2">
      <c r="A261" s="63"/>
      <c r="B261" s="63"/>
      <c r="C261" s="63"/>
      <c r="D261" s="63"/>
      <c r="E261" s="11"/>
      <c r="G261" s="63"/>
      <c r="H261" s="63"/>
      <c r="I261" s="63"/>
    </row>
    <row r="262" spans="1:9" x14ac:dyDescent="0.2">
      <c r="A262" s="63"/>
      <c r="B262" s="63"/>
      <c r="C262" s="63"/>
      <c r="D262" s="63"/>
      <c r="E262" s="11"/>
      <c r="G262" s="63"/>
      <c r="H262" s="63"/>
      <c r="I262" s="63"/>
    </row>
    <row r="263" spans="1:9" x14ac:dyDescent="0.2">
      <c r="A263" s="63"/>
      <c r="B263" s="63"/>
      <c r="C263" s="63"/>
      <c r="D263" s="63"/>
      <c r="E263" s="11"/>
      <c r="G263" s="63"/>
      <c r="H263" s="63"/>
      <c r="I263" s="63"/>
    </row>
    <row r="264" spans="1:9" x14ac:dyDescent="0.2">
      <c r="A264" s="63"/>
      <c r="B264" s="63"/>
      <c r="C264" s="63"/>
      <c r="D264" s="63"/>
      <c r="E264" s="11"/>
      <c r="G264" s="63"/>
      <c r="H264" s="63"/>
      <c r="I264" s="63"/>
    </row>
    <row r="265" spans="1:9" x14ac:dyDescent="0.2">
      <c r="A265" s="63"/>
      <c r="B265" s="63"/>
      <c r="C265" s="63"/>
      <c r="D265" s="63"/>
      <c r="E265" s="11"/>
      <c r="G265" s="63"/>
      <c r="H265" s="63"/>
      <c r="I265" s="63"/>
    </row>
    <row r="266" spans="1:9" x14ac:dyDescent="0.2">
      <c r="A266" s="63"/>
      <c r="B266" s="63"/>
      <c r="C266" s="63"/>
      <c r="D266" s="63"/>
      <c r="E266" s="11"/>
      <c r="G266" s="63"/>
      <c r="H266" s="63"/>
      <c r="I266" s="63"/>
    </row>
    <row r="267" spans="1:9" x14ac:dyDescent="0.2">
      <c r="A267" s="63"/>
      <c r="B267" s="63"/>
      <c r="C267" s="63"/>
      <c r="D267" s="63"/>
      <c r="E267" s="11"/>
      <c r="G267" s="63"/>
      <c r="H267" s="63"/>
      <c r="I267" s="63"/>
    </row>
    <row r="268" spans="1:9" x14ac:dyDescent="0.2">
      <c r="A268" s="63"/>
      <c r="B268" s="63"/>
      <c r="C268" s="63"/>
      <c r="D268" s="63"/>
      <c r="E268" s="11"/>
      <c r="G268" s="63"/>
      <c r="H268" s="63"/>
      <c r="I268" s="63"/>
    </row>
    <row r="269" spans="1:9" x14ac:dyDescent="0.2">
      <c r="A269" s="63"/>
      <c r="B269" s="63"/>
      <c r="C269" s="63"/>
      <c r="D269" s="63"/>
      <c r="E269" s="11"/>
      <c r="G269" s="63"/>
      <c r="H269" s="63"/>
      <c r="I269" s="63"/>
    </row>
    <row r="270" spans="1:9" x14ac:dyDescent="0.2">
      <c r="A270" s="63"/>
      <c r="B270" s="63"/>
      <c r="C270" s="63"/>
      <c r="D270" s="63"/>
      <c r="E270" s="11"/>
      <c r="G270" s="63"/>
      <c r="H270" s="63"/>
      <c r="I270" s="63"/>
    </row>
    <row r="271" spans="1:9" x14ac:dyDescent="0.2">
      <c r="A271" s="63"/>
      <c r="B271" s="63"/>
      <c r="C271" s="63"/>
      <c r="D271" s="63"/>
      <c r="E271" s="11"/>
      <c r="G271" s="63"/>
      <c r="H271" s="63"/>
      <c r="I271" s="63"/>
    </row>
    <row r="272" spans="1:9" x14ac:dyDescent="0.2">
      <c r="A272" s="63"/>
      <c r="B272" s="63"/>
      <c r="C272" s="63"/>
      <c r="D272" s="63"/>
      <c r="E272" s="11"/>
      <c r="G272" s="63"/>
      <c r="H272" s="63"/>
      <c r="I272" s="63"/>
    </row>
  </sheetData>
  <mergeCells count="1">
    <mergeCell ref="A1:F1"/>
  </mergeCells>
  <conditionalFormatting sqref="F2:F3 F18:F34 E5:E18">
    <cfRule type="cellIs" dxfId="19" priority="2" stopIfTrue="1" operator="between">
      <formula>0.009</formula>
      <formula>-0.009</formula>
    </cfRule>
  </conditionalFormatting>
  <conditionalFormatting sqref="F171:F65536">
    <cfRule type="cellIs" dxfId="1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76"/>
  <sheetViews>
    <sheetView workbookViewId="0">
      <selection sqref="A1:F1"/>
    </sheetView>
  </sheetViews>
  <sheetFormatPr defaultColWidth="9.140625" defaultRowHeight="11.25" x14ac:dyDescent="0.2"/>
  <cols>
    <col min="1" max="1" width="32.42578125" style="7" bestFit="1" customWidth="1"/>
    <col min="2" max="2" width="66.28515625" style="7" customWidth="1"/>
    <col min="3" max="3" width="24.7109375" style="7" bestFit="1" customWidth="1"/>
    <col min="4" max="4" width="15.28515625" style="7" bestFit="1" customWidth="1"/>
    <col min="5" max="5" width="28.42578125" style="10" customWidth="1"/>
    <col min="6" max="6" width="14.7109375" style="11" bestFit="1" customWidth="1"/>
    <col min="7" max="16384" width="9.140625" style="7"/>
  </cols>
  <sheetData>
    <row r="1" spans="1:8" s="1" customFormat="1" ht="15" x14ac:dyDescent="0.2">
      <c r="A1" s="98" t="s">
        <v>940</v>
      </c>
      <c r="B1" s="99"/>
      <c r="C1" s="99"/>
      <c r="D1" s="99"/>
      <c r="E1" s="99"/>
      <c r="F1" s="99"/>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2" t="s">
        <v>6</v>
      </c>
      <c r="E4" s="12" t="s">
        <v>3</v>
      </c>
    </row>
    <row r="5" spans="1:8" x14ac:dyDescent="0.2">
      <c r="A5" s="16" t="s">
        <v>41</v>
      </c>
      <c r="B5" s="17"/>
      <c r="C5" s="17"/>
      <c r="D5" s="18"/>
      <c r="E5" s="19"/>
      <c r="F5" s="7"/>
    </row>
    <row r="6" spans="1:8" ht="22.5" x14ac:dyDescent="0.2">
      <c r="A6" s="21" t="s">
        <v>933</v>
      </c>
      <c r="B6" s="55" t="s">
        <v>932</v>
      </c>
      <c r="C6" s="24">
        <v>3362582.06</v>
      </c>
      <c r="D6" s="22">
        <v>62536.053630000002</v>
      </c>
      <c r="E6" s="23">
        <v>47.201036257523199</v>
      </c>
      <c r="F6" s="7"/>
    </row>
    <row r="7" spans="1:8" x14ac:dyDescent="0.2">
      <c r="A7" s="21" t="s">
        <v>928</v>
      </c>
      <c r="B7" s="55" t="s">
        <v>943</v>
      </c>
      <c r="C7" s="24">
        <v>49852459.25</v>
      </c>
      <c r="D7" s="22">
        <v>32813.437059999997</v>
      </c>
      <c r="E7" s="23">
        <v>24.766964694746999</v>
      </c>
      <c r="F7" s="7"/>
    </row>
    <row r="8" spans="1:8" x14ac:dyDescent="0.2">
      <c r="A8" s="21" t="s">
        <v>929</v>
      </c>
      <c r="B8" s="55" t="s">
        <v>944</v>
      </c>
      <c r="C8" s="24">
        <v>95642416.306999996</v>
      </c>
      <c r="D8" s="22">
        <v>32749.01541</v>
      </c>
      <c r="E8" s="23">
        <v>24.7183404458392</v>
      </c>
      <c r="F8" s="7"/>
    </row>
    <row r="9" spans="1:8" ht="22.5" x14ac:dyDescent="0.2">
      <c r="A9" s="21" t="s">
        <v>935</v>
      </c>
      <c r="B9" s="55" t="s">
        <v>934</v>
      </c>
      <c r="C9" s="24">
        <v>1483902.88</v>
      </c>
      <c r="D9" s="22">
        <v>1.48390288E-3</v>
      </c>
      <c r="E9" s="23">
        <v>1.1200219645443399E-6</v>
      </c>
      <c r="F9" s="7"/>
    </row>
    <row r="10" spans="1:8" ht="22.5" x14ac:dyDescent="0.2">
      <c r="A10" s="21" t="s">
        <v>931</v>
      </c>
      <c r="B10" s="55" t="s">
        <v>930</v>
      </c>
      <c r="C10" s="24">
        <v>1370528.45</v>
      </c>
      <c r="D10" s="22">
        <v>1.3705284499999999E-3</v>
      </c>
      <c r="E10" s="23">
        <v>1.0344490786573E-6</v>
      </c>
      <c r="F10" s="7"/>
    </row>
    <row r="11" spans="1:8" x14ac:dyDescent="0.2">
      <c r="A11" s="20" t="s">
        <v>33</v>
      </c>
      <c r="B11" s="20"/>
      <c r="C11" s="20"/>
      <c r="D11" s="25">
        <f>SUM(D6:D10)</f>
        <v>128098.50895443132</v>
      </c>
      <c r="E11" s="26">
        <f>SUM(E6:E10)</f>
        <v>96.686343552580453</v>
      </c>
      <c r="F11" s="14"/>
      <c r="G11" s="14"/>
      <c r="H11" s="14"/>
    </row>
    <row r="12" spans="1:8" x14ac:dyDescent="0.2">
      <c r="A12" s="21"/>
      <c r="B12" s="21"/>
      <c r="C12" s="21"/>
      <c r="D12" s="22"/>
      <c r="E12" s="23"/>
      <c r="F12" s="7"/>
    </row>
    <row r="13" spans="1:8" x14ac:dyDescent="0.2">
      <c r="A13" s="20" t="s">
        <v>42</v>
      </c>
      <c r="B13" s="20"/>
      <c r="C13" s="20"/>
      <c r="D13" s="25">
        <f>D11</f>
        <v>128098.50895443132</v>
      </c>
      <c r="E13" s="26">
        <f>E11</f>
        <v>96.686343552580453</v>
      </c>
      <c r="F13" s="14"/>
      <c r="G13" s="14"/>
      <c r="H13" s="14"/>
    </row>
    <row r="14" spans="1:8" x14ac:dyDescent="0.2">
      <c r="A14" s="20"/>
      <c r="B14" s="20"/>
      <c r="C14" s="20"/>
      <c r="D14" s="25"/>
      <c r="E14" s="26"/>
      <c r="F14" s="14"/>
      <c r="G14" s="14"/>
      <c r="H14" s="14"/>
    </row>
    <row r="15" spans="1:8" x14ac:dyDescent="0.2">
      <c r="A15" s="20" t="s">
        <v>44</v>
      </c>
      <c r="B15" s="20"/>
      <c r="C15" s="20"/>
      <c r="D15" s="25">
        <f>D17-(D11)</f>
        <v>4390.2213539686782</v>
      </c>
      <c r="E15" s="26">
        <f>E17-(E11)</f>
        <v>3.3136564474195467</v>
      </c>
      <c r="F15" s="14"/>
      <c r="G15" s="14"/>
      <c r="H15" s="14"/>
    </row>
    <row r="16" spans="1:8" x14ac:dyDescent="0.2">
      <c r="A16" s="20"/>
      <c r="B16" s="20"/>
      <c r="C16" s="20"/>
      <c r="D16" s="25"/>
      <c r="E16" s="26"/>
      <c r="F16" s="14"/>
      <c r="G16" s="14"/>
      <c r="H16" s="14"/>
    </row>
    <row r="17" spans="1:8" x14ac:dyDescent="0.2">
      <c r="A17" s="27" t="s">
        <v>43</v>
      </c>
      <c r="B17" s="27"/>
      <c r="C17" s="27"/>
      <c r="D17" s="28">
        <v>132488.7303084</v>
      </c>
      <c r="E17" s="29">
        <v>100</v>
      </c>
      <c r="F17" s="14"/>
      <c r="G17" s="14"/>
      <c r="H17" s="14"/>
    </row>
    <row r="18" spans="1:8" x14ac:dyDescent="0.2">
      <c r="E18" s="15" t="s">
        <v>923</v>
      </c>
      <c r="F18" s="15"/>
    </row>
    <row r="19" spans="1:8" x14ac:dyDescent="0.2">
      <c r="A19" s="14" t="s">
        <v>46</v>
      </c>
    </row>
    <row r="20" spans="1:8" x14ac:dyDescent="0.2">
      <c r="A20" s="14" t="s">
        <v>47</v>
      </c>
    </row>
    <row r="21" spans="1:8" x14ac:dyDescent="0.2">
      <c r="A21" s="14" t="s">
        <v>48</v>
      </c>
      <c r="B21" s="14"/>
      <c r="C21" s="30" t="s">
        <v>50</v>
      </c>
      <c r="D21" s="14" t="s">
        <v>49</v>
      </c>
    </row>
    <row r="22" spans="1:8" x14ac:dyDescent="0.2">
      <c r="A22" s="7" t="s">
        <v>51</v>
      </c>
      <c r="C22" s="31">
        <v>159.34870000000001</v>
      </c>
      <c r="D22" s="31">
        <v>166.0181</v>
      </c>
    </row>
    <row r="23" spans="1:8" x14ac:dyDescent="0.2">
      <c r="A23" s="7" t="s">
        <v>52</v>
      </c>
      <c r="C23" s="31">
        <v>44.068899999999999</v>
      </c>
      <c r="D23" s="31">
        <v>44.116799999999998</v>
      </c>
    </row>
    <row r="24" spans="1:8" x14ac:dyDescent="0.2">
      <c r="A24" s="7" t="s">
        <v>53</v>
      </c>
      <c r="C24" s="31">
        <v>179.23990000000001</v>
      </c>
      <c r="D24" s="31">
        <v>187.58260000000001</v>
      </c>
    </row>
    <row r="25" spans="1:8" x14ac:dyDescent="0.2">
      <c r="A25" s="7" t="s">
        <v>54</v>
      </c>
      <c r="C25" s="31">
        <v>51.888100000000001</v>
      </c>
      <c r="D25" s="31">
        <v>52.179299999999998</v>
      </c>
    </row>
    <row r="27" spans="1:8" x14ac:dyDescent="0.2">
      <c r="A27" s="14" t="s">
        <v>55</v>
      </c>
    </row>
    <row r="28" spans="1:8" x14ac:dyDescent="0.2">
      <c r="A28" s="100" t="s">
        <v>56</v>
      </c>
      <c r="B28" s="101"/>
      <c r="C28" s="32" t="s">
        <v>57</v>
      </c>
    </row>
    <row r="29" spans="1:8" x14ac:dyDescent="0.2">
      <c r="A29" s="96" t="s">
        <v>52</v>
      </c>
      <c r="B29" s="97"/>
      <c r="C29" s="33">
        <v>1.7</v>
      </c>
    </row>
    <row r="30" spans="1:8" x14ac:dyDescent="0.2">
      <c r="A30" s="96" t="s">
        <v>54</v>
      </c>
      <c r="B30" s="97"/>
      <c r="C30" s="33">
        <v>2</v>
      </c>
    </row>
    <row r="31" spans="1:8" x14ac:dyDescent="0.2">
      <c r="A31" s="7" t="s">
        <v>58</v>
      </c>
    </row>
    <row r="32" spans="1:8" x14ac:dyDescent="0.2">
      <c r="A32" s="7" t="s">
        <v>59</v>
      </c>
    </row>
    <row r="34" spans="1:9" x14ac:dyDescent="0.2">
      <c r="A34" s="14" t="s">
        <v>332</v>
      </c>
      <c r="D34" s="51">
        <v>0.14073551099595299</v>
      </c>
    </row>
    <row r="36" spans="1:9" x14ac:dyDescent="0.2">
      <c r="A36" s="14" t="s">
        <v>61</v>
      </c>
      <c r="D36" s="30" t="s">
        <v>62</v>
      </c>
    </row>
    <row r="38" spans="1:9" x14ac:dyDescent="0.2">
      <c r="A38" s="62" t="s">
        <v>958</v>
      </c>
      <c r="B38" s="63"/>
      <c r="C38" s="63"/>
      <c r="D38" s="63"/>
      <c r="E38" s="11"/>
      <c r="F38" s="63"/>
      <c r="G38" s="63"/>
      <c r="H38" s="63"/>
      <c r="I38" s="63"/>
    </row>
    <row r="39" spans="1:9" x14ac:dyDescent="0.2">
      <c r="A39" s="64"/>
      <c r="B39" s="63"/>
      <c r="C39" s="63"/>
      <c r="D39" s="63"/>
      <c r="E39" s="11"/>
      <c r="F39" s="63"/>
      <c r="G39" s="63"/>
      <c r="H39" s="63"/>
      <c r="I39" s="63"/>
    </row>
    <row r="40" spans="1:9" x14ac:dyDescent="0.2">
      <c r="A40" s="62" t="s">
        <v>952</v>
      </c>
      <c r="B40" s="63"/>
      <c r="C40" s="63"/>
      <c r="D40" s="63"/>
      <c r="E40" s="11"/>
      <c r="F40" s="63"/>
      <c r="G40" s="63"/>
      <c r="H40" s="63"/>
      <c r="I40" s="63"/>
    </row>
    <row r="41" spans="1:9" x14ac:dyDescent="0.2">
      <c r="A41" s="64"/>
      <c r="B41" s="63"/>
      <c r="C41" s="63"/>
      <c r="D41" s="63"/>
      <c r="E41" s="11"/>
      <c r="F41" s="63"/>
      <c r="G41" s="63"/>
      <c r="H41" s="63"/>
      <c r="I41" s="63"/>
    </row>
    <row r="42" spans="1:9" x14ac:dyDescent="0.2">
      <c r="A42" s="63"/>
      <c r="B42" s="63"/>
      <c r="C42" s="63"/>
      <c r="D42" s="63"/>
      <c r="E42" s="11"/>
      <c r="F42" s="63"/>
      <c r="G42" s="63"/>
      <c r="H42" s="63"/>
      <c r="I42" s="63"/>
    </row>
    <row r="43" spans="1:9" x14ac:dyDescent="0.2">
      <c r="A43" s="63"/>
      <c r="B43" s="63"/>
      <c r="C43" s="63"/>
      <c r="D43" s="63"/>
      <c r="E43" s="11"/>
      <c r="F43" s="63"/>
      <c r="G43" s="63"/>
      <c r="H43" s="63"/>
      <c r="I43" s="63"/>
    </row>
    <row r="44" spans="1:9" x14ac:dyDescent="0.2">
      <c r="A44" s="63"/>
      <c r="B44" s="63"/>
      <c r="C44" s="63"/>
      <c r="D44" s="63"/>
      <c r="E44" s="11"/>
      <c r="F44" s="63"/>
      <c r="G44" s="63"/>
      <c r="H44" s="63"/>
      <c r="I44" s="63"/>
    </row>
    <row r="45" spans="1:9" x14ac:dyDescent="0.2">
      <c r="A45" s="63"/>
      <c r="B45" s="63"/>
      <c r="C45" s="63"/>
      <c r="D45" s="63"/>
      <c r="E45" s="11"/>
      <c r="F45" s="63"/>
      <c r="G45" s="63"/>
      <c r="H45" s="63"/>
      <c r="I45" s="63"/>
    </row>
    <row r="46" spans="1:9" x14ac:dyDescent="0.2">
      <c r="A46" s="63"/>
      <c r="B46" s="63"/>
      <c r="C46" s="63"/>
      <c r="D46" s="63"/>
      <c r="E46" s="11"/>
      <c r="F46" s="63"/>
      <c r="G46" s="63"/>
      <c r="H46" s="63"/>
      <c r="I46" s="63"/>
    </row>
    <row r="47" spans="1:9" x14ac:dyDescent="0.2">
      <c r="A47" s="63"/>
      <c r="B47" s="63"/>
      <c r="C47" s="63"/>
      <c r="D47" s="63"/>
      <c r="E47" s="11"/>
      <c r="F47" s="63"/>
      <c r="G47" s="63"/>
      <c r="H47" s="63"/>
      <c r="I47" s="63"/>
    </row>
    <row r="48" spans="1:9" x14ac:dyDescent="0.2">
      <c r="A48" s="63"/>
      <c r="B48" s="63"/>
      <c r="C48" s="63"/>
      <c r="D48" s="63"/>
      <c r="E48" s="11"/>
      <c r="F48" s="63"/>
      <c r="G48" s="63"/>
      <c r="H48" s="63"/>
      <c r="I48" s="63"/>
    </row>
    <row r="49" spans="1:9" x14ac:dyDescent="0.2">
      <c r="A49" s="63"/>
      <c r="B49" s="63"/>
      <c r="C49" s="63"/>
      <c r="D49" s="63"/>
      <c r="E49" s="11"/>
      <c r="F49" s="63"/>
      <c r="G49" s="63"/>
      <c r="H49" s="63"/>
      <c r="I49" s="63"/>
    </row>
    <row r="50" spans="1:9" x14ac:dyDescent="0.2">
      <c r="A50" s="63"/>
      <c r="B50" s="63"/>
      <c r="C50" s="63"/>
      <c r="D50" s="63"/>
      <c r="E50" s="11"/>
      <c r="F50" s="63"/>
      <c r="G50" s="63"/>
      <c r="H50" s="63"/>
      <c r="I50" s="63"/>
    </row>
    <row r="51" spans="1:9" x14ac:dyDescent="0.2">
      <c r="A51" s="63"/>
      <c r="B51" s="63"/>
      <c r="C51" s="63"/>
      <c r="D51" s="63"/>
      <c r="E51" s="11"/>
      <c r="F51" s="63"/>
      <c r="G51" s="63"/>
      <c r="H51" s="63"/>
      <c r="I51" s="63"/>
    </row>
    <row r="52" spans="1:9" x14ac:dyDescent="0.2">
      <c r="A52" s="63"/>
      <c r="B52" s="63"/>
      <c r="C52" s="63"/>
      <c r="D52" s="63"/>
      <c r="E52" s="11"/>
      <c r="F52" s="63"/>
      <c r="G52" s="63"/>
      <c r="H52" s="63"/>
      <c r="I52" s="63"/>
    </row>
    <row r="53" spans="1:9" x14ac:dyDescent="0.2">
      <c r="A53" s="63"/>
      <c r="B53" s="63"/>
      <c r="C53" s="63"/>
      <c r="D53" s="63"/>
      <c r="E53" s="11"/>
      <c r="F53" s="63"/>
      <c r="G53" s="63"/>
      <c r="H53" s="63"/>
      <c r="I53" s="63"/>
    </row>
    <row r="54" spans="1:9" x14ac:dyDescent="0.2">
      <c r="A54" s="63"/>
      <c r="B54" s="63"/>
      <c r="C54" s="63"/>
      <c r="D54" s="63"/>
      <c r="E54" s="11"/>
      <c r="F54" s="63"/>
      <c r="G54" s="63"/>
      <c r="H54" s="63"/>
      <c r="I54" s="63"/>
    </row>
    <row r="55" spans="1:9" x14ac:dyDescent="0.2">
      <c r="A55" s="63"/>
      <c r="B55" s="63"/>
      <c r="C55" s="63"/>
      <c r="D55" s="63"/>
      <c r="E55" s="11"/>
      <c r="F55" s="63"/>
      <c r="G55" s="63"/>
      <c r="H55" s="63"/>
      <c r="I55" s="63"/>
    </row>
    <row r="56" spans="1:9" x14ac:dyDescent="0.2">
      <c r="A56" s="63"/>
      <c r="B56" s="63"/>
      <c r="C56" s="63"/>
      <c r="D56" s="63"/>
      <c r="E56" s="11"/>
      <c r="F56" s="63"/>
      <c r="G56" s="63"/>
      <c r="H56" s="63"/>
      <c r="I56" s="63"/>
    </row>
    <row r="57" spans="1:9" x14ac:dyDescent="0.2">
      <c r="A57" s="63"/>
      <c r="B57" s="63"/>
      <c r="C57" s="63"/>
      <c r="D57" s="63"/>
      <c r="E57" s="11"/>
      <c r="F57" s="63"/>
      <c r="G57" s="63"/>
      <c r="H57" s="63"/>
      <c r="I57" s="63"/>
    </row>
    <row r="58" spans="1:9" x14ac:dyDescent="0.2">
      <c r="A58" s="62" t="s">
        <v>979</v>
      </c>
      <c r="B58" s="63"/>
      <c r="C58" s="63"/>
      <c r="D58" s="63"/>
      <c r="E58" s="11"/>
      <c r="F58" s="63"/>
      <c r="G58" s="63"/>
      <c r="H58" s="63"/>
      <c r="I58" s="63"/>
    </row>
    <row r="59" spans="1:9" x14ac:dyDescent="0.2">
      <c r="A59" s="63"/>
      <c r="B59" s="63"/>
      <c r="C59" s="63"/>
      <c r="D59" s="63"/>
      <c r="E59" s="11"/>
      <c r="F59" s="63"/>
      <c r="G59" s="63"/>
      <c r="H59" s="63"/>
      <c r="I59" s="63"/>
    </row>
    <row r="60" spans="1:9" x14ac:dyDescent="0.2">
      <c r="A60" s="62" t="s">
        <v>953</v>
      </c>
      <c r="B60" s="63"/>
      <c r="C60" s="63"/>
      <c r="D60" s="63"/>
      <c r="E60" s="11"/>
      <c r="F60" s="63"/>
      <c r="G60" s="63"/>
      <c r="H60" s="63"/>
      <c r="I60" s="63"/>
    </row>
    <row r="61" spans="1:9" x14ac:dyDescent="0.2">
      <c r="A61" s="63"/>
      <c r="B61" s="63"/>
      <c r="C61" s="63"/>
      <c r="D61" s="63"/>
      <c r="E61" s="11"/>
      <c r="F61" s="63"/>
      <c r="G61" s="63"/>
      <c r="H61" s="63"/>
      <c r="I61" s="63"/>
    </row>
    <row r="62" spans="1:9" x14ac:dyDescent="0.2">
      <c r="A62" s="63"/>
      <c r="B62" s="63"/>
      <c r="C62" s="63"/>
      <c r="D62" s="63"/>
      <c r="E62" s="11"/>
      <c r="F62" s="63"/>
      <c r="G62" s="63"/>
      <c r="H62" s="63"/>
      <c r="I62" s="63"/>
    </row>
    <row r="63" spans="1:9" x14ac:dyDescent="0.2">
      <c r="A63" s="63"/>
      <c r="B63" s="63"/>
      <c r="C63" s="63"/>
      <c r="D63" s="63"/>
      <c r="E63" s="11"/>
      <c r="F63" s="63"/>
      <c r="G63" s="63"/>
      <c r="H63" s="63"/>
      <c r="I63" s="63"/>
    </row>
    <row r="64" spans="1:9" x14ac:dyDescent="0.2">
      <c r="A64" s="63"/>
      <c r="B64" s="63"/>
      <c r="C64" s="63"/>
      <c r="D64" s="63"/>
      <c r="E64" s="11"/>
      <c r="F64" s="63"/>
      <c r="G64" s="63"/>
      <c r="H64" s="63"/>
      <c r="I64" s="63"/>
    </row>
    <row r="65" spans="1:9" x14ac:dyDescent="0.2">
      <c r="A65" s="63"/>
      <c r="B65" s="63"/>
      <c r="C65" s="63"/>
      <c r="D65" s="63"/>
      <c r="E65" s="11"/>
      <c r="F65" s="63"/>
      <c r="G65" s="63"/>
      <c r="H65" s="63"/>
      <c r="I65" s="63"/>
    </row>
    <row r="66" spans="1:9" x14ac:dyDescent="0.2">
      <c r="A66" s="63"/>
      <c r="B66" s="63"/>
      <c r="C66" s="63"/>
      <c r="D66" s="63"/>
      <c r="E66" s="11"/>
      <c r="F66" s="63"/>
      <c r="G66" s="63"/>
      <c r="H66" s="63"/>
      <c r="I66" s="63"/>
    </row>
    <row r="67" spans="1:9" x14ac:dyDescent="0.2">
      <c r="A67" s="63"/>
      <c r="B67" s="63"/>
      <c r="C67" s="63"/>
      <c r="D67" s="63"/>
      <c r="E67" s="11"/>
      <c r="F67" s="63"/>
      <c r="G67" s="63"/>
      <c r="H67" s="63"/>
      <c r="I67" s="63"/>
    </row>
    <row r="68" spans="1:9" x14ac:dyDescent="0.2">
      <c r="A68" s="63"/>
      <c r="B68" s="63"/>
      <c r="C68" s="63"/>
      <c r="D68" s="63"/>
      <c r="E68" s="11"/>
      <c r="F68" s="63"/>
      <c r="G68" s="63"/>
      <c r="H68" s="63"/>
      <c r="I68" s="63"/>
    </row>
    <row r="69" spans="1:9" x14ac:dyDescent="0.2">
      <c r="A69" s="63"/>
      <c r="B69" s="63"/>
      <c r="C69" s="63"/>
      <c r="D69" s="63"/>
      <c r="E69" s="11"/>
      <c r="F69" s="63"/>
      <c r="G69" s="63"/>
      <c r="H69" s="63"/>
      <c r="I69" s="63"/>
    </row>
    <row r="70" spans="1:9" x14ac:dyDescent="0.2">
      <c r="A70" s="63"/>
      <c r="B70" s="63"/>
      <c r="C70" s="63"/>
      <c r="D70" s="63"/>
      <c r="E70" s="11"/>
      <c r="F70" s="63"/>
      <c r="G70" s="63"/>
      <c r="H70" s="63"/>
      <c r="I70" s="63"/>
    </row>
    <row r="71" spans="1:9" x14ac:dyDescent="0.2">
      <c r="A71" s="63"/>
      <c r="B71" s="63"/>
      <c r="C71" s="63"/>
      <c r="D71" s="63"/>
      <c r="E71" s="11"/>
      <c r="F71" s="63"/>
      <c r="G71" s="63"/>
      <c r="H71" s="63"/>
      <c r="I71" s="63"/>
    </row>
    <row r="72" spans="1:9" x14ac:dyDescent="0.2">
      <c r="A72" s="63"/>
      <c r="B72" s="67"/>
      <c r="C72" s="67"/>
      <c r="D72" s="67"/>
      <c r="E72" s="67"/>
      <c r="F72" s="63"/>
      <c r="G72" s="63"/>
      <c r="H72" s="63"/>
      <c r="I72" s="63"/>
    </row>
    <row r="73" spans="1:9" x14ac:dyDescent="0.2">
      <c r="A73" s="63"/>
      <c r="B73" s="63"/>
      <c r="C73" s="63"/>
      <c r="D73" s="63"/>
      <c r="E73" s="11"/>
      <c r="F73" s="63"/>
      <c r="G73" s="63"/>
      <c r="H73" s="63"/>
      <c r="I73" s="63"/>
    </row>
    <row r="74" spans="1:9" x14ac:dyDescent="0.2">
      <c r="A74" s="63"/>
      <c r="B74" s="63"/>
      <c r="C74" s="63"/>
      <c r="D74" s="63"/>
      <c r="E74" s="11"/>
      <c r="F74" s="63"/>
      <c r="G74" s="63"/>
      <c r="H74" s="63"/>
      <c r="I74" s="63"/>
    </row>
    <row r="75" spans="1:9" x14ac:dyDescent="0.2">
      <c r="A75" s="63"/>
      <c r="B75" s="63"/>
      <c r="C75" s="63"/>
      <c r="D75" s="63"/>
      <c r="E75" s="11"/>
      <c r="F75" s="63"/>
      <c r="G75" s="63"/>
      <c r="H75" s="63"/>
      <c r="I75" s="63"/>
    </row>
    <row r="76" spans="1:9" x14ac:dyDescent="0.2">
      <c r="A76" s="63"/>
      <c r="B76" s="63"/>
      <c r="C76" s="63"/>
      <c r="D76" s="63"/>
      <c r="E76" s="11"/>
      <c r="F76" s="63"/>
      <c r="G76" s="63"/>
      <c r="H76" s="63"/>
      <c r="I76" s="63"/>
    </row>
    <row r="77" spans="1:9" x14ac:dyDescent="0.2">
      <c r="A77" s="68" t="s">
        <v>980</v>
      </c>
      <c r="B77" s="63"/>
      <c r="C77" s="63"/>
      <c r="D77" s="63"/>
      <c r="E77" s="11"/>
      <c r="F77" s="63"/>
      <c r="G77" s="63"/>
      <c r="H77" s="63"/>
      <c r="I77" s="63"/>
    </row>
    <row r="78" spans="1:9" x14ac:dyDescent="0.2">
      <c r="A78" s="63"/>
      <c r="B78" s="63"/>
      <c r="C78" s="63"/>
      <c r="D78" s="63"/>
      <c r="E78" s="11"/>
      <c r="F78" s="63"/>
      <c r="G78" s="63"/>
      <c r="H78" s="63"/>
      <c r="I78" s="63"/>
    </row>
    <row r="79" spans="1:9" x14ac:dyDescent="0.2">
      <c r="A79" s="63" t="s">
        <v>951</v>
      </c>
      <c r="B79" s="63"/>
      <c r="C79" s="63"/>
      <c r="D79" s="63"/>
      <c r="E79" s="11"/>
      <c r="F79" s="63"/>
      <c r="G79" s="63"/>
      <c r="H79" s="63"/>
      <c r="I79" s="63"/>
    </row>
    <row r="80" spans="1:9" x14ac:dyDescent="0.2">
      <c r="A80" s="63"/>
      <c r="B80" s="63"/>
      <c r="C80" s="63"/>
      <c r="D80" s="63"/>
      <c r="E80" s="11"/>
      <c r="F80" s="63"/>
      <c r="G80" s="63"/>
      <c r="H80" s="63"/>
      <c r="I80" s="63"/>
    </row>
    <row r="81" spans="1:9" x14ac:dyDescent="0.2">
      <c r="A81" s="63"/>
      <c r="B81" s="63"/>
      <c r="C81" s="63"/>
      <c r="D81" s="63"/>
      <c r="E81" s="11"/>
      <c r="F81" s="63"/>
      <c r="G81" s="63"/>
      <c r="H81" s="63"/>
      <c r="I81" s="63"/>
    </row>
    <row r="82" spans="1:9" x14ac:dyDescent="0.2">
      <c r="A82" s="63"/>
      <c r="B82" s="63"/>
      <c r="C82" s="63"/>
      <c r="D82" s="63"/>
      <c r="E82" s="11"/>
      <c r="F82" s="63"/>
      <c r="G82" s="63"/>
      <c r="H82" s="63"/>
      <c r="I82" s="63"/>
    </row>
    <row r="83" spans="1:9" x14ac:dyDescent="0.2">
      <c r="A83" s="63"/>
      <c r="B83" s="63"/>
      <c r="C83" s="63"/>
      <c r="D83" s="63"/>
      <c r="E83" s="11"/>
      <c r="F83" s="63"/>
      <c r="G83" s="63"/>
      <c r="H83" s="63"/>
      <c r="I83" s="63"/>
    </row>
    <row r="84" spans="1:9" x14ac:dyDescent="0.2">
      <c r="A84" s="63"/>
      <c r="B84" s="63"/>
      <c r="C84" s="63"/>
      <c r="D84" s="63"/>
      <c r="E84" s="11"/>
      <c r="F84" s="63"/>
      <c r="G84" s="63"/>
      <c r="H84" s="63"/>
      <c r="I84" s="63"/>
    </row>
    <row r="85" spans="1:9" x14ac:dyDescent="0.2">
      <c r="A85" s="63"/>
      <c r="B85" s="63"/>
      <c r="C85" s="63"/>
      <c r="D85" s="63"/>
      <c r="E85" s="11"/>
      <c r="F85" s="63"/>
      <c r="G85" s="63"/>
      <c r="H85" s="63"/>
      <c r="I85" s="63"/>
    </row>
    <row r="86" spans="1:9" x14ac:dyDescent="0.2">
      <c r="A86" s="63"/>
      <c r="B86" s="63"/>
      <c r="C86" s="63"/>
      <c r="D86" s="63"/>
      <c r="E86" s="11"/>
      <c r="F86" s="63"/>
      <c r="G86" s="63"/>
      <c r="H86" s="63"/>
      <c r="I86" s="63"/>
    </row>
    <row r="87" spans="1:9" x14ac:dyDescent="0.2">
      <c r="A87" s="63"/>
      <c r="B87" s="63"/>
      <c r="C87" s="63"/>
      <c r="D87" s="63"/>
      <c r="E87" s="11"/>
      <c r="F87" s="63"/>
      <c r="G87" s="63"/>
      <c r="H87" s="63"/>
      <c r="I87" s="63"/>
    </row>
    <row r="88" spans="1:9" x14ac:dyDescent="0.2">
      <c r="A88" s="63"/>
      <c r="B88" s="63"/>
      <c r="C88" s="63"/>
      <c r="D88" s="63"/>
      <c r="E88" s="11"/>
      <c r="F88" s="63"/>
      <c r="G88" s="63"/>
      <c r="H88" s="63"/>
      <c r="I88" s="63"/>
    </row>
    <row r="89" spans="1:9" x14ac:dyDescent="0.2">
      <c r="A89" s="63"/>
      <c r="B89" s="63"/>
      <c r="C89" s="63"/>
      <c r="D89" s="63"/>
      <c r="E89" s="11"/>
      <c r="F89" s="63"/>
      <c r="G89" s="63"/>
      <c r="H89" s="63"/>
      <c r="I89" s="63"/>
    </row>
    <row r="90" spans="1:9" x14ac:dyDescent="0.2">
      <c r="A90" s="63"/>
      <c r="B90" s="63"/>
      <c r="C90" s="63"/>
      <c r="D90" s="63"/>
      <c r="E90" s="11"/>
      <c r="F90" s="63"/>
      <c r="G90" s="63"/>
      <c r="H90" s="63"/>
      <c r="I90" s="63"/>
    </row>
    <row r="91" spans="1:9" x14ac:dyDescent="0.2">
      <c r="A91" s="63"/>
      <c r="B91" s="63"/>
      <c r="C91" s="63"/>
      <c r="D91" s="63"/>
      <c r="E91" s="11"/>
      <c r="F91" s="63"/>
      <c r="G91" s="63"/>
      <c r="H91" s="63"/>
      <c r="I91" s="63"/>
    </row>
    <row r="92" spans="1:9" x14ac:dyDescent="0.2">
      <c r="A92" s="63"/>
      <c r="B92" s="63"/>
      <c r="C92" s="63"/>
      <c r="D92" s="63"/>
      <c r="E92" s="11"/>
      <c r="F92" s="63"/>
      <c r="G92" s="63"/>
      <c r="H92" s="63"/>
      <c r="I92" s="63"/>
    </row>
    <row r="93" spans="1:9" x14ac:dyDescent="0.2">
      <c r="A93" s="63"/>
      <c r="B93" s="63"/>
      <c r="C93" s="63"/>
      <c r="D93" s="63"/>
      <c r="E93" s="11"/>
      <c r="F93" s="63"/>
      <c r="G93" s="63"/>
      <c r="H93" s="63"/>
      <c r="I93" s="63"/>
    </row>
    <row r="94" spans="1:9" x14ac:dyDescent="0.2">
      <c r="A94" s="63"/>
      <c r="B94" s="63"/>
      <c r="C94" s="63"/>
      <c r="D94" s="63"/>
      <c r="E94" s="11"/>
      <c r="F94" s="63"/>
      <c r="G94" s="63"/>
      <c r="H94" s="63"/>
      <c r="I94" s="63"/>
    </row>
    <row r="95" spans="1:9" x14ac:dyDescent="0.2">
      <c r="A95" s="63"/>
      <c r="B95" s="63"/>
      <c r="C95" s="63"/>
      <c r="D95" s="63"/>
      <c r="E95" s="11"/>
      <c r="F95" s="63"/>
      <c r="G95" s="63"/>
      <c r="H95" s="63"/>
      <c r="I95" s="63"/>
    </row>
    <row r="96" spans="1:9" x14ac:dyDescent="0.2">
      <c r="A96" s="63"/>
      <c r="B96" s="63"/>
      <c r="C96" s="63"/>
      <c r="D96" s="63"/>
      <c r="E96" s="11"/>
      <c r="F96" s="63"/>
      <c r="G96" s="63"/>
      <c r="H96" s="63"/>
      <c r="I96" s="63"/>
    </row>
    <row r="97" spans="1:9" x14ac:dyDescent="0.2">
      <c r="A97" s="63"/>
      <c r="B97" s="63"/>
      <c r="C97" s="63"/>
      <c r="D97" s="63"/>
      <c r="E97" s="11"/>
      <c r="F97" s="63"/>
      <c r="G97" s="63"/>
      <c r="H97" s="63"/>
      <c r="I97" s="63"/>
    </row>
    <row r="98" spans="1:9" x14ac:dyDescent="0.2">
      <c r="A98" s="63"/>
      <c r="B98" s="63"/>
      <c r="C98" s="63"/>
      <c r="D98" s="63"/>
      <c r="E98" s="11"/>
      <c r="F98" s="63"/>
      <c r="G98" s="63"/>
      <c r="H98" s="63"/>
      <c r="I98" s="63"/>
    </row>
    <row r="99" spans="1:9" x14ac:dyDescent="0.2">
      <c r="A99" s="63"/>
      <c r="B99" s="63"/>
      <c r="C99" s="63"/>
      <c r="D99" s="63"/>
      <c r="E99" s="11"/>
      <c r="F99" s="63"/>
      <c r="G99" s="63"/>
      <c r="H99" s="63"/>
      <c r="I99" s="63"/>
    </row>
    <row r="100" spans="1:9" x14ac:dyDescent="0.2">
      <c r="A100" s="63"/>
      <c r="B100" s="63"/>
      <c r="C100" s="63"/>
      <c r="D100" s="63"/>
      <c r="E100" s="11"/>
      <c r="F100" s="63"/>
      <c r="G100" s="63"/>
      <c r="H100" s="63"/>
      <c r="I100" s="63"/>
    </row>
    <row r="101" spans="1:9" x14ac:dyDescent="0.2">
      <c r="A101" s="63"/>
      <c r="B101" s="63"/>
      <c r="C101" s="63"/>
      <c r="D101" s="63"/>
      <c r="E101" s="11"/>
      <c r="F101" s="63"/>
      <c r="G101" s="63"/>
      <c r="H101" s="63"/>
      <c r="I101" s="63"/>
    </row>
    <row r="102" spans="1:9" x14ac:dyDescent="0.2">
      <c r="A102" s="63"/>
      <c r="B102" s="63"/>
      <c r="C102" s="63"/>
      <c r="D102" s="63"/>
      <c r="E102" s="11"/>
      <c r="F102" s="63"/>
      <c r="G102" s="63"/>
      <c r="H102" s="63"/>
      <c r="I102" s="63"/>
    </row>
    <row r="103" spans="1:9" x14ac:dyDescent="0.2">
      <c r="A103" s="63"/>
      <c r="B103" s="63"/>
      <c r="C103" s="63"/>
      <c r="D103" s="63"/>
      <c r="E103" s="11"/>
      <c r="F103" s="63"/>
      <c r="G103" s="63"/>
      <c r="H103" s="63"/>
      <c r="I103" s="63"/>
    </row>
    <row r="104" spans="1:9" x14ac:dyDescent="0.2">
      <c r="A104" s="63"/>
      <c r="B104" s="63"/>
      <c r="C104" s="63"/>
      <c r="D104" s="63"/>
      <c r="E104" s="11"/>
      <c r="F104" s="63"/>
      <c r="G104" s="63"/>
      <c r="H104" s="63"/>
      <c r="I104" s="63"/>
    </row>
    <row r="105" spans="1:9" x14ac:dyDescent="0.2">
      <c r="A105" s="63"/>
      <c r="B105" s="63"/>
      <c r="C105" s="63"/>
      <c r="D105" s="63"/>
      <c r="E105" s="11"/>
      <c r="F105" s="63"/>
      <c r="G105" s="63"/>
      <c r="H105" s="63"/>
      <c r="I105" s="63"/>
    </row>
    <row r="106" spans="1:9" x14ac:dyDescent="0.2">
      <c r="A106" s="63"/>
      <c r="B106" s="63"/>
      <c r="C106" s="63"/>
      <c r="D106" s="63"/>
      <c r="E106" s="11"/>
      <c r="F106" s="63"/>
      <c r="G106" s="63"/>
      <c r="H106" s="63"/>
      <c r="I106" s="63"/>
    </row>
    <row r="107" spans="1:9" x14ac:dyDescent="0.2">
      <c r="A107" s="63"/>
      <c r="B107" s="63"/>
      <c r="C107" s="63"/>
      <c r="D107" s="63"/>
      <c r="E107" s="11"/>
      <c r="F107" s="63"/>
      <c r="G107" s="63"/>
      <c r="H107" s="63"/>
      <c r="I107" s="63"/>
    </row>
    <row r="108" spans="1:9" x14ac:dyDescent="0.2">
      <c r="A108" s="63"/>
      <c r="B108" s="63"/>
      <c r="C108" s="63"/>
      <c r="D108" s="63"/>
      <c r="E108" s="11"/>
      <c r="F108" s="63"/>
      <c r="G108" s="63"/>
      <c r="H108" s="63"/>
      <c r="I108" s="63"/>
    </row>
    <row r="109" spans="1:9" x14ac:dyDescent="0.2">
      <c r="A109" s="63"/>
      <c r="B109" s="63"/>
      <c r="C109" s="63"/>
      <c r="D109" s="63"/>
      <c r="E109" s="11"/>
      <c r="F109" s="63"/>
      <c r="G109" s="63"/>
      <c r="H109" s="63"/>
      <c r="I109" s="63"/>
    </row>
    <row r="110" spans="1:9" x14ac:dyDescent="0.2">
      <c r="A110" s="63"/>
      <c r="B110" s="63"/>
      <c r="C110" s="63"/>
      <c r="D110" s="63"/>
      <c r="E110" s="11"/>
      <c r="F110" s="63"/>
      <c r="G110" s="63"/>
      <c r="H110" s="63"/>
      <c r="I110" s="63"/>
    </row>
    <row r="111" spans="1:9" x14ac:dyDescent="0.2">
      <c r="A111" s="63"/>
      <c r="B111" s="63"/>
      <c r="C111" s="63"/>
      <c r="D111" s="63"/>
      <c r="E111" s="11"/>
      <c r="F111" s="63"/>
      <c r="G111" s="63"/>
      <c r="H111" s="63"/>
      <c r="I111" s="63"/>
    </row>
    <row r="112" spans="1:9" x14ac:dyDescent="0.2">
      <c r="A112" s="63"/>
      <c r="B112" s="63"/>
      <c r="C112" s="63"/>
      <c r="D112" s="63"/>
      <c r="E112" s="11"/>
      <c r="F112" s="63"/>
      <c r="G112" s="63"/>
      <c r="H112" s="63"/>
      <c r="I112" s="63"/>
    </row>
    <row r="113" spans="1:9" x14ac:dyDescent="0.2">
      <c r="A113" s="63"/>
      <c r="B113" s="63"/>
      <c r="C113" s="63"/>
      <c r="D113" s="63"/>
      <c r="E113" s="11"/>
      <c r="F113" s="63"/>
      <c r="G113" s="63"/>
      <c r="H113" s="63"/>
      <c r="I113" s="63"/>
    </row>
    <row r="114" spans="1:9" x14ac:dyDescent="0.2">
      <c r="A114" s="63"/>
      <c r="B114" s="63"/>
      <c r="C114" s="63"/>
      <c r="D114" s="63"/>
      <c r="E114" s="11"/>
      <c r="F114" s="63"/>
      <c r="G114" s="63"/>
      <c r="H114" s="63"/>
      <c r="I114" s="63"/>
    </row>
    <row r="115" spans="1:9" x14ac:dyDescent="0.2">
      <c r="A115" s="63"/>
      <c r="B115" s="63"/>
      <c r="C115" s="63"/>
      <c r="D115" s="63"/>
      <c r="E115" s="11"/>
      <c r="F115" s="63"/>
      <c r="G115" s="63"/>
      <c r="H115" s="63"/>
      <c r="I115" s="63"/>
    </row>
    <row r="116" spans="1:9" x14ac:dyDescent="0.2">
      <c r="A116" s="63"/>
      <c r="B116" s="63"/>
      <c r="C116" s="63"/>
      <c r="D116" s="63"/>
      <c r="E116" s="11"/>
      <c r="F116" s="63"/>
      <c r="G116" s="63"/>
      <c r="H116" s="63"/>
      <c r="I116" s="63"/>
    </row>
    <row r="117" spans="1:9" x14ac:dyDescent="0.2">
      <c r="A117" s="63"/>
      <c r="B117" s="63"/>
      <c r="C117" s="63"/>
      <c r="D117" s="63"/>
      <c r="E117" s="11"/>
      <c r="F117" s="63"/>
      <c r="G117" s="63"/>
      <c r="H117" s="63"/>
      <c r="I117" s="63"/>
    </row>
    <row r="118" spans="1:9" x14ac:dyDescent="0.2">
      <c r="A118" s="63"/>
      <c r="B118" s="63"/>
      <c r="C118" s="63"/>
      <c r="D118" s="63"/>
      <c r="E118" s="11"/>
      <c r="F118" s="63"/>
      <c r="G118" s="63"/>
      <c r="H118" s="63"/>
      <c r="I118" s="63"/>
    </row>
    <row r="119" spans="1:9" x14ac:dyDescent="0.2">
      <c r="A119" s="63"/>
      <c r="B119" s="63"/>
      <c r="C119" s="63"/>
      <c r="D119" s="63"/>
      <c r="E119" s="11"/>
      <c r="F119" s="63"/>
      <c r="G119" s="63"/>
      <c r="H119" s="63"/>
      <c r="I119" s="63"/>
    </row>
    <row r="120" spans="1:9" x14ac:dyDescent="0.2">
      <c r="A120" s="63"/>
      <c r="B120" s="63"/>
      <c r="C120" s="63"/>
      <c r="D120" s="63"/>
      <c r="E120" s="11"/>
      <c r="F120" s="63"/>
      <c r="G120" s="63"/>
      <c r="H120" s="63"/>
      <c r="I120" s="63"/>
    </row>
    <row r="121" spans="1:9" x14ac:dyDescent="0.2">
      <c r="A121" s="63"/>
      <c r="B121" s="63"/>
      <c r="C121" s="63"/>
      <c r="D121" s="63"/>
      <c r="E121" s="11"/>
      <c r="F121" s="63"/>
      <c r="G121" s="63"/>
      <c r="H121" s="63"/>
      <c r="I121" s="63"/>
    </row>
    <row r="122" spans="1:9" x14ac:dyDescent="0.2">
      <c r="A122" s="63"/>
      <c r="B122" s="63"/>
      <c r="C122" s="63"/>
      <c r="D122" s="63"/>
      <c r="E122" s="11"/>
      <c r="F122" s="63"/>
      <c r="G122" s="63"/>
      <c r="H122" s="63"/>
      <c r="I122" s="63"/>
    </row>
    <row r="123" spans="1:9" x14ac:dyDescent="0.2">
      <c r="A123" s="63"/>
      <c r="B123" s="63"/>
      <c r="C123" s="63"/>
      <c r="D123" s="63"/>
      <c r="E123" s="11"/>
      <c r="F123" s="63"/>
      <c r="G123" s="63"/>
      <c r="H123" s="63"/>
      <c r="I123" s="63"/>
    </row>
    <row r="124" spans="1:9" x14ac:dyDescent="0.2">
      <c r="A124" s="63"/>
      <c r="B124" s="63"/>
      <c r="C124" s="63"/>
      <c r="D124" s="63"/>
      <c r="E124" s="11"/>
      <c r="F124" s="63"/>
      <c r="G124" s="63"/>
      <c r="H124" s="63"/>
      <c r="I124" s="63"/>
    </row>
    <row r="125" spans="1:9" x14ac:dyDescent="0.2">
      <c r="A125" s="63"/>
      <c r="B125" s="63"/>
      <c r="C125" s="63"/>
      <c r="D125" s="63"/>
      <c r="E125" s="11"/>
      <c r="F125" s="63"/>
      <c r="G125" s="63"/>
      <c r="H125" s="63"/>
      <c r="I125" s="63"/>
    </row>
    <row r="126" spans="1:9" x14ac:dyDescent="0.2">
      <c r="A126" s="63"/>
      <c r="B126" s="63"/>
      <c r="C126" s="63"/>
      <c r="D126" s="63"/>
      <c r="E126" s="11"/>
      <c r="F126" s="63"/>
      <c r="G126" s="63"/>
      <c r="H126" s="63"/>
      <c r="I126" s="63"/>
    </row>
    <row r="127" spans="1:9" x14ac:dyDescent="0.2">
      <c r="A127" s="63"/>
      <c r="B127" s="63"/>
      <c r="C127" s="63"/>
      <c r="D127" s="63"/>
      <c r="E127" s="11"/>
      <c r="F127" s="63"/>
      <c r="G127" s="63"/>
      <c r="H127" s="63"/>
      <c r="I127" s="63"/>
    </row>
    <row r="128" spans="1:9" x14ac:dyDescent="0.2">
      <c r="A128" s="63"/>
      <c r="B128" s="63"/>
      <c r="C128" s="63"/>
      <c r="D128" s="63"/>
      <c r="E128" s="11"/>
      <c r="F128" s="63"/>
      <c r="G128" s="63"/>
      <c r="H128" s="63"/>
      <c r="I128" s="63"/>
    </row>
    <row r="129" spans="1:9" x14ac:dyDescent="0.2">
      <c r="A129" s="63"/>
      <c r="B129" s="63"/>
      <c r="C129" s="63"/>
      <c r="D129" s="63"/>
      <c r="E129" s="11"/>
      <c r="F129" s="63"/>
      <c r="G129" s="63"/>
      <c r="H129" s="63"/>
      <c r="I129" s="63"/>
    </row>
    <row r="130" spans="1:9" x14ac:dyDescent="0.2">
      <c r="A130" s="63"/>
      <c r="B130" s="63"/>
      <c r="C130" s="63"/>
      <c r="D130" s="63"/>
      <c r="E130" s="11"/>
      <c r="F130" s="63"/>
      <c r="G130" s="63"/>
      <c r="H130" s="63"/>
      <c r="I130" s="63"/>
    </row>
    <row r="131" spans="1:9" x14ac:dyDescent="0.2">
      <c r="A131" s="63"/>
      <c r="B131" s="63"/>
      <c r="C131" s="63"/>
      <c r="D131" s="63"/>
      <c r="E131" s="11"/>
      <c r="F131" s="63"/>
      <c r="G131" s="63"/>
      <c r="H131" s="63"/>
      <c r="I131" s="63"/>
    </row>
    <row r="132" spans="1:9" x14ac:dyDescent="0.2">
      <c r="A132" s="63"/>
      <c r="B132" s="63"/>
      <c r="C132" s="63"/>
      <c r="D132" s="63"/>
      <c r="E132" s="11"/>
      <c r="F132" s="63"/>
      <c r="G132" s="63"/>
      <c r="H132" s="63"/>
      <c r="I132" s="63"/>
    </row>
    <row r="133" spans="1:9" x14ac:dyDescent="0.2">
      <c r="A133" s="63"/>
      <c r="B133" s="63"/>
      <c r="C133" s="63"/>
      <c r="D133" s="63"/>
      <c r="E133" s="11"/>
      <c r="F133" s="63"/>
      <c r="G133" s="63"/>
      <c r="H133" s="63"/>
      <c r="I133" s="63"/>
    </row>
    <row r="134" spans="1:9" x14ac:dyDescent="0.2">
      <c r="A134" s="63"/>
      <c r="B134" s="63"/>
      <c r="C134" s="63"/>
      <c r="D134" s="63"/>
      <c r="E134" s="11"/>
      <c r="F134" s="63"/>
      <c r="G134" s="63"/>
      <c r="H134" s="63"/>
      <c r="I134" s="63"/>
    </row>
    <row r="135" spans="1:9" x14ac:dyDescent="0.2">
      <c r="A135" s="63"/>
      <c r="B135" s="63"/>
      <c r="C135" s="63"/>
      <c r="D135" s="63"/>
      <c r="E135" s="11"/>
      <c r="F135" s="63"/>
      <c r="G135" s="63"/>
      <c r="H135" s="63"/>
      <c r="I135" s="63"/>
    </row>
    <row r="136" spans="1:9" x14ac:dyDescent="0.2">
      <c r="A136" s="63"/>
      <c r="B136" s="63"/>
      <c r="C136" s="63"/>
      <c r="D136" s="63"/>
      <c r="E136" s="11"/>
      <c r="F136" s="63"/>
      <c r="G136" s="63"/>
      <c r="H136" s="63"/>
      <c r="I136" s="63"/>
    </row>
    <row r="137" spans="1:9" x14ac:dyDescent="0.2">
      <c r="A137" s="63"/>
      <c r="B137" s="63"/>
      <c r="C137" s="63"/>
      <c r="D137" s="63"/>
      <c r="E137" s="11"/>
      <c r="F137" s="63"/>
      <c r="G137" s="63"/>
      <c r="H137" s="63"/>
      <c r="I137" s="63"/>
    </row>
    <row r="138" spans="1:9" x14ac:dyDescent="0.2">
      <c r="A138" s="63"/>
      <c r="B138" s="63"/>
      <c r="C138" s="63"/>
      <c r="D138" s="63"/>
      <c r="E138" s="11"/>
      <c r="F138" s="63"/>
      <c r="G138" s="63"/>
      <c r="H138" s="63"/>
      <c r="I138" s="63"/>
    </row>
    <row r="139" spans="1:9" x14ac:dyDescent="0.2">
      <c r="A139" s="63"/>
      <c r="B139" s="63"/>
      <c r="C139" s="63"/>
      <c r="D139" s="63"/>
      <c r="E139" s="11"/>
      <c r="F139" s="63"/>
      <c r="G139" s="63"/>
      <c r="H139" s="63"/>
      <c r="I139" s="63"/>
    </row>
    <row r="140" spans="1:9" x14ac:dyDescent="0.2">
      <c r="A140" s="63"/>
      <c r="B140" s="63"/>
      <c r="C140" s="63"/>
      <c r="D140" s="63"/>
      <c r="E140" s="11"/>
      <c r="F140" s="63"/>
      <c r="G140" s="63"/>
      <c r="H140" s="63"/>
      <c r="I140" s="63"/>
    </row>
    <row r="141" spans="1:9" x14ac:dyDescent="0.2">
      <c r="A141" s="63"/>
      <c r="B141" s="63"/>
      <c r="C141" s="63"/>
      <c r="D141" s="63"/>
      <c r="E141" s="11"/>
      <c r="F141" s="63"/>
      <c r="G141" s="63"/>
      <c r="H141" s="63"/>
      <c r="I141" s="63"/>
    </row>
    <row r="142" spans="1:9" x14ac:dyDescent="0.2">
      <c r="A142" s="63"/>
      <c r="B142" s="63"/>
      <c r="C142" s="63"/>
      <c r="D142" s="63"/>
      <c r="E142" s="11"/>
      <c r="F142" s="63"/>
      <c r="G142" s="63"/>
      <c r="H142" s="63"/>
      <c r="I142" s="63"/>
    </row>
    <row r="143" spans="1:9" x14ac:dyDescent="0.2">
      <c r="A143" s="63"/>
      <c r="B143" s="63"/>
      <c r="C143" s="63"/>
      <c r="D143" s="63"/>
      <c r="E143" s="11"/>
      <c r="F143" s="63"/>
      <c r="G143" s="63"/>
      <c r="H143" s="63"/>
      <c r="I143" s="63"/>
    </row>
    <row r="144" spans="1:9" x14ac:dyDescent="0.2">
      <c r="A144" s="63"/>
      <c r="B144" s="63"/>
      <c r="C144" s="63"/>
      <c r="D144" s="63"/>
      <c r="E144" s="11"/>
      <c r="F144" s="63"/>
      <c r="G144" s="63"/>
      <c r="H144" s="63"/>
      <c r="I144" s="63"/>
    </row>
    <row r="145" spans="1:9" x14ac:dyDescent="0.2">
      <c r="A145" s="63"/>
      <c r="B145" s="63"/>
      <c r="C145" s="63"/>
      <c r="D145" s="63"/>
      <c r="E145" s="11"/>
      <c r="F145" s="63"/>
      <c r="G145" s="63"/>
      <c r="H145" s="63"/>
      <c r="I145" s="63"/>
    </row>
    <row r="146" spans="1:9" x14ac:dyDescent="0.2">
      <c r="A146" s="63"/>
      <c r="B146" s="63"/>
      <c r="C146" s="63"/>
      <c r="D146" s="63"/>
      <c r="E146" s="11"/>
      <c r="F146" s="63"/>
      <c r="G146" s="63"/>
      <c r="H146" s="63"/>
      <c r="I146" s="63"/>
    </row>
    <row r="147" spans="1:9" x14ac:dyDescent="0.2">
      <c r="A147" s="63"/>
      <c r="B147" s="63"/>
      <c r="C147" s="63"/>
      <c r="D147" s="63"/>
      <c r="E147" s="11"/>
      <c r="F147" s="63"/>
      <c r="G147" s="63"/>
      <c r="H147" s="63"/>
      <c r="I147" s="63"/>
    </row>
    <row r="148" spans="1:9" x14ac:dyDescent="0.2">
      <c r="A148" s="63"/>
      <c r="B148" s="63"/>
      <c r="C148" s="63"/>
      <c r="D148" s="63"/>
      <c r="E148" s="11"/>
      <c r="F148" s="63"/>
      <c r="G148" s="63"/>
      <c r="H148" s="63"/>
      <c r="I148" s="63"/>
    </row>
    <row r="149" spans="1:9" x14ac:dyDescent="0.2">
      <c r="A149" s="63"/>
      <c r="B149" s="63"/>
      <c r="C149" s="63"/>
      <c r="D149" s="63"/>
      <c r="E149" s="11"/>
      <c r="F149" s="63"/>
      <c r="G149" s="63"/>
      <c r="H149" s="63"/>
      <c r="I149" s="63"/>
    </row>
    <row r="150" spans="1:9" x14ac:dyDescent="0.2">
      <c r="A150" s="63"/>
      <c r="B150" s="63"/>
      <c r="C150" s="63"/>
      <c r="D150" s="63"/>
      <c r="E150" s="11"/>
      <c r="F150" s="63"/>
      <c r="G150" s="63"/>
      <c r="H150" s="63"/>
      <c r="I150" s="63"/>
    </row>
    <row r="151" spans="1:9" x14ac:dyDescent="0.2">
      <c r="A151" s="63"/>
      <c r="B151" s="63"/>
      <c r="C151" s="63"/>
      <c r="D151" s="63"/>
      <c r="E151" s="11"/>
      <c r="F151" s="63"/>
      <c r="G151" s="63"/>
      <c r="H151" s="63"/>
      <c r="I151" s="63"/>
    </row>
    <row r="152" spans="1:9" x14ac:dyDescent="0.2">
      <c r="A152" s="63"/>
      <c r="B152" s="63"/>
      <c r="C152" s="63"/>
      <c r="D152" s="63"/>
      <c r="E152" s="11"/>
      <c r="F152" s="63"/>
      <c r="G152" s="63"/>
      <c r="H152" s="63"/>
      <c r="I152" s="63"/>
    </row>
    <row r="153" spans="1:9" x14ac:dyDescent="0.2">
      <c r="A153" s="63"/>
      <c r="B153" s="63"/>
      <c r="C153" s="63"/>
      <c r="D153" s="63"/>
      <c r="E153" s="11"/>
      <c r="F153" s="63"/>
      <c r="G153" s="63"/>
      <c r="H153" s="63"/>
      <c r="I153" s="63"/>
    </row>
    <row r="154" spans="1:9" x14ac:dyDescent="0.2">
      <c r="A154" s="63"/>
      <c r="B154" s="63"/>
      <c r="C154" s="63"/>
      <c r="D154" s="63"/>
      <c r="E154" s="11"/>
      <c r="F154" s="63"/>
      <c r="G154" s="63"/>
      <c r="H154" s="63"/>
      <c r="I154" s="63"/>
    </row>
    <row r="155" spans="1:9" x14ac:dyDescent="0.2">
      <c r="A155" s="63"/>
      <c r="B155" s="63"/>
      <c r="C155" s="63"/>
      <c r="D155" s="63"/>
      <c r="E155" s="11"/>
      <c r="F155" s="63"/>
      <c r="G155" s="63"/>
      <c r="H155" s="63"/>
      <c r="I155" s="63"/>
    </row>
    <row r="156" spans="1:9" x14ac:dyDescent="0.2">
      <c r="A156" s="63"/>
      <c r="B156" s="63"/>
      <c r="C156" s="63"/>
      <c r="D156" s="63"/>
      <c r="E156" s="11"/>
      <c r="F156" s="63"/>
      <c r="G156" s="63"/>
      <c r="H156" s="63"/>
      <c r="I156" s="63"/>
    </row>
    <row r="157" spans="1:9" x14ac:dyDescent="0.2">
      <c r="A157" s="63"/>
      <c r="B157" s="63"/>
      <c r="C157" s="63"/>
      <c r="D157" s="63"/>
      <c r="E157" s="11"/>
      <c r="F157" s="63"/>
      <c r="G157" s="63"/>
      <c r="H157" s="63"/>
      <c r="I157" s="63"/>
    </row>
    <row r="158" spans="1:9" x14ac:dyDescent="0.2">
      <c r="A158" s="63"/>
      <c r="B158" s="63"/>
      <c r="C158" s="63"/>
      <c r="D158" s="63"/>
      <c r="E158" s="11"/>
      <c r="F158" s="63"/>
      <c r="G158" s="63"/>
      <c r="H158" s="63"/>
      <c r="I158" s="63"/>
    </row>
    <row r="159" spans="1:9" x14ac:dyDescent="0.2">
      <c r="A159" s="63"/>
      <c r="B159" s="63"/>
      <c r="C159" s="63"/>
      <c r="D159" s="63"/>
      <c r="E159" s="11"/>
      <c r="F159" s="63"/>
      <c r="G159" s="63"/>
      <c r="H159" s="63"/>
      <c r="I159" s="63"/>
    </row>
    <row r="160" spans="1:9" x14ac:dyDescent="0.2">
      <c r="A160" s="63"/>
      <c r="B160" s="63"/>
      <c r="C160" s="63"/>
      <c r="D160" s="63"/>
      <c r="E160" s="11"/>
      <c r="F160" s="63"/>
      <c r="G160" s="63"/>
      <c r="H160" s="63"/>
      <c r="I160" s="63"/>
    </row>
    <row r="161" spans="1:9" x14ac:dyDescent="0.2">
      <c r="A161" s="63"/>
      <c r="B161" s="63"/>
      <c r="C161" s="63"/>
      <c r="D161" s="63"/>
      <c r="E161" s="11"/>
      <c r="F161" s="63"/>
      <c r="G161" s="63"/>
      <c r="H161" s="63"/>
      <c r="I161" s="63"/>
    </row>
    <row r="162" spans="1:9" x14ac:dyDescent="0.2">
      <c r="A162" s="63"/>
      <c r="B162" s="63"/>
      <c r="C162" s="63"/>
      <c r="D162" s="63"/>
      <c r="E162" s="11"/>
      <c r="F162" s="63"/>
      <c r="G162" s="63"/>
      <c r="H162" s="63"/>
      <c r="I162" s="63"/>
    </row>
    <row r="163" spans="1:9" x14ac:dyDescent="0.2">
      <c r="A163" s="63"/>
      <c r="B163" s="63"/>
      <c r="C163" s="63"/>
      <c r="D163" s="63"/>
      <c r="E163" s="11"/>
      <c r="F163" s="63"/>
      <c r="G163" s="63"/>
      <c r="H163" s="63"/>
      <c r="I163" s="63"/>
    </row>
    <row r="164" spans="1:9" x14ac:dyDescent="0.2">
      <c r="A164" s="63"/>
      <c r="B164" s="63"/>
      <c r="C164" s="63"/>
      <c r="D164" s="63"/>
      <c r="E164" s="11"/>
      <c r="F164" s="63"/>
      <c r="G164" s="63"/>
      <c r="H164" s="63"/>
      <c r="I164" s="63"/>
    </row>
    <row r="165" spans="1:9" x14ac:dyDescent="0.2">
      <c r="A165" s="63"/>
      <c r="B165" s="63"/>
      <c r="C165" s="63"/>
      <c r="D165" s="63"/>
      <c r="E165" s="11"/>
      <c r="F165" s="63"/>
      <c r="G165" s="63"/>
      <c r="H165" s="63"/>
      <c r="I165" s="63"/>
    </row>
    <row r="166" spans="1:9" x14ac:dyDescent="0.2">
      <c r="A166" s="63"/>
      <c r="B166" s="63"/>
      <c r="C166" s="63"/>
      <c r="D166" s="63"/>
      <c r="E166" s="11"/>
      <c r="F166" s="63"/>
      <c r="G166" s="63"/>
      <c r="H166" s="63"/>
      <c r="I166" s="63"/>
    </row>
    <row r="167" spans="1:9" x14ac:dyDescent="0.2">
      <c r="A167" s="63"/>
      <c r="B167" s="63"/>
      <c r="C167" s="63"/>
      <c r="D167" s="63"/>
      <c r="E167" s="11"/>
      <c r="F167" s="63"/>
      <c r="G167" s="63"/>
      <c r="H167" s="63"/>
      <c r="I167" s="63"/>
    </row>
    <row r="168" spans="1:9" x14ac:dyDescent="0.2">
      <c r="A168" s="63"/>
      <c r="B168" s="63"/>
      <c r="C168" s="63"/>
      <c r="D168" s="63"/>
      <c r="E168" s="11"/>
      <c r="F168" s="63"/>
      <c r="G168" s="63"/>
      <c r="H168" s="63"/>
      <c r="I168" s="63"/>
    </row>
    <row r="169" spans="1:9" x14ac:dyDescent="0.2">
      <c r="A169" s="63"/>
      <c r="B169" s="63"/>
      <c r="C169" s="63"/>
      <c r="D169" s="63"/>
      <c r="E169" s="11"/>
      <c r="F169" s="63"/>
      <c r="G169" s="63"/>
      <c r="H169" s="63"/>
      <c r="I169" s="63"/>
    </row>
    <row r="170" spans="1:9" x14ac:dyDescent="0.2">
      <c r="A170" s="63"/>
      <c r="B170" s="63"/>
      <c r="C170" s="63"/>
      <c r="D170" s="63"/>
      <c r="E170" s="11"/>
      <c r="F170" s="63"/>
      <c r="G170" s="63"/>
      <c r="H170" s="63"/>
      <c r="I170" s="63"/>
    </row>
    <row r="171" spans="1:9" x14ac:dyDescent="0.2">
      <c r="A171" s="63"/>
      <c r="B171" s="63"/>
      <c r="C171" s="63"/>
      <c r="D171" s="63"/>
      <c r="E171" s="11"/>
      <c r="F171" s="63"/>
      <c r="G171" s="63"/>
      <c r="H171" s="63"/>
      <c r="I171" s="63"/>
    </row>
    <row r="172" spans="1:9" x14ac:dyDescent="0.2">
      <c r="A172" s="63"/>
      <c r="B172" s="63"/>
      <c r="C172" s="63"/>
      <c r="D172" s="63"/>
      <c r="E172" s="11"/>
      <c r="F172" s="63"/>
      <c r="G172" s="63"/>
      <c r="H172" s="63"/>
      <c r="I172" s="63"/>
    </row>
    <row r="173" spans="1:9" x14ac:dyDescent="0.2">
      <c r="A173" s="63"/>
      <c r="B173" s="63"/>
      <c r="C173" s="63"/>
      <c r="D173" s="63"/>
      <c r="E173" s="11"/>
      <c r="F173" s="63"/>
      <c r="G173" s="63"/>
      <c r="H173" s="63"/>
      <c r="I173" s="63"/>
    </row>
    <row r="174" spans="1:9" x14ac:dyDescent="0.2">
      <c r="A174" s="63"/>
      <c r="B174" s="63"/>
      <c r="C174" s="63"/>
      <c r="D174" s="63"/>
      <c r="E174" s="11"/>
      <c r="F174" s="63"/>
      <c r="G174" s="63"/>
      <c r="H174" s="63"/>
      <c r="I174" s="63"/>
    </row>
    <row r="175" spans="1:9" x14ac:dyDescent="0.2">
      <c r="A175" s="63"/>
      <c r="B175" s="63"/>
      <c r="C175" s="63"/>
      <c r="D175" s="63"/>
      <c r="E175" s="11"/>
      <c r="G175" s="63"/>
      <c r="H175" s="63"/>
      <c r="I175" s="63"/>
    </row>
    <row r="176" spans="1:9" x14ac:dyDescent="0.2">
      <c r="A176" s="63"/>
      <c r="B176" s="63"/>
      <c r="C176" s="63"/>
      <c r="D176" s="63"/>
      <c r="E176" s="11"/>
      <c r="G176" s="63"/>
      <c r="H176" s="63"/>
      <c r="I176" s="63"/>
    </row>
    <row r="177" spans="1:9" x14ac:dyDescent="0.2">
      <c r="A177" s="63"/>
      <c r="B177" s="63"/>
      <c r="C177" s="63"/>
      <c r="D177" s="63"/>
      <c r="E177" s="11"/>
      <c r="G177" s="63"/>
      <c r="H177" s="63"/>
      <c r="I177" s="63"/>
    </row>
    <row r="178" spans="1:9" x14ac:dyDescent="0.2">
      <c r="A178" s="63"/>
      <c r="B178" s="63"/>
      <c r="C178" s="63"/>
      <c r="D178" s="63"/>
      <c r="E178" s="11"/>
      <c r="G178" s="63"/>
      <c r="H178" s="63"/>
      <c r="I178" s="63"/>
    </row>
    <row r="179" spans="1:9" x14ac:dyDescent="0.2">
      <c r="A179" s="63"/>
      <c r="B179" s="63"/>
      <c r="C179" s="63"/>
      <c r="D179" s="63"/>
      <c r="E179" s="11"/>
      <c r="G179" s="63"/>
      <c r="H179" s="63"/>
      <c r="I179" s="63"/>
    </row>
    <row r="180" spans="1:9" x14ac:dyDescent="0.2">
      <c r="A180" s="63"/>
      <c r="B180" s="63"/>
      <c r="C180" s="63"/>
      <c r="D180" s="63"/>
      <c r="E180" s="11"/>
      <c r="G180" s="63"/>
      <c r="H180" s="63"/>
      <c r="I180" s="63"/>
    </row>
    <row r="181" spans="1:9" x14ac:dyDescent="0.2">
      <c r="A181" s="63"/>
      <c r="B181" s="63"/>
      <c r="C181" s="63"/>
      <c r="D181" s="63"/>
      <c r="E181" s="11"/>
      <c r="G181" s="63"/>
      <c r="H181" s="63"/>
      <c r="I181" s="63"/>
    </row>
    <row r="182" spans="1:9" x14ac:dyDescent="0.2">
      <c r="A182" s="63"/>
      <c r="B182" s="63"/>
      <c r="C182" s="63"/>
      <c r="D182" s="63"/>
      <c r="E182" s="11"/>
      <c r="G182" s="63"/>
      <c r="H182" s="63"/>
      <c r="I182" s="63"/>
    </row>
    <row r="183" spans="1:9" x14ac:dyDescent="0.2">
      <c r="A183" s="63"/>
      <c r="B183" s="63"/>
      <c r="C183" s="63"/>
      <c r="D183" s="63"/>
      <c r="E183" s="11"/>
      <c r="G183" s="63"/>
      <c r="H183" s="63"/>
      <c r="I183" s="63"/>
    </row>
    <row r="184" spans="1:9" x14ac:dyDescent="0.2">
      <c r="A184" s="63"/>
      <c r="B184" s="63"/>
      <c r="C184" s="63"/>
      <c r="D184" s="63"/>
      <c r="E184" s="11"/>
      <c r="G184" s="63"/>
      <c r="H184" s="63"/>
      <c r="I184" s="63"/>
    </row>
    <row r="185" spans="1:9" x14ac:dyDescent="0.2">
      <c r="A185" s="63"/>
      <c r="B185" s="63"/>
      <c r="C185" s="63"/>
      <c r="D185" s="63"/>
      <c r="E185" s="11"/>
      <c r="G185" s="63"/>
      <c r="H185" s="63"/>
      <c r="I185" s="63"/>
    </row>
    <row r="186" spans="1:9" x14ac:dyDescent="0.2">
      <c r="A186" s="63"/>
      <c r="B186" s="63"/>
      <c r="C186" s="63"/>
      <c r="D186" s="63"/>
      <c r="E186" s="11"/>
      <c r="G186" s="63"/>
      <c r="H186" s="63"/>
      <c r="I186" s="63"/>
    </row>
    <row r="187" spans="1:9" x14ac:dyDescent="0.2">
      <c r="A187" s="63"/>
      <c r="B187" s="63"/>
      <c r="C187" s="63"/>
      <c r="D187" s="63"/>
      <c r="E187" s="11"/>
      <c r="G187" s="63"/>
      <c r="H187" s="63"/>
      <c r="I187" s="63"/>
    </row>
    <row r="188" spans="1:9" x14ac:dyDescent="0.2">
      <c r="A188" s="63"/>
      <c r="B188" s="63"/>
      <c r="C188" s="63"/>
      <c r="D188" s="63"/>
      <c r="E188" s="11"/>
      <c r="G188" s="63"/>
      <c r="H188" s="63"/>
      <c r="I188" s="63"/>
    </row>
    <row r="189" spans="1:9" x14ac:dyDescent="0.2">
      <c r="A189" s="63"/>
      <c r="B189" s="63"/>
      <c r="C189" s="63"/>
      <c r="D189" s="63"/>
      <c r="E189" s="11"/>
      <c r="G189" s="63"/>
      <c r="H189" s="63"/>
      <c r="I189" s="63"/>
    </row>
    <row r="190" spans="1:9" x14ac:dyDescent="0.2">
      <c r="A190" s="63"/>
      <c r="B190" s="63"/>
      <c r="C190" s="63"/>
      <c r="D190" s="63"/>
      <c r="E190" s="11"/>
      <c r="G190" s="63"/>
      <c r="H190" s="63"/>
      <c r="I190" s="63"/>
    </row>
    <row r="191" spans="1:9" x14ac:dyDescent="0.2">
      <c r="A191" s="63"/>
      <c r="B191" s="63"/>
      <c r="C191" s="63"/>
      <c r="D191" s="63"/>
      <c r="E191" s="11"/>
      <c r="G191" s="63"/>
      <c r="H191" s="63"/>
      <c r="I191" s="63"/>
    </row>
    <row r="192" spans="1:9" x14ac:dyDescent="0.2">
      <c r="A192" s="63"/>
      <c r="B192" s="63"/>
      <c r="C192" s="63"/>
      <c r="D192" s="63"/>
      <c r="E192" s="11"/>
      <c r="G192" s="63"/>
      <c r="H192" s="63"/>
      <c r="I192" s="63"/>
    </row>
    <row r="193" spans="1:9" x14ac:dyDescent="0.2">
      <c r="A193" s="63"/>
      <c r="B193" s="63"/>
      <c r="C193" s="63"/>
      <c r="D193" s="63"/>
      <c r="E193" s="11"/>
      <c r="G193" s="63"/>
      <c r="H193" s="63"/>
      <c r="I193" s="63"/>
    </row>
    <row r="194" spans="1:9" x14ac:dyDescent="0.2">
      <c r="A194" s="63"/>
      <c r="B194" s="63"/>
      <c r="C194" s="63"/>
      <c r="D194" s="63"/>
      <c r="E194" s="11"/>
      <c r="G194" s="63"/>
      <c r="H194" s="63"/>
      <c r="I194" s="63"/>
    </row>
    <row r="195" spans="1:9" x14ac:dyDescent="0.2">
      <c r="A195" s="63"/>
      <c r="B195" s="63"/>
      <c r="C195" s="63"/>
      <c r="D195" s="63"/>
      <c r="E195" s="11"/>
      <c r="G195" s="63"/>
      <c r="H195" s="63"/>
      <c r="I195" s="63"/>
    </row>
    <row r="196" spans="1:9" x14ac:dyDescent="0.2">
      <c r="A196" s="63"/>
      <c r="B196" s="63"/>
      <c r="C196" s="63"/>
      <c r="D196" s="63"/>
      <c r="E196" s="11"/>
      <c r="G196" s="63"/>
      <c r="H196" s="63"/>
      <c r="I196" s="63"/>
    </row>
    <row r="197" spans="1:9" x14ac:dyDescent="0.2">
      <c r="A197" s="63"/>
      <c r="B197" s="63"/>
      <c r="C197" s="63"/>
      <c r="D197" s="63"/>
      <c r="E197" s="11"/>
      <c r="G197" s="63"/>
      <c r="H197" s="63"/>
      <c r="I197" s="63"/>
    </row>
    <row r="198" spans="1:9" x14ac:dyDescent="0.2">
      <c r="A198" s="63"/>
      <c r="B198" s="63"/>
      <c r="C198" s="63"/>
      <c r="D198" s="63"/>
      <c r="E198" s="11"/>
      <c r="G198" s="63"/>
      <c r="H198" s="63"/>
      <c r="I198" s="63"/>
    </row>
    <row r="199" spans="1:9" x14ac:dyDescent="0.2">
      <c r="A199" s="63"/>
      <c r="B199" s="63"/>
      <c r="C199" s="63"/>
      <c r="D199" s="63"/>
      <c r="E199" s="11"/>
      <c r="G199" s="63"/>
      <c r="H199" s="63"/>
      <c r="I199" s="63"/>
    </row>
    <row r="200" spans="1:9" x14ac:dyDescent="0.2">
      <c r="A200" s="63"/>
      <c r="B200" s="63"/>
      <c r="C200" s="63"/>
      <c r="D200" s="63"/>
      <c r="E200" s="11"/>
      <c r="G200" s="63"/>
      <c r="H200" s="63"/>
      <c r="I200" s="63"/>
    </row>
    <row r="201" spans="1:9" x14ac:dyDescent="0.2">
      <c r="A201" s="63"/>
      <c r="B201" s="63"/>
      <c r="C201" s="63"/>
      <c r="D201" s="63"/>
      <c r="E201" s="11"/>
      <c r="G201" s="63"/>
      <c r="H201" s="63"/>
      <c r="I201" s="63"/>
    </row>
    <row r="202" spans="1:9" x14ac:dyDescent="0.2">
      <c r="A202" s="63"/>
      <c r="B202" s="63"/>
      <c r="C202" s="63"/>
      <c r="D202" s="63"/>
      <c r="E202" s="11"/>
      <c r="G202" s="63"/>
      <c r="H202" s="63"/>
      <c r="I202" s="63"/>
    </row>
    <row r="203" spans="1:9" x14ac:dyDescent="0.2">
      <c r="A203" s="63"/>
      <c r="B203" s="63"/>
      <c r="C203" s="63"/>
      <c r="D203" s="63"/>
      <c r="E203" s="11"/>
      <c r="G203" s="63"/>
      <c r="H203" s="63"/>
      <c r="I203" s="63"/>
    </row>
    <row r="204" spans="1:9" x14ac:dyDescent="0.2">
      <c r="A204" s="63"/>
      <c r="B204" s="63"/>
      <c r="C204" s="63"/>
      <c r="D204" s="63"/>
      <c r="E204" s="11"/>
      <c r="G204" s="63"/>
      <c r="H204" s="63"/>
      <c r="I204" s="63"/>
    </row>
    <row r="205" spans="1:9" x14ac:dyDescent="0.2">
      <c r="A205" s="63"/>
      <c r="B205" s="63"/>
      <c r="C205" s="63"/>
      <c r="D205" s="63"/>
      <c r="E205" s="11"/>
      <c r="G205" s="63"/>
      <c r="H205" s="63"/>
      <c r="I205" s="63"/>
    </row>
    <row r="206" spans="1:9" x14ac:dyDescent="0.2">
      <c r="A206" s="63"/>
      <c r="B206" s="63"/>
      <c r="C206" s="63"/>
      <c r="D206" s="63"/>
      <c r="E206" s="11"/>
      <c r="G206" s="63"/>
      <c r="H206" s="63"/>
      <c r="I206" s="63"/>
    </row>
    <row r="207" spans="1:9" x14ac:dyDescent="0.2">
      <c r="A207" s="63"/>
      <c r="B207" s="63"/>
      <c r="C207" s="63"/>
      <c r="D207" s="63"/>
      <c r="E207" s="11"/>
      <c r="G207" s="63"/>
      <c r="H207" s="63"/>
      <c r="I207" s="63"/>
    </row>
    <row r="208" spans="1:9" x14ac:dyDescent="0.2">
      <c r="A208" s="63"/>
      <c r="B208" s="63"/>
      <c r="C208" s="63"/>
      <c r="D208" s="63"/>
      <c r="E208" s="11"/>
      <c r="G208" s="63"/>
      <c r="H208" s="63"/>
      <c r="I208" s="63"/>
    </row>
    <row r="209" spans="1:9" x14ac:dyDescent="0.2">
      <c r="A209" s="63"/>
      <c r="B209" s="63"/>
      <c r="C209" s="63"/>
      <c r="D209" s="63"/>
      <c r="E209" s="11"/>
      <c r="G209" s="63"/>
      <c r="H209" s="63"/>
      <c r="I209" s="63"/>
    </row>
    <row r="210" spans="1:9" x14ac:dyDescent="0.2">
      <c r="A210" s="63"/>
      <c r="B210" s="63"/>
      <c r="C210" s="63"/>
      <c r="D210" s="63"/>
      <c r="E210" s="11"/>
      <c r="G210" s="63"/>
      <c r="H210" s="63"/>
      <c r="I210" s="63"/>
    </row>
    <row r="211" spans="1:9" x14ac:dyDescent="0.2">
      <c r="A211" s="63"/>
      <c r="B211" s="63"/>
      <c r="C211" s="63"/>
      <c r="D211" s="63"/>
      <c r="E211" s="11"/>
      <c r="G211" s="63"/>
      <c r="H211" s="63"/>
      <c r="I211" s="63"/>
    </row>
    <row r="212" spans="1:9" x14ac:dyDescent="0.2">
      <c r="A212" s="63"/>
      <c r="B212" s="63"/>
      <c r="C212" s="63"/>
      <c r="D212" s="63"/>
      <c r="E212" s="11"/>
      <c r="G212" s="63"/>
      <c r="H212" s="63"/>
      <c r="I212" s="63"/>
    </row>
    <row r="213" spans="1:9" x14ac:dyDescent="0.2">
      <c r="A213" s="63"/>
      <c r="B213" s="63"/>
      <c r="C213" s="63"/>
      <c r="D213" s="63"/>
      <c r="E213" s="11"/>
      <c r="G213" s="63"/>
      <c r="H213" s="63"/>
      <c r="I213" s="63"/>
    </row>
    <row r="214" spans="1:9" x14ac:dyDescent="0.2">
      <c r="A214" s="63"/>
      <c r="B214" s="63"/>
      <c r="C214" s="63"/>
      <c r="D214" s="63"/>
      <c r="E214" s="11"/>
      <c r="G214" s="63"/>
      <c r="H214" s="63"/>
      <c r="I214" s="63"/>
    </row>
    <row r="215" spans="1:9" x14ac:dyDescent="0.2">
      <c r="A215" s="63"/>
      <c r="B215" s="63"/>
      <c r="C215" s="63"/>
      <c r="D215" s="63"/>
      <c r="E215" s="11"/>
      <c r="G215" s="63"/>
      <c r="H215" s="63"/>
      <c r="I215" s="63"/>
    </row>
    <row r="216" spans="1:9" x14ac:dyDescent="0.2">
      <c r="A216" s="63"/>
      <c r="B216" s="63"/>
      <c r="C216" s="63"/>
      <c r="D216" s="63"/>
      <c r="E216" s="11"/>
      <c r="G216" s="63"/>
      <c r="H216" s="63"/>
      <c r="I216" s="63"/>
    </row>
    <row r="217" spans="1:9" x14ac:dyDescent="0.2">
      <c r="A217" s="63"/>
      <c r="B217" s="63"/>
      <c r="C217" s="63"/>
      <c r="D217" s="63"/>
      <c r="E217" s="11"/>
      <c r="G217" s="63"/>
      <c r="H217" s="63"/>
      <c r="I217" s="63"/>
    </row>
    <row r="218" spans="1:9" x14ac:dyDescent="0.2">
      <c r="A218" s="63"/>
      <c r="B218" s="63"/>
      <c r="C218" s="63"/>
      <c r="D218" s="63"/>
      <c r="E218" s="11"/>
      <c r="G218" s="63"/>
      <c r="H218" s="63"/>
      <c r="I218" s="63"/>
    </row>
    <row r="219" spans="1:9" x14ac:dyDescent="0.2">
      <c r="A219" s="63"/>
      <c r="B219" s="63"/>
      <c r="C219" s="63"/>
      <c r="D219" s="63"/>
      <c r="E219" s="11"/>
      <c r="G219" s="63"/>
      <c r="H219" s="63"/>
      <c r="I219" s="63"/>
    </row>
    <row r="220" spans="1:9" x14ac:dyDescent="0.2">
      <c r="A220" s="63"/>
      <c r="B220" s="63"/>
      <c r="C220" s="63"/>
      <c r="D220" s="63"/>
      <c r="E220" s="11"/>
      <c r="G220" s="63"/>
      <c r="H220" s="63"/>
      <c r="I220" s="63"/>
    </row>
    <row r="221" spans="1:9" x14ac:dyDescent="0.2">
      <c r="A221" s="63"/>
      <c r="B221" s="63"/>
      <c r="C221" s="63"/>
      <c r="D221" s="63"/>
      <c r="E221" s="11"/>
      <c r="G221" s="63"/>
      <c r="H221" s="63"/>
      <c r="I221" s="63"/>
    </row>
    <row r="222" spans="1:9" x14ac:dyDescent="0.2">
      <c r="A222" s="63"/>
      <c r="B222" s="63"/>
      <c r="C222" s="63"/>
      <c r="D222" s="63"/>
      <c r="E222" s="11"/>
      <c r="G222" s="63"/>
      <c r="H222" s="63"/>
      <c r="I222" s="63"/>
    </row>
    <row r="223" spans="1:9" x14ac:dyDescent="0.2">
      <c r="A223" s="63"/>
      <c r="B223" s="63"/>
      <c r="C223" s="63"/>
      <c r="D223" s="63"/>
      <c r="E223" s="11"/>
      <c r="G223" s="63"/>
      <c r="H223" s="63"/>
      <c r="I223" s="63"/>
    </row>
    <row r="224" spans="1:9" x14ac:dyDescent="0.2">
      <c r="A224" s="63"/>
      <c r="B224" s="63"/>
      <c r="C224" s="63"/>
      <c r="D224" s="63"/>
      <c r="E224" s="11"/>
      <c r="G224" s="63"/>
      <c r="H224" s="63"/>
      <c r="I224" s="63"/>
    </row>
    <row r="225" spans="1:9" x14ac:dyDescent="0.2">
      <c r="A225" s="63"/>
      <c r="B225" s="63"/>
      <c r="C225" s="63"/>
      <c r="D225" s="63"/>
      <c r="E225" s="11"/>
      <c r="G225" s="63"/>
      <c r="H225" s="63"/>
      <c r="I225" s="63"/>
    </row>
    <row r="226" spans="1:9" x14ac:dyDescent="0.2">
      <c r="A226" s="63"/>
      <c r="B226" s="63"/>
      <c r="C226" s="63"/>
      <c r="D226" s="63"/>
      <c r="E226" s="11"/>
      <c r="G226" s="63"/>
      <c r="H226" s="63"/>
      <c r="I226" s="63"/>
    </row>
    <row r="227" spans="1:9" x14ac:dyDescent="0.2">
      <c r="A227" s="63"/>
      <c r="B227" s="63"/>
      <c r="C227" s="63"/>
      <c r="D227" s="63"/>
      <c r="E227" s="11"/>
      <c r="G227" s="63"/>
      <c r="H227" s="63"/>
      <c r="I227" s="63"/>
    </row>
    <row r="228" spans="1:9" x14ac:dyDescent="0.2">
      <c r="A228" s="63"/>
      <c r="B228" s="63"/>
      <c r="C228" s="63"/>
      <c r="D228" s="63"/>
      <c r="E228" s="11"/>
      <c r="G228" s="63"/>
      <c r="H228" s="63"/>
      <c r="I228" s="63"/>
    </row>
    <row r="229" spans="1:9" x14ac:dyDescent="0.2">
      <c r="A229" s="63"/>
      <c r="B229" s="63"/>
      <c r="C229" s="63"/>
      <c r="D229" s="63"/>
      <c r="E229" s="11"/>
      <c r="G229" s="63"/>
      <c r="H229" s="63"/>
      <c r="I229" s="63"/>
    </row>
    <row r="230" spans="1:9" x14ac:dyDescent="0.2">
      <c r="A230" s="63"/>
      <c r="B230" s="63"/>
      <c r="C230" s="63"/>
      <c r="D230" s="63"/>
      <c r="E230" s="11"/>
      <c r="G230" s="63"/>
      <c r="H230" s="63"/>
      <c r="I230" s="63"/>
    </row>
    <row r="231" spans="1:9" x14ac:dyDescent="0.2">
      <c r="A231" s="63"/>
      <c r="B231" s="63"/>
      <c r="C231" s="63"/>
      <c r="D231" s="63"/>
      <c r="E231" s="11"/>
      <c r="G231" s="63"/>
      <c r="H231" s="63"/>
      <c r="I231" s="63"/>
    </row>
    <row r="232" spans="1:9" x14ac:dyDescent="0.2">
      <c r="A232" s="63"/>
      <c r="B232" s="63"/>
      <c r="C232" s="63"/>
      <c r="D232" s="63"/>
      <c r="E232" s="11"/>
      <c r="G232" s="63"/>
      <c r="H232" s="63"/>
      <c r="I232" s="63"/>
    </row>
    <row r="233" spans="1:9" x14ac:dyDescent="0.2">
      <c r="A233" s="63"/>
      <c r="B233" s="63"/>
      <c r="C233" s="63"/>
      <c r="D233" s="63"/>
      <c r="E233" s="11"/>
      <c r="G233" s="63"/>
      <c r="H233" s="63"/>
      <c r="I233" s="63"/>
    </row>
    <row r="234" spans="1:9" x14ac:dyDescent="0.2">
      <c r="A234" s="63"/>
      <c r="B234" s="63"/>
      <c r="C234" s="63"/>
      <c r="D234" s="63"/>
      <c r="E234" s="11"/>
      <c r="G234" s="63"/>
      <c r="H234" s="63"/>
      <c r="I234" s="63"/>
    </row>
    <row r="235" spans="1:9" x14ac:dyDescent="0.2">
      <c r="A235" s="63"/>
      <c r="B235" s="63"/>
      <c r="C235" s="63"/>
      <c r="D235" s="63"/>
      <c r="E235" s="11"/>
      <c r="G235" s="63"/>
      <c r="H235" s="63"/>
      <c r="I235" s="63"/>
    </row>
    <row r="236" spans="1:9" x14ac:dyDescent="0.2">
      <c r="A236" s="63"/>
      <c r="B236" s="63"/>
      <c r="C236" s="63"/>
      <c r="D236" s="63"/>
      <c r="E236" s="11"/>
      <c r="G236" s="63"/>
      <c r="H236" s="63"/>
      <c r="I236" s="63"/>
    </row>
    <row r="237" spans="1:9" x14ac:dyDescent="0.2">
      <c r="A237" s="63"/>
      <c r="B237" s="63"/>
      <c r="C237" s="63"/>
      <c r="D237" s="63"/>
      <c r="E237" s="11"/>
      <c r="G237" s="63"/>
      <c r="H237" s="63"/>
      <c r="I237" s="63"/>
    </row>
    <row r="238" spans="1:9" x14ac:dyDescent="0.2">
      <c r="A238" s="63"/>
      <c r="B238" s="63"/>
      <c r="C238" s="63"/>
      <c r="D238" s="63"/>
      <c r="E238" s="11"/>
      <c r="G238" s="63"/>
      <c r="H238" s="63"/>
      <c r="I238" s="63"/>
    </row>
    <row r="239" spans="1:9" x14ac:dyDescent="0.2">
      <c r="A239" s="63"/>
      <c r="B239" s="63"/>
      <c r="C239" s="63"/>
      <c r="D239" s="63"/>
      <c r="E239" s="11"/>
      <c r="G239" s="63"/>
      <c r="H239" s="63"/>
      <c r="I239" s="63"/>
    </row>
    <row r="240" spans="1:9" x14ac:dyDescent="0.2">
      <c r="A240" s="63"/>
      <c r="B240" s="63"/>
      <c r="C240" s="63"/>
      <c r="D240" s="63"/>
      <c r="E240" s="11"/>
      <c r="G240" s="63"/>
      <c r="H240" s="63"/>
      <c r="I240" s="63"/>
    </row>
    <row r="241" spans="1:9" x14ac:dyDescent="0.2">
      <c r="A241" s="63"/>
      <c r="B241" s="63"/>
      <c r="C241" s="63"/>
      <c r="D241" s="63"/>
      <c r="E241" s="11"/>
      <c r="G241" s="63"/>
      <c r="H241" s="63"/>
      <c r="I241" s="63"/>
    </row>
    <row r="242" spans="1:9" x14ac:dyDescent="0.2">
      <c r="A242" s="63"/>
      <c r="B242" s="63"/>
      <c r="C242" s="63"/>
      <c r="D242" s="63"/>
      <c r="E242" s="11"/>
      <c r="G242" s="63"/>
      <c r="H242" s="63"/>
      <c r="I242" s="63"/>
    </row>
    <row r="243" spans="1:9" x14ac:dyDescent="0.2">
      <c r="A243" s="63"/>
      <c r="B243" s="63"/>
      <c r="C243" s="63"/>
      <c r="D243" s="63"/>
      <c r="E243" s="11"/>
      <c r="G243" s="63"/>
      <c r="H243" s="63"/>
      <c r="I243" s="63"/>
    </row>
    <row r="244" spans="1:9" x14ac:dyDescent="0.2">
      <c r="A244" s="63"/>
      <c r="B244" s="63"/>
      <c r="C244" s="63"/>
      <c r="D244" s="63"/>
      <c r="E244" s="11"/>
      <c r="G244" s="63"/>
      <c r="H244" s="63"/>
      <c r="I244" s="63"/>
    </row>
    <row r="245" spans="1:9" x14ac:dyDescent="0.2">
      <c r="A245" s="63"/>
      <c r="B245" s="63"/>
      <c r="C245" s="63"/>
      <c r="D245" s="63"/>
      <c r="E245" s="11"/>
      <c r="G245" s="63"/>
      <c r="H245" s="63"/>
      <c r="I245" s="63"/>
    </row>
    <row r="246" spans="1:9" x14ac:dyDescent="0.2">
      <c r="A246" s="63"/>
      <c r="B246" s="63"/>
      <c r="C246" s="63"/>
      <c r="D246" s="63"/>
      <c r="E246" s="11"/>
      <c r="G246" s="63"/>
      <c r="H246" s="63"/>
      <c r="I246" s="63"/>
    </row>
    <row r="247" spans="1:9" x14ac:dyDescent="0.2">
      <c r="A247" s="63"/>
      <c r="B247" s="63"/>
      <c r="C247" s="63"/>
      <c r="D247" s="63"/>
      <c r="E247" s="11"/>
      <c r="G247" s="63"/>
      <c r="H247" s="63"/>
      <c r="I247" s="63"/>
    </row>
    <row r="248" spans="1:9" x14ac:dyDescent="0.2">
      <c r="A248" s="63"/>
      <c r="B248" s="63"/>
      <c r="C248" s="63"/>
      <c r="D248" s="63"/>
      <c r="E248" s="11"/>
      <c r="G248" s="63"/>
      <c r="H248" s="63"/>
      <c r="I248" s="63"/>
    </row>
    <row r="249" spans="1:9" x14ac:dyDescent="0.2">
      <c r="A249" s="63"/>
      <c r="B249" s="63"/>
      <c r="C249" s="63"/>
      <c r="D249" s="63"/>
      <c r="E249" s="11"/>
      <c r="G249" s="63"/>
      <c r="H249" s="63"/>
      <c r="I249" s="63"/>
    </row>
    <row r="250" spans="1:9" x14ac:dyDescent="0.2">
      <c r="A250" s="63"/>
      <c r="B250" s="63"/>
      <c r="C250" s="63"/>
      <c r="D250" s="63"/>
      <c r="E250" s="11"/>
      <c r="G250" s="63"/>
      <c r="H250" s="63"/>
      <c r="I250" s="63"/>
    </row>
    <row r="251" spans="1:9" x14ac:dyDescent="0.2">
      <c r="A251" s="63"/>
      <c r="B251" s="63"/>
      <c r="C251" s="63"/>
      <c r="D251" s="63"/>
      <c r="E251" s="11"/>
      <c r="G251" s="63"/>
      <c r="H251" s="63"/>
      <c r="I251" s="63"/>
    </row>
    <row r="252" spans="1:9" x14ac:dyDescent="0.2">
      <c r="A252" s="63"/>
      <c r="B252" s="63"/>
      <c r="C252" s="63"/>
      <c r="D252" s="63"/>
      <c r="E252" s="11"/>
      <c r="G252" s="63"/>
      <c r="H252" s="63"/>
      <c r="I252" s="63"/>
    </row>
    <row r="253" spans="1:9" x14ac:dyDescent="0.2">
      <c r="A253" s="63"/>
      <c r="B253" s="63"/>
      <c r="C253" s="63"/>
      <c r="D253" s="63"/>
      <c r="E253" s="11"/>
      <c r="G253" s="63"/>
      <c r="H253" s="63"/>
      <c r="I253" s="63"/>
    </row>
    <row r="254" spans="1:9" x14ac:dyDescent="0.2">
      <c r="A254" s="63"/>
      <c r="B254" s="63"/>
      <c r="C254" s="63"/>
      <c r="D254" s="63"/>
      <c r="E254" s="11"/>
      <c r="G254" s="63"/>
      <c r="H254" s="63"/>
      <c r="I254" s="63"/>
    </row>
    <row r="255" spans="1:9" x14ac:dyDescent="0.2">
      <c r="A255" s="63"/>
      <c r="B255" s="63"/>
      <c r="C255" s="63"/>
      <c r="D255" s="63"/>
      <c r="E255" s="11"/>
      <c r="G255" s="63"/>
      <c r="H255" s="63"/>
      <c r="I255" s="63"/>
    </row>
    <row r="256" spans="1:9" x14ac:dyDescent="0.2">
      <c r="A256" s="63"/>
      <c r="B256" s="63"/>
      <c r="C256" s="63"/>
      <c r="D256" s="63"/>
      <c r="E256" s="11"/>
      <c r="G256" s="63"/>
      <c r="H256" s="63"/>
      <c r="I256" s="63"/>
    </row>
    <row r="257" spans="1:9" x14ac:dyDescent="0.2">
      <c r="A257" s="63"/>
      <c r="B257" s="63"/>
      <c r="C257" s="63"/>
      <c r="D257" s="63"/>
      <c r="E257" s="11"/>
      <c r="G257" s="63"/>
      <c r="H257" s="63"/>
      <c r="I257" s="63"/>
    </row>
    <row r="258" spans="1:9" x14ac:dyDescent="0.2">
      <c r="A258" s="63"/>
      <c r="B258" s="63"/>
      <c r="C258" s="63"/>
      <c r="D258" s="63"/>
      <c r="E258" s="11"/>
      <c r="G258" s="63"/>
      <c r="H258" s="63"/>
      <c r="I258" s="63"/>
    </row>
    <row r="259" spans="1:9" x14ac:dyDescent="0.2">
      <c r="A259" s="63"/>
      <c r="B259" s="63"/>
      <c r="C259" s="63"/>
      <c r="D259" s="63"/>
      <c r="E259" s="11"/>
      <c r="G259" s="63"/>
      <c r="H259" s="63"/>
      <c r="I259" s="63"/>
    </row>
    <row r="260" spans="1:9" x14ac:dyDescent="0.2">
      <c r="A260" s="63"/>
      <c r="B260" s="63"/>
      <c r="C260" s="63"/>
      <c r="D260" s="63"/>
      <c r="E260" s="11"/>
      <c r="G260" s="63"/>
      <c r="H260" s="63"/>
      <c r="I260" s="63"/>
    </row>
    <row r="261" spans="1:9" x14ac:dyDescent="0.2">
      <c r="A261" s="63"/>
      <c r="B261" s="63"/>
      <c r="C261" s="63"/>
      <c r="D261" s="63"/>
      <c r="E261" s="11"/>
      <c r="G261" s="63"/>
      <c r="H261" s="63"/>
      <c r="I261" s="63"/>
    </row>
    <row r="262" spans="1:9" x14ac:dyDescent="0.2">
      <c r="A262" s="63"/>
      <c r="B262" s="63"/>
      <c r="C262" s="63"/>
      <c r="D262" s="63"/>
      <c r="E262" s="11"/>
      <c r="G262" s="63"/>
      <c r="H262" s="63"/>
      <c r="I262" s="63"/>
    </row>
    <row r="263" spans="1:9" x14ac:dyDescent="0.2">
      <c r="A263" s="63"/>
      <c r="B263" s="63"/>
      <c r="C263" s="63"/>
      <c r="D263" s="63"/>
      <c r="E263" s="11"/>
      <c r="G263" s="63"/>
      <c r="H263" s="63"/>
      <c r="I263" s="63"/>
    </row>
    <row r="264" spans="1:9" x14ac:dyDescent="0.2">
      <c r="A264" s="63"/>
      <c r="B264" s="63"/>
      <c r="C264" s="63"/>
      <c r="D264" s="63"/>
      <c r="E264" s="11"/>
      <c r="G264" s="63"/>
      <c r="H264" s="63"/>
      <c r="I264" s="63"/>
    </row>
    <row r="265" spans="1:9" x14ac:dyDescent="0.2">
      <c r="A265" s="63"/>
      <c r="B265" s="63"/>
      <c r="C265" s="63"/>
      <c r="D265" s="63"/>
      <c r="E265" s="11"/>
      <c r="G265" s="63"/>
      <c r="H265" s="63"/>
      <c r="I265" s="63"/>
    </row>
    <row r="266" spans="1:9" x14ac:dyDescent="0.2">
      <c r="A266" s="63"/>
      <c r="B266" s="63"/>
      <c r="C266" s="63"/>
      <c r="D266" s="63"/>
      <c r="E266" s="11"/>
      <c r="G266" s="63"/>
      <c r="H266" s="63"/>
      <c r="I266" s="63"/>
    </row>
    <row r="267" spans="1:9" x14ac:dyDescent="0.2">
      <c r="A267" s="63"/>
      <c r="B267" s="63"/>
      <c r="C267" s="63"/>
      <c r="D267" s="63"/>
      <c r="E267" s="11"/>
      <c r="G267" s="63"/>
      <c r="H267" s="63"/>
      <c r="I267" s="63"/>
    </row>
    <row r="268" spans="1:9" x14ac:dyDescent="0.2">
      <c r="A268" s="63"/>
      <c r="B268" s="63"/>
      <c r="C268" s="63"/>
      <c r="D268" s="63"/>
      <c r="E268" s="11"/>
      <c r="G268" s="63"/>
      <c r="H268" s="63"/>
      <c r="I268" s="63"/>
    </row>
    <row r="269" spans="1:9" x14ac:dyDescent="0.2">
      <c r="A269" s="63"/>
      <c r="B269" s="63"/>
      <c r="C269" s="63"/>
      <c r="D269" s="63"/>
      <c r="E269" s="11"/>
      <c r="G269" s="63"/>
      <c r="H269" s="63"/>
      <c r="I269" s="63"/>
    </row>
    <row r="270" spans="1:9" x14ac:dyDescent="0.2">
      <c r="A270" s="63"/>
      <c r="B270" s="63"/>
      <c r="C270" s="63"/>
      <c r="D270" s="63"/>
      <c r="E270" s="11"/>
      <c r="G270" s="63"/>
      <c r="H270" s="63"/>
      <c r="I270" s="63"/>
    </row>
    <row r="271" spans="1:9" x14ac:dyDescent="0.2">
      <c r="A271" s="63"/>
      <c r="B271" s="63"/>
      <c r="C271" s="63"/>
      <c r="D271" s="63"/>
      <c r="E271" s="11"/>
      <c r="G271" s="63"/>
      <c r="H271" s="63"/>
      <c r="I271" s="63"/>
    </row>
    <row r="272" spans="1:9" x14ac:dyDescent="0.2">
      <c r="A272" s="63"/>
      <c r="B272" s="63"/>
      <c r="C272" s="63"/>
      <c r="D272" s="63"/>
      <c r="E272" s="11"/>
      <c r="G272" s="63"/>
      <c r="H272" s="63"/>
      <c r="I272" s="63"/>
    </row>
    <row r="273" spans="1:9" x14ac:dyDescent="0.2">
      <c r="A273" s="63"/>
      <c r="B273" s="63"/>
      <c r="C273" s="63"/>
      <c r="D273" s="63"/>
      <c r="E273" s="11"/>
      <c r="G273" s="63"/>
      <c r="H273" s="63"/>
      <c r="I273" s="63"/>
    </row>
    <row r="274" spans="1:9" x14ac:dyDescent="0.2">
      <c r="A274" s="63"/>
      <c r="B274" s="63"/>
      <c r="C274" s="63"/>
      <c r="D274" s="63"/>
      <c r="E274" s="11"/>
      <c r="G274" s="63"/>
      <c r="H274" s="63"/>
      <c r="I274" s="63"/>
    </row>
    <row r="275" spans="1:9" x14ac:dyDescent="0.2">
      <c r="A275" s="63"/>
      <c r="B275" s="63"/>
      <c r="C275" s="63"/>
      <c r="D275" s="63"/>
      <c r="E275" s="11"/>
      <c r="G275" s="63"/>
      <c r="H275" s="63"/>
      <c r="I275" s="63"/>
    </row>
    <row r="276" spans="1:9" x14ac:dyDescent="0.2">
      <c r="A276" s="63"/>
      <c r="B276" s="63"/>
      <c r="C276" s="63"/>
      <c r="D276" s="63"/>
      <c r="E276" s="11"/>
      <c r="G276" s="63"/>
      <c r="H276" s="63"/>
      <c r="I276" s="63"/>
    </row>
  </sheetData>
  <mergeCells count="4">
    <mergeCell ref="A1:F1"/>
    <mergeCell ref="A28:B28"/>
    <mergeCell ref="A29:B29"/>
    <mergeCell ref="A30:B30"/>
  </mergeCells>
  <conditionalFormatting sqref="F2:F3 F18:F37 E5:E18">
    <cfRule type="cellIs" dxfId="17" priority="2" stopIfTrue="1" operator="between">
      <formula>0.009</formula>
      <formula>-0.009</formula>
    </cfRule>
  </conditionalFormatting>
  <conditionalFormatting sqref="F175:F65536">
    <cfRule type="cellIs" dxfId="1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1"/>
  <sheetViews>
    <sheetView zoomScaleNormal="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5703125" style="10" customWidth="1"/>
    <col min="6" max="6" width="13.5703125" style="11" bestFit="1" customWidth="1"/>
    <col min="7" max="7" width="11" style="10" customWidth="1"/>
    <col min="8" max="8" width="9.42578125" style="7"/>
    <col min="9" max="9" width="9.42578125" style="7" customWidth="1"/>
    <col min="10" max="10" width="9" style="7" customWidth="1"/>
    <col min="11" max="13" width="9.42578125" style="7" customWidth="1"/>
    <col min="14" max="16384" width="9.42578125" style="7"/>
  </cols>
  <sheetData>
    <row r="1" spans="1:7" s="1" customFormat="1" ht="15" customHeight="1" x14ac:dyDescent="0.2">
      <c r="A1" s="98" t="s">
        <v>1355</v>
      </c>
      <c r="B1" s="99"/>
      <c r="C1" s="99"/>
      <c r="D1" s="99"/>
      <c r="E1" s="99"/>
      <c r="F1" s="99"/>
      <c r="G1" s="99"/>
    </row>
    <row r="2" spans="1:7" s="1" customFormat="1" ht="12" x14ac:dyDescent="0.2">
      <c r="A2" s="8" t="s">
        <v>7</v>
      </c>
      <c r="B2" s="7"/>
      <c r="C2" s="7"/>
      <c r="D2" s="7"/>
      <c r="E2" s="10"/>
      <c r="F2" s="11"/>
      <c r="G2" s="10"/>
    </row>
    <row r="3" spans="1:7" s="1" customFormat="1" ht="33.75" x14ac:dyDescent="0.2">
      <c r="A3" s="6" t="s">
        <v>2</v>
      </c>
      <c r="B3" s="6" t="s">
        <v>0</v>
      </c>
      <c r="C3" s="13" t="s">
        <v>984</v>
      </c>
      <c r="D3" s="13" t="s">
        <v>1</v>
      </c>
      <c r="E3" s="52" t="s">
        <v>6</v>
      </c>
      <c r="F3" s="12" t="s">
        <v>3</v>
      </c>
      <c r="G3" s="12" t="s">
        <v>5</v>
      </c>
    </row>
    <row r="4" spans="1:7" s="1" customFormat="1" ht="39.75" customHeight="1" x14ac:dyDescent="0.2">
      <c r="A4" s="16" t="s">
        <v>24</v>
      </c>
      <c r="B4" s="17"/>
      <c r="C4" s="17"/>
      <c r="D4" s="17"/>
      <c r="E4" s="18"/>
      <c r="F4" s="19"/>
      <c r="G4" s="18"/>
    </row>
    <row r="5" spans="1:7" x14ac:dyDescent="0.2">
      <c r="A5" s="20" t="s">
        <v>25</v>
      </c>
      <c r="B5" s="21"/>
      <c r="C5" s="21"/>
      <c r="D5" s="21"/>
      <c r="E5" s="22"/>
      <c r="F5" s="23"/>
      <c r="G5" s="22"/>
    </row>
    <row r="6" spans="1:7" x14ac:dyDescent="0.2">
      <c r="A6" s="21" t="s">
        <v>1356</v>
      </c>
      <c r="B6" s="21" t="s">
        <v>1357</v>
      </c>
      <c r="C6" s="55" t="s">
        <v>1358</v>
      </c>
      <c r="D6" s="24">
        <v>682</v>
      </c>
      <c r="E6" s="22">
        <v>0</v>
      </c>
      <c r="F6" s="23">
        <v>100</v>
      </c>
      <c r="G6" s="22">
        <v>0</v>
      </c>
    </row>
    <row r="7" spans="1:7" x14ac:dyDescent="0.2">
      <c r="A7" s="20" t="s">
        <v>33</v>
      </c>
      <c r="B7" s="20"/>
      <c r="C7" s="20"/>
      <c r="D7" s="20"/>
      <c r="E7" s="25">
        <v>0</v>
      </c>
      <c r="F7" s="26">
        <v>100</v>
      </c>
      <c r="G7" s="25"/>
    </row>
    <row r="8" spans="1:7" x14ac:dyDescent="0.2">
      <c r="A8" s="21"/>
      <c r="B8" s="21"/>
      <c r="C8" s="21"/>
      <c r="D8" s="21"/>
      <c r="E8" s="22"/>
      <c r="F8" s="23"/>
      <c r="G8" s="22"/>
    </row>
    <row r="9" spans="1:7" x14ac:dyDescent="0.2">
      <c r="A9" s="20" t="s">
        <v>42</v>
      </c>
      <c r="B9" s="20"/>
      <c r="C9" s="20"/>
      <c r="D9" s="20"/>
      <c r="E9" s="25">
        <v>0</v>
      </c>
      <c r="F9" s="26">
        <v>100</v>
      </c>
      <c r="G9" s="25"/>
    </row>
    <row r="10" spans="1:7" x14ac:dyDescent="0.2">
      <c r="A10" s="20"/>
      <c r="B10" s="20"/>
      <c r="C10" s="20"/>
      <c r="D10" s="20"/>
      <c r="E10" s="25"/>
      <c r="F10" s="26"/>
      <c r="G10" s="25"/>
    </row>
    <row r="11" spans="1:7" x14ac:dyDescent="0.2">
      <c r="A11" s="20" t="s">
        <v>44</v>
      </c>
      <c r="B11" s="20"/>
      <c r="C11" s="20"/>
      <c r="D11" s="20"/>
      <c r="E11" s="90">
        <v>0</v>
      </c>
      <c r="F11" s="90">
        <v>0</v>
      </c>
      <c r="G11" s="25"/>
    </row>
    <row r="12" spans="1:7" x14ac:dyDescent="0.2">
      <c r="A12" s="20"/>
      <c r="B12" s="20"/>
      <c r="C12" s="20"/>
      <c r="D12" s="20"/>
      <c r="E12" s="25"/>
      <c r="F12" s="26"/>
      <c r="G12" s="25"/>
    </row>
    <row r="13" spans="1:7" x14ac:dyDescent="0.2">
      <c r="A13" s="27" t="s">
        <v>43</v>
      </c>
      <c r="B13" s="27"/>
      <c r="C13" s="27"/>
      <c r="D13" s="27"/>
      <c r="E13" s="28">
        <v>0</v>
      </c>
      <c r="F13" s="29">
        <v>100</v>
      </c>
      <c r="G13" s="28"/>
    </row>
    <row r="15" spans="1:7" x14ac:dyDescent="0.2">
      <c r="A15" s="14" t="s">
        <v>45</v>
      </c>
    </row>
    <row r="16" spans="1:7" x14ac:dyDescent="0.2">
      <c r="A16" s="14" t="s">
        <v>1359</v>
      </c>
    </row>
    <row r="17" spans="1:7" ht="23.25" customHeight="1" x14ac:dyDescent="0.2">
      <c r="A17" s="104" t="s">
        <v>1360</v>
      </c>
      <c r="B17" s="104"/>
      <c r="C17" s="104"/>
      <c r="D17" s="104"/>
      <c r="E17" s="104"/>
      <c r="F17" s="104"/>
      <c r="G17" s="104"/>
    </row>
    <row r="19" spans="1:7" x14ac:dyDescent="0.2">
      <c r="A19" s="14" t="s">
        <v>46</v>
      </c>
    </row>
    <row r="20" spans="1:7" x14ac:dyDescent="0.2">
      <c r="A20" s="14" t="s">
        <v>47</v>
      </c>
    </row>
    <row r="21" spans="1:7" x14ac:dyDescent="0.2">
      <c r="A21" s="14" t="s">
        <v>48</v>
      </c>
      <c r="B21" s="14"/>
      <c r="C21" s="30" t="s">
        <v>50</v>
      </c>
      <c r="D21" s="14" t="s">
        <v>49</v>
      </c>
    </row>
    <row r="22" spans="1:7" x14ac:dyDescent="0.2">
      <c r="A22" s="7" t="s">
        <v>51</v>
      </c>
      <c r="C22" s="31">
        <v>0</v>
      </c>
      <c r="D22" s="31">
        <v>0</v>
      </c>
    </row>
    <row r="23" spans="1:7" x14ac:dyDescent="0.2">
      <c r="A23" s="7" t="s">
        <v>52</v>
      </c>
      <c r="C23" s="31">
        <v>0</v>
      </c>
      <c r="D23" s="31">
        <v>0</v>
      </c>
    </row>
    <row r="24" spans="1:7" x14ac:dyDescent="0.2">
      <c r="A24" s="7" t="s">
        <v>53</v>
      </c>
      <c r="C24" s="31">
        <v>0</v>
      </c>
      <c r="D24" s="31">
        <v>0</v>
      </c>
    </row>
    <row r="25" spans="1:7" ht="15" customHeight="1" x14ac:dyDescent="0.2">
      <c r="A25" s="7" t="s">
        <v>54</v>
      </c>
      <c r="C25" s="31">
        <v>0</v>
      </c>
      <c r="D25" s="31">
        <v>0</v>
      </c>
    </row>
    <row r="26" spans="1:7" x14ac:dyDescent="0.2">
      <c r="C26" s="31"/>
      <c r="D26" s="31"/>
    </row>
    <row r="27" spans="1:7" ht="12.6" customHeight="1" x14ac:dyDescent="0.2">
      <c r="A27" s="7" t="s">
        <v>59</v>
      </c>
    </row>
    <row r="29" spans="1:7" ht="15" x14ac:dyDescent="0.25">
      <c r="A29" s="105" t="s">
        <v>1384</v>
      </c>
      <c r="B29" s="106"/>
      <c r="C29" s="106"/>
      <c r="D29" s="30" t="s">
        <v>62</v>
      </c>
    </row>
    <row r="31" spans="1:7" ht="15" x14ac:dyDescent="0.25">
      <c r="A31" s="14" t="s">
        <v>1361</v>
      </c>
      <c r="B31"/>
      <c r="C31"/>
    </row>
    <row r="34" spans="1:7" ht="27" customHeight="1" x14ac:dyDescent="0.2"/>
    <row r="36" spans="1:7" ht="22.9"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5" priority="3" stopIfTrue="1" operator="between">
      <formula>0.009</formula>
      <formula>-0.009</formula>
    </cfRule>
  </conditionalFormatting>
  <conditionalFormatting sqref="F4:F10">
    <cfRule type="cellIs" dxfId="14" priority="2" stopIfTrue="1" operator="between">
      <formula>0.009</formula>
      <formula>-0.009</formula>
    </cfRule>
  </conditionalFormatting>
  <conditionalFormatting sqref="F12:F16">
    <cfRule type="cellIs" dxfId="13"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96"/>
  <sheetViews>
    <sheetView workbookViewId="0">
      <selection sqref="A1:G1"/>
    </sheetView>
  </sheetViews>
  <sheetFormatPr defaultColWidth="9.425781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42578125" style="7"/>
  </cols>
  <sheetData>
    <row r="1" spans="1:9" s="1" customFormat="1" ht="15" x14ac:dyDescent="0.2">
      <c r="A1" s="98" t="s">
        <v>1362</v>
      </c>
      <c r="B1" s="99"/>
      <c r="C1" s="99"/>
      <c r="D1" s="99"/>
      <c r="E1" s="99"/>
      <c r="F1" s="99"/>
      <c r="G1" s="99"/>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984</v>
      </c>
      <c r="D4" s="13" t="s">
        <v>1</v>
      </c>
      <c r="E4" s="52" t="s">
        <v>6</v>
      </c>
      <c r="F4" s="12" t="s">
        <v>3</v>
      </c>
      <c r="G4" s="12" t="s">
        <v>5</v>
      </c>
    </row>
    <row r="5" spans="1:9" x14ac:dyDescent="0.2">
      <c r="A5" s="20" t="s">
        <v>44</v>
      </c>
      <c r="B5" s="20"/>
      <c r="C5" s="20"/>
      <c r="D5" s="20"/>
      <c r="E5" s="25">
        <v>0</v>
      </c>
      <c r="F5" s="26">
        <v>100</v>
      </c>
      <c r="G5" s="25"/>
      <c r="H5" s="14"/>
      <c r="I5" s="14"/>
    </row>
    <row r="6" spans="1:9" x14ac:dyDescent="0.2">
      <c r="A6" s="20"/>
      <c r="B6" s="20"/>
      <c r="C6" s="20"/>
      <c r="D6" s="20"/>
      <c r="E6" s="25"/>
      <c r="F6" s="26"/>
      <c r="G6" s="25"/>
      <c r="H6" s="14"/>
      <c r="I6" s="14"/>
    </row>
    <row r="7" spans="1:9" x14ac:dyDescent="0.2">
      <c r="A7" s="27" t="s">
        <v>43</v>
      </c>
      <c r="B7" s="27"/>
      <c r="C7" s="27"/>
      <c r="D7" s="27"/>
      <c r="E7" s="28">
        <v>0</v>
      </c>
      <c r="F7" s="29">
        <v>100</v>
      </c>
      <c r="G7" s="28"/>
      <c r="H7" s="14"/>
      <c r="I7" s="14"/>
    </row>
    <row r="8" spans="1:9" x14ac:dyDescent="0.2">
      <c r="F8" s="15"/>
    </row>
    <row r="9" spans="1:9" x14ac:dyDescent="0.2">
      <c r="A9" s="14" t="s">
        <v>46</v>
      </c>
    </row>
    <row r="10" spans="1:9" x14ac:dyDescent="0.2">
      <c r="A10" s="14" t="s">
        <v>47</v>
      </c>
    </row>
    <row r="11" spans="1:9" x14ac:dyDescent="0.2">
      <c r="A11" s="14" t="s">
        <v>48</v>
      </c>
      <c r="B11" s="14"/>
      <c r="C11" s="30" t="s">
        <v>50</v>
      </c>
      <c r="D11" s="14" t="s">
        <v>1363</v>
      </c>
    </row>
    <row r="12" spans="1:9" x14ac:dyDescent="0.2">
      <c r="A12" s="7" t="s">
        <v>1183</v>
      </c>
      <c r="C12" s="31">
        <v>5149.4098999999997</v>
      </c>
      <c r="D12" s="87">
        <v>15041.278399999999</v>
      </c>
    </row>
    <row r="13" spans="1:9" x14ac:dyDescent="0.2">
      <c r="A13" s="7" t="s">
        <v>1185</v>
      </c>
      <c r="C13" s="31">
        <v>1301.4838999999999</v>
      </c>
      <c r="D13" s="87">
        <v>3801.5971</v>
      </c>
    </row>
    <row r="14" spans="1:9" x14ac:dyDescent="0.2">
      <c r="A14" s="7" t="s">
        <v>1186</v>
      </c>
      <c r="C14" s="31">
        <v>1436.9029</v>
      </c>
      <c r="D14" s="87">
        <v>4197.152</v>
      </c>
    </row>
    <row r="15" spans="1:9" x14ac:dyDescent="0.2">
      <c r="A15" s="7" t="s">
        <v>1187</v>
      </c>
      <c r="C15" s="31">
        <v>1494.8231000000001</v>
      </c>
      <c r="D15" s="87">
        <v>4366.3353999999999</v>
      </c>
    </row>
    <row r="16" spans="1:9" x14ac:dyDescent="0.2">
      <c r="A16" s="7" t="s">
        <v>1364</v>
      </c>
      <c r="C16" s="31">
        <v>4256.4772999999996</v>
      </c>
      <c r="D16" s="87">
        <v>12430</v>
      </c>
    </row>
    <row r="17" spans="1:7" x14ac:dyDescent="0.2">
      <c r="A17" s="7" t="s">
        <v>1188</v>
      </c>
      <c r="C17" s="31">
        <v>5168.6697999999997</v>
      </c>
      <c r="D17" s="87">
        <v>15097.536</v>
      </c>
      <c r="F17" s="15"/>
    </row>
    <row r="18" spans="1:7" x14ac:dyDescent="0.2">
      <c r="A18" s="7" t="s">
        <v>1190</v>
      </c>
      <c r="C18" s="31">
        <v>1240.3343</v>
      </c>
      <c r="D18" s="87">
        <v>3622.9807999999998</v>
      </c>
    </row>
    <row r="19" spans="1:7" x14ac:dyDescent="0.2">
      <c r="A19" s="7" t="s">
        <v>1191</v>
      </c>
      <c r="C19" s="31">
        <v>1465.75</v>
      </c>
      <c r="D19" s="87">
        <v>4281.4139999999998</v>
      </c>
    </row>
    <row r="20" spans="1:7" x14ac:dyDescent="0.2">
      <c r="A20" s="7" t="s">
        <v>1192</v>
      </c>
      <c r="C20" s="31">
        <v>1526.9039</v>
      </c>
      <c r="D20" s="87">
        <v>4460.0425999999998</v>
      </c>
    </row>
    <row r="22" spans="1:7" x14ac:dyDescent="0.2">
      <c r="A22" s="7" t="s">
        <v>59</v>
      </c>
    </row>
    <row r="23" spans="1:7" x14ac:dyDescent="0.2">
      <c r="A23" s="7" t="s">
        <v>1365</v>
      </c>
    </row>
    <row r="25" spans="1:7" x14ac:dyDescent="0.2">
      <c r="A25" s="14" t="s">
        <v>55</v>
      </c>
      <c r="D25" s="30" t="s">
        <v>62</v>
      </c>
    </row>
    <row r="27" spans="1:7" x14ac:dyDescent="0.2">
      <c r="A27" s="14" t="s">
        <v>1075</v>
      </c>
      <c r="D27" s="91" t="s">
        <v>1327</v>
      </c>
    </row>
    <row r="28" spans="1:7" ht="15" customHeight="1" x14ac:dyDescent="0.2">
      <c r="A28" s="7" t="s">
        <v>1366</v>
      </c>
    </row>
    <row r="29" spans="1:7" ht="30" customHeight="1" x14ac:dyDescent="0.25">
      <c r="A29" s="105" t="s">
        <v>61</v>
      </c>
      <c r="B29" s="106"/>
      <c r="C29" s="106"/>
      <c r="D29" s="30" t="s">
        <v>62</v>
      </c>
    </row>
    <row r="30" spans="1:7" ht="15" x14ac:dyDescent="0.25">
      <c r="A30" s="92" t="s">
        <v>1367</v>
      </c>
    </row>
    <row r="32" spans="1:7" ht="25.5" customHeight="1" x14ac:dyDescent="0.25">
      <c r="A32" s="107" t="s">
        <v>1368</v>
      </c>
      <c r="B32" s="108"/>
      <c r="C32" s="108"/>
      <c r="D32" s="108"/>
      <c r="E32" s="108"/>
      <c r="F32" s="108"/>
      <c r="G32" s="108"/>
    </row>
    <row r="34" spans="1:7" ht="55.5" customHeight="1" x14ac:dyDescent="0.2">
      <c r="A34" s="109" t="s">
        <v>1369</v>
      </c>
      <c r="B34" s="109"/>
      <c r="C34" s="109"/>
      <c r="D34" s="109"/>
      <c r="E34" s="109"/>
      <c r="F34" s="109"/>
      <c r="G34" s="109"/>
    </row>
    <row r="35" spans="1:7" x14ac:dyDescent="0.2">
      <c r="A35" s="93" t="s">
        <v>1370</v>
      </c>
    </row>
    <row r="36" spans="1:7" x14ac:dyDescent="0.2">
      <c r="A36" s="93" t="s">
        <v>1367</v>
      </c>
    </row>
    <row r="37" spans="1:7" x14ac:dyDescent="0.2">
      <c r="A37" s="93"/>
    </row>
    <row r="38" spans="1:7" ht="69" customHeight="1" x14ac:dyDescent="0.25">
      <c r="A38" s="107" t="s">
        <v>1371</v>
      </c>
      <c r="B38" s="108"/>
      <c r="C38" s="108"/>
      <c r="D38" s="108"/>
      <c r="E38" s="108"/>
      <c r="F38" s="108"/>
      <c r="G38" s="108"/>
    </row>
    <row r="40" spans="1:7" ht="46.15" customHeight="1" x14ac:dyDescent="0.25">
      <c r="A40" s="107" t="s">
        <v>1372</v>
      </c>
      <c r="B40" s="108"/>
      <c r="C40" s="108"/>
      <c r="D40" s="108"/>
      <c r="E40" s="108"/>
      <c r="F40" s="108"/>
      <c r="G40" s="108"/>
    </row>
    <row r="41" spans="1:7" x14ac:dyDescent="0.2">
      <c r="A41" s="93" t="s">
        <v>1373</v>
      </c>
    </row>
    <row r="43" spans="1:7" ht="25.5" customHeight="1" x14ac:dyDescent="0.25">
      <c r="A43" s="107" t="s">
        <v>1374</v>
      </c>
      <c r="B43" s="108"/>
      <c r="C43" s="108"/>
      <c r="D43" s="108"/>
      <c r="E43" s="108"/>
      <c r="F43" s="108"/>
      <c r="G43" s="108"/>
    </row>
    <row r="45" spans="1:7" ht="33.75" customHeight="1" x14ac:dyDescent="0.25">
      <c r="A45" s="107" t="s">
        <v>1375</v>
      </c>
      <c r="B45" s="108"/>
      <c r="C45" s="108"/>
      <c r="D45" s="108"/>
      <c r="E45" s="108"/>
      <c r="F45" s="108"/>
      <c r="G45" s="108"/>
    </row>
    <row r="46" spans="1:7" x14ac:dyDescent="0.2">
      <c r="A46" s="14"/>
    </row>
    <row r="47" spans="1:7" x14ac:dyDescent="0.2">
      <c r="A47" s="14" t="s">
        <v>1376</v>
      </c>
    </row>
    <row r="48" spans="1:7" x14ac:dyDescent="0.2">
      <c r="A48" s="14"/>
    </row>
    <row r="49" spans="1:7" x14ac:dyDescent="0.2">
      <c r="A49" s="62"/>
    </row>
    <row r="50" spans="1:7" ht="51.6" customHeight="1" x14ac:dyDescent="0.2">
      <c r="A50" s="110" t="s">
        <v>1377</v>
      </c>
      <c r="B50" s="110"/>
      <c r="C50" s="110"/>
      <c r="D50" s="110"/>
      <c r="E50" s="110"/>
      <c r="F50" s="110"/>
      <c r="G50" s="110"/>
    </row>
    <row r="51" spans="1:7" x14ac:dyDescent="0.2">
      <c r="A51" s="63"/>
    </row>
    <row r="52" spans="1:7" x14ac:dyDescent="0.2">
      <c r="A52" s="63"/>
    </row>
    <row r="53" spans="1:7" x14ac:dyDescent="0.2">
      <c r="A53" s="63"/>
    </row>
    <row r="54" spans="1:7" x14ac:dyDescent="0.2">
      <c r="A54" s="7" t="s">
        <v>951</v>
      </c>
    </row>
    <row r="55" spans="1:7" x14ac:dyDescent="0.2">
      <c r="A55" s="63"/>
    </row>
    <row r="56" spans="1:7" x14ac:dyDescent="0.2">
      <c r="A56" s="63"/>
    </row>
    <row r="57" spans="1:7" x14ac:dyDescent="0.2">
      <c r="A57" s="64"/>
    </row>
    <row r="58" spans="1:7" x14ac:dyDescent="0.2">
      <c r="A58" s="64"/>
    </row>
    <row r="59" spans="1:7" ht="37.5" customHeight="1" x14ac:dyDescent="0.2">
      <c r="A59" s="111" t="s">
        <v>1378</v>
      </c>
      <c r="B59" s="111"/>
      <c r="C59" s="111"/>
      <c r="D59" s="111"/>
      <c r="E59" s="111"/>
      <c r="F59" s="111"/>
      <c r="G59" s="111"/>
    </row>
    <row r="60" spans="1:7" x14ac:dyDescent="0.2">
      <c r="A60" s="14"/>
    </row>
    <row r="61" spans="1:7" s="1" customFormat="1" ht="15" x14ac:dyDescent="0.2">
      <c r="A61" s="98" t="s">
        <v>1379</v>
      </c>
      <c r="B61" s="99"/>
      <c r="C61" s="99"/>
      <c r="D61" s="99"/>
      <c r="E61" s="99"/>
      <c r="F61" s="99"/>
      <c r="G61" s="99"/>
    </row>
    <row r="62" spans="1:7" x14ac:dyDescent="0.2">
      <c r="A62" s="8" t="s">
        <v>7</v>
      </c>
    </row>
    <row r="63" spans="1:7" s="1" customFormat="1" ht="33.75" x14ac:dyDescent="0.2">
      <c r="A63" s="6" t="s">
        <v>2</v>
      </c>
      <c r="B63" s="6" t="s">
        <v>0</v>
      </c>
      <c r="C63" s="13" t="s">
        <v>984</v>
      </c>
      <c r="D63" s="13" t="s">
        <v>1</v>
      </c>
      <c r="E63" s="52" t="s">
        <v>6</v>
      </c>
      <c r="F63" s="12" t="s">
        <v>3</v>
      </c>
      <c r="G63" s="12" t="s">
        <v>5</v>
      </c>
    </row>
    <row r="64" spans="1:7" x14ac:dyDescent="0.2">
      <c r="A64" s="16" t="s">
        <v>24</v>
      </c>
      <c r="B64" s="17"/>
      <c r="C64" s="17"/>
      <c r="D64" s="17"/>
      <c r="E64" s="18"/>
      <c r="F64" s="19"/>
      <c r="G64" s="18"/>
    </row>
    <row r="65" spans="1:9" x14ac:dyDescent="0.2">
      <c r="A65" s="20" t="s">
        <v>25</v>
      </c>
      <c r="B65" s="21"/>
      <c r="C65" s="21"/>
      <c r="D65" s="21"/>
      <c r="E65" s="22"/>
      <c r="F65" s="23"/>
      <c r="G65" s="22"/>
    </row>
    <row r="66" spans="1:9" x14ac:dyDescent="0.2">
      <c r="A66" s="21" t="s">
        <v>1356</v>
      </c>
      <c r="B66" s="21" t="s">
        <v>1357</v>
      </c>
      <c r="C66" s="55" t="s">
        <v>1358</v>
      </c>
      <c r="D66" s="24">
        <v>3523</v>
      </c>
      <c r="E66" s="22">
        <v>0</v>
      </c>
      <c r="F66" s="23">
        <v>100</v>
      </c>
      <c r="G66" s="22"/>
    </row>
    <row r="67" spans="1:9" x14ac:dyDescent="0.2">
      <c r="A67" s="20" t="s">
        <v>33</v>
      </c>
      <c r="B67" s="20"/>
      <c r="C67" s="20"/>
      <c r="D67" s="20"/>
      <c r="E67" s="25">
        <f>SUM(E65:E66)</f>
        <v>0</v>
      </c>
      <c r="F67" s="26">
        <f>SUM(F65:F66)</f>
        <v>100</v>
      </c>
      <c r="G67" s="25"/>
      <c r="H67" s="14"/>
      <c r="I67" s="14"/>
    </row>
    <row r="68" spans="1:9" x14ac:dyDescent="0.2">
      <c r="A68" s="21"/>
      <c r="B68" s="21"/>
      <c r="C68" s="21"/>
      <c r="D68" s="21"/>
      <c r="E68" s="22"/>
      <c r="F68" s="23"/>
      <c r="G68" s="22"/>
    </row>
    <row r="69" spans="1:9" x14ac:dyDescent="0.2">
      <c r="A69" s="20" t="s">
        <v>42</v>
      </c>
      <c r="B69" s="20"/>
      <c r="C69" s="20"/>
      <c r="D69" s="20"/>
      <c r="E69" s="25">
        <f>E67</f>
        <v>0</v>
      </c>
      <c r="F69" s="26">
        <f>F67</f>
        <v>100</v>
      </c>
      <c r="G69" s="25"/>
      <c r="H69" s="14"/>
      <c r="I69" s="14"/>
    </row>
    <row r="70" spans="1:9" x14ac:dyDescent="0.2">
      <c r="A70" s="20"/>
      <c r="B70" s="20"/>
      <c r="C70" s="20"/>
      <c r="D70" s="20"/>
      <c r="E70" s="25"/>
      <c r="F70" s="26"/>
      <c r="G70" s="25"/>
      <c r="H70" s="14"/>
      <c r="I70" s="14"/>
    </row>
    <row r="71" spans="1:9" x14ac:dyDescent="0.2">
      <c r="A71" s="20" t="s">
        <v>44</v>
      </c>
      <c r="B71" s="20"/>
      <c r="C71" s="20"/>
      <c r="D71" s="20"/>
      <c r="E71" s="90">
        <v>0</v>
      </c>
      <c r="F71" s="90">
        <v>0</v>
      </c>
      <c r="G71" s="25"/>
      <c r="H71" s="14"/>
      <c r="I71" s="14"/>
    </row>
    <row r="72" spans="1:9" x14ac:dyDescent="0.2">
      <c r="A72" s="20"/>
      <c r="B72" s="20"/>
      <c r="C72" s="20"/>
      <c r="D72" s="20"/>
      <c r="E72" s="25"/>
      <c r="F72" s="26"/>
      <c r="G72" s="25"/>
      <c r="H72" s="14"/>
      <c r="I72" s="14"/>
    </row>
    <row r="73" spans="1:9" x14ac:dyDescent="0.2">
      <c r="A73" s="27" t="s">
        <v>43</v>
      </c>
      <c r="B73" s="27"/>
      <c r="C73" s="27"/>
      <c r="D73" s="27"/>
      <c r="E73" s="28">
        <v>8.9999999999999996E-7</v>
      </c>
      <c r="F73" s="29">
        <v>100</v>
      </c>
      <c r="G73" s="28"/>
      <c r="H73" s="14"/>
      <c r="I73" s="14"/>
    </row>
    <row r="75" spans="1:9" x14ac:dyDescent="0.2">
      <c r="A75" s="14" t="s">
        <v>45</v>
      </c>
    </row>
    <row r="76" spans="1:9" x14ac:dyDescent="0.2">
      <c r="A76" s="14" t="s">
        <v>1359</v>
      </c>
    </row>
    <row r="77" spans="1:9" ht="25.5" customHeight="1" x14ac:dyDescent="0.25">
      <c r="A77" s="105" t="s">
        <v>1360</v>
      </c>
      <c r="B77" s="106"/>
      <c r="C77" s="106"/>
      <c r="D77" s="106"/>
      <c r="E77" s="106"/>
      <c r="F77" s="106"/>
      <c r="G77" s="106"/>
    </row>
    <row r="79" spans="1:9" x14ac:dyDescent="0.2">
      <c r="A79" s="14" t="s">
        <v>46</v>
      </c>
    </row>
    <row r="80" spans="1:9" x14ac:dyDescent="0.2">
      <c r="A80" s="14" t="s">
        <v>47</v>
      </c>
    </row>
    <row r="81" spans="1:9" x14ac:dyDescent="0.2">
      <c r="A81" s="14" t="s">
        <v>48</v>
      </c>
      <c r="B81" s="14"/>
      <c r="C81" s="30" t="s">
        <v>1380</v>
      </c>
      <c r="D81" s="14" t="s">
        <v>1381</v>
      </c>
    </row>
    <row r="82" spans="1:9" x14ac:dyDescent="0.2">
      <c r="A82" s="7" t="s">
        <v>1183</v>
      </c>
      <c r="C82" s="31">
        <v>0</v>
      </c>
      <c r="D82" s="31">
        <v>0</v>
      </c>
    </row>
    <row r="83" spans="1:9" x14ac:dyDescent="0.2">
      <c r="A83" s="7" t="s">
        <v>1185</v>
      </c>
      <c r="C83" s="31">
        <v>0</v>
      </c>
      <c r="D83" s="31">
        <v>0</v>
      </c>
    </row>
    <row r="84" spans="1:9" x14ac:dyDescent="0.2">
      <c r="A84" s="7" t="s">
        <v>1186</v>
      </c>
      <c r="C84" s="31">
        <v>0</v>
      </c>
      <c r="D84" s="31">
        <v>0</v>
      </c>
    </row>
    <row r="85" spans="1:9" s="10" customFormat="1" x14ac:dyDescent="0.2">
      <c r="A85" s="7" t="s">
        <v>1187</v>
      </c>
      <c r="B85" s="7"/>
      <c r="C85" s="31">
        <v>0</v>
      </c>
      <c r="D85" s="31">
        <v>0</v>
      </c>
      <c r="F85" s="11"/>
      <c r="H85" s="7"/>
      <c r="I85" s="7"/>
    </row>
    <row r="86" spans="1:9" s="10" customFormat="1" x14ac:dyDescent="0.2">
      <c r="A86" s="7" t="s">
        <v>1364</v>
      </c>
      <c r="B86" s="7"/>
      <c r="C86" s="31">
        <v>0</v>
      </c>
      <c r="D86" s="31">
        <v>0</v>
      </c>
      <c r="F86" s="11"/>
      <c r="H86" s="7"/>
      <c r="I86" s="7"/>
    </row>
    <row r="87" spans="1:9" s="10" customFormat="1" x14ac:dyDescent="0.2">
      <c r="A87" s="7" t="s">
        <v>1188</v>
      </c>
      <c r="B87" s="7"/>
      <c r="C87" s="31">
        <v>0</v>
      </c>
      <c r="D87" s="31">
        <v>0</v>
      </c>
      <c r="F87" s="11"/>
      <c r="H87" s="7"/>
      <c r="I87" s="7"/>
    </row>
    <row r="88" spans="1:9" s="10" customFormat="1" x14ac:dyDescent="0.2">
      <c r="A88" s="7" t="s">
        <v>1190</v>
      </c>
      <c r="B88" s="7"/>
      <c r="C88" s="31">
        <v>0</v>
      </c>
      <c r="D88" s="31">
        <v>0</v>
      </c>
      <c r="F88" s="11"/>
      <c r="H88" s="7"/>
      <c r="I88" s="7"/>
    </row>
    <row r="89" spans="1:9" s="10" customFormat="1" x14ac:dyDescent="0.2">
      <c r="A89" s="7" t="s">
        <v>1191</v>
      </c>
      <c r="B89" s="7"/>
      <c r="C89" s="31">
        <v>0</v>
      </c>
      <c r="D89" s="31">
        <v>0</v>
      </c>
      <c r="F89" s="11"/>
      <c r="H89" s="7"/>
      <c r="I89" s="7"/>
    </row>
    <row r="90" spans="1:9" s="10" customFormat="1" x14ac:dyDescent="0.2">
      <c r="A90" s="7" t="s">
        <v>1192</v>
      </c>
      <c r="B90" s="7"/>
      <c r="C90" s="31">
        <v>0</v>
      </c>
      <c r="D90" s="31">
        <v>0</v>
      </c>
      <c r="F90" s="11"/>
      <c r="H90" s="7"/>
      <c r="I90" s="7"/>
    </row>
    <row r="92" spans="1:9" s="10" customFormat="1" x14ac:dyDescent="0.2">
      <c r="A92" s="7" t="s">
        <v>59</v>
      </c>
      <c r="B92" s="7"/>
      <c r="C92" s="7"/>
      <c r="D92" s="7"/>
      <c r="F92" s="11"/>
      <c r="H92" s="7"/>
      <c r="I92" s="7"/>
    </row>
    <row r="95" spans="1:9" s="10" customFormat="1" ht="15" customHeight="1" x14ac:dyDescent="0.25">
      <c r="A95" s="105" t="s">
        <v>1384</v>
      </c>
      <c r="B95" s="106"/>
      <c r="C95" s="106"/>
      <c r="D95" s="30" t="s">
        <v>62</v>
      </c>
      <c r="F95" s="11"/>
      <c r="H95" s="7"/>
      <c r="I95" s="7"/>
    </row>
    <row r="96" spans="1:9" ht="15" x14ac:dyDescent="0.25">
      <c r="A96" s="92"/>
    </row>
  </sheetData>
  <mergeCells count="13">
    <mergeCell ref="A95:C95"/>
    <mergeCell ref="A43:G43"/>
    <mergeCell ref="A45:G45"/>
    <mergeCell ref="A50:G50"/>
    <mergeCell ref="A59:G59"/>
    <mergeCell ref="A61:G61"/>
    <mergeCell ref="A77:G77"/>
    <mergeCell ref="A40:G40"/>
    <mergeCell ref="A1:G1"/>
    <mergeCell ref="A29:C29"/>
    <mergeCell ref="A32:G32"/>
    <mergeCell ref="A34:G34"/>
    <mergeCell ref="A38:G38"/>
  </mergeCells>
  <conditionalFormatting sqref="F2:F3 F46:F49 F51:F58 F60 F62">
    <cfRule type="cellIs" dxfId="12" priority="9" stopIfTrue="1" operator="between">
      <formula>0.009</formula>
      <formula>-0.009</formula>
    </cfRule>
  </conditionalFormatting>
  <conditionalFormatting sqref="F5:F31">
    <cfRule type="cellIs" dxfId="11" priority="2" stopIfTrue="1" operator="between">
      <formula>0.009</formula>
      <formula>-0.009</formula>
    </cfRule>
  </conditionalFormatting>
  <conditionalFormatting sqref="F33 F39">
    <cfRule type="cellIs" dxfId="10" priority="7" stopIfTrue="1" operator="between">
      <formula>0.009</formula>
      <formula>-0.009</formula>
    </cfRule>
  </conditionalFormatting>
  <conditionalFormatting sqref="F35:F37">
    <cfRule type="cellIs" dxfId="9" priority="1" stopIfTrue="1" operator="between">
      <formula>0.009</formula>
      <formula>-0.009</formula>
    </cfRule>
  </conditionalFormatting>
  <conditionalFormatting sqref="F41:F42">
    <cfRule type="cellIs" dxfId="8" priority="6" stopIfTrue="1" operator="between">
      <formula>0.009</formula>
      <formula>-0.009</formula>
    </cfRule>
  </conditionalFormatting>
  <conditionalFormatting sqref="F44">
    <cfRule type="cellIs" dxfId="7" priority="8" stopIfTrue="1" operator="between">
      <formula>0.009</formula>
      <formula>-0.009</formula>
    </cfRule>
  </conditionalFormatting>
  <conditionalFormatting sqref="F64:F70">
    <cfRule type="cellIs" dxfId="6" priority="5" stopIfTrue="1" operator="between">
      <formula>0.009</formula>
      <formula>-0.009</formula>
    </cfRule>
  </conditionalFormatting>
  <conditionalFormatting sqref="F72:F76">
    <cfRule type="cellIs" dxfId="5" priority="4" stopIfTrue="1" operator="between">
      <formula>0.009</formula>
      <formula>-0.009</formula>
    </cfRule>
  </conditionalFormatting>
  <conditionalFormatting sqref="F78:F65511">
    <cfRule type="cellIs" dxfId="4" priority="3"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xr:uid="{00000000-0004-0000-2400-000000000000}"/>
    <hyperlink ref="A30" r:id="rId2" xr:uid="{00000000-0004-0000-2400-000001000000}"/>
    <hyperlink ref="A35" r:id="rId3" tooltip="https://www.franklintempletonindia.com/download/en-in/latest%20updates/189ea834-ae3f-48eb-9d73-a9cc9cd9317e/franklin-templeton-update-on-reliance-broadcast-july-23-2020-kcg9m1gq-en-in.pdf" xr:uid="{00000000-0004-0000-2400-000002000000}"/>
    <hyperlink ref="A36" r:id="rId4" xr:uid="{00000000-0004-0000-2400-000003000000}"/>
  </hyperlinks>
  <pageMargins left="0.7" right="0.7" top="0.75" bottom="0.75" header="0.3" footer="0.3"/>
  <pageSetup orientation="portrait" horizontalDpi="90" verticalDpi="90" r:id="rId5"/>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72"/>
  <sheetViews>
    <sheetView zoomScaleNormal="100" workbookViewId="0">
      <selection sqref="A1:G1"/>
    </sheetView>
  </sheetViews>
  <sheetFormatPr defaultColWidth="9.425781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5703125" style="10" customWidth="1"/>
    <col min="6" max="6" width="13.5703125" style="11" bestFit="1" customWidth="1"/>
    <col min="7" max="7" width="11" style="10" customWidth="1"/>
    <col min="8" max="16384" width="9.42578125" style="7"/>
  </cols>
  <sheetData>
    <row r="1" spans="1:7" s="1" customFormat="1" ht="15" x14ac:dyDescent="0.2">
      <c r="A1" s="98" t="s">
        <v>1382</v>
      </c>
      <c r="B1" s="99"/>
      <c r="C1" s="99"/>
      <c r="D1" s="99"/>
      <c r="E1" s="99"/>
      <c r="F1" s="99"/>
      <c r="G1" s="99"/>
    </row>
    <row r="2" spans="1:7" s="1" customFormat="1" ht="12" x14ac:dyDescent="0.2">
      <c r="A2" s="8" t="s">
        <v>7</v>
      </c>
      <c r="B2" s="7"/>
      <c r="C2" s="7"/>
      <c r="D2" s="7"/>
      <c r="E2" s="10"/>
      <c r="F2" s="11"/>
      <c r="G2" s="10"/>
    </row>
    <row r="3" spans="1:7" s="1" customFormat="1" ht="33.75" x14ac:dyDescent="0.2">
      <c r="A3" s="6" t="s">
        <v>2</v>
      </c>
      <c r="B3" s="6" t="s">
        <v>0</v>
      </c>
      <c r="C3" s="13" t="s">
        <v>984</v>
      </c>
      <c r="D3" s="13" t="s">
        <v>1</v>
      </c>
      <c r="E3" s="94" t="s">
        <v>6</v>
      </c>
      <c r="F3" s="12" t="s">
        <v>3</v>
      </c>
      <c r="G3" s="12" t="s">
        <v>5</v>
      </c>
    </row>
    <row r="4" spans="1:7" s="1" customFormat="1" ht="39.75" customHeight="1" x14ac:dyDescent="0.2">
      <c r="A4" s="16" t="s">
        <v>24</v>
      </c>
      <c r="B4" s="17"/>
      <c r="C4" s="17"/>
      <c r="D4" s="17"/>
      <c r="E4" s="18"/>
      <c r="F4" s="19"/>
      <c r="G4" s="18"/>
    </row>
    <row r="5" spans="1:7" s="1" customFormat="1" ht="13.9" customHeight="1" x14ac:dyDescent="0.2">
      <c r="A5" s="20" t="s">
        <v>25</v>
      </c>
      <c r="B5" s="21"/>
      <c r="C5" s="21"/>
      <c r="D5" s="21"/>
      <c r="E5" s="22"/>
      <c r="F5" s="23"/>
      <c r="G5" s="22"/>
    </row>
    <row r="6" spans="1:7" s="1" customFormat="1" ht="12" x14ac:dyDescent="0.2">
      <c r="A6" s="21" t="s">
        <v>1356</v>
      </c>
      <c r="B6" s="21" t="s">
        <v>1357</v>
      </c>
      <c r="C6" s="55" t="s">
        <v>1358</v>
      </c>
      <c r="D6" s="24">
        <v>1695</v>
      </c>
      <c r="E6" s="22">
        <v>0</v>
      </c>
      <c r="F6" s="23">
        <v>100</v>
      </c>
      <c r="G6" s="22">
        <v>0</v>
      </c>
    </row>
    <row r="7" spans="1:7" x14ac:dyDescent="0.2">
      <c r="A7" s="20" t="s">
        <v>33</v>
      </c>
      <c r="B7" s="20"/>
      <c r="C7" s="20"/>
      <c r="D7" s="20"/>
      <c r="E7" s="25">
        <f>SUM(E5:E6)</f>
        <v>0</v>
      </c>
      <c r="F7" s="26">
        <f>SUM(F5:F6)</f>
        <v>100</v>
      </c>
      <c r="G7" s="25"/>
    </row>
    <row r="8" spans="1:7" x14ac:dyDescent="0.2">
      <c r="A8" s="21"/>
      <c r="B8" s="21"/>
      <c r="C8" s="21"/>
      <c r="D8" s="21"/>
      <c r="E8" s="22"/>
      <c r="F8" s="23"/>
      <c r="G8" s="22"/>
    </row>
    <row r="9" spans="1:7" x14ac:dyDescent="0.2">
      <c r="A9" s="20" t="s">
        <v>42</v>
      </c>
      <c r="B9" s="20"/>
      <c r="C9" s="20"/>
      <c r="D9" s="20"/>
      <c r="E9" s="25">
        <f>E7</f>
        <v>0</v>
      </c>
      <c r="F9" s="26">
        <f>F7</f>
        <v>100</v>
      </c>
      <c r="G9" s="25"/>
    </row>
    <row r="10" spans="1:7" x14ac:dyDescent="0.2">
      <c r="A10" s="20"/>
      <c r="B10" s="20"/>
      <c r="C10" s="20"/>
      <c r="D10" s="20"/>
      <c r="E10" s="25"/>
      <c r="F10" s="26"/>
      <c r="G10" s="25"/>
    </row>
    <row r="11" spans="1:7" x14ac:dyDescent="0.2">
      <c r="A11" s="20" t="s">
        <v>44</v>
      </c>
      <c r="B11" s="20"/>
      <c r="C11" s="20"/>
      <c r="D11" s="20"/>
      <c r="E11" s="90">
        <v>0</v>
      </c>
      <c r="F11" s="90">
        <v>0</v>
      </c>
      <c r="G11" s="25"/>
    </row>
    <row r="12" spans="1:7" x14ac:dyDescent="0.2">
      <c r="A12" s="20"/>
      <c r="B12" s="20"/>
      <c r="C12" s="20"/>
      <c r="D12" s="20"/>
      <c r="E12" s="25"/>
      <c r="F12" s="26"/>
      <c r="G12" s="25"/>
    </row>
    <row r="13" spans="1:7" x14ac:dyDescent="0.2">
      <c r="A13" s="27" t="s">
        <v>43</v>
      </c>
      <c r="B13" s="27"/>
      <c r="C13" s="27"/>
      <c r="D13" s="27"/>
      <c r="E13" s="28">
        <v>3.9999999999999998E-7</v>
      </c>
      <c r="F13" s="29">
        <v>100</v>
      </c>
      <c r="G13" s="28"/>
    </row>
    <row r="15" spans="1:7" x14ac:dyDescent="0.2">
      <c r="A15" s="14" t="s">
        <v>45</v>
      </c>
    </row>
    <row r="16" spans="1:7" x14ac:dyDescent="0.2">
      <c r="A16" s="14" t="s">
        <v>1359</v>
      </c>
    </row>
    <row r="17" spans="1:7" x14ac:dyDescent="0.2">
      <c r="A17" s="112" t="s">
        <v>1360</v>
      </c>
      <c r="B17" s="112"/>
      <c r="C17" s="112"/>
      <c r="D17" s="112"/>
      <c r="E17" s="112"/>
      <c r="F17" s="112"/>
      <c r="G17" s="112"/>
    </row>
    <row r="18" spans="1:7" x14ac:dyDescent="0.2">
      <c r="A18" s="95"/>
      <c r="B18" s="95"/>
      <c r="C18" s="95"/>
      <c r="D18" s="95"/>
      <c r="E18" s="95"/>
      <c r="F18" s="95"/>
      <c r="G18" s="95"/>
    </row>
    <row r="19" spans="1:7" x14ac:dyDescent="0.2">
      <c r="A19" s="14" t="s">
        <v>46</v>
      </c>
    </row>
    <row r="20" spans="1:7" x14ac:dyDescent="0.2">
      <c r="A20" s="14" t="s">
        <v>47</v>
      </c>
    </row>
    <row r="21" spans="1:7" x14ac:dyDescent="0.2">
      <c r="A21" s="14" t="s">
        <v>48</v>
      </c>
      <c r="B21" s="14"/>
      <c r="C21" s="30" t="s">
        <v>50</v>
      </c>
      <c r="D21" s="14" t="s">
        <v>49</v>
      </c>
    </row>
    <row r="22" spans="1:7" x14ac:dyDescent="0.2">
      <c r="A22" s="7" t="s">
        <v>51</v>
      </c>
      <c r="C22" s="31">
        <v>0</v>
      </c>
      <c r="D22" s="31">
        <v>0</v>
      </c>
    </row>
    <row r="23" spans="1:7" x14ac:dyDescent="0.2">
      <c r="A23" s="7" t="s">
        <v>52</v>
      </c>
      <c r="C23" s="31">
        <v>0</v>
      </c>
      <c r="D23" s="31">
        <v>0</v>
      </c>
    </row>
    <row r="24" spans="1:7" x14ac:dyDescent="0.2">
      <c r="A24" s="7" t="s">
        <v>53</v>
      </c>
      <c r="C24" s="31">
        <v>0</v>
      </c>
      <c r="D24" s="31">
        <v>0</v>
      </c>
    </row>
    <row r="25" spans="1:7" x14ac:dyDescent="0.2">
      <c r="A25" s="7" t="s">
        <v>54</v>
      </c>
      <c r="C25" s="31">
        <v>0</v>
      </c>
      <c r="D25" s="31">
        <v>0</v>
      </c>
    </row>
    <row r="27" spans="1:7" ht="24.75" customHeight="1" x14ac:dyDescent="0.2">
      <c r="A27" s="7" t="s">
        <v>59</v>
      </c>
    </row>
    <row r="29" spans="1:7" ht="15" x14ac:dyDescent="0.25">
      <c r="A29" s="105" t="s">
        <v>1384</v>
      </c>
      <c r="B29" s="106"/>
      <c r="C29" s="106"/>
      <c r="D29" s="30" t="s">
        <v>62</v>
      </c>
    </row>
    <row r="31" spans="1:7" x14ac:dyDescent="0.2">
      <c r="A31" s="14" t="s">
        <v>1383</v>
      </c>
    </row>
    <row r="34" spans="1:7" ht="24" customHeight="1" x14ac:dyDescent="0.2"/>
    <row r="36" spans="1:7" ht="28.15" customHeight="1" x14ac:dyDescent="0.2"/>
    <row r="38" spans="1:7" ht="13.9"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3" priority="3" stopIfTrue="1" operator="between">
      <formula>0.009</formula>
      <formula>-0.009</formula>
    </cfRule>
  </conditionalFormatting>
  <conditionalFormatting sqref="F4:F10">
    <cfRule type="cellIs" dxfId="2" priority="2" stopIfTrue="1" operator="between">
      <formula>0.009</formula>
      <formula>-0.009</formula>
    </cfRule>
  </conditionalFormatting>
  <conditionalFormatting sqref="F12:F16">
    <cfRule type="cellIs" dxfId="1"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07"/>
  <sheetViews>
    <sheetView workbookViewId="0">
      <selection sqref="A1:G1"/>
    </sheetView>
  </sheetViews>
  <sheetFormatPr defaultColWidth="9.140625" defaultRowHeight="11.25" x14ac:dyDescent="0.2"/>
  <cols>
    <col min="1" max="1" width="38.7109375" style="7" bestFit="1" customWidth="1"/>
    <col min="2" max="2" width="36.57031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1195</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32</v>
      </c>
      <c r="B7" s="21" t="s">
        <v>31</v>
      </c>
      <c r="C7" s="21" t="s">
        <v>28</v>
      </c>
      <c r="D7" s="24">
        <v>2410</v>
      </c>
      <c r="E7" s="22">
        <v>2461.4294</v>
      </c>
      <c r="F7" s="23">
        <v>6.8697212450918901</v>
      </c>
      <c r="G7" s="22">
        <v>8.4502000000000006</v>
      </c>
    </row>
    <row r="8" spans="1:9" x14ac:dyDescent="0.2">
      <c r="A8" s="21" t="s">
        <v>27</v>
      </c>
      <c r="B8" s="21" t="s">
        <v>26</v>
      </c>
      <c r="C8" s="21" t="s">
        <v>28</v>
      </c>
      <c r="D8" s="24">
        <v>2359</v>
      </c>
      <c r="E8" s="22">
        <v>2419.907021</v>
      </c>
      <c r="F8" s="23">
        <v>6.7538344481100001</v>
      </c>
      <c r="G8" s="22">
        <v>8.4404000000000003</v>
      </c>
    </row>
    <row r="9" spans="1:9" x14ac:dyDescent="0.2">
      <c r="A9" s="21" t="s">
        <v>83</v>
      </c>
      <c r="B9" s="21" t="s">
        <v>82</v>
      </c>
      <c r="C9" s="21" t="s">
        <v>29</v>
      </c>
      <c r="D9" s="24">
        <v>2000</v>
      </c>
      <c r="E9" s="22">
        <v>2187.269589</v>
      </c>
      <c r="F9" s="23">
        <v>6.10455549295735</v>
      </c>
      <c r="G9" s="22">
        <v>7.7074999999999996</v>
      </c>
    </row>
    <row r="10" spans="1:9" x14ac:dyDescent="0.2">
      <c r="A10" s="21" t="s">
        <v>85</v>
      </c>
      <c r="B10" s="21" t="s">
        <v>84</v>
      </c>
      <c r="C10" s="21" t="s">
        <v>86</v>
      </c>
      <c r="D10" s="24">
        <v>2000</v>
      </c>
      <c r="E10" s="22">
        <v>2096.3485205000002</v>
      </c>
      <c r="F10" s="23">
        <v>5.8507995266473198</v>
      </c>
      <c r="G10" s="22">
        <v>7.5250000000000004</v>
      </c>
    </row>
    <row r="11" spans="1:9" x14ac:dyDescent="0.2">
      <c r="A11" s="21" t="s">
        <v>1196</v>
      </c>
      <c r="B11" s="21" t="s">
        <v>1197</v>
      </c>
      <c r="C11" s="21" t="s">
        <v>65</v>
      </c>
      <c r="D11" s="24">
        <v>150</v>
      </c>
      <c r="E11" s="22">
        <v>1552.8252493</v>
      </c>
      <c r="F11" s="23">
        <v>4.3338543876299402</v>
      </c>
      <c r="G11" s="22">
        <v>6.55</v>
      </c>
    </row>
    <row r="12" spans="1:9" x14ac:dyDescent="0.2">
      <c r="A12" s="21" t="s">
        <v>88</v>
      </c>
      <c r="B12" s="21" t="s">
        <v>87</v>
      </c>
      <c r="C12" s="21" t="s">
        <v>30</v>
      </c>
      <c r="D12" s="24">
        <v>150</v>
      </c>
      <c r="E12" s="22">
        <v>1547.1089178</v>
      </c>
      <c r="F12" s="23">
        <v>4.3179004041642601</v>
      </c>
      <c r="G12" s="22">
        <v>6.8150000000000004</v>
      </c>
    </row>
    <row r="13" spans="1:9" x14ac:dyDescent="0.2">
      <c r="A13" s="21" t="s">
        <v>71</v>
      </c>
      <c r="B13" s="21" t="s">
        <v>70</v>
      </c>
      <c r="C13" s="21" t="s">
        <v>30</v>
      </c>
      <c r="D13" s="24">
        <v>1000</v>
      </c>
      <c r="E13" s="22">
        <v>1017.3540822</v>
      </c>
      <c r="F13" s="23">
        <v>2.8393822517396998</v>
      </c>
      <c r="G13" s="22">
        <v>7.5849000000000002</v>
      </c>
    </row>
    <row r="14" spans="1:9" x14ac:dyDescent="0.2">
      <c r="A14" s="20" t="s">
        <v>33</v>
      </c>
      <c r="B14" s="20"/>
      <c r="C14" s="20"/>
      <c r="D14" s="20"/>
      <c r="E14" s="25">
        <f>SUM(E6:E13)</f>
        <v>13282.242779799999</v>
      </c>
      <c r="F14" s="26">
        <f>SUM(F6:F13)</f>
        <v>37.070047756340465</v>
      </c>
      <c r="G14" s="25"/>
      <c r="H14" s="14"/>
      <c r="I14" s="14"/>
    </row>
    <row r="15" spans="1:9" x14ac:dyDescent="0.2">
      <c r="A15" s="21"/>
      <c r="B15" s="21"/>
      <c r="C15" s="21"/>
      <c r="D15" s="21"/>
      <c r="E15" s="22"/>
      <c r="F15" s="23"/>
      <c r="G15" s="22"/>
    </row>
    <row r="16" spans="1:9" x14ac:dyDescent="0.2">
      <c r="A16" s="20" t="s">
        <v>34</v>
      </c>
      <c r="B16" s="21"/>
      <c r="C16" s="21"/>
      <c r="D16" s="21"/>
      <c r="E16" s="22"/>
      <c r="F16" s="23"/>
      <c r="G16" s="22"/>
    </row>
    <row r="17" spans="1:9" x14ac:dyDescent="0.2">
      <c r="A17" s="20" t="s">
        <v>35</v>
      </c>
      <c r="B17" s="21"/>
      <c r="C17" s="21"/>
      <c r="D17" s="21"/>
      <c r="E17" s="22"/>
      <c r="F17" s="23"/>
      <c r="G17" s="22"/>
    </row>
    <row r="18" spans="1:9" x14ac:dyDescent="0.2">
      <c r="A18" s="21" t="s">
        <v>1141</v>
      </c>
      <c r="B18" s="21" t="s">
        <v>1142</v>
      </c>
      <c r="C18" s="21" t="s">
        <v>999</v>
      </c>
      <c r="D18" s="24">
        <v>500</v>
      </c>
      <c r="E18" s="22">
        <v>2395.8874999999998</v>
      </c>
      <c r="F18" s="23">
        <v>6.6867972161217004</v>
      </c>
      <c r="G18" s="22">
        <v>6.22</v>
      </c>
    </row>
    <row r="19" spans="1:9" x14ac:dyDescent="0.2">
      <c r="A19" s="20" t="s">
        <v>33</v>
      </c>
      <c r="B19" s="20"/>
      <c r="C19" s="20"/>
      <c r="D19" s="20"/>
      <c r="E19" s="25">
        <f>SUM(E17:E18)</f>
        <v>2395.8874999999998</v>
      </c>
      <c r="F19" s="26">
        <f>SUM(F17:F18)</f>
        <v>6.6867972161217004</v>
      </c>
      <c r="G19" s="25"/>
      <c r="H19" s="14"/>
      <c r="I19" s="14"/>
    </row>
    <row r="20" spans="1:9" x14ac:dyDescent="0.2">
      <c r="A20" s="21"/>
      <c r="B20" s="21"/>
      <c r="C20" s="21"/>
      <c r="D20" s="21"/>
      <c r="E20" s="22"/>
      <c r="F20" s="23"/>
      <c r="G20" s="22"/>
    </row>
    <row r="21" spans="1:9" x14ac:dyDescent="0.2">
      <c r="A21" s="20" t="s">
        <v>39</v>
      </c>
      <c r="B21" s="21"/>
      <c r="C21" s="21"/>
      <c r="D21" s="21"/>
      <c r="E21" s="22"/>
      <c r="F21" s="23"/>
      <c r="G21" s="22"/>
    </row>
    <row r="22" spans="1:9" x14ac:dyDescent="0.2">
      <c r="A22" s="21" t="s">
        <v>1198</v>
      </c>
      <c r="B22" s="21" t="s">
        <v>1199</v>
      </c>
      <c r="C22" s="21" t="s">
        <v>40</v>
      </c>
      <c r="D22" s="24">
        <v>7500000</v>
      </c>
      <c r="E22" s="22">
        <v>7964.0812500000002</v>
      </c>
      <c r="F22" s="23">
        <v>22.227335937712901</v>
      </c>
      <c r="G22" s="22">
        <v>7.3548973398532302</v>
      </c>
    </row>
    <row r="23" spans="1:9" x14ac:dyDescent="0.2">
      <c r="A23" s="21" t="s">
        <v>1200</v>
      </c>
      <c r="B23" s="21" t="s">
        <v>1201</v>
      </c>
      <c r="C23" s="21" t="s">
        <v>40</v>
      </c>
      <c r="D23" s="24">
        <v>2500000</v>
      </c>
      <c r="E23" s="22">
        <v>2592.5369443999998</v>
      </c>
      <c r="F23" s="23">
        <v>7.2356355724158901</v>
      </c>
      <c r="G23" s="22">
        <v>6.8242854961125099</v>
      </c>
    </row>
    <row r="24" spans="1:9" x14ac:dyDescent="0.2">
      <c r="A24" s="21" t="s">
        <v>1202</v>
      </c>
      <c r="B24" s="21" t="s">
        <v>1203</v>
      </c>
      <c r="C24" s="21" t="s">
        <v>40</v>
      </c>
      <c r="D24" s="24">
        <v>2000000</v>
      </c>
      <c r="E24" s="22">
        <v>2056.0839999999998</v>
      </c>
      <c r="F24" s="23">
        <v>5.7384233472199204</v>
      </c>
      <c r="G24" s="22">
        <v>6.4491528556226303</v>
      </c>
    </row>
    <row r="25" spans="1:9" x14ac:dyDescent="0.2">
      <c r="A25" s="21" t="s">
        <v>1204</v>
      </c>
      <c r="B25" s="21" t="s">
        <v>1205</v>
      </c>
      <c r="C25" s="21" t="s">
        <v>40</v>
      </c>
      <c r="D25" s="24">
        <v>1500000</v>
      </c>
      <c r="E25" s="22">
        <v>1550.7662499999999</v>
      </c>
      <c r="F25" s="23">
        <v>4.3281078278322704</v>
      </c>
      <c r="G25" s="22">
        <v>6.7611737100933196</v>
      </c>
    </row>
    <row r="26" spans="1:9" x14ac:dyDescent="0.2">
      <c r="A26" s="21" t="s">
        <v>90</v>
      </c>
      <c r="B26" s="21" t="s">
        <v>89</v>
      </c>
      <c r="C26" s="21" t="s">
        <v>40</v>
      </c>
      <c r="D26" s="24">
        <v>454700</v>
      </c>
      <c r="E26" s="22">
        <v>468.83222760000001</v>
      </c>
      <c r="F26" s="23">
        <v>1.3084863268178599</v>
      </c>
      <c r="G26" s="22">
        <v>7.0420545628125097</v>
      </c>
    </row>
    <row r="27" spans="1:9" x14ac:dyDescent="0.2">
      <c r="A27" s="21" t="s">
        <v>81</v>
      </c>
      <c r="B27" s="21" t="s">
        <v>80</v>
      </c>
      <c r="C27" s="21" t="s">
        <v>40</v>
      </c>
      <c r="D27" s="24">
        <v>83300</v>
      </c>
      <c r="E27" s="22">
        <v>84.809155399999995</v>
      </c>
      <c r="F27" s="23">
        <v>0.236697935203699</v>
      </c>
      <c r="G27" s="22">
        <v>7.2308276831124996</v>
      </c>
    </row>
    <row r="28" spans="1:9" x14ac:dyDescent="0.2">
      <c r="A28" s="20" t="s">
        <v>33</v>
      </c>
      <c r="B28" s="20"/>
      <c r="C28" s="20"/>
      <c r="D28" s="20"/>
      <c r="E28" s="25">
        <f>SUM(E22:E27)</f>
        <v>14717.109827400001</v>
      </c>
      <c r="F28" s="26">
        <f>SUM(F22:F27)</f>
        <v>41.074686947202537</v>
      </c>
      <c r="G28" s="25"/>
      <c r="H28" s="14"/>
      <c r="I28" s="14"/>
    </row>
    <row r="29" spans="1:9" x14ac:dyDescent="0.2">
      <c r="A29" s="21"/>
      <c r="B29" s="21"/>
      <c r="C29" s="21"/>
      <c r="D29" s="21"/>
      <c r="E29" s="22"/>
      <c r="F29" s="23"/>
      <c r="G29" s="22"/>
    </row>
    <row r="30" spans="1:9" x14ac:dyDescent="0.2">
      <c r="A30" s="20" t="s">
        <v>1052</v>
      </c>
      <c r="B30" s="21"/>
      <c r="C30" s="21"/>
      <c r="D30" s="21"/>
      <c r="E30" s="22"/>
      <c r="F30" s="23"/>
      <c r="G30" s="22"/>
    </row>
    <row r="31" spans="1:9" x14ac:dyDescent="0.2">
      <c r="A31" s="21" t="s">
        <v>1053</v>
      </c>
      <c r="B31" s="21" t="s">
        <v>1054</v>
      </c>
      <c r="C31" s="21" t="s">
        <v>1055</v>
      </c>
      <c r="D31" s="24">
        <v>789.46100000000001</v>
      </c>
      <c r="E31" s="22">
        <v>88.762731799999997</v>
      </c>
      <c r="F31" s="23">
        <v>0.24773216100321799</v>
      </c>
      <c r="G31" s="22">
        <v>5.51</v>
      </c>
    </row>
    <row r="32" spans="1:9" x14ac:dyDescent="0.2">
      <c r="A32" s="20" t="s">
        <v>33</v>
      </c>
      <c r="B32" s="20"/>
      <c r="C32" s="20"/>
      <c r="D32" s="20"/>
      <c r="E32" s="25">
        <f>SUM(E31:E31)</f>
        <v>88.762731799999997</v>
      </c>
      <c r="F32" s="26">
        <f>SUM(F31:F31)</f>
        <v>0.24773216100321799</v>
      </c>
      <c r="G32" s="25"/>
      <c r="H32" s="14"/>
      <c r="I32" s="14"/>
    </row>
    <row r="33" spans="1:9" x14ac:dyDescent="0.2">
      <c r="A33" s="21"/>
      <c r="B33" s="21"/>
      <c r="C33" s="21"/>
      <c r="D33" s="21"/>
      <c r="E33" s="22"/>
      <c r="F33" s="23"/>
      <c r="G33" s="22"/>
    </row>
    <row r="34" spans="1:9" x14ac:dyDescent="0.2">
      <c r="A34" s="20" t="s">
        <v>42</v>
      </c>
      <c r="B34" s="20"/>
      <c r="C34" s="20"/>
      <c r="D34" s="20"/>
      <c r="E34" s="25">
        <f>E14+E19+E28+E32</f>
        <v>30484.002839000001</v>
      </c>
      <c r="F34" s="26">
        <f>F14+F19+F28+F32</f>
        <v>85.079264080667912</v>
      </c>
      <c r="G34" s="25"/>
      <c r="H34" s="14"/>
      <c r="I34" s="14"/>
    </row>
    <row r="35" spans="1:9" x14ac:dyDescent="0.2">
      <c r="A35" s="20"/>
      <c r="B35" s="20"/>
      <c r="C35" s="20"/>
      <c r="D35" s="20"/>
      <c r="E35" s="25"/>
      <c r="F35" s="26"/>
      <c r="G35" s="25"/>
      <c r="H35" s="14"/>
      <c r="I35" s="14"/>
    </row>
    <row r="36" spans="1:9" x14ac:dyDescent="0.2">
      <c r="A36" s="20" t="s">
        <v>44</v>
      </c>
      <c r="B36" s="20"/>
      <c r="C36" s="20"/>
      <c r="D36" s="20"/>
      <c r="E36" s="25">
        <f>E38-(E14+E19+E28+E32)</f>
        <v>5346.1176590999967</v>
      </c>
      <c r="F36" s="26">
        <f>F38-(F14+F19+F28+F32)</f>
        <v>14.920735919332088</v>
      </c>
      <c r="G36" s="25"/>
      <c r="H36" s="14"/>
      <c r="I36" s="14"/>
    </row>
    <row r="37" spans="1:9" x14ac:dyDescent="0.2">
      <c r="A37" s="20"/>
      <c r="B37" s="20"/>
      <c r="C37" s="20"/>
      <c r="D37" s="20"/>
      <c r="E37" s="25"/>
      <c r="F37" s="26"/>
      <c r="G37" s="25"/>
      <c r="H37" s="14"/>
      <c r="I37" s="14"/>
    </row>
    <row r="38" spans="1:9" x14ac:dyDescent="0.2">
      <c r="A38" s="27" t="s">
        <v>43</v>
      </c>
      <c r="B38" s="27"/>
      <c r="C38" s="27"/>
      <c r="D38" s="27"/>
      <c r="E38" s="28">
        <v>35830.120498099997</v>
      </c>
      <c r="F38" s="29">
        <v>100</v>
      </c>
      <c r="G38" s="28"/>
      <c r="H38" s="14"/>
      <c r="I38" s="14"/>
    </row>
    <row r="40" spans="1:9" x14ac:dyDescent="0.2">
      <c r="A40" s="14" t="s">
        <v>45</v>
      </c>
    </row>
    <row r="41" spans="1:9" x14ac:dyDescent="0.2">
      <c r="A41" s="14" t="s">
        <v>1057</v>
      </c>
    </row>
    <row r="42" spans="1:9" x14ac:dyDescent="0.2">
      <c r="A42" s="14" t="s">
        <v>1206</v>
      </c>
    </row>
    <row r="43" spans="1:9" x14ac:dyDescent="0.2">
      <c r="A43" s="14"/>
    </row>
    <row r="44" spans="1:9" ht="33.75" customHeight="1" x14ac:dyDescent="0.2">
      <c r="A44" s="102" t="s">
        <v>1207</v>
      </c>
      <c r="B44" s="102"/>
      <c r="C44" s="102"/>
      <c r="D44" s="102"/>
      <c r="E44" s="102"/>
      <c r="F44" s="102"/>
      <c r="G44" s="102"/>
    </row>
    <row r="46" spans="1:9" x14ac:dyDescent="0.2">
      <c r="A46" s="14" t="s">
        <v>46</v>
      </c>
    </row>
    <row r="47" spans="1:9" x14ac:dyDescent="0.2">
      <c r="A47" s="14" t="s">
        <v>47</v>
      </c>
    </row>
    <row r="48" spans="1:9" x14ac:dyDescent="0.2">
      <c r="A48" s="14" t="s">
        <v>48</v>
      </c>
      <c r="B48" s="14"/>
      <c r="C48" s="30" t="s">
        <v>50</v>
      </c>
      <c r="D48" s="14" t="s">
        <v>49</v>
      </c>
    </row>
    <row r="49" spans="1:5" x14ac:dyDescent="0.2">
      <c r="A49" s="7" t="s">
        <v>51</v>
      </c>
      <c r="C49" s="31">
        <v>38.952500000000001</v>
      </c>
      <c r="D49" s="31">
        <v>40.977600000000002</v>
      </c>
    </row>
    <row r="50" spans="1:5" x14ac:dyDescent="0.2">
      <c r="A50" s="7" t="s">
        <v>1085</v>
      </c>
      <c r="C50" s="31">
        <v>10.2544</v>
      </c>
      <c r="D50" s="31">
        <v>10.3337</v>
      </c>
    </row>
    <row r="51" spans="1:5" x14ac:dyDescent="0.2">
      <c r="A51" s="7" t="s">
        <v>53</v>
      </c>
      <c r="C51" s="31">
        <v>42.37</v>
      </c>
      <c r="D51" s="31">
        <v>44.731099999999998</v>
      </c>
    </row>
    <row r="52" spans="1:5" x14ac:dyDescent="0.2">
      <c r="A52" s="7" t="s">
        <v>1087</v>
      </c>
      <c r="C52" s="31">
        <v>10.151999999999999</v>
      </c>
      <c r="D52" s="31">
        <v>10.2317</v>
      </c>
    </row>
    <row r="54" spans="1:5" x14ac:dyDescent="0.2">
      <c r="A54" s="14" t="s">
        <v>55</v>
      </c>
    </row>
    <row r="55" spans="1:5" x14ac:dyDescent="0.2">
      <c r="A55" s="100" t="s">
        <v>56</v>
      </c>
      <c r="B55" s="101"/>
      <c r="C55" s="32" t="s">
        <v>57</v>
      </c>
    </row>
    <row r="56" spans="1:5" x14ac:dyDescent="0.2">
      <c r="A56" s="96" t="s">
        <v>1085</v>
      </c>
      <c r="B56" s="97"/>
      <c r="C56" s="33">
        <v>0.44337121000000002</v>
      </c>
    </row>
    <row r="57" spans="1:5" x14ac:dyDescent="0.2">
      <c r="A57" s="96" t="s">
        <v>1087</v>
      </c>
      <c r="B57" s="97"/>
      <c r="C57" s="33">
        <v>0.46647353000000003</v>
      </c>
    </row>
    <row r="58" spans="1:5" x14ac:dyDescent="0.2">
      <c r="A58" s="7" t="s">
        <v>58</v>
      </c>
    </row>
    <row r="59" spans="1:5" x14ac:dyDescent="0.2">
      <c r="A59" s="7" t="s">
        <v>59</v>
      </c>
    </row>
    <row r="61" spans="1:5" x14ac:dyDescent="0.2">
      <c r="A61" s="14" t="s">
        <v>1075</v>
      </c>
      <c r="D61" s="34">
        <v>4.7175576388505851</v>
      </c>
      <c r="E61" s="10" t="s">
        <v>60</v>
      </c>
    </row>
    <row r="63" spans="1:5" x14ac:dyDescent="0.2">
      <c r="A63" s="14" t="s">
        <v>61</v>
      </c>
      <c r="D63" s="30" t="s">
        <v>62</v>
      </c>
    </row>
    <row r="65" spans="1:9" x14ac:dyDescent="0.2">
      <c r="A65" s="62" t="s">
        <v>1076</v>
      </c>
      <c r="B65" s="63"/>
      <c r="C65" s="63"/>
      <c r="D65" s="63"/>
      <c r="E65" s="11"/>
      <c r="G65" s="11"/>
      <c r="H65" s="63"/>
      <c r="I65" s="63"/>
    </row>
    <row r="66" spans="1:9" ht="15" x14ac:dyDescent="0.25">
      <c r="A66" s="70"/>
      <c r="B66" s="63"/>
      <c r="C66" s="63"/>
      <c r="D66" s="63"/>
      <c r="E66" s="11"/>
      <c r="G66" s="11"/>
      <c r="H66" s="63"/>
      <c r="I66" s="63"/>
    </row>
    <row r="67" spans="1:9" x14ac:dyDescent="0.2">
      <c r="A67" s="62" t="s">
        <v>952</v>
      </c>
      <c r="B67" s="63"/>
      <c r="C67" s="63"/>
      <c r="D67" s="63"/>
      <c r="E67" s="11"/>
      <c r="G67" s="11"/>
      <c r="H67" s="63"/>
      <c r="I67" s="63"/>
    </row>
    <row r="68" spans="1:9" x14ac:dyDescent="0.2">
      <c r="A68" s="63"/>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3"/>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63"/>
      <c r="B76" s="63"/>
      <c r="C76" s="63"/>
      <c r="D76" s="63"/>
      <c r="E76" s="11"/>
      <c r="G76" s="11"/>
      <c r="H76" s="63"/>
      <c r="I76" s="63"/>
    </row>
    <row r="77" spans="1:9" x14ac:dyDescent="0.2">
      <c r="A77" s="63"/>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2" t="s">
        <v>1208</v>
      </c>
      <c r="B83" s="63"/>
      <c r="C83" s="63"/>
      <c r="D83" s="63"/>
      <c r="E83" s="11"/>
      <c r="G83" s="11"/>
      <c r="H83" s="63"/>
      <c r="I83" s="63"/>
    </row>
    <row r="84" spans="1:9" x14ac:dyDescent="0.2">
      <c r="A84" s="63"/>
      <c r="B84" s="63"/>
      <c r="C84" s="63"/>
      <c r="D84" s="63"/>
      <c r="E84" s="11"/>
      <c r="G84" s="11"/>
      <c r="H84" s="63"/>
      <c r="I84" s="63"/>
    </row>
    <row r="85" spans="1:9" x14ac:dyDescent="0.2">
      <c r="A85" s="62" t="s">
        <v>953</v>
      </c>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t="s">
        <v>951</v>
      </c>
      <c r="B100" s="63"/>
      <c r="C100" s="63"/>
      <c r="D100" s="63"/>
      <c r="E100" s="11"/>
      <c r="G100" s="11"/>
      <c r="H100" s="63"/>
      <c r="I100" s="63"/>
    </row>
    <row r="101" spans="1:9" x14ac:dyDescent="0.2">
      <c r="A101" s="64"/>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4"/>
      <c r="B104" s="63"/>
      <c r="C104" s="63"/>
      <c r="D104" s="63"/>
      <c r="E104" s="11"/>
      <c r="G104" s="11"/>
      <c r="H104" s="63"/>
      <c r="I104" s="63"/>
    </row>
    <row r="105" spans="1:9" x14ac:dyDescent="0.2">
      <c r="A105" s="64"/>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sheetData>
  <mergeCells count="5">
    <mergeCell ref="A1:G1"/>
    <mergeCell ref="A44:G44"/>
    <mergeCell ref="A55:B55"/>
    <mergeCell ref="A56:B56"/>
    <mergeCell ref="A57:B57"/>
  </mergeCells>
  <conditionalFormatting sqref="F2:F3 F5:F43">
    <cfRule type="cellIs" dxfId="110" priority="2" stopIfTrue="1" operator="between">
      <formula>0.009</formula>
      <formula>-0.009</formula>
    </cfRule>
  </conditionalFormatting>
  <conditionalFormatting sqref="F45:F65536">
    <cfRule type="cellIs" dxfId="10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44"/>
  <sheetViews>
    <sheetView workbookViewId="0">
      <selection sqref="A1:G1"/>
    </sheetView>
  </sheetViews>
  <sheetFormatPr defaultColWidth="9.140625" defaultRowHeight="11.25" x14ac:dyDescent="0.2"/>
  <cols>
    <col min="1" max="1" width="38.7109375" style="7" bestFit="1" customWidth="1"/>
    <col min="2" max="2" width="60.425781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98" t="s">
        <v>1209</v>
      </c>
      <c r="B1" s="99"/>
      <c r="C1" s="99"/>
      <c r="D1" s="99"/>
      <c r="E1" s="99"/>
      <c r="F1" s="99"/>
      <c r="G1" s="99"/>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984</v>
      </c>
      <c r="D4" s="13" t="s">
        <v>1</v>
      </c>
      <c r="E4" s="52"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27</v>
      </c>
      <c r="B7" s="21" t="s">
        <v>26</v>
      </c>
      <c r="C7" s="21" t="s">
        <v>28</v>
      </c>
      <c r="D7" s="24">
        <v>6576</v>
      </c>
      <c r="E7" s="22">
        <v>6745.7857439999998</v>
      </c>
      <c r="F7" s="23">
        <v>7.1496386989560303</v>
      </c>
      <c r="G7" s="22">
        <v>8.4404000000000003</v>
      </c>
    </row>
    <row r="8" spans="1:7" x14ac:dyDescent="0.2">
      <c r="A8" s="21" t="s">
        <v>92</v>
      </c>
      <c r="B8" s="21" t="s">
        <v>91</v>
      </c>
      <c r="C8" s="21" t="s">
        <v>30</v>
      </c>
      <c r="D8" s="24">
        <v>5000</v>
      </c>
      <c r="E8" s="22">
        <v>5255.2104794999996</v>
      </c>
      <c r="F8" s="23">
        <v>5.5698265022442301</v>
      </c>
      <c r="G8" s="22">
        <v>7.2549999999999999</v>
      </c>
    </row>
    <row r="9" spans="1:7" x14ac:dyDescent="0.2">
      <c r="A9" s="21" t="s">
        <v>1210</v>
      </c>
      <c r="B9" s="21" t="s">
        <v>1211</v>
      </c>
      <c r="C9" s="21" t="s">
        <v>65</v>
      </c>
      <c r="D9" s="24">
        <v>500</v>
      </c>
      <c r="E9" s="22">
        <v>5243.9369863000002</v>
      </c>
      <c r="F9" s="23">
        <v>5.5578780938135504</v>
      </c>
      <c r="G9" s="22">
        <v>6.45</v>
      </c>
    </row>
    <row r="10" spans="1:7" x14ac:dyDescent="0.2">
      <c r="A10" s="21" t="s">
        <v>94</v>
      </c>
      <c r="B10" s="21" t="s">
        <v>93</v>
      </c>
      <c r="C10" s="21" t="s">
        <v>30</v>
      </c>
      <c r="D10" s="24">
        <v>5000</v>
      </c>
      <c r="E10" s="22">
        <v>5180.625411</v>
      </c>
      <c r="F10" s="23">
        <v>5.4907762162807003</v>
      </c>
      <c r="G10" s="22">
        <v>7.0049999999999999</v>
      </c>
    </row>
    <row r="11" spans="1:7" x14ac:dyDescent="0.2">
      <c r="A11" s="21" t="s">
        <v>1212</v>
      </c>
      <c r="B11" s="21" t="s">
        <v>1213</v>
      </c>
      <c r="C11" s="21" t="s">
        <v>30</v>
      </c>
      <c r="D11" s="24">
        <v>500</v>
      </c>
      <c r="E11" s="22">
        <v>5067.9810274000001</v>
      </c>
      <c r="F11" s="23">
        <v>5.3713881012752802</v>
      </c>
      <c r="G11" s="22">
        <v>6.58</v>
      </c>
    </row>
    <row r="12" spans="1:7" x14ac:dyDescent="0.2">
      <c r="A12" s="21" t="s">
        <v>96</v>
      </c>
      <c r="B12" s="21" t="s">
        <v>95</v>
      </c>
      <c r="C12" s="21" t="s">
        <v>30</v>
      </c>
      <c r="D12" s="24">
        <v>5000</v>
      </c>
      <c r="E12" s="22">
        <v>5023.4276712000001</v>
      </c>
      <c r="F12" s="23">
        <v>5.3241674494869802</v>
      </c>
      <c r="G12" s="22">
        <v>7.2146999999999997</v>
      </c>
    </row>
    <row r="13" spans="1:7" x14ac:dyDescent="0.2">
      <c r="A13" s="21" t="s">
        <v>98</v>
      </c>
      <c r="B13" s="21" t="s">
        <v>97</v>
      </c>
      <c r="C13" s="21" t="s">
        <v>30</v>
      </c>
      <c r="D13" s="24">
        <v>9000</v>
      </c>
      <c r="E13" s="22">
        <v>5006.9340000000002</v>
      </c>
      <c r="F13" s="23">
        <v>5.3066863443385897</v>
      </c>
      <c r="G13" s="22">
        <v>6.4779</v>
      </c>
    </row>
    <row r="14" spans="1:7" x14ac:dyDescent="0.2">
      <c r="A14" s="21" t="s">
        <v>32</v>
      </c>
      <c r="B14" s="21" t="s">
        <v>31</v>
      </c>
      <c r="C14" s="21" t="s">
        <v>28</v>
      </c>
      <c r="D14" s="24">
        <v>4269</v>
      </c>
      <c r="E14" s="22">
        <v>4360.1004599999997</v>
      </c>
      <c r="F14" s="23">
        <v>4.6211285331554999</v>
      </c>
      <c r="G14" s="22">
        <v>8.4502000000000006</v>
      </c>
    </row>
    <row r="15" spans="1:7" x14ac:dyDescent="0.2">
      <c r="A15" s="21" t="s">
        <v>88</v>
      </c>
      <c r="B15" s="21" t="s">
        <v>87</v>
      </c>
      <c r="C15" s="21" t="s">
        <v>30</v>
      </c>
      <c r="D15" s="24">
        <v>300</v>
      </c>
      <c r="E15" s="22">
        <v>3094.2178355999999</v>
      </c>
      <c r="F15" s="23">
        <v>3.27946075074835</v>
      </c>
      <c r="G15" s="22">
        <v>6.8150000000000004</v>
      </c>
    </row>
    <row r="16" spans="1:7" x14ac:dyDescent="0.2">
      <c r="A16" s="21" t="s">
        <v>1214</v>
      </c>
      <c r="B16" s="21" t="s">
        <v>1215</v>
      </c>
      <c r="C16" s="21" t="s">
        <v>65</v>
      </c>
      <c r="D16" s="24">
        <v>2500</v>
      </c>
      <c r="E16" s="22">
        <v>2737.1771574999998</v>
      </c>
      <c r="F16" s="23">
        <v>2.9010449595981802</v>
      </c>
      <c r="G16" s="22">
        <v>6.92</v>
      </c>
    </row>
    <row r="17" spans="1:9" x14ac:dyDescent="0.2">
      <c r="A17" s="21" t="s">
        <v>1216</v>
      </c>
      <c r="B17" s="21" t="s">
        <v>1217</v>
      </c>
      <c r="C17" s="21" t="s">
        <v>86</v>
      </c>
      <c r="D17" s="24">
        <v>2500</v>
      </c>
      <c r="E17" s="22">
        <v>2602.3161301</v>
      </c>
      <c r="F17" s="23">
        <v>2.7581101470987499</v>
      </c>
      <c r="G17" s="22">
        <v>6.625</v>
      </c>
    </row>
    <row r="18" spans="1:9" x14ac:dyDescent="0.2">
      <c r="A18" s="21" t="s">
        <v>100</v>
      </c>
      <c r="B18" s="21" t="s">
        <v>99</v>
      </c>
      <c r="C18" s="21" t="s">
        <v>30</v>
      </c>
      <c r="D18" s="24">
        <v>250</v>
      </c>
      <c r="E18" s="22">
        <v>2589.0277397</v>
      </c>
      <c r="F18" s="23">
        <v>2.7440262147213801</v>
      </c>
      <c r="G18" s="22">
        <v>6.93</v>
      </c>
    </row>
    <row r="19" spans="1:9" x14ac:dyDescent="0.2">
      <c r="A19" s="21" t="s">
        <v>1218</v>
      </c>
      <c r="B19" s="21" t="s">
        <v>1219</v>
      </c>
      <c r="C19" s="21" t="s">
        <v>30</v>
      </c>
      <c r="D19" s="24">
        <v>2500</v>
      </c>
      <c r="E19" s="22">
        <v>2580.0820411</v>
      </c>
      <c r="F19" s="23">
        <v>2.7345449600051901</v>
      </c>
      <c r="G19" s="22">
        <v>7.1150000000000002</v>
      </c>
    </row>
    <row r="20" spans="1:9" x14ac:dyDescent="0.2">
      <c r="A20" s="21" t="s">
        <v>1220</v>
      </c>
      <c r="B20" s="21" t="s">
        <v>1221</v>
      </c>
      <c r="C20" s="21" t="s">
        <v>30</v>
      </c>
      <c r="D20" s="24">
        <v>250</v>
      </c>
      <c r="E20" s="22">
        <v>2579.9648355999998</v>
      </c>
      <c r="F20" s="23">
        <v>2.7344207377114</v>
      </c>
      <c r="G20" s="22">
        <v>6.55</v>
      </c>
    </row>
    <row r="21" spans="1:9" x14ac:dyDescent="0.2">
      <c r="A21" s="21" t="s">
        <v>1222</v>
      </c>
      <c r="B21" s="21" t="s">
        <v>1223</v>
      </c>
      <c r="C21" s="21" t="s">
        <v>86</v>
      </c>
      <c r="D21" s="24">
        <v>2500</v>
      </c>
      <c r="E21" s="22">
        <v>2571.3882877000001</v>
      </c>
      <c r="F21" s="23">
        <v>2.72533073380432</v>
      </c>
      <c r="G21" s="22">
        <v>6.41</v>
      </c>
    </row>
    <row r="22" spans="1:9" x14ac:dyDescent="0.2">
      <c r="A22" s="21" t="s">
        <v>1224</v>
      </c>
      <c r="B22" s="21" t="s">
        <v>1225</v>
      </c>
      <c r="C22" s="21" t="s">
        <v>30</v>
      </c>
      <c r="D22" s="24">
        <v>2500</v>
      </c>
      <c r="E22" s="22">
        <v>2549.2790752999999</v>
      </c>
      <c r="F22" s="23">
        <v>2.7018978993537002</v>
      </c>
      <c r="G22" s="22">
        <v>6.93</v>
      </c>
    </row>
    <row r="23" spans="1:9" x14ac:dyDescent="0.2">
      <c r="A23" s="21" t="s">
        <v>102</v>
      </c>
      <c r="B23" s="21" t="s">
        <v>101</v>
      </c>
      <c r="C23" s="21" t="s">
        <v>30</v>
      </c>
      <c r="D23" s="24">
        <v>2500</v>
      </c>
      <c r="E23" s="22">
        <v>2542.4545548000001</v>
      </c>
      <c r="F23" s="23">
        <v>2.6946648122500898</v>
      </c>
      <c r="G23" s="22">
        <v>7.4949000000000003</v>
      </c>
    </row>
    <row r="24" spans="1:9" x14ac:dyDescent="0.2">
      <c r="A24" s="21" t="s">
        <v>1226</v>
      </c>
      <c r="B24" s="21" t="s">
        <v>1227</v>
      </c>
      <c r="C24" s="21" t="s">
        <v>1228</v>
      </c>
      <c r="D24" s="24">
        <v>2500</v>
      </c>
      <c r="E24" s="22">
        <v>2523.144589</v>
      </c>
      <c r="F24" s="23">
        <v>2.6741988081404902</v>
      </c>
      <c r="G24" s="22">
        <v>6.9649999999999999</v>
      </c>
    </row>
    <row r="25" spans="1:9" x14ac:dyDescent="0.2">
      <c r="A25" s="21" t="s">
        <v>1229</v>
      </c>
      <c r="B25" s="21" t="s">
        <v>1230</v>
      </c>
      <c r="C25" s="21" t="s">
        <v>29</v>
      </c>
      <c r="D25" s="24">
        <v>2000</v>
      </c>
      <c r="E25" s="22">
        <v>2259.3077533999999</v>
      </c>
      <c r="F25" s="23">
        <v>2.39456673537659</v>
      </c>
      <c r="G25" s="22">
        <v>7.7813999999999997</v>
      </c>
    </row>
    <row r="26" spans="1:9" x14ac:dyDescent="0.2">
      <c r="A26" s="21" t="s">
        <v>1231</v>
      </c>
      <c r="B26" s="21" t="s">
        <v>1232</v>
      </c>
      <c r="C26" s="21" t="s">
        <v>29</v>
      </c>
      <c r="D26" s="24">
        <v>2000</v>
      </c>
      <c r="E26" s="22">
        <v>2174.903589</v>
      </c>
      <c r="F26" s="23">
        <v>2.30510950933231</v>
      </c>
      <c r="G26" s="22">
        <v>7.6597</v>
      </c>
    </row>
    <row r="27" spans="1:9" x14ac:dyDescent="0.2">
      <c r="A27" s="21" t="s">
        <v>1233</v>
      </c>
      <c r="B27" s="21" t="s">
        <v>1234</v>
      </c>
      <c r="C27" s="21" t="s">
        <v>65</v>
      </c>
      <c r="D27" s="24">
        <v>2050</v>
      </c>
      <c r="E27" s="22">
        <v>2160.9882075</v>
      </c>
      <c r="F27" s="23">
        <v>2.2903610494999498</v>
      </c>
      <c r="G27" s="22">
        <v>6.64</v>
      </c>
    </row>
    <row r="28" spans="1:9" x14ac:dyDescent="0.2">
      <c r="A28" s="21" t="s">
        <v>1235</v>
      </c>
      <c r="B28" s="21" t="s">
        <v>1236</v>
      </c>
      <c r="C28" s="21" t="s">
        <v>1228</v>
      </c>
      <c r="D28" s="24">
        <v>2050</v>
      </c>
      <c r="E28" s="22">
        <v>2150.6737026999999</v>
      </c>
      <c r="F28" s="23">
        <v>2.2794290416542702</v>
      </c>
      <c r="G28" s="22">
        <v>6.93</v>
      </c>
    </row>
    <row r="29" spans="1:9" x14ac:dyDescent="0.2">
      <c r="A29" s="21" t="s">
        <v>1237</v>
      </c>
      <c r="B29" s="21" t="s">
        <v>1238</v>
      </c>
      <c r="C29" s="21" t="s">
        <v>30</v>
      </c>
      <c r="D29" s="24">
        <v>1500</v>
      </c>
      <c r="E29" s="22">
        <v>1618.9632945000001</v>
      </c>
      <c r="F29" s="23">
        <v>1.71588648999738</v>
      </c>
      <c r="G29" s="22">
        <v>6.6</v>
      </c>
    </row>
    <row r="30" spans="1:9" x14ac:dyDescent="0.2">
      <c r="A30" s="21" t="s">
        <v>104</v>
      </c>
      <c r="B30" s="21" t="s">
        <v>103</v>
      </c>
      <c r="C30" s="21" t="s">
        <v>30</v>
      </c>
      <c r="D30" s="24">
        <v>1000</v>
      </c>
      <c r="E30" s="22">
        <v>1022.8151781</v>
      </c>
      <c r="F30" s="23">
        <v>1.0840485092085299</v>
      </c>
      <c r="G30" s="22">
        <v>7.22</v>
      </c>
    </row>
    <row r="31" spans="1:9" x14ac:dyDescent="0.2">
      <c r="A31" s="21" t="s">
        <v>1239</v>
      </c>
      <c r="B31" s="21" t="s">
        <v>1240</v>
      </c>
      <c r="C31" s="21" t="s">
        <v>30</v>
      </c>
      <c r="D31" s="24">
        <v>50</v>
      </c>
      <c r="E31" s="22">
        <v>534.600911</v>
      </c>
      <c r="F31" s="23">
        <v>0.56660610147341095</v>
      </c>
      <c r="G31" s="22">
        <v>6.6349999999999998</v>
      </c>
    </row>
    <row r="32" spans="1:9" x14ac:dyDescent="0.2">
      <c r="A32" s="20" t="s">
        <v>33</v>
      </c>
      <c r="B32" s="20"/>
      <c r="C32" s="20"/>
      <c r="D32" s="20"/>
      <c r="E32" s="25">
        <f>SUM(E6:E31)</f>
        <v>80175.306662000032</v>
      </c>
      <c r="F32" s="26">
        <f>SUM(F6:F31)</f>
        <v>84.975197399525143</v>
      </c>
      <c r="G32" s="25"/>
      <c r="H32" s="14"/>
      <c r="I32" s="14"/>
    </row>
    <row r="33" spans="1:9" x14ac:dyDescent="0.2">
      <c r="A33" s="21"/>
      <c r="B33" s="21"/>
      <c r="C33" s="21"/>
      <c r="D33" s="21"/>
      <c r="E33" s="22"/>
      <c r="F33" s="23"/>
      <c r="G33" s="22"/>
    </row>
    <row r="34" spans="1:9" x14ac:dyDescent="0.2">
      <c r="A34" s="20" t="s">
        <v>39</v>
      </c>
      <c r="B34" s="21"/>
      <c r="C34" s="21"/>
      <c r="D34" s="21"/>
      <c r="E34" s="22"/>
      <c r="F34" s="23"/>
      <c r="G34" s="22"/>
    </row>
    <row r="35" spans="1:9" x14ac:dyDescent="0.2">
      <c r="A35" s="21" t="s">
        <v>69</v>
      </c>
      <c r="B35" s="21" t="s">
        <v>68</v>
      </c>
      <c r="C35" s="21" t="s">
        <v>40</v>
      </c>
      <c r="D35" s="24">
        <v>3587800</v>
      </c>
      <c r="E35" s="22">
        <v>3548.1284996999998</v>
      </c>
      <c r="F35" s="23">
        <v>3.7605458864280101</v>
      </c>
      <c r="G35" s="22">
        <v>7.2185329916125101</v>
      </c>
    </row>
    <row r="36" spans="1:9" x14ac:dyDescent="0.2">
      <c r="A36" s="21" t="s">
        <v>75</v>
      </c>
      <c r="B36" s="21" t="s">
        <v>74</v>
      </c>
      <c r="C36" s="21" t="s">
        <v>40</v>
      </c>
      <c r="D36" s="24">
        <v>2000000</v>
      </c>
      <c r="E36" s="22">
        <v>1976.84</v>
      </c>
      <c r="F36" s="23">
        <v>2.0951883593716798</v>
      </c>
      <c r="G36" s="22">
        <v>7.1620157446125097</v>
      </c>
    </row>
    <row r="37" spans="1:9" x14ac:dyDescent="0.2">
      <c r="A37" s="21" t="s">
        <v>77</v>
      </c>
      <c r="B37" s="21" t="s">
        <v>76</v>
      </c>
      <c r="C37" s="21" t="s">
        <v>40</v>
      </c>
      <c r="D37" s="24">
        <v>52560</v>
      </c>
      <c r="E37" s="22">
        <v>55.500451699999999</v>
      </c>
      <c r="F37" s="23">
        <v>5.8823121922720198E-2</v>
      </c>
      <c r="G37" s="22">
        <v>7.0293293925125004</v>
      </c>
    </row>
    <row r="38" spans="1:9" x14ac:dyDescent="0.2">
      <c r="A38" s="21" t="s">
        <v>79</v>
      </c>
      <c r="B38" s="21" t="s">
        <v>78</v>
      </c>
      <c r="C38" s="21" t="s">
        <v>40</v>
      </c>
      <c r="D38" s="24">
        <v>50000</v>
      </c>
      <c r="E38" s="22">
        <v>52.3318333</v>
      </c>
      <c r="F38" s="23">
        <v>5.54648064358974E-2</v>
      </c>
      <c r="G38" s="22">
        <v>7.1643160807999999</v>
      </c>
    </row>
    <row r="39" spans="1:9" x14ac:dyDescent="0.2">
      <c r="A39" s="21" t="s">
        <v>81</v>
      </c>
      <c r="B39" s="21" t="s">
        <v>80</v>
      </c>
      <c r="C39" s="21" t="s">
        <v>40</v>
      </c>
      <c r="D39" s="24">
        <v>41700</v>
      </c>
      <c r="E39" s="22">
        <v>42.4554835</v>
      </c>
      <c r="F39" s="23">
        <v>4.4997184810453297E-2</v>
      </c>
      <c r="G39" s="22">
        <v>7.2308276831124996</v>
      </c>
    </row>
    <row r="40" spans="1:9" x14ac:dyDescent="0.2">
      <c r="A40" s="20" t="s">
        <v>33</v>
      </c>
      <c r="B40" s="20"/>
      <c r="C40" s="20"/>
      <c r="D40" s="20"/>
      <c r="E40" s="25">
        <f>SUM(E35:E39)</f>
        <v>5675.2562681999989</v>
      </c>
      <c r="F40" s="26">
        <f>SUM(F35:F39)</f>
        <v>6.0150193589687611</v>
      </c>
      <c r="G40" s="25"/>
      <c r="H40" s="14"/>
      <c r="I40" s="14"/>
    </row>
    <row r="41" spans="1:9" x14ac:dyDescent="0.2">
      <c r="A41" s="21"/>
      <c r="B41" s="21"/>
      <c r="C41" s="21"/>
      <c r="D41" s="21"/>
      <c r="E41" s="22"/>
      <c r="F41" s="23"/>
      <c r="G41" s="22"/>
    </row>
    <row r="42" spans="1:9" x14ac:dyDescent="0.2">
      <c r="A42" s="20" t="s">
        <v>1052</v>
      </c>
      <c r="B42" s="21"/>
      <c r="C42" s="21"/>
      <c r="D42" s="21"/>
      <c r="E42" s="22"/>
      <c r="F42" s="23"/>
      <c r="G42" s="22"/>
    </row>
    <row r="43" spans="1:9" x14ac:dyDescent="0.2">
      <c r="A43" s="21" t="s">
        <v>1053</v>
      </c>
      <c r="B43" s="21" t="s">
        <v>1054</v>
      </c>
      <c r="C43" s="21" t="s">
        <v>1055</v>
      </c>
      <c r="D43" s="24">
        <v>1954.4390000000001</v>
      </c>
      <c r="E43" s="22">
        <v>219.74656719999999</v>
      </c>
      <c r="F43" s="23">
        <v>0.23290223265885299</v>
      </c>
      <c r="G43" s="22">
        <v>5.51</v>
      </c>
    </row>
    <row r="44" spans="1:9" x14ac:dyDescent="0.2">
      <c r="A44" s="20" t="s">
        <v>33</v>
      </c>
      <c r="B44" s="20"/>
      <c r="C44" s="20"/>
      <c r="D44" s="20"/>
      <c r="E44" s="25">
        <f>SUM(E43:E43)</f>
        <v>219.74656719999999</v>
      </c>
      <c r="F44" s="26">
        <f>SUM(F43:F43)</f>
        <v>0.23290223265885299</v>
      </c>
      <c r="G44" s="25"/>
      <c r="H44" s="14"/>
      <c r="I44" s="14"/>
    </row>
    <row r="45" spans="1:9" x14ac:dyDescent="0.2">
      <c r="A45" s="21"/>
      <c r="B45" s="21"/>
      <c r="C45" s="21"/>
      <c r="D45" s="21"/>
      <c r="E45" s="22"/>
      <c r="F45" s="23"/>
      <c r="G45" s="22"/>
    </row>
    <row r="46" spans="1:9" x14ac:dyDescent="0.2">
      <c r="A46" s="20" t="s">
        <v>42</v>
      </c>
      <c r="B46" s="20"/>
      <c r="C46" s="20"/>
      <c r="D46" s="20"/>
      <c r="E46" s="25">
        <f>E32+E40+E44</f>
        <v>86070.309497400027</v>
      </c>
      <c r="F46" s="26">
        <f>F32+F40+F44</f>
        <v>91.223118991152759</v>
      </c>
      <c r="G46" s="25"/>
      <c r="H46" s="14"/>
      <c r="I46" s="14"/>
    </row>
    <row r="47" spans="1:9" x14ac:dyDescent="0.2">
      <c r="A47" s="20"/>
      <c r="B47" s="20"/>
      <c r="C47" s="20"/>
      <c r="D47" s="20"/>
      <c r="E47" s="25"/>
      <c r="F47" s="26"/>
      <c r="G47" s="25"/>
      <c r="H47" s="14"/>
      <c r="I47" s="14"/>
    </row>
    <row r="48" spans="1:9" x14ac:dyDescent="0.2">
      <c r="A48" s="20" t="s">
        <v>310</v>
      </c>
      <c r="B48" s="20"/>
      <c r="C48" s="20"/>
      <c r="D48" s="20"/>
      <c r="E48" s="25">
        <v>13.393117950000001</v>
      </c>
      <c r="F48" s="26">
        <f>+E48/E52%</f>
        <v>1.419492969817078E-2</v>
      </c>
      <c r="G48" s="25"/>
      <c r="H48" s="14"/>
      <c r="I48" s="14"/>
    </row>
    <row r="49" spans="1:9" x14ac:dyDescent="0.2">
      <c r="A49" s="20"/>
      <c r="B49" s="20"/>
      <c r="C49" s="20"/>
      <c r="D49" s="20"/>
      <c r="E49" s="25"/>
      <c r="F49" s="26"/>
      <c r="G49" s="25"/>
      <c r="H49" s="14"/>
      <c r="I49" s="14"/>
    </row>
    <row r="50" spans="1:9" x14ac:dyDescent="0.2">
      <c r="A50" s="20" t="s">
        <v>44</v>
      </c>
      <c r="B50" s="20"/>
      <c r="C50" s="20"/>
      <c r="D50" s="20"/>
      <c r="E50" s="26">
        <f>E52-(E32+E40+E44+E48)</f>
        <v>8267.7188765499595</v>
      </c>
      <c r="F50" s="26">
        <f>F52-(F32+F40+F44+F48)</f>
        <v>8.7626860791490628</v>
      </c>
      <c r="G50" s="25"/>
      <c r="H50" s="14"/>
      <c r="I50" s="14"/>
    </row>
    <row r="51" spans="1:9" x14ac:dyDescent="0.2">
      <c r="A51" s="20"/>
      <c r="B51" s="20"/>
      <c r="C51" s="20"/>
      <c r="D51" s="20"/>
      <c r="E51" s="25"/>
      <c r="F51" s="26"/>
      <c r="G51" s="25"/>
      <c r="H51" s="14"/>
      <c r="I51" s="14"/>
    </row>
    <row r="52" spans="1:9" x14ac:dyDescent="0.2">
      <c r="A52" s="27" t="s">
        <v>43</v>
      </c>
      <c r="B52" s="27"/>
      <c r="C52" s="27"/>
      <c r="D52" s="27"/>
      <c r="E52" s="28">
        <v>94351.421491899993</v>
      </c>
      <c r="F52" s="29">
        <v>100</v>
      </c>
      <c r="G52" s="28"/>
      <c r="H52" s="14"/>
      <c r="I52" s="14"/>
    </row>
    <row r="54" spans="1:9" x14ac:dyDescent="0.2">
      <c r="A54" s="71" t="s">
        <v>1241</v>
      </c>
      <c r="B54" s="71"/>
      <c r="C54" s="71"/>
      <c r="D54" s="71"/>
      <c r="E54" s="72"/>
      <c r="F54" s="72"/>
      <c r="G54" s="72"/>
    </row>
    <row r="55" spans="1:9" x14ac:dyDescent="0.2">
      <c r="A55" s="73"/>
      <c r="B55" s="73"/>
      <c r="C55" s="73"/>
      <c r="D55" s="73"/>
      <c r="E55" s="26"/>
      <c r="F55" s="26"/>
      <c r="G55" s="26"/>
    </row>
    <row r="56" spans="1:9" x14ac:dyDescent="0.2">
      <c r="A56" s="74" t="s">
        <v>1242</v>
      </c>
      <c r="B56" s="75"/>
      <c r="C56" s="75"/>
      <c r="D56" s="73"/>
      <c r="E56" s="76" t="s">
        <v>1243</v>
      </c>
      <c r="F56" s="74" t="s">
        <v>3</v>
      </c>
      <c r="G56" s="26"/>
    </row>
    <row r="57" spans="1:9" x14ac:dyDescent="0.2">
      <c r="A57" s="75" t="s">
        <v>1244</v>
      </c>
      <c r="B57" s="75"/>
      <c r="C57" s="75"/>
      <c r="D57" s="73"/>
      <c r="E57" s="77">
        <v>1500</v>
      </c>
      <c r="F57" s="78">
        <f>E57/$E$52*100</f>
        <v>1.5898011670431207</v>
      </c>
      <c r="G57" s="26"/>
    </row>
    <row r="58" spans="1:9" x14ac:dyDescent="0.2">
      <c r="A58" s="75" t="s">
        <v>1244</v>
      </c>
      <c r="B58" s="75"/>
      <c r="C58" s="75"/>
      <c r="D58" s="73"/>
      <c r="E58" s="77">
        <v>2500</v>
      </c>
      <c r="F58" s="78">
        <f>E58/$E$52*100</f>
        <v>2.6496686117385346</v>
      </c>
      <c r="G58" s="26"/>
    </row>
    <row r="59" spans="1:9" x14ac:dyDescent="0.2">
      <c r="A59" s="75" t="s">
        <v>1245</v>
      </c>
      <c r="B59" s="75"/>
      <c r="C59" s="75"/>
      <c r="D59" s="73"/>
      <c r="E59" s="77">
        <v>2500</v>
      </c>
      <c r="F59" s="78">
        <f>E59/$E$52*100</f>
        <v>2.6496686117385346</v>
      </c>
      <c r="G59" s="26"/>
    </row>
    <row r="60" spans="1:9" x14ac:dyDescent="0.2">
      <c r="A60" s="75" t="s">
        <v>1245</v>
      </c>
      <c r="B60" s="75"/>
      <c r="C60" s="75"/>
      <c r="D60" s="73"/>
      <c r="E60" s="77">
        <v>6500</v>
      </c>
      <c r="F60" s="78">
        <f>E60/$E$52*100</f>
        <v>6.8891383905201904</v>
      </c>
      <c r="G60" s="26"/>
    </row>
    <row r="61" spans="1:9" x14ac:dyDescent="0.2">
      <c r="A61" s="75" t="s">
        <v>1245</v>
      </c>
      <c r="B61" s="75"/>
      <c r="C61" s="75"/>
      <c r="D61" s="73"/>
      <c r="E61" s="77">
        <v>2500</v>
      </c>
      <c r="F61" s="78">
        <f>E61/$E$52*100</f>
        <v>2.6496686117385346</v>
      </c>
      <c r="G61" s="26"/>
    </row>
    <row r="62" spans="1:9" x14ac:dyDescent="0.2">
      <c r="A62" s="79" t="s">
        <v>1246</v>
      </c>
      <c r="B62" s="80"/>
      <c r="C62" s="80"/>
      <c r="D62" s="79"/>
      <c r="E62" s="81">
        <f>SUM(E57:E61)</f>
        <v>15500</v>
      </c>
      <c r="F62" s="81">
        <f>SUM(F57:F61)</f>
        <v>16.427945392778916</v>
      </c>
      <c r="G62" s="29"/>
    </row>
    <row r="64" spans="1:9" x14ac:dyDescent="0.2">
      <c r="A64" s="14" t="s">
        <v>45</v>
      </c>
    </row>
    <row r="65" spans="1:4" x14ac:dyDescent="0.2">
      <c r="A65" s="14" t="s">
        <v>1057</v>
      </c>
    </row>
    <row r="67" spans="1:4" x14ac:dyDescent="0.2">
      <c r="A67" s="14" t="s">
        <v>46</v>
      </c>
    </row>
    <row r="68" spans="1:4" x14ac:dyDescent="0.2">
      <c r="A68" s="14" t="s">
        <v>47</v>
      </c>
    </row>
    <row r="69" spans="1:4" x14ac:dyDescent="0.2">
      <c r="A69" s="14" t="s">
        <v>48</v>
      </c>
      <c r="B69" s="14"/>
      <c r="C69" s="30" t="s">
        <v>50</v>
      </c>
      <c r="D69" s="14" t="s">
        <v>49</v>
      </c>
    </row>
    <row r="70" spans="1:4" x14ac:dyDescent="0.2">
      <c r="A70" s="7" t="s">
        <v>51</v>
      </c>
      <c r="C70" s="31">
        <v>94.277799999999999</v>
      </c>
      <c r="D70" s="31">
        <v>99.986500000000007</v>
      </c>
    </row>
    <row r="71" spans="1:4" x14ac:dyDescent="0.2">
      <c r="A71" s="7" t="s">
        <v>105</v>
      </c>
      <c r="C71" s="31">
        <v>15.0191</v>
      </c>
      <c r="D71" s="31">
        <v>15.418900000000001</v>
      </c>
    </row>
    <row r="72" spans="1:4" x14ac:dyDescent="0.2">
      <c r="A72" s="7" t="s">
        <v>106</v>
      </c>
      <c r="C72" s="31">
        <v>11.8432</v>
      </c>
      <c r="D72" s="31">
        <v>12.090400000000001</v>
      </c>
    </row>
    <row r="73" spans="1:4" x14ac:dyDescent="0.2">
      <c r="A73" s="7" t="s">
        <v>1247</v>
      </c>
      <c r="C73" s="31">
        <v>12.6572</v>
      </c>
      <c r="D73" s="31">
        <v>12.902200000000001</v>
      </c>
    </row>
    <row r="74" spans="1:4" x14ac:dyDescent="0.2">
      <c r="A74" s="7" t="s">
        <v>1248</v>
      </c>
      <c r="C74" s="31">
        <v>17.1267</v>
      </c>
      <c r="D74" s="31">
        <v>17.0688</v>
      </c>
    </row>
    <row r="75" spans="1:4" x14ac:dyDescent="0.2">
      <c r="A75" s="7" t="s">
        <v>53</v>
      </c>
      <c r="C75" s="31">
        <v>101.79940000000001</v>
      </c>
      <c r="D75" s="31">
        <v>108.27509999999999</v>
      </c>
    </row>
    <row r="76" spans="1:4" x14ac:dyDescent="0.2">
      <c r="A76" s="7" t="s">
        <v>107</v>
      </c>
      <c r="C76" s="31">
        <v>16.841999999999999</v>
      </c>
      <c r="D76" s="31">
        <v>17.341699999999999</v>
      </c>
    </row>
    <row r="77" spans="1:4" x14ac:dyDescent="0.2">
      <c r="A77" s="7" t="s">
        <v>108</v>
      </c>
      <c r="C77" s="31">
        <v>13.4405</v>
      </c>
      <c r="D77" s="31">
        <v>13.7644</v>
      </c>
    </row>
    <row r="78" spans="1:4" x14ac:dyDescent="0.2">
      <c r="A78" s="7" t="s">
        <v>1249</v>
      </c>
      <c r="C78" s="31">
        <v>14.807600000000001</v>
      </c>
      <c r="D78" s="31">
        <v>15.197900000000001</v>
      </c>
    </row>
    <row r="79" spans="1:4" x14ac:dyDescent="0.2">
      <c r="A79" s="7" t="s">
        <v>1250</v>
      </c>
      <c r="C79" s="31">
        <v>19.245899999999999</v>
      </c>
      <c r="D79" s="31">
        <v>19.165299999999998</v>
      </c>
    </row>
    <row r="81" spans="1:3" x14ac:dyDescent="0.2">
      <c r="A81" s="14" t="s">
        <v>55</v>
      </c>
    </row>
    <row r="82" spans="1:3" x14ac:dyDescent="0.2">
      <c r="A82" s="100" t="s">
        <v>56</v>
      </c>
      <c r="B82" s="101"/>
      <c r="C82" s="32" t="s">
        <v>57</v>
      </c>
    </row>
    <row r="83" spans="1:3" x14ac:dyDescent="0.2">
      <c r="A83" s="96" t="s">
        <v>105</v>
      </c>
      <c r="B83" s="97"/>
      <c r="C83" s="33">
        <v>0.495</v>
      </c>
    </row>
    <row r="84" spans="1:3" x14ac:dyDescent="0.2">
      <c r="A84" s="96" t="s">
        <v>106</v>
      </c>
      <c r="B84" s="97"/>
      <c r="C84" s="33">
        <v>0.46</v>
      </c>
    </row>
    <row r="85" spans="1:3" x14ac:dyDescent="0.2">
      <c r="A85" s="96" t="s">
        <v>1247</v>
      </c>
      <c r="B85" s="97"/>
      <c r="C85" s="33">
        <v>0.5</v>
      </c>
    </row>
    <row r="86" spans="1:3" x14ac:dyDescent="0.2">
      <c r="A86" s="96" t="s">
        <v>1248</v>
      </c>
      <c r="B86" s="97"/>
      <c r="C86" s="33">
        <v>1.05</v>
      </c>
    </row>
    <row r="87" spans="1:3" x14ac:dyDescent="0.2">
      <c r="A87" s="96" t="s">
        <v>107</v>
      </c>
      <c r="B87" s="97"/>
      <c r="C87" s="33">
        <v>0.55500000000000005</v>
      </c>
    </row>
    <row r="88" spans="1:3" x14ac:dyDescent="0.2">
      <c r="A88" s="96" t="s">
        <v>108</v>
      </c>
      <c r="B88" s="97"/>
      <c r="C88" s="33">
        <v>0.52</v>
      </c>
    </row>
    <row r="89" spans="1:3" x14ac:dyDescent="0.2">
      <c r="A89" s="96" t="s">
        <v>1249</v>
      </c>
      <c r="B89" s="97"/>
      <c r="C89" s="33">
        <v>0.53</v>
      </c>
    </row>
    <row r="90" spans="1:3" x14ac:dyDescent="0.2">
      <c r="A90" s="96" t="s">
        <v>1250</v>
      </c>
      <c r="B90" s="97"/>
      <c r="C90" s="33">
        <v>1.25</v>
      </c>
    </row>
    <row r="91" spans="1:3" x14ac:dyDescent="0.2">
      <c r="A91" s="7" t="s">
        <v>58</v>
      </c>
    </row>
    <row r="92" spans="1:3" x14ac:dyDescent="0.2">
      <c r="A92" s="7" t="s">
        <v>59</v>
      </c>
    </row>
    <row r="94" spans="1:3" x14ac:dyDescent="0.2">
      <c r="A94" s="62" t="s">
        <v>1251</v>
      </c>
    </row>
    <row r="95" spans="1:3" x14ac:dyDescent="0.2">
      <c r="A95" s="62"/>
    </row>
    <row r="96" spans="1:3" x14ac:dyDescent="0.2">
      <c r="A96" s="63" t="s">
        <v>1252</v>
      </c>
    </row>
    <row r="97" spans="1:9" x14ac:dyDescent="0.2">
      <c r="A97" s="63" t="s">
        <v>1253</v>
      </c>
    </row>
    <row r="99" spans="1:9" x14ac:dyDescent="0.2">
      <c r="A99" s="14" t="s">
        <v>333</v>
      </c>
      <c r="D99" s="34">
        <v>4.6570793465353635</v>
      </c>
      <c r="E99" s="10" t="s">
        <v>60</v>
      </c>
    </row>
    <row r="101" spans="1:9" x14ac:dyDescent="0.2">
      <c r="A101" s="14" t="s">
        <v>334</v>
      </c>
      <c r="D101" s="30" t="s">
        <v>62</v>
      </c>
    </row>
    <row r="103" spans="1:9" x14ac:dyDescent="0.2">
      <c r="A103" s="62" t="s">
        <v>1254</v>
      </c>
      <c r="B103" s="63"/>
      <c r="C103" s="63"/>
      <c r="D103" s="63"/>
      <c r="E103" s="11"/>
      <c r="G103" s="11"/>
      <c r="H103" s="63"/>
      <c r="I103" s="63"/>
    </row>
    <row r="104" spans="1:9" x14ac:dyDescent="0.2">
      <c r="A104" s="62"/>
      <c r="B104" s="63"/>
      <c r="C104" s="63"/>
      <c r="D104" s="63"/>
      <c r="E104" s="11"/>
      <c r="G104" s="11"/>
      <c r="H104" s="63"/>
      <c r="I104" s="63"/>
    </row>
    <row r="105" spans="1:9" x14ac:dyDescent="0.2">
      <c r="A105" s="62" t="s">
        <v>952</v>
      </c>
      <c r="B105" s="63"/>
      <c r="C105" s="63"/>
      <c r="D105" s="63"/>
      <c r="E105" s="11"/>
      <c r="G105" s="11"/>
      <c r="H105" s="63"/>
      <c r="I105" s="63"/>
    </row>
    <row r="106" spans="1:9" x14ac:dyDescent="0.2">
      <c r="A106" s="64"/>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2" t="s">
        <v>1255</v>
      </c>
      <c r="B121" s="63"/>
      <c r="C121" s="63"/>
      <c r="D121" s="63"/>
      <c r="E121" s="11"/>
      <c r="G121" s="11"/>
      <c r="H121" s="63"/>
      <c r="I121" s="63"/>
    </row>
    <row r="122" spans="1:9" x14ac:dyDescent="0.2">
      <c r="A122" s="63"/>
      <c r="B122" s="63"/>
      <c r="C122" s="63"/>
      <c r="D122" s="63"/>
      <c r="E122" s="11"/>
      <c r="G122" s="11"/>
      <c r="H122" s="63"/>
      <c r="I122" s="63"/>
    </row>
    <row r="123" spans="1:9" x14ac:dyDescent="0.2">
      <c r="A123" s="62" t="s">
        <v>953</v>
      </c>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t="s">
        <v>951</v>
      </c>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4"/>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sheetData>
  <mergeCells count="10">
    <mergeCell ref="A87:B87"/>
    <mergeCell ref="A88:B88"/>
    <mergeCell ref="A89:B89"/>
    <mergeCell ref="A90:B90"/>
    <mergeCell ref="A1:G1"/>
    <mergeCell ref="A82:B82"/>
    <mergeCell ref="A83:B83"/>
    <mergeCell ref="A84:B84"/>
    <mergeCell ref="A85:B85"/>
    <mergeCell ref="A86:B86"/>
  </mergeCells>
  <conditionalFormatting sqref="E50">
    <cfRule type="cellIs" dxfId="108" priority="2" stopIfTrue="1" operator="between">
      <formula>0.009</formula>
      <formula>-0.009</formula>
    </cfRule>
  </conditionalFormatting>
  <conditionalFormatting sqref="F2:F3">
    <cfRule type="cellIs" dxfId="107" priority="4" stopIfTrue="1" operator="between">
      <formula>0.009</formula>
      <formula>-0.009</formula>
    </cfRule>
  </conditionalFormatting>
  <conditionalFormatting sqref="F5:F61">
    <cfRule type="cellIs" dxfId="106" priority="3" stopIfTrue="1" operator="between">
      <formula>0.009</formula>
      <formula>-0.009</formula>
    </cfRule>
  </conditionalFormatting>
  <conditionalFormatting sqref="F63:F65536">
    <cfRule type="cellIs" dxfId="10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4"/>
  <sheetViews>
    <sheetView workbookViewId="0">
      <selection sqref="A1:G1"/>
    </sheetView>
  </sheetViews>
  <sheetFormatPr defaultColWidth="9.140625" defaultRowHeight="11.25" x14ac:dyDescent="0.2"/>
  <cols>
    <col min="1" max="1" width="38.7109375" style="7" bestFit="1" customWidth="1"/>
    <col min="2" max="2" width="51.710937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8" s="1" customFormat="1" ht="15" x14ac:dyDescent="0.2">
      <c r="A1" s="98" t="s">
        <v>1256</v>
      </c>
      <c r="B1" s="99"/>
      <c r="C1" s="99"/>
      <c r="D1" s="99"/>
      <c r="E1" s="99"/>
      <c r="F1" s="99"/>
      <c r="G1" s="99"/>
    </row>
    <row r="2" spans="1:8" s="1" customFormat="1" ht="12" x14ac:dyDescent="0.2">
      <c r="E2" s="5"/>
      <c r="F2" s="9"/>
      <c r="G2" s="10"/>
    </row>
    <row r="3" spans="1:8" s="1" customFormat="1" ht="12" x14ac:dyDescent="0.2">
      <c r="A3" s="8" t="s">
        <v>7</v>
      </c>
      <c r="B3" s="2"/>
      <c r="C3" s="3"/>
      <c r="D3" s="3"/>
      <c r="E3" s="4"/>
      <c r="F3" s="9"/>
      <c r="G3" s="10"/>
    </row>
    <row r="4" spans="1:8" s="1" customFormat="1" ht="24" customHeight="1" x14ac:dyDescent="0.2">
      <c r="A4" s="6" t="s">
        <v>2</v>
      </c>
      <c r="B4" s="6" t="s">
        <v>0</v>
      </c>
      <c r="C4" s="13" t="s">
        <v>984</v>
      </c>
      <c r="D4" s="13" t="s">
        <v>1</v>
      </c>
      <c r="E4" s="52" t="s">
        <v>6</v>
      </c>
      <c r="F4" s="12" t="s">
        <v>3</v>
      </c>
      <c r="G4" s="12" t="s">
        <v>5</v>
      </c>
      <c r="H4" s="12" t="s">
        <v>1257</v>
      </c>
    </row>
    <row r="5" spans="1:8" x14ac:dyDescent="0.2">
      <c r="A5" s="16" t="s">
        <v>24</v>
      </c>
      <c r="B5" s="17"/>
      <c r="C5" s="17"/>
      <c r="D5" s="17"/>
      <c r="E5" s="18"/>
      <c r="F5" s="19"/>
      <c r="G5" s="18"/>
      <c r="H5" s="18"/>
    </row>
    <row r="6" spans="1:8" x14ac:dyDescent="0.2">
      <c r="A6" s="20" t="s">
        <v>25</v>
      </c>
      <c r="B6" s="21"/>
      <c r="C6" s="21"/>
      <c r="D6" s="21"/>
      <c r="E6" s="22"/>
      <c r="F6" s="23"/>
      <c r="G6" s="22"/>
      <c r="H6" s="22"/>
    </row>
    <row r="7" spans="1:8" x14ac:dyDescent="0.2">
      <c r="A7" s="21" t="s">
        <v>1258</v>
      </c>
      <c r="B7" s="21" t="s">
        <v>1259</v>
      </c>
      <c r="C7" s="21" t="s">
        <v>86</v>
      </c>
      <c r="D7" s="24">
        <v>5000</v>
      </c>
      <c r="E7" s="22">
        <v>5227.5950684999998</v>
      </c>
      <c r="F7" s="23">
        <v>9.6212448722215402</v>
      </c>
      <c r="G7" s="22">
        <v>6.84</v>
      </c>
      <c r="H7" s="22"/>
    </row>
    <row r="8" spans="1:8" x14ac:dyDescent="0.2">
      <c r="A8" s="21" t="s">
        <v>27</v>
      </c>
      <c r="B8" s="21" t="s">
        <v>26</v>
      </c>
      <c r="C8" s="21" t="s">
        <v>28</v>
      </c>
      <c r="D8" s="24">
        <v>3847</v>
      </c>
      <c r="E8" s="22">
        <v>3946.3256929999998</v>
      </c>
      <c r="F8" s="23">
        <v>7.2631038441902502</v>
      </c>
      <c r="G8" s="22">
        <v>8.4404000000000003</v>
      </c>
      <c r="H8" s="22"/>
    </row>
    <row r="9" spans="1:8" x14ac:dyDescent="0.2">
      <c r="A9" s="21" t="s">
        <v>98</v>
      </c>
      <c r="B9" s="21" t="s">
        <v>97</v>
      </c>
      <c r="C9" s="21" t="s">
        <v>30</v>
      </c>
      <c r="D9" s="24">
        <v>6000</v>
      </c>
      <c r="E9" s="22">
        <v>3337.9560000000001</v>
      </c>
      <c r="F9" s="23">
        <v>6.1434161651537904</v>
      </c>
      <c r="G9" s="22">
        <v>6.4779</v>
      </c>
      <c r="H9" s="22"/>
    </row>
    <row r="10" spans="1:8" x14ac:dyDescent="0.2">
      <c r="A10" s="21" t="s">
        <v>1235</v>
      </c>
      <c r="B10" s="21" t="s">
        <v>1236</v>
      </c>
      <c r="C10" s="21" t="s">
        <v>1228</v>
      </c>
      <c r="D10" s="24">
        <v>2500</v>
      </c>
      <c r="E10" s="22">
        <v>2622.7728081999999</v>
      </c>
      <c r="F10" s="23">
        <v>4.8271411808369198</v>
      </c>
      <c r="G10" s="22">
        <v>6.93</v>
      </c>
      <c r="H10" s="22"/>
    </row>
    <row r="11" spans="1:8" x14ac:dyDescent="0.2">
      <c r="A11" s="21" t="s">
        <v>1210</v>
      </c>
      <c r="B11" s="21" t="s">
        <v>1211</v>
      </c>
      <c r="C11" s="21" t="s">
        <v>65</v>
      </c>
      <c r="D11" s="24">
        <v>250</v>
      </c>
      <c r="E11" s="22">
        <v>2621.9684932</v>
      </c>
      <c r="F11" s="23">
        <v>4.8256608612123104</v>
      </c>
      <c r="G11" s="22">
        <v>6.45</v>
      </c>
      <c r="H11" s="22"/>
    </row>
    <row r="12" spans="1:8" x14ac:dyDescent="0.2">
      <c r="A12" s="21" t="s">
        <v>1260</v>
      </c>
      <c r="B12" s="21" t="s">
        <v>1261</v>
      </c>
      <c r="C12" s="21" t="s">
        <v>30</v>
      </c>
      <c r="D12" s="24">
        <v>250</v>
      </c>
      <c r="E12" s="22">
        <v>2612.7084246999998</v>
      </c>
      <c r="F12" s="23">
        <v>4.8086179599537697</v>
      </c>
      <c r="G12" s="22">
        <v>6.3085000000000004</v>
      </c>
      <c r="H12" s="22">
        <v>7.4107000000000003</v>
      </c>
    </row>
    <row r="13" spans="1:8" x14ac:dyDescent="0.2">
      <c r="A13" s="21" t="s">
        <v>1262</v>
      </c>
      <c r="B13" s="21" t="s">
        <v>1263</v>
      </c>
      <c r="C13" s="21" t="s">
        <v>1228</v>
      </c>
      <c r="D13" s="24">
        <v>2500</v>
      </c>
      <c r="E13" s="22">
        <v>2561.8753766999998</v>
      </c>
      <c r="F13" s="23">
        <v>4.71506113391795</v>
      </c>
      <c r="G13" s="22">
        <v>6.54</v>
      </c>
      <c r="H13" s="82"/>
    </row>
    <row r="14" spans="1:8" x14ac:dyDescent="0.2">
      <c r="A14" s="21" t="s">
        <v>1226</v>
      </c>
      <c r="B14" s="21" t="s">
        <v>1227</v>
      </c>
      <c r="C14" s="21" t="s">
        <v>1228</v>
      </c>
      <c r="D14" s="24">
        <v>2500</v>
      </c>
      <c r="E14" s="22">
        <v>2523.144589</v>
      </c>
      <c r="F14" s="23">
        <v>4.6437781849380002</v>
      </c>
      <c r="G14" s="22">
        <v>6.9649999999999999</v>
      </c>
      <c r="H14" s="83"/>
    </row>
    <row r="15" spans="1:8" x14ac:dyDescent="0.2">
      <c r="A15" s="21" t="s">
        <v>1264</v>
      </c>
      <c r="B15" s="21" t="s">
        <v>1265</v>
      </c>
      <c r="C15" s="21" t="s">
        <v>65</v>
      </c>
      <c r="D15" s="24">
        <v>25</v>
      </c>
      <c r="E15" s="22">
        <v>2507.3435958999999</v>
      </c>
      <c r="F15" s="23">
        <v>4.6146968919443196</v>
      </c>
      <c r="G15" s="22">
        <v>7.4257999999999997</v>
      </c>
      <c r="H15" s="22">
        <v>7.4188000000000001</v>
      </c>
    </row>
    <row r="16" spans="1:8" x14ac:dyDescent="0.2">
      <c r="A16" s="21" t="s">
        <v>83</v>
      </c>
      <c r="B16" s="21" t="s">
        <v>82</v>
      </c>
      <c r="C16" s="21" t="s">
        <v>29</v>
      </c>
      <c r="D16" s="24">
        <v>2000</v>
      </c>
      <c r="E16" s="22">
        <v>2187.269589</v>
      </c>
      <c r="F16" s="23">
        <v>4.0256094899429096</v>
      </c>
      <c r="G16" s="22">
        <v>7.7074999999999996</v>
      </c>
      <c r="H16" s="83"/>
    </row>
    <row r="17" spans="1:9" x14ac:dyDescent="0.2">
      <c r="A17" s="21" t="s">
        <v>1266</v>
      </c>
      <c r="B17" s="21" t="s">
        <v>1267</v>
      </c>
      <c r="C17" s="21" t="s">
        <v>30</v>
      </c>
      <c r="D17" s="24">
        <v>20</v>
      </c>
      <c r="E17" s="22">
        <v>2049.5351780999999</v>
      </c>
      <c r="F17" s="23">
        <v>3.7721130968145999</v>
      </c>
      <c r="G17" s="22">
        <v>6.62</v>
      </c>
      <c r="H17" s="22"/>
    </row>
    <row r="18" spans="1:9" x14ac:dyDescent="0.2">
      <c r="A18" s="21" t="s">
        <v>1268</v>
      </c>
      <c r="B18" s="21" t="s">
        <v>1269</v>
      </c>
      <c r="C18" s="21" t="s">
        <v>65</v>
      </c>
      <c r="D18" s="24">
        <v>1500</v>
      </c>
      <c r="E18" s="22">
        <v>1644.7449658</v>
      </c>
      <c r="F18" s="23">
        <v>3.0271078499689699</v>
      </c>
      <c r="G18" s="22">
        <v>6.5</v>
      </c>
      <c r="H18" s="83"/>
    </row>
    <row r="19" spans="1:9" x14ac:dyDescent="0.2">
      <c r="A19" s="21" t="s">
        <v>1270</v>
      </c>
      <c r="B19" s="21" t="s">
        <v>1271</v>
      </c>
      <c r="C19" s="21" t="s">
        <v>30</v>
      </c>
      <c r="D19" s="24">
        <v>1500</v>
      </c>
      <c r="E19" s="22">
        <v>1522.2856437999999</v>
      </c>
      <c r="F19" s="23">
        <v>2.8017248376259198</v>
      </c>
      <c r="G19" s="22">
        <v>6.4500999999999999</v>
      </c>
      <c r="H19" s="83"/>
    </row>
    <row r="20" spans="1:9" x14ac:dyDescent="0.2">
      <c r="A20" s="21" t="s">
        <v>32</v>
      </c>
      <c r="B20" s="21" t="s">
        <v>31</v>
      </c>
      <c r="C20" s="21" t="s">
        <v>28</v>
      </c>
      <c r="D20" s="24">
        <v>1154</v>
      </c>
      <c r="E20" s="22">
        <v>1178.62636</v>
      </c>
      <c r="F20" s="23">
        <v>2.16922938250246</v>
      </c>
      <c r="G20" s="22">
        <v>8.4502000000000006</v>
      </c>
      <c r="H20" s="22"/>
    </row>
    <row r="21" spans="1:9" x14ac:dyDescent="0.2">
      <c r="A21" s="21" t="s">
        <v>1237</v>
      </c>
      <c r="B21" s="21" t="s">
        <v>1238</v>
      </c>
      <c r="C21" s="21" t="s">
        <v>30</v>
      </c>
      <c r="D21" s="24">
        <v>1000</v>
      </c>
      <c r="E21" s="22">
        <v>1079.308863</v>
      </c>
      <c r="F21" s="23">
        <v>1.98643826226228</v>
      </c>
      <c r="G21" s="22">
        <v>6.6</v>
      </c>
      <c r="H21" s="22"/>
    </row>
    <row r="22" spans="1:9" x14ac:dyDescent="0.2">
      <c r="A22" s="21" t="s">
        <v>110</v>
      </c>
      <c r="B22" s="21" t="s">
        <v>109</v>
      </c>
      <c r="C22" s="21" t="s">
        <v>30</v>
      </c>
      <c r="D22" s="24">
        <v>1000</v>
      </c>
      <c r="E22" s="22">
        <v>1040.298863</v>
      </c>
      <c r="F22" s="23">
        <v>1.91464143072746</v>
      </c>
      <c r="G22" s="22">
        <v>6.64</v>
      </c>
      <c r="H22" s="22"/>
    </row>
    <row r="23" spans="1:9" x14ac:dyDescent="0.2">
      <c r="A23" s="21" t="s">
        <v>1272</v>
      </c>
      <c r="B23" s="21" t="s">
        <v>1273</v>
      </c>
      <c r="C23" s="21" t="s">
        <v>30</v>
      </c>
      <c r="D23" s="24">
        <v>1000</v>
      </c>
      <c r="E23" s="22">
        <v>1027.2422466</v>
      </c>
      <c r="F23" s="23">
        <v>1.8906110875312101</v>
      </c>
      <c r="G23" s="22">
        <v>6.48</v>
      </c>
      <c r="H23" s="22"/>
    </row>
    <row r="24" spans="1:9" x14ac:dyDescent="0.2">
      <c r="A24" s="21" t="s">
        <v>1274</v>
      </c>
      <c r="B24" s="21" t="s">
        <v>1275</v>
      </c>
      <c r="C24" s="21" t="s">
        <v>1228</v>
      </c>
      <c r="D24" s="24">
        <v>1000</v>
      </c>
      <c r="E24" s="22">
        <v>1026.8930548000001</v>
      </c>
      <c r="F24" s="23">
        <v>1.88996840963226</v>
      </c>
      <c r="G24" s="22">
        <v>6.4850000000000003</v>
      </c>
      <c r="H24" s="22"/>
    </row>
    <row r="25" spans="1:9" x14ac:dyDescent="0.2">
      <c r="A25" s="21" t="s">
        <v>1276</v>
      </c>
      <c r="B25" s="21" t="s">
        <v>1277</v>
      </c>
      <c r="C25" s="21" t="s">
        <v>30</v>
      </c>
      <c r="D25" s="24">
        <v>5</v>
      </c>
      <c r="E25" s="22">
        <v>516.9192329</v>
      </c>
      <c r="F25" s="23">
        <v>0.95137562372803997</v>
      </c>
      <c r="G25" s="22">
        <v>6.9050000000000002</v>
      </c>
      <c r="H25" s="22"/>
    </row>
    <row r="26" spans="1:9" x14ac:dyDescent="0.2">
      <c r="A26" s="20" t="s">
        <v>33</v>
      </c>
      <c r="B26" s="20"/>
      <c r="C26" s="20"/>
      <c r="D26" s="20"/>
      <c r="E26" s="25">
        <f>SUM(E6:E25)</f>
        <v>41234.814046200001</v>
      </c>
      <c r="F26" s="26">
        <f>SUM(F6:F25)</f>
        <v>75.891540565104975</v>
      </c>
      <c r="G26" s="25"/>
      <c r="H26" s="22"/>
      <c r="I26" s="14"/>
    </row>
    <row r="27" spans="1:9" x14ac:dyDescent="0.2">
      <c r="A27" s="21"/>
      <c r="B27" s="21"/>
      <c r="C27" s="21"/>
      <c r="D27" s="21"/>
      <c r="E27" s="22"/>
      <c r="F27" s="23"/>
      <c r="G27" s="22"/>
      <c r="H27" s="22"/>
    </row>
    <row r="28" spans="1:9" x14ac:dyDescent="0.2">
      <c r="A28" s="20" t="s">
        <v>34</v>
      </c>
      <c r="B28" s="21"/>
      <c r="C28" s="21"/>
      <c r="D28" s="21"/>
      <c r="E28" s="22"/>
      <c r="F28" s="23"/>
      <c r="G28" s="22"/>
      <c r="H28" s="22"/>
    </row>
    <row r="29" spans="1:9" x14ac:dyDescent="0.2">
      <c r="A29" s="20" t="s">
        <v>35</v>
      </c>
      <c r="B29" s="21"/>
      <c r="C29" s="21"/>
      <c r="D29" s="21"/>
      <c r="E29" s="22"/>
      <c r="F29" s="23"/>
      <c r="G29" s="22"/>
      <c r="H29" s="22"/>
    </row>
    <row r="30" spans="1:9" x14ac:dyDescent="0.2">
      <c r="A30" s="21" t="s">
        <v>1278</v>
      </c>
      <c r="B30" s="21" t="s">
        <v>1279</v>
      </c>
      <c r="C30" s="21" t="s">
        <v>36</v>
      </c>
      <c r="D30" s="24">
        <v>500</v>
      </c>
      <c r="E30" s="22">
        <v>2493.6075000000001</v>
      </c>
      <c r="F30" s="23">
        <v>4.5894159854260304</v>
      </c>
      <c r="G30" s="22">
        <v>5.8493000000000004</v>
      </c>
      <c r="H30" s="22"/>
    </row>
    <row r="31" spans="1:9" x14ac:dyDescent="0.2">
      <c r="A31" s="21" t="s">
        <v>1143</v>
      </c>
      <c r="B31" s="21" t="s">
        <v>1144</v>
      </c>
      <c r="C31" s="21" t="s">
        <v>37</v>
      </c>
      <c r="D31" s="24">
        <v>500</v>
      </c>
      <c r="E31" s="22">
        <v>2433.3074999999999</v>
      </c>
      <c r="F31" s="23">
        <v>4.4784354947428699</v>
      </c>
      <c r="G31" s="22">
        <v>6.1</v>
      </c>
      <c r="H31" s="22"/>
    </row>
    <row r="32" spans="1:9" x14ac:dyDescent="0.2">
      <c r="A32" s="21" t="s">
        <v>64</v>
      </c>
      <c r="B32" s="21" t="s">
        <v>63</v>
      </c>
      <c r="C32" s="21" t="s">
        <v>37</v>
      </c>
      <c r="D32" s="24">
        <v>200</v>
      </c>
      <c r="E32" s="22">
        <v>960.07600000000002</v>
      </c>
      <c r="F32" s="23">
        <v>1.7669934589240199</v>
      </c>
      <c r="G32" s="22">
        <v>6.17</v>
      </c>
      <c r="H32" s="22"/>
    </row>
    <row r="33" spans="1:9" x14ac:dyDescent="0.2">
      <c r="A33" s="20" t="s">
        <v>33</v>
      </c>
      <c r="B33" s="20"/>
      <c r="C33" s="20"/>
      <c r="D33" s="20"/>
      <c r="E33" s="25">
        <f>SUM(E29:E32)</f>
        <v>5886.991</v>
      </c>
      <c r="F33" s="26">
        <f>SUM(F29:F32)</f>
        <v>10.834844939092921</v>
      </c>
      <c r="G33" s="25"/>
      <c r="H33" s="25"/>
      <c r="I33" s="14"/>
    </row>
    <row r="34" spans="1:9" x14ac:dyDescent="0.2">
      <c r="A34" s="21"/>
      <c r="B34" s="21"/>
      <c r="C34" s="21"/>
      <c r="D34" s="21"/>
      <c r="E34" s="22"/>
      <c r="F34" s="23"/>
      <c r="G34" s="22"/>
      <c r="H34" s="22"/>
    </row>
    <row r="35" spans="1:9" x14ac:dyDescent="0.2">
      <c r="A35" s="20" t="s">
        <v>39</v>
      </c>
      <c r="B35" s="21"/>
      <c r="C35" s="21"/>
      <c r="D35" s="21"/>
      <c r="E35" s="22"/>
      <c r="F35" s="23"/>
      <c r="G35" s="22"/>
      <c r="H35" s="22"/>
    </row>
    <row r="36" spans="1:9" x14ac:dyDescent="0.2">
      <c r="A36" s="21" t="s">
        <v>69</v>
      </c>
      <c r="B36" s="21" t="s">
        <v>68</v>
      </c>
      <c r="C36" s="21" t="s">
        <v>40</v>
      </c>
      <c r="D36" s="24">
        <v>2087900</v>
      </c>
      <c r="E36" s="22">
        <v>2064.8133932999999</v>
      </c>
      <c r="F36" s="23">
        <v>3.8002322314689798</v>
      </c>
      <c r="G36" s="22">
        <v>7.2185329916125101</v>
      </c>
      <c r="H36" s="22"/>
    </row>
    <row r="37" spans="1:9" x14ac:dyDescent="0.2">
      <c r="A37" s="21" t="s">
        <v>75</v>
      </c>
      <c r="B37" s="21" t="s">
        <v>74</v>
      </c>
      <c r="C37" s="21" t="s">
        <v>40</v>
      </c>
      <c r="D37" s="24">
        <v>1500000</v>
      </c>
      <c r="E37" s="22">
        <v>1482.63</v>
      </c>
      <c r="F37" s="23">
        <v>2.7287397164438199</v>
      </c>
      <c r="G37" s="22">
        <v>7.1620157446125097</v>
      </c>
      <c r="H37" s="25"/>
    </row>
    <row r="38" spans="1:9" x14ac:dyDescent="0.2">
      <c r="A38" s="21" t="s">
        <v>77</v>
      </c>
      <c r="B38" s="21" t="s">
        <v>76</v>
      </c>
      <c r="C38" s="21" t="s">
        <v>40</v>
      </c>
      <c r="D38" s="24">
        <v>52560</v>
      </c>
      <c r="E38" s="22">
        <v>55.500451699999999</v>
      </c>
      <c r="F38" s="23">
        <v>0.102147054109496</v>
      </c>
      <c r="G38" s="22">
        <v>7.0293293925125004</v>
      </c>
      <c r="H38" s="22"/>
    </row>
    <row r="39" spans="1:9" x14ac:dyDescent="0.2">
      <c r="A39" s="21" t="s">
        <v>79</v>
      </c>
      <c r="B39" s="21" t="s">
        <v>78</v>
      </c>
      <c r="C39" s="21" t="s">
        <v>40</v>
      </c>
      <c r="D39" s="24">
        <v>50000</v>
      </c>
      <c r="E39" s="22">
        <v>52.3318333</v>
      </c>
      <c r="F39" s="23">
        <v>9.6315299137362295E-2</v>
      </c>
      <c r="G39" s="22">
        <v>7.1643160807999999</v>
      </c>
      <c r="H39" s="22"/>
    </row>
    <row r="40" spans="1:9" x14ac:dyDescent="0.2">
      <c r="A40" s="21" t="s">
        <v>81</v>
      </c>
      <c r="B40" s="21" t="s">
        <v>80</v>
      </c>
      <c r="C40" s="21" t="s">
        <v>40</v>
      </c>
      <c r="D40" s="24">
        <v>41700</v>
      </c>
      <c r="E40" s="22">
        <v>42.4554835</v>
      </c>
      <c r="F40" s="23">
        <v>7.8138149104817395E-2</v>
      </c>
      <c r="G40" s="22">
        <v>7.2308276831124996</v>
      </c>
      <c r="H40" s="22"/>
    </row>
    <row r="41" spans="1:9" x14ac:dyDescent="0.2">
      <c r="A41" s="20" t="s">
        <v>33</v>
      </c>
      <c r="B41" s="20"/>
      <c r="C41" s="20"/>
      <c r="D41" s="20"/>
      <c r="E41" s="25">
        <f>SUM(E36:E40)</f>
        <v>3697.7311618000003</v>
      </c>
      <c r="F41" s="26">
        <f>SUM(F36:F40)</f>
        <v>6.8055724502644752</v>
      </c>
      <c r="G41" s="25"/>
      <c r="H41" s="25"/>
      <c r="I41" s="14"/>
    </row>
    <row r="42" spans="1:9" x14ac:dyDescent="0.2">
      <c r="A42" s="21"/>
      <c r="B42" s="21"/>
      <c r="C42" s="21"/>
      <c r="D42" s="21"/>
      <c r="E42" s="22"/>
      <c r="F42" s="23"/>
      <c r="G42" s="22"/>
      <c r="H42" s="22"/>
    </row>
    <row r="43" spans="1:9" x14ac:dyDescent="0.2">
      <c r="A43" s="20" t="s">
        <v>1052</v>
      </c>
      <c r="B43" s="21"/>
      <c r="C43" s="21"/>
      <c r="D43" s="21"/>
      <c r="E43" s="22"/>
      <c r="F43" s="23"/>
      <c r="G43" s="22"/>
      <c r="H43" s="22"/>
    </row>
    <row r="44" spans="1:9" x14ac:dyDescent="0.2">
      <c r="A44" s="21" t="s">
        <v>1053</v>
      </c>
      <c r="B44" s="21" t="s">
        <v>1054</v>
      </c>
      <c r="C44" s="21" t="s">
        <v>1055</v>
      </c>
      <c r="D44" s="24">
        <v>1762.3119999999999</v>
      </c>
      <c r="E44" s="22">
        <v>198.14484479999999</v>
      </c>
      <c r="F44" s="23">
        <v>0.36468013436552399</v>
      </c>
      <c r="G44" s="22">
        <v>5.51</v>
      </c>
      <c r="H44" s="20"/>
    </row>
    <row r="45" spans="1:9" x14ac:dyDescent="0.2">
      <c r="A45" s="20" t="s">
        <v>33</v>
      </c>
      <c r="B45" s="20"/>
      <c r="C45" s="20"/>
      <c r="D45" s="20"/>
      <c r="E45" s="25">
        <f>SUM(E44:E44)</f>
        <v>198.14484479999999</v>
      </c>
      <c r="F45" s="26">
        <f>SUM(F44:F44)</f>
        <v>0.36468013436552399</v>
      </c>
      <c r="G45" s="25"/>
      <c r="H45" s="20"/>
      <c r="I45" s="14"/>
    </row>
    <row r="46" spans="1:9" x14ac:dyDescent="0.2">
      <c r="A46" s="21"/>
      <c r="B46" s="21"/>
      <c r="C46" s="21"/>
      <c r="D46" s="21"/>
      <c r="E46" s="22"/>
      <c r="F46" s="23"/>
      <c r="G46" s="22"/>
      <c r="H46" s="20"/>
    </row>
    <row r="47" spans="1:9" x14ac:dyDescent="0.2">
      <c r="A47" s="20" t="s">
        <v>42</v>
      </c>
      <c r="B47" s="20"/>
      <c r="C47" s="20"/>
      <c r="D47" s="20"/>
      <c r="E47" s="25">
        <f>E26+E33+E41+E45</f>
        <v>51017.681052800006</v>
      </c>
      <c r="F47" s="26">
        <f>F26+F33+F41+F45</f>
        <v>93.896638088827899</v>
      </c>
      <c r="G47" s="25"/>
      <c r="H47" s="20"/>
      <c r="I47" s="14"/>
    </row>
    <row r="48" spans="1:9" x14ac:dyDescent="0.2">
      <c r="A48" s="20"/>
      <c r="B48" s="20"/>
      <c r="C48" s="20"/>
      <c r="D48" s="20"/>
      <c r="E48" s="25"/>
      <c r="F48" s="26"/>
      <c r="G48" s="25"/>
      <c r="H48" s="20"/>
      <c r="I48" s="14"/>
    </row>
    <row r="49" spans="1:9" x14ac:dyDescent="0.2">
      <c r="A49" s="20" t="s">
        <v>310</v>
      </c>
      <c r="B49" s="20"/>
      <c r="C49" s="20"/>
      <c r="D49" s="20"/>
      <c r="E49" s="25">
        <v>9.5997096700000011</v>
      </c>
      <c r="F49" s="26">
        <f>+E49/E53*100</f>
        <v>1.7668001485777858E-2</v>
      </c>
      <c r="G49" s="25"/>
      <c r="H49" s="20"/>
      <c r="I49" s="14"/>
    </row>
    <row r="50" spans="1:9" x14ac:dyDescent="0.2">
      <c r="A50" s="20"/>
      <c r="B50" s="20"/>
      <c r="C50" s="20"/>
      <c r="D50" s="20"/>
      <c r="E50" s="25"/>
      <c r="F50" s="26"/>
      <c r="G50" s="25"/>
      <c r="H50" s="20"/>
      <c r="I50" s="14"/>
    </row>
    <row r="51" spans="1:9" x14ac:dyDescent="0.2">
      <c r="A51" s="20" t="s">
        <v>44</v>
      </c>
      <c r="B51" s="20"/>
      <c r="C51" s="20"/>
      <c r="D51" s="20"/>
      <c r="E51" s="25">
        <f>E53-(E26+E33+E41+E45+E49)</f>
        <v>3306.5932624299894</v>
      </c>
      <c r="F51" s="26">
        <f>F53-(F26+F33+F41+F45+F49)</f>
        <v>6.0856939096863272</v>
      </c>
      <c r="G51" s="25"/>
      <c r="H51" s="20"/>
      <c r="I51" s="14"/>
    </row>
    <row r="52" spans="1:9" x14ac:dyDescent="0.2">
      <c r="A52" s="20"/>
      <c r="B52" s="20"/>
      <c r="C52" s="20"/>
      <c r="D52" s="20"/>
      <c r="E52" s="25"/>
      <c r="F52" s="26"/>
      <c r="G52" s="25"/>
      <c r="H52" s="20"/>
      <c r="I52" s="14"/>
    </row>
    <row r="53" spans="1:9" x14ac:dyDescent="0.2">
      <c r="A53" s="27" t="s">
        <v>43</v>
      </c>
      <c r="B53" s="27"/>
      <c r="C53" s="27"/>
      <c r="D53" s="27"/>
      <c r="E53" s="28">
        <v>54333.874024899997</v>
      </c>
      <c r="F53" s="29">
        <v>100</v>
      </c>
      <c r="G53" s="28"/>
      <c r="H53" s="20"/>
      <c r="I53" s="14"/>
    </row>
    <row r="54" spans="1:9" x14ac:dyDescent="0.2">
      <c r="H54" s="20"/>
    </row>
    <row r="55" spans="1:9" x14ac:dyDescent="0.2">
      <c r="A55" s="71" t="s">
        <v>1241</v>
      </c>
      <c r="B55" s="71"/>
      <c r="C55" s="71"/>
      <c r="D55" s="71"/>
      <c r="E55" s="72"/>
      <c r="F55" s="72"/>
      <c r="G55" s="72"/>
      <c r="H55" s="20"/>
    </row>
    <row r="56" spans="1:9" x14ac:dyDescent="0.2">
      <c r="A56" s="73"/>
      <c r="B56" s="73"/>
      <c r="C56" s="73"/>
      <c r="D56" s="73"/>
      <c r="E56" s="26"/>
      <c r="F56" s="26"/>
      <c r="G56" s="26"/>
      <c r="H56" s="20"/>
    </row>
    <row r="57" spans="1:9" x14ac:dyDescent="0.2">
      <c r="A57" s="74" t="s">
        <v>1242</v>
      </c>
      <c r="B57" s="75"/>
      <c r="C57" s="75"/>
      <c r="D57" s="73"/>
      <c r="E57" s="76" t="s">
        <v>1243</v>
      </c>
      <c r="F57" s="74" t="s">
        <v>3</v>
      </c>
      <c r="G57" s="26"/>
      <c r="H57" s="20"/>
    </row>
    <row r="58" spans="1:9" x14ac:dyDescent="0.2">
      <c r="A58" s="75" t="s">
        <v>1245</v>
      </c>
      <c r="B58" s="75"/>
      <c r="C58" s="75"/>
      <c r="D58" s="73"/>
      <c r="E58" s="77">
        <v>2500</v>
      </c>
      <c r="F58" s="78">
        <f>E58/$E$53*100</f>
        <v>4.6011812057691781</v>
      </c>
      <c r="G58" s="26"/>
      <c r="H58" s="20"/>
    </row>
    <row r="59" spans="1:9" x14ac:dyDescent="0.2">
      <c r="A59" s="75" t="s">
        <v>1245</v>
      </c>
      <c r="B59" s="75"/>
      <c r="C59" s="75"/>
      <c r="D59" s="73"/>
      <c r="E59" s="77">
        <v>3500</v>
      </c>
      <c r="F59" s="78">
        <f>E59/$E$53*100</f>
        <v>6.4416536880768493</v>
      </c>
      <c r="G59" s="26"/>
      <c r="H59" s="20"/>
    </row>
    <row r="60" spans="1:9" x14ac:dyDescent="0.2">
      <c r="A60" s="75" t="s">
        <v>1245</v>
      </c>
      <c r="B60" s="75"/>
      <c r="C60" s="75"/>
      <c r="D60" s="73"/>
      <c r="E60" s="77">
        <v>2500</v>
      </c>
      <c r="F60" s="78">
        <f>E60/$E$53*100</f>
        <v>4.6011812057691781</v>
      </c>
      <c r="G60" s="58"/>
      <c r="H60" s="20"/>
    </row>
    <row r="61" spans="1:9" x14ac:dyDescent="0.2">
      <c r="A61" s="75" t="s">
        <v>1244</v>
      </c>
      <c r="B61" s="75"/>
      <c r="C61" s="75"/>
      <c r="D61" s="73"/>
      <c r="E61" s="77">
        <v>2500</v>
      </c>
      <c r="F61" s="78">
        <f>E61/$E$53*100</f>
        <v>4.6011812057691781</v>
      </c>
      <c r="G61" s="58"/>
      <c r="H61" s="21"/>
    </row>
    <row r="62" spans="1:9" x14ac:dyDescent="0.2">
      <c r="A62" s="79" t="s">
        <v>1246</v>
      </c>
      <c r="B62" s="80"/>
      <c r="C62" s="80"/>
      <c r="D62" s="79"/>
      <c r="E62" s="81">
        <f>SUM(E58:E61)</f>
        <v>11000</v>
      </c>
      <c r="F62" s="81">
        <f>SUM(F58:F61)</f>
        <v>20.245197305384384</v>
      </c>
      <c r="G62" s="29"/>
      <c r="H62" s="84"/>
    </row>
    <row r="64" spans="1:9" x14ac:dyDescent="0.2">
      <c r="A64" s="14" t="s">
        <v>45</v>
      </c>
    </row>
    <row r="65" spans="1:4" x14ac:dyDescent="0.2">
      <c r="A65" s="14" t="s">
        <v>1057</v>
      </c>
    </row>
    <row r="67" spans="1:4" x14ac:dyDescent="0.2">
      <c r="A67" s="14" t="s">
        <v>46</v>
      </c>
    </row>
    <row r="68" spans="1:4" x14ac:dyDescent="0.2">
      <c r="A68" s="14" t="s">
        <v>47</v>
      </c>
    </row>
    <row r="69" spans="1:4" x14ac:dyDescent="0.2">
      <c r="A69" s="14" t="s">
        <v>48</v>
      </c>
      <c r="B69" s="14"/>
      <c r="C69" s="30" t="s">
        <v>50</v>
      </c>
      <c r="D69" s="14" t="s">
        <v>49</v>
      </c>
    </row>
    <row r="70" spans="1:4" x14ac:dyDescent="0.2">
      <c r="A70" s="7" t="s">
        <v>51</v>
      </c>
      <c r="C70" s="31">
        <v>21.4941</v>
      </c>
      <c r="D70" s="31">
        <v>22.5138</v>
      </c>
    </row>
    <row r="71" spans="1:4" x14ac:dyDescent="0.2">
      <c r="A71" s="7" t="s">
        <v>52</v>
      </c>
      <c r="C71" s="31">
        <v>10.6447</v>
      </c>
      <c r="D71" s="31">
        <v>10.8604</v>
      </c>
    </row>
    <row r="72" spans="1:4" x14ac:dyDescent="0.2">
      <c r="A72" s="7" t="s">
        <v>53</v>
      </c>
      <c r="C72" s="31">
        <v>22.416899999999998</v>
      </c>
      <c r="D72" s="31">
        <v>23.5198</v>
      </c>
    </row>
    <row r="73" spans="1:4" x14ac:dyDescent="0.2">
      <c r="A73" s="7" t="s">
        <v>54</v>
      </c>
      <c r="C73" s="31">
        <v>11.2423</v>
      </c>
      <c r="D73" s="31">
        <v>11.477600000000001</v>
      </c>
    </row>
    <row r="75" spans="1:4" x14ac:dyDescent="0.2">
      <c r="A75" s="14" t="s">
        <v>55</v>
      </c>
    </row>
    <row r="76" spans="1:4" x14ac:dyDescent="0.2">
      <c r="A76" s="100" t="s">
        <v>56</v>
      </c>
      <c r="B76" s="101"/>
      <c r="C76" s="32" t="s">
        <v>57</v>
      </c>
    </row>
    <row r="77" spans="1:4" x14ac:dyDescent="0.2">
      <c r="A77" s="96" t="s">
        <v>52</v>
      </c>
      <c r="B77" s="97"/>
      <c r="C77" s="33">
        <v>0.28499999999999998</v>
      </c>
    </row>
    <row r="78" spans="1:4" x14ac:dyDescent="0.2">
      <c r="A78" s="96" t="s">
        <v>54</v>
      </c>
      <c r="B78" s="97"/>
      <c r="C78" s="33">
        <v>0.31</v>
      </c>
    </row>
    <row r="79" spans="1:4" x14ac:dyDescent="0.2">
      <c r="A79" s="7" t="s">
        <v>58</v>
      </c>
    </row>
    <row r="80" spans="1:4" x14ac:dyDescent="0.2">
      <c r="A80" s="7" t="s">
        <v>59</v>
      </c>
    </row>
    <row r="82" spans="1:9" x14ac:dyDescent="0.2">
      <c r="A82" s="62" t="s">
        <v>1251</v>
      </c>
    </row>
    <row r="83" spans="1:9" x14ac:dyDescent="0.2">
      <c r="A83" s="62"/>
    </row>
    <row r="84" spans="1:9" x14ac:dyDescent="0.2">
      <c r="A84" s="63" t="s">
        <v>1280</v>
      </c>
    </row>
    <row r="85" spans="1:9" x14ac:dyDescent="0.2">
      <c r="A85" s="63" t="s">
        <v>1281</v>
      </c>
    </row>
    <row r="86" spans="1:9" x14ac:dyDescent="0.2">
      <c r="A86" s="63"/>
    </row>
    <row r="87" spans="1:9" x14ac:dyDescent="0.2">
      <c r="A87" s="14" t="s">
        <v>333</v>
      </c>
      <c r="D87" s="34">
        <v>5.1354501093731537</v>
      </c>
      <c r="E87" s="10" t="s">
        <v>60</v>
      </c>
    </row>
    <row r="89" spans="1:9" x14ac:dyDescent="0.2">
      <c r="A89" s="14" t="s">
        <v>334</v>
      </c>
      <c r="D89" s="30" t="s">
        <v>62</v>
      </c>
    </row>
    <row r="91" spans="1:9" x14ac:dyDescent="0.2">
      <c r="A91" s="62" t="s">
        <v>1254</v>
      </c>
      <c r="B91" s="63"/>
      <c r="C91" s="63"/>
      <c r="D91" s="63"/>
      <c r="E91" s="11"/>
      <c r="G91" s="11"/>
      <c r="H91" s="11"/>
      <c r="I91" s="63"/>
    </row>
    <row r="92" spans="1:9" ht="15" x14ac:dyDescent="0.25">
      <c r="A92" s="70"/>
      <c r="B92" s="63"/>
      <c r="C92" s="63"/>
      <c r="D92" s="63"/>
      <c r="E92" s="11"/>
      <c r="G92" s="11"/>
      <c r="H92" s="11"/>
      <c r="I92" s="63"/>
    </row>
    <row r="93" spans="1:9" x14ac:dyDescent="0.2">
      <c r="A93" s="62" t="s">
        <v>952</v>
      </c>
      <c r="B93" s="63"/>
      <c r="C93" s="63"/>
      <c r="D93" s="63"/>
      <c r="E93" s="11"/>
      <c r="G93" s="11"/>
      <c r="H93" s="11"/>
      <c r="I93" s="63"/>
    </row>
    <row r="94" spans="1:9" x14ac:dyDescent="0.2">
      <c r="A94" s="64"/>
      <c r="B94" s="63"/>
      <c r="C94" s="63"/>
      <c r="D94" s="63"/>
      <c r="E94" s="11"/>
      <c r="G94" s="11"/>
      <c r="H94" s="11"/>
      <c r="I94" s="63"/>
    </row>
    <row r="95" spans="1:9" x14ac:dyDescent="0.2">
      <c r="A95" s="63"/>
      <c r="B95" s="63"/>
      <c r="C95" s="63"/>
      <c r="D95" s="63"/>
      <c r="E95" s="11"/>
      <c r="G95" s="11"/>
      <c r="H95" s="11"/>
      <c r="I95" s="63"/>
    </row>
    <row r="96" spans="1:9" x14ac:dyDescent="0.2">
      <c r="A96" s="63"/>
      <c r="B96" s="63"/>
      <c r="C96" s="63"/>
      <c r="D96" s="63"/>
      <c r="E96" s="11"/>
      <c r="G96" s="11"/>
      <c r="H96" s="11"/>
      <c r="I96" s="63"/>
    </row>
    <row r="97" spans="1:9" x14ac:dyDescent="0.2">
      <c r="A97" s="63"/>
      <c r="B97" s="63"/>
      <c r="C97" s="63"/>
      <c r="D97" s="63"/>
      <c r="E97" s="11"/>
      <c r="G97" s="11"/>
      <c r="H97" s="11"/>
      <c r="I97" s="63"/>
    </row>
    <row r="98" spans="1:9" x14ac:dyDescent="0.2">
      <c r="A98" s="63"/>
      <c r="B98" s="63"/>
      <c r="C98" s="63"/>
      <c r="D98" s="63"/>
      <c r="E98" s="11"/>
      <c r="G98" s="11"/>
      <c r="H98" s="11"/>
      <c r="I98" s="63"/>
    </row>
    <row r="99" spans="1:9" x14ac:dyDescent="0.2">
      <c r="A99" s="63"/>
      <c r="B99" s="63"/>
      <c r="C99" s="63"/>
      <c r="D99" s="63"/>
      <c r="E99" s="11"/>
      <c r="G99" s="11"/>
      <c r="H99" s="11"/>
      <c r="I99" s="63"/>
    </row>
    <row r="100" spans="1:9" x14ac:dyDescent="0.2">
      <c r="A100" s="63"/>
      <c r="B100" s="63"/>
      <c r="C100" s="63"/>
      <c r="D100" s="63"/>
      <c r="E100" s="11"/>
      <c r="G100" s="11"/>
      <c r="H100" s="11"/>
      <c r="I100" s="63"/>
    </row>
    <row r="101" spans="1:9" x14ac:dyDescent="0.2">
      <c r="A101" s="63"/>
      <c r="B101" s="63"/>
      <c r="C101" s="63"/>
      <c r="D101" s="63"/>
      <c r="E101" s="11"/>
      <c r="G101" s="11"/>
      <c r="H101" s="11"/>
      <c r="I101" s="63"/>
    </row>
    <row r="102" spans="1:9" x14ac:dyDescent="0.2">
      <c r="A102" s="63"/>
      <c r="B102" s="63"/>
      <c r="C102" s="63"/>
      <c r="D102" s="63"/>
      <c r="E102" s="11"/>
      <c r="G102" s="11"/>
      <c r="H102" s="11"/>
      <c r="I102" s="63"/>
    </row>
    <row r="103" spans="1:9" x14ac:dyDescent="0.2">
      <c r="A103" s="63"/>
      <c r="B103" s="63"/>
      <c r="C103" s="63"/>
      <c r="D103" s="63"/>
      <c r="E103" s="11"/>
      <c r="G103" s="11"/>
      <c r="H103" s="11"/>
      <c r="I103" s="63"/>
    </row>
    <row r="104" spans="1:9" x14ac:dyDescent="0.2">
      <c r="A104" s="63"/>
      <c r="B104" s="63"/>
      <c r="C104" s="63"/>
      <c r="D104" s="63"/>
      <c r="E104" s="11"/>
      <c r="G104" s="11"/>
      <c r="H104" s="11"/>
      <c r="I104" s="63"/>
    </row>
    <row r="105" spans="1:9" x14ac:dyDescent="0.2">
      <c r="A105" s="63"/>
      <c r="B105" s="63"/>
      <c r="C105" s="63"/>
      <c r="D105" s="63"/>
      <c r="E105" s="11"/>
      <c r="G105" s="11"/>
      <c r="H105" s="11"/>
      <c r="I105" s="63"/>
    </row>
    <row r="106" spans="1:9" x14ac:dyDescent="0.2">
      <c r="A106" s="63"/>
      <c r="B106" s="63"/>
      <c r="C106" s="63"/>
      <c r="D106" s="63"/>
      <c r="E106" s="11"/>
      <c r="G106" s="11"/>
      <c r="H106" s="11"/>
      <c r="I106" s="63"/>
    </row>
    <row r="107" spans="1:9" x14ac:dyDescent="0.2">
      <c r="A107" s="63"/>
      <c r="B107" s="63"/>
      <c r="C107" s="63"/>
      <c r="D107" s="63"/>
      <c r="E107" s="11"/>
      <c r="G107" s="11"/>
      <c r="H107" s="11"/>
      <c r="I107" s="63"/>
    </row>
    <row r="108" spans="1:9" x14ac:dyDescent="0.2">
      <c r="A108" s="63"/>
      <c r="B108" s="63"/>
      <c r="C108" s="63"/>
      <c r="D108" s="63"/>
      <c r="E108" s="11"/>
      <c r="G108" s="11"/>
      <c r="H108" s="11"/>
      <c r="I108" s="63"/>
    </row>
    <row r="109" spans="1:9" x14ac:dyDescent="0.2">
      <c r="A109" s="63"/>
      <c r="B109" s="63"/>
      <c r="C109" s="63"/>
      <c r="D109" s="63"/>
      <c r="E109" s="11"/>
      <c r="G109" s="11"/>
      <c r="H109" s="11"/>
      <c r="I109" s="63"/>
    </row>
    <row r="110" spans="1:9" x14ac:dyDescent="0.2">
      <c r="A110" s="62" t="s">
        <v>1282</v>
      </c>
      <c r="B110" s="63"/>
      <c r="C110" s="63"/>
      <c r="D110" s="63"/>
      <c r="E110" s="11"/>
      <c r="G110" s="11"/>
      <c r="H110" s="11"/>
      <c r="I110" s="63"/>
    </row>
    <row r="111" spans="1:9" x14ac:dyDescent="0.2">
      <c r="A111" s="63"/>
      <c r="B111" s="63"/>
      <c r="C111" s="63"/>
      <c r="D111" s="63"/>
      <c r="E111" s="11"/>
      <c r="G111" s="11"/>
      <c r="H111" s="11"/>
      <c r="I111" s="63"/>
    </row>
    <row r="112" spans="1:9" x14ac:dyDescent="0.2">
      <c r="A112" s="62" t="s">
        <v>953</v>
      </c>
      <c r="B112" s="63"/>
      <c r="C112" s="63"/>
      <c r="D112" s="63"/>
      <c r="E112" s="11"/>
      <c r="G112" s="11"/>
      <c r="H112" s="11"/>
      <c r="I112" s="63"/>
    </row>
    <row r="113" spans="1:9" x14ac:dyDescent="0.2">
      <c r="A113" s="63"/>
      <c r="B113" s="63"/>
      <c r="C113" s="63"/>
      <c r="D113" s="63"/>
      <c r="E113" s="11"/>
      <c r="G113" s="11"/>
      <c r="H113" s="11"/>
      <c r="I113" s="63"/>
    </row>
    <row r="114" spans="1:9" x14ac:dyDescent="0.2">
      <c r="A114" s="63"/>
      <c r="B114" s="63"/>
      <c r="C114" s="63"/>
      <c r="D114" s="63"/>
      <c r="E114" s="11"/>
      <c r="G114" s="11"/>
      <c r="H114" s="11"/>
      <c r="I114" s="63"/>
    </row>
    <row r="115" spans="1:9" x14ac:dyDescent="0.2">
      <c r="A115" s="63"/>
      <c r="B115" s="63"/>
      <c r="C115" s="63"/>
      <c r="D115" s="63"/>
      <c r="E115" s="11"/>
      <c r="G115" s="11"/>
      <c r="H115" s="11"/>
      <c r="I115" s="63"/>
    </row>
    <row r="116" spans="1:9" x14ac:dyDescent="0.2">
      <c r="A116" s="63"/>
      <c r="B116" s="63"/>
      <c r="C116" s="63"/>
      <c r="D116" s="63"/>
      <c r="E116" s="11"/>
      <c r="G116" s="11"/>
      <c r="H116" s="11"/>
      <c r="I116" s="63"/>
    </row>
    <row r="117" spans="1:9" x14ac:dyDescent="0.2">
      <c r="A117" s="63"/>
      <c r="B117" s="63"/>
      <c r="C117" s="63"/>
      <c r="D117" s="63"/>
      <c r="E117" s="11"/>
      <c r="G117" s="11"/>
      <c r="H117" s="11"/>
      <c r="I117" s="63"/>
    </row>
    <row r="118" spans="1:9" x14ac:dyDescent="0.2">
      <c r="A118" s="63"/>
      <c r="B118" s="63"/>
      <c r="C118" s="63"/>
      <c r="D118" s="63"/>
      <c r="E118" s="11"/>
      <c r="G118" s="11"/>
      <c r="H118" s="11"/>
      <c r="I118" s="63"/>
    </row>
    <row r="119" spans="1:9" x14ac:dyDescent="0.2">
      <c r="A119" s="63"/>
      <c r="B119" s="63"/>
      <c r="C119" s="63"/>
      <c r="D119" s="63"/>
      <c r="E119" s="11"/>
      <c r="G119" s="11"/>
      <c r="H119" s="11"/>
      <c r="I119" s="63"/>
    </row>
    <row r="120" spans="1:9" x14ac:dyDescent="0.2">
      <c r="A120" s="63"/>
      <c r="B120" s="63"/>
      <c r="C120" s="63"/>
      <c r="D120" s="63"/>
      <c r="E120" s="11"/>
      <c r="G120" s="11"/>
      <c r="H120" s="11"/>
      <c r="I120" s="63"/>
    </row>
    <row r="121" spans="1:9" x14ac:dyDescent="0.2">
      <c r="A121" s="63"/>
      <c r="B121" s="63"/>
      <c r="C121" s="63"/>
      <c r="D121" s="63"/>
      <c r="E121" s="11"/>
      <c r="G121" s="11"/>
      <c r="H121" s="11"/>
      <c r="I121" s="63"/>
    </row>
    <row r="122" spans="1:9" x14ac:dyDescent="0.2">
      <c r="A122" s="63"/>
      <c r="B122" s="63"/>
      <c r="C122" s="63"/>
      <c r="D122" s="63"/>
      <c r="E122" s="11"/>
      <c r="G122" s="11"/>
      <c r="H122" s="11"/>
      <c r="I122" s="63"/>
    </row>
    <row r="123" spans="1:9" x14ac:dyDescent="0.2">
      <c r="A123" s="63"/>
      <c r="B123" s="63"/>
      <c r="C123" s="63"/>
      <c r="D123" s="63"/>
      <c r="E123" s="11"/>
      <c r="G123" s="11"/>
      <c r="H123" s="11"/>
      <c r="I123" s="63"/>
    </row>
    <row r="124" spans="1:9" x14ac:dyDescent="0.2">
      <c r="A124" s="63"/>
      <c r="B124" s="63"/>
      <c r="C124" s="63"/>
      <c r="D124" s="63"/>
      <c r="E124" s="11"/>
      <c r="G124" s="11"/>
      <c r="H124" s="11"/>
      <c r="I124" s="63"/>
    </row>
    <row r="125" spans="1:9" x14ac:dyDescent="0.2">
      <c r="A125" s="63"/>
      <c r="B125" s="63"/>
      <c r="C125" s="63"/>
      <c r="D125" s="63"/>
      <c r="E125" s="11"/>
      <c r="G125" s="11"/>
      <c r="H125" s="11"/>
      <c r="I125" s="63"/>
    </row>
    <row r="126" spans="1:9" x14ac:dyDescent="0.2">
      <c r="A126" s="63"/>
      <c r="B126" s="63"/>
      <c r="C126" s="63"/>
      <c r="D126" s="63"/>
      <c r="E126" s="11"/>
      <c r="G126" s="11"/>
      <c r="H126" s="11"/>
      <c r="I126" s="63"/>
    </row>
    <row r="127" spans="1:9" x14ac:dyDescent="0.2">
      <c r="A127" s="63" t="s">
        <v>951</v>
      </c>
      <c r="B127" s="63"/>
      <c r="C127" s="63"/>
      <c r="D127" s="63"/>
      <c r="E127" s="11"/>
      <c r="G127" s="11"/>
      <c r="H127" s="11"/>
      <c r="I127" s="63"/>
    </row>
    <row r="128" spans="1:9" x14ac:dyDescent="0.2">
      <c r="A128" s="63"/>
      <c r="B128" s="63"/>
      <c r="C128" s="63"/>
      <c r="D128" s="63"/>
      <c r="E128" s="11"/>
      <c r="G128" s="11"/>
      <c r="H128" s="11"/>
      <c r="I128" s="63"/>
    </row>
    <row r="129" spans="1:9" x14ac:dyDescent="0.2">
      <c r="A129" s="63"/>
      <c r="B129" s="63"/>
      <c r="C129" s="63"/>
      <c r="D129" s="63"/>
      <c r="E129" s="11"/>
      <c r="G129" s="11"/>
      <c r="H129" s="11"/>
      <c r="I129" s="63"/>
    </row>
    <row r="130" spans="1:9" x14ac:dyDescent="0.2">
      <c r="A130" s="63"/>
      <c r="B130" s="63"/>
      <c r="C130" s="63"/>
      <c r="D130" s="63"/>
      <c r="E130" s="11"/>
      <c r="G130" s="11"/>
      <c r="H130" s="11"/>
      <c r="I130" s="63"/>
    </row>
    <row r="131" spans="1:9" x14ac:dyDescent="0.2">
      <c r="A131" s="64"/>
      <c r="B131" s="63"/>
      <c r="C131" s="63"/>
      <c r="D131" s="63"/>
      <c r="E131" s="11"/>
      <c r="G131" s="11"/>
      <c r="H131" s="11"/>
      <c r="I131" s="63"/>
    </row>
    <row r="132" spans="1:9" x14ac:dyDescent="0.2">
      <c r="A132" s="63"/>
      <c r="B132" s="63"/>
      <c r="C132" s="63"/>
      <c r="D132" s="63"/>
      <c r="E132" s="11"/>
      <c r="G132" s="11"/>
      <c r="H132" s="11"/>
      <c r="I132" s="63"/>
    </row>
    <row r="133" spans="1:9" x14ac:dyDescent="0.2">
      <c r="A133" s="63"/>
      <c r="B133" s="63"/>
      <c r="C133" s="63"/>
      <c r="D133" s="63"/>
      <c r="E133" s="11"/>
      <c r="G133" s="11"/>
      <c r="H133" s="11"/>
      <c r="I133" s="63"/>
    </row>
    <row r="134" spans="1:9" x14ac:dyDescent="0.2">
      <c r="A134" s="63"/>
      <c r="B134" s="63"/>
      <c r="C134" s="63"/>
      <c r="D134" s="63"/>
      <c r="E134" s="11"/>
      <c r="G134" s="11"/>
      <c r="H134" s="11"/>
      <c r="I134" s="63"/>
    </row>
    <row r="135" spans="1:9" x14ac:dyDescent="0.2">
      <c r="A135" s="63"/>
      <c r="B135" s="63"/>
      <c r="C135" s="63"/>
      <c r="D135" s="63"/>
      <c r="E135" s="11"/>
      <c r="G135" s="11"/>
      <c r="H135" s="11"/>
      <c r="I135" s="63"/>
    </row>
    <row r="136" spans="1:9" x14ac:dyDescent="0.2">
      <c r="A136" s="63"/>
      <c r="B136" s="63"/>
      <c r="C136" s="63"/>
      <c r="D136" s="63"/>
      <c r="E136" s="11"/>
      <c r="G136" s="11"/>
      <c r="H136" s="11"/>
      <c r="I136" s="63"/>
    </row>
    <row r="137" spans="1:9" x14ac:dyDescent="0.2">
      <c r="A137" s="63"/>
      <c r="B137" s="63"/>
      <c r="C137" s="63"/>
      <c r="D137" s="63"/>
      <c r="E137" s="11"/>
      <c r="G137" s="11"/>
      <c r="H137" s="11"/>
      <c r="I137" s="63"/>
    </row>
    <row r="138" spans="1:9" x14ac:dyDescent="0.2">
      <c r="A138" s="63"/>
      <c r="B138" s="63"/>
      <c r="C138" s="63"/>
      <c r="D138" s="63"/>
      <c r="E138" s="11"/>
      <c r="G138" s="11"/>
      <c r="H138" s="11"/>
      <c r="I138" s="63"/>
    </row>
    <row r="139" spans="1:9" x14ac:dyDescent="0.2">
      <c r="A139" s="63"/>
      <c r="B139" s="63"/>
      <c r="C139" s="63"/>
      <c r="D139" s="63"/>
      <c r="E139" s="11"/>
      <c r="G139" s="11"/>
      <c r="H139" s="11"/>
      <c r="I139" s="63"/>
    </row>
    <row r="140" spans="1:9" x14ac:dyDescent="0.2">
      <c r="A140" s="63"/>
      <c r="B140" s="63"/>
      <c r="C140" s="63"/>
      <c r="D140" s="63"/>
      <c r="E140" s="11"/>
      <c r="G140" s="11"/>
      <c r="H140" s="11"/>
      <c r="I140" s="63"/>
    </row>
    <row r="141" spans="1:9" x14ac:dyDescent="0.2">
      <c r="A141" s="63"/>
      <c r="B141" s="63"/>
      <c r="C141" s="63"/>
      <c r="D141" s="63"/>
      <c r="E141" s="11"/>
      <c r="G141" s="11"/>
      <c r="H141" s="11"/>
      <c r="I141" s="63"/>
    </row>
    <row r="142" spans="1:9" x14ac:dyDescent="0.2">
      <c r="A142" s="63"/>
      <c r="B142" s="63"/>
      <c r="C142" s="63"/>
      <c r="D142" s="63"/>
      <c r="E142" s="11"/>
      <c r="G142" s="11"/>
      <c r="H142" s="11"/>
      <c r="I142" s="63"/>
    </row>
    <row r="143" spans="1:9" x14ac:dyDescent="0.2">
      <c r="A143" s="63"/>
      <c r="B143" s="63"/>
      <c r="C143" s="63"/>
      <c r="D143" s="63"/>
      <c r="E143" s="11"/>
      <c r="G143" s="11"/>
      <c r="H143" s="11"/>
      <c r="I143" s="63"/>
    </row>
    <row r="144" spans="1:9" x14ac:dyDescent="0.2">
      <c r="A144" s="63"/>
      <c r="B144" s="63"/>
      <c r="C144" s="63"/>
      <c r="D144" s="63"/>
      <c r="E144" s="11"/>
      <c r="G144" s="11"/>
      <c r="H144" s="11"/>
      <c r="I144" s="63"/>
    </row>
    <row r="145" spans="1:9" x14ac:dyDescent="0.2">
      <c r="A145" s="63"/>
      <c r="B145" s="63"/>
      <c r="C145" s="63"/>
      <c r="D145" s="63"/>
      <c r="E145" s="11"/>
      <c r="G145" s="11"/>
      <c r="H145" s="11"/>
      <c r="I145" s="63"/>
    </row>
    <row r="146" spans="1:9" x14ac:dyDescent="0.2">
      <c r="A146" s="63"/>
      <c r="B146" s="63"/>
      <c r="C146" s="63"/>
      <c r="D146" s="63"/>
      <c r="E146" s="11"/>
      <c r="G146" s="11"/>
      <c r="H146" s="11"/>
      <c r="I146" s="63"/>
    </row>
    <row r="147" spans="1:9" x14ac:dyDescent="0.2">
      <c r="A147" s="63"/>
      <c r="B147" s="63"/>
      <c r="C147" s="63"/>
      <c r="D147" s="63"/>
      <c r="E147" s="11"/>
      <c r="G147" s="11"/>
      <c r="H147" s="11"/>
      <c r="I147" s="63"/>
    </row>
    <row r="148" spans="1:9" x14ac:dyDescent="0.2">
      <c r="A148" s="63"/>
      <c r="B148" s="63"/>
      <c r="C148" s="63"/>
      <c r="D148" s="63"/>
      <c r="E148" s="11"/>
      <c r="G148" s="11"/>
      <c r="H148" s="11"/>
      <c r="I148" s="63"/>
    </row>
    <row r="149" spans="1:9" x14ac:dyDescent="0.2">
      <c r="A149" s="63"/>
      <c r="B149" s="63"/>
      <c r="C149" s="63"/>
      <c r="D149" s="63"/>
      <c r="E149" s="11"/>
      <c r="G149" s="11"/>
      <c r="H149" s="11"/>
      <c r="I149" s="63"/>
    </row>
    <row r="150" spans="1:9" x14ac:dyDescent="0.2">
      <c r="A150" s="63"/>
      <c r="B150" s="63"/>
      <c r="C150" s="63"/>
      <c r="D150" s="63"/>
      <c r="E150" s="11"/>
      <c r="G150" s="11"/>
      <c r="H150" s="11"/>
      <c r="I150" s="63"/>
    </row>
    <row r="151" spans="1:9" x14ac:dyDescent="0.2">
      <c r="A151" s="63"/>
      <c r="B151" s="63"/>
      <c r="C151" s="63"/>
      <c r="D151" s="63"/>
      <c r="E151" s="11"/>
      <c r="G151" s="11"/>
      <c r="H151" s="11"/>
      <c r="I151" s="63"/>
    </row>
    <row r="152" spans="1:9" x14ac:dyDescent="0.2">
      <c r="A152" s="63"/>
      <c r="B152" s="63"/>
      <c r="C152" s="63"/>
      <c r="D152" s="63"/>
      <c r="E152" s="11"/>
      <c r="G152" s="11"/>
      <c r="H152" s="11"/>
      <c r="I152" s="63"/>
    </row>
    <row r="153" spans="1:9" x14ac:dyDescent="0.2">
      <c r="A153" s="63"/>
      <c r="B153" s="63"/>
      <c r="C153" s="63"/>
      <c r="D153" s="63"/>
      <c r="E153" s="11"/>
      <c r="G153" s="11"/>
      <c r="H153" s="11"/>
      <c r="I153" s="63"/>
    </row>
    <row r="154" spans="1:9" x14ac:dyDescent="0.2">
      <c r="A154" s="63"/>
      <c r="B154" s="63"/>
      <c r="C154" s="63"/>
      <c r="D154" s="63"/>
      <c r="E154" s="11"/>
      <c r="G154" s="11"/>
      <c r="H154" s="11"/>
      <c r="I154" s="63"/>
    </row>
    <row r="155" spans="1:9" x14ac:dyDescent="0.2">
      <c r="A155" s="63"/>
      <c r="B155" s="63"/>
      <c r="C155" s="63"/>
      <c r="D155" s="63"/>
      <c r="E155" s="11"/>
      <c r="G155" s="11"/>
      <c r="H155" s="11"/>
      <c r="I155" s="63"/>
    </row>
    <row r="156" spans="1:9" x14ac:dyDescent="0.2">
      <c r="A156" s="63"/>
      <c r="B156" s="63"/>
      <c r="C156" s="63"/>
      <c r="D156" s="63"/>
      <c r="E156" s="11"/>
      <c r="G156" s="11"/>
      <c r="H156" s="11"/>
      <c r="I156" s="63"/>
    </row>
    <row r="157" spans="1:9" x14ac:dyDescent="0.2">
      <c r="A157" s="63"/>
      <c r="B157" s="63"/>
      <c r="C157" s="63"/>
      <c r="D157" s="63"/>
      <c r="E157" s="11"/>
      <c r="G157" s="11"/>
      <c r="H157" s="11"/>
      <c r="I157" s="63"/>
    </row>
    <row r="158" spans="1:9" x14ac:dyDescent="0.2">
      <c r="A158" s="63"/>
      <c r="B158" s="63"/>
      <c r="C158" s="63"/>
      <c r="D158" s="63"/>
      <c r="E158" s="11"/>
      <c r="G158" s="11"/>
      <c r="H158" s="11"/>
      <c r="I158" s="63"/>
    </row>
    <row r="159" spans="1:9" x14ac:dyDescent="0.2">
      <c r="A159" s="63"/>
      <c r="B159" s="63"/>
      <c r="C159" s="63"/>
      <c r="D159" s="63"/>
      <c r="E159" s="11"/>
      <c r="G159" s="11"/>
      <c r="H159" s="11"/>
      <c r="I159" s="63"/>
    </row>
    <row r="160" spans="1:9" x14ac:dyDescent="0.2">
      <c r="A160" s="63"/>
      <c r="B160" s="63"/>
      <c r="C160" s="63"/>
      <c r="D160" s="63"/>
      <c r="E160" s="11"/>
      <c r="G160" s="11"/>
      <c r="H160" s="11"/>
      <c r="I160" s="63"/>
    </row>
    <row r="161" spans="1:9" x14ac:dyDescent="0.2">
      <c r="A161" s="63"/>
      <c r="B161" s="63"/>
      <c r="C161" s="63"/>
      <c r="D161" s="63"/>
      <c r="E161" s="11"/>
      <c r="G161" s="11"/>
      <c r="H161" s="11"/>
      <c r="I161" s="63"/>
    </row>
    <row r="162" spans="1:9" x14ac:dyDescent="0.2">
      <c r="A162" s="63"/>
      <c r="B162" s="63"/>
      <c r="C162" s="63"/>
      <c r="D162" s="63"/>
      <c r="E162" s="11"/>
      <c r="G162" s="11"/>
      <c r="H162" s="11"/>
      <c r="I162" s="63"/>
    </row>
    <row r="163" spans="1:9" x14ac:dyDescent="0.2">
      <c r="A163" s="63"/>
      <c r="B163" s="63"/>
      <c r="C163" s="63"/>
      <c r="D163" s="63"/>
      <c r="E163" s="11"/>
      <c r="G163" s="11"/>
      <c r="H163" s="11"/>
      <c r="I163" s="63"/>
    </row>
    <row r="164" spans="1:9" x14ac:dyDescent="0.2">
      <c r="A164" s="63"/>
      <c r="B164" s="63"/>
      <c r="C164" s="63"/>
      <c r="D164" s="63"/>
      <c r="E164" s="11"/>
      <c r="G164" s="11"/>
      <c r="H164" s="11"/>
      <c r="I164" s="63"/>
    </row>
    <row r="165" spans="1:9" x14ac:dyDescent="0.2">
      <c r="A165" s="63"/>
      <c r="B165" s="63"/>
      <c r="C165" s="63"/>
      <c r="D165" s="63"/>
      <c r="E165" s="11"/>
      <c r="G165" s="11"/>
      <c r="H165" s="11"/>
      <c r="I165" s="63"/>
    </row>
    <row r="166" spans="1:9" x14ac:dyDescent="0.2">
      <c r="A166" s="63"/>
      <c r="B166" s="63"/>
      <c r="C166" s="63"/>
      <c r="D166" s="63"/>
      <c r="E166" s="11"/>
      <c r="G166" s="11"/>
      <c r="H166" s="11"/>
      <c r="I166" s="63"/>
    </row>
    <row r="167" spans="1:9" x14ac:dyDescent="0.2">
      <c r="A167" s="63"/>
      <c r="B167" s="63"/>
      <c r="C167" s="63"/>
      <c r="D167" s="63"/>
      <c r="E167" s="11"/>
      <c r="G167" s="11"/>
      <c r="H167" s="11"/>
      <c r="I167" s="63"/>
    </row>
    <row r="168" spans="1:9" x14ac:dyDescent="0.2">
      <c r="A168" s="63"/>
      <c r="B168" s="63"/>
      <c r="C168" s="63"/>
      <c r="D168" s="63"/>
      <c r="E168" s="11"/>
      <c r="G168" s="11"/>
      <c r="H168" s="11"/>
      <c r="I168" s="63"/>
    </row>
    <row r="169" spans="1:9" x14ac:dyDescent="0.2">
      <c r="A169" s="63"/>
      <c r="B169" s="63"/>
      <c r="C169" s="63"/>
      <c r="D169" s="63"/>
      <c r="E169" s="11"/>
      <c r="G169" s="11"/>
      <c r="H169" s="11"/>
      <c r="I169" s="63"/>
    </row>
    <row r="170" spans="1:9" x14ac:dyDescent="0.2">
      <c r="A170" s="63"/>
      <c r="B170" s="63"/>
      <c r="C170" s="63"/>
      <c r="D170" s="63"/>
      <c r="E170" s="11"/>
      <c r="G170" s="11"/>
      <c r="H170" s="11"/>
      <c r="I170" s="63"/>
    </row>
    <row r="171" spans="1:9" x14ac:dyDescent="0.2">
      <c r="A171" s="63"/>
      <c r="B171" s="63"/>
      <c r="C171" s="63"/>
      <c r="D171" s="63"/>
      <c r="E171" s="11"/>
      <c r="G171" s="11"/>
      <c r="H171" s="11"/>
      <c r="I171" s="63"/>
    </row>
    <row r="172" spans="1:9" x14ac:dyDescent="0.2">
      <c r="A172" s="63"/>
      <c r="B172" s="63"/>
      <c r="C172" s="63"/>
      <c r="D172" s="63"/>
      <c r="E172" s="11"/>
      <c r="G172" s="11"/>
      <c r="H172" s="11"/>
      <c r="I172" s="63"/>
    </row>
    <row r="173" spans="1:9" x14ac:dyDescent="0.2">
      <c r="A173" s="63"/>
      <c r="B173" s="63"/>
      <c r="C173" s="63"/>
      <c r="D173" s="63"/>
      <c r="E173" s="11"/>
      <c r="G173" s="11"/>
      <c r="H173" s="11"/>
      <c r="I173" s="63"/>
    </row>
    <row r="174" spans="1:9" x14ac:dyDescent="0.2">
      <c r="A174" s="63"/>
      <c r="B174" s="63"/>
      <c r="C174" s="63"/>
      <c r="D174" s="63"/>
      <c r="E174" s="11"/>
      <c r="G174" s="11"/>
      <c r="H174" s="11"/>
      <c r="I174" s="63"/>
    </row>
    <row r="175" spans="1:9" x14ac:dyDescent="0.2">
      <c r="A175" s="63"/>
      <c r="B175" s="63"/>
      <c r="C175" s="63"/>
      <c r="D175" s="63"/>
      <c r="E175" s="11"/>
      <c r="G175" s="11"/>
      <c r="H175" s="11"/>
      <c r="I175" s="63"/>
    </row>
    <row r="176" spans="1:9" x14ac:dyDescent="0.2">
      <c r="A176" s="63"/>
      <c r="B176" s="63"/>
      <c r="C176" s="63"/>
      <c r="D176" s="63"/>
      <c r="E176" s="11"/>
      <c r="G176" s="11"/>
      <c r="H176" s="11"/>
      <c r="I176" s="63"/>
    </row>
    <row r="177" spans="1:9" x14ac:dyDescent="0.2">
      <c r="A177" s="63"/>
      <c r="B177" s="63"/>
      <c r="C177" s="63"/>
      <c r="D177" s="63"/>
      <c r="E177" s="11"/>
      <c r="G177" s="11"/>
      <c r="H177" s="11"/>
      <c r="I177" s="63"/>
    </row>
    <row r="178" spans="1:9" x14ac:dyDescent="0.2">
      <c r="A178" s="63"/>
      <c r="B178" s="63"/>
      <c r="C178" s="63"/>
      <c r="D178" s="63"/>
      <c r="E178" s="11"/>
      <c r="G178" s="11"/>
      <c r="H178" s="11"/>
      <c r="I178" s="63"/>
    </row>
    <row r="179" spans="1:9" x14ac:dyDescent="0.2">
      <c r="A179" s="63"/>
      <c r="B179" s="63"/>
      <c r="C179" s="63"/>
      <c r="D179" s="63"/>
      <c r="E179" s="11"/>
      <c r="G179" s="11"/>
      <c r="H179" s="11"/>
      <c r="I179" s="63"/>
    </row>
    <row r="180" spans="1:9" x14ac:dyDescent="0.2">
      <c r="A180" s="63"/>
      <c r="B180" s="63"/>
      <c r="C180" s="63"/>
      <c r="D180" s="63"/>
      <c r="E180" s="11"/>
      <c r="G180" s="11"/>
      <c r="H180" s="11"/>
      <c r="I180" s="63"/>
    </row>
    <row r="181" spans="1:9" x14ac:dyDescent="0.2">
      <c r="A181" s="63"/>
      <c r="B181" s="63"/>
      <c r="C181" s="63"/>
      <c r="D181" s="63"/>
      <c r="E181" s="11"/>
      <c r="G181" s="11"/>
      <c r="H181" s="11"/>
      <c r="I181" s="63"/>
    </row>
    <row r="182" spans="1:9" x14ac:dyDescent="0.2">
      <c r="A182" s="63"/>
      <c r="B182" s="63"/>
      <c r="C182" s="63"/>
      <c r="D182" s="63"/>
      <c r="E182" s="11"/>
      <c r="G182" s="11"/>
      <c r="H182" s="11"/>
      <c r="I182" s="63"/>
    </row>
    <row r="183" spans="1:9" x14ac:dyDescent="0.2">
      <c r="A183" s="63"/>
      <c r="B183" s="63"/>
      <c r="C183" s="63"/>
      <c r="D183" s="63"/>
      <c r="E183" s="11"/>
      <c r="G183" s="11"/>
      <c r="H183" s="11"/>
      <c r="I183" s="63"/>
    </row>
    <row r="184" spans="1:9" x14ac:dyDescent="0.2">
      <c r="A184" s="63"/>
      <c r="B184" s="63"/>
      <c r="C184" s="63"/>
      <c r="D184" s="63"/>
      <c r="E184" s="11"/>
      <c r="G184" s="11"/>
      <c r="H184" s="11"/>
      <c r="I184" s="63"/>
    </row>
    <row r="185" spans="1:9" x14ac:dyDescent="0.2">
      <c r="A185" s="63"/>
      <c r="B185" s="63"/>
      <c r="C185" s="63"/>
      <c r="D185" s="63"/>
      <c r="E185" s="11"/>
      <c r="G185" s="11"/>
      <c r="H185" s="11"/>
      <c r="I185" s="63"/>
    </row>
    <row r="186" spans="1:9" x14ac:dyDescent="0.2">
      <c r="A186" s="63"/>
      <c r="B186" s="63"/>
      <c r="C186" s="63"/>
      <c r="D186" s="63"/>
      <c r="E186" s="11"/>
      <c r="G186" s="11"/>
      <c r="H186" s="11"/>
      <c r="I186" s="63"/>
    </row>
    <row r="187" spans="1:9" x14ac:dyDescent="0.2">
      <c r="A187" s="63"/>
      <c r="B187" s="63"/>
      <c r="C187" s="63"/>
      <c r="D187" s="63"/>
      <c r="E187" s="11"/>
      <c r="G187" s="11"/>
      <c r="H187" s="11"/>
      <c r="I187" s="63"/>
    </row>
    <row r="188" spans="1:9" x14ac:dyDescent="0.2">
      <c r="A188" s="63"/>
      <c r="B188" s="63"/>
      <c r="C188" s="63"/>
      <c r="D188" s="63"/>
      <c r="E188" s="11"/>
      <c r="G188" s="11"/>
      <c r="H188" s="11"/>
      <c r="I188" s="63"/>
    </row>
    <row r="189" spans="1:9" x14ac:dyDescent="0.2">
      <c r="A189" s="63"/>
      <c r="B189" s="63"/>
      <c r="C189" s="63"/>
      <c r="D189" s="63"/>
      <c r="E189" s="11"/>
      <c r="G189" s="11"/>
      <c r="H189" s="11"/>
      <c r="I189" s="63"/>
    </row>
    <row r="190" spans="1:9" x14ac:dyDescent="0.2">
      <c r="A190" s="63"/>
      <c r="B190" s="63"/>
      <c r="C190" s="63"/>
      <c r="D190" s="63"/>
      <c r="E190" s="11"/>
      <c r="G190" s="11"/>
      <c r="H190" s="11"/>
      <c r="I190" s="63"/>
    </row>
    <row r="191" spans="1:9" x14ac:dyDescent="0.2">
      <c r="A191" s="63"/>
      <c r="B191" s="63"/>
      <c r="C191" s="63"/>
      <c r="D191" s="63"/>
      <c r="E191" s="11"/>
      <c r="G191" s="11"/>
      <c r="H191" s="11"/>
      <c r="I191" s="63"/>
    </row>
    <row r="192" spans="1:9" x14ac:dyDescent="0.2">
      <c r="A192" s="63"/>
      <c r="B192" s="63"/>
      <c r="C192" s="63"/>
      <c r="D192" s="63"/>
      <c r="E192" s="11"/>
      <c r="G192" s="11"/>
      <c r="H192" s="11"/>
      <c r="I192" s="63"/>
    </row>
    <row r="193" spans="1:9" x14ac:dyDescent="0.2">
      <c r="A193" s="63"/>
      <c r="B193" s="63"/>
      <c r="C193" s="63"/>
      <c r="D193" s="63"/>
      <c r="E193" s="11"/>
      <c r="G193" s="11"/>
      <c r="H193" s="11"/>
      <c r="I193" s="63"/>
    </row>
    <row r="194" spans="1:9" x14ac:dyDescent="0.2">
      <c r="A194" s="63"/>
      <c r="B194" s="63"/>
      <c r="C194" s="63"/>
      <c r="D194" s="63"/>
      <c r="E194" s="11"/>
      <c r="G194" s="11"/>
      <c r="H194" s="11"/>
      <c r="I194" s="63"/>
    </row>
    <row r="195" spans="1:9" x14ac:dyDescent="0.2">
      <c r="A195" s="63"/>
      <c r="B195" s="63"/>
      <c r="C195" s="63"/>
      <c r="D195" s="63"/>
      <c r="E195" s="11"/>
      <c r="G195" s="11"/>
      <c r="H195" s="11"/>
      <c r="I195" s="63"/>
    </row>
    <row r="196" spans="1:9" x14ac:dyDescent="0.2">
      <c r="A196" s="63"/>
      <c r="B196" s="63"/>
      <c r="C196" s="63"/>
      <c r="D196" s="63"/>
      <c r="E196" s="11"/>
      <c r="G196" s="11"/>
      <c r="H196" s="11"/>
      <c r="I196" s="63"/>
    </row>
    <row r="197" spans="1:9" x14ac:dyDescent="0.2">
      <c r="A197" s="63"/>
      <c r="B197" s="63"/>
      <c r="C197" s="63"/>
      <c r="D197" s="63"/>
      <c r="E197" s="11"/>
      <c r="G197" s="11"/>
      <c r="H197" s="11"/>
      <c r="I197" s="63"/>
    </row>
    <row r="198" spans="1:9" x14ac:dyDescent="0.2">
      <c r="A198" s="63"/>
      <c r="B198" s="63"/>
      <c r="C198" s="63"/>
      <c r="D198" s="63"/>
      <c r="E198" s="11"/>
      <c r="G198" s="11"/>
      <c r="H198" s="11"/>
      <c r="I198" s="63"/>
    </row>
    <row r="199" spans="1:9" x14ac:dyDescent="0.2">
      <c r="A199" s="63"/>
      <c r="B199" s="63"/>
      <c r="C199" s="63"/>
      <c r="D199" s="63"/>
      <c r="E199" s="11"/>
      <c r="G199" s="11"/>
      <c r="H199" s="11"/>
      <c r="I199" s="63"/>
    </row>
    <row r="200" spans="1:9" x14ac:dyDescent="0.2">
      <c r="A200" s="63"/>
      <c r="B200" s="63"/>
      <c r="C200" s="63"/>
      <c r="D200" s="63"/>
      <c r="E200" s="11"/>
      <c r="G200" s="11"/>
      <c r="H200" s="11"/>
      <c r="I200" s="63"/>
    </row>
    <row r="201" spans="1:9" x14ac:dyDescent="0.2">
      <c r="A201" s="63"/>
      <c r="B201" s="63"/>
      <c r="C201" s="63"/>
      <c r="D201" s="63"/>
      <c r="E201" s="11"/>
      <c r="G201" s="11"/>
      <c r="H201" s="11"/>
      <c r="I201" s="63"/>
    </row>
    <row r="202" spans="1:9" x14ac:dyDescent="0.2">
      <c r="A202" s="63"/>
      <c r="B202" s="63"/>
      <c r="C202" s="63"/>
      <c r="D202" s="63"/>
      <c r="E202" s="11"/>
      <c r="G202" s="11"/>
      <c r="H202" s="11"/>
      <c r="I202" s="63"/>
    </row>
    <row r="203" spans="1:9" x14ac:dyDescent="0.2">
      <c r="A203" s="63"/>
      <c r="B203" s="63"/>
      <c r="C203" s="63"/>
      <c r="D203" s="63"/>
      <c r="E203" s="11"/>
      <c r="G203" s="11"/>
      <c r="H203" s="11"/>
      <c r="I203" s="63"/>
    </row>
    <row r="204" spans="1:9" x14ac:dyDescent="0.2">
      <c r="A204" s="63"/>
      <c r="B204" s="63"/>
      <c r="C204" s="63"/>
      <c r="D204" s="63"/>
      <c r="E204" s="11"/>
      <c r="G204" s="11"/>
      <c r="H204" s="11"/>
      <c r="I204" s="63"/>
    </row>
    <row r="205" spans="1:9" x14ac:dyDescent="0.2">
      <c r="A205" s="63"/>
      <c r="B205" s="63"/>
      <c r="C205" s="63"/>
      <c r="D205" s="63"/>
      <c r="E205" s="11"/>
      <c r="G205" s="11"/>
      <c r="H205" s="11"/>
      <c r="I205" s="63"/>
    </row>
    <row r="206" spans="1:9" x14ac:dyDescent="0.2">
      <c r="A206" s="63"/>
      <c r="B206" s="63"/>
      <c r="C206" s="63"/>
      <c r="D206" s="63"/>
      <c r="E206" s="11"/>
      <c r="G206" s="11"/>
      <c r="H206" s="11"/>
      <c r="I206" s="63"/>
    </row>
    <row r="207" spans="1:9" x14ac:dyDescent="0.2">
      <c r="A207" s="63"/>
      <c r="B207" s="63"/>
      <c r="C207" s="63"/>
      <c r="D207" s="63"/>
      <c r="E207" s="11"/>
      <c r="G207" s="11"/>
      <c r="H207" s="11"/>
      <c r="I207" s="63"/>
    </row>
    <row r="208" spans="1:9" x14ac:dyDescent="0.2">
      <c r="A208" s="63"/>
      <c r="B208" s="63"/>
      <c r="C208" s="63"/>
      <c r="D208" s="63"/>
      <c r="E208" s="11"/>
      <c r="G208" s="11"/>
      <c r="H208" s="11"/>
      <c r="I208" s="63"/>
    </row>
    <row r="209" spans="1:9" x14ac:dyDescent="0.2">
      <c r="A209" s="63"/>
      <c r="B209" s="63"/>
      <c r="C209" s="63"/>
      <c r="D209" s="63"/>
      <c r="E209" s="11"/>
      <c r="G209" s="11"/>
      <c r="H209" s="11"/>
      <c r="I209" s="63"/>
    </row>
    <row r="210" spans="1:9" x14ac:dyDescent="0.2">
      <c r="A210" s="63"/>
      <c r="B210" s="63"/>
      <c r="C210" s="63"/>
      <c r="D210" s="63"/>
      <c r="E210" s="11"/>
      <c r="G210" s="11"/>
      <c r="H210" s="11"/>
      <c r="I210" s="63"/>
    </row>
    <row r="211" spans="1:9" x14ac:dyDescent="0.2">
      <c r="A211" s="63"/>
      <c r="B211" s="63"/>
      <c r="C211" s="63"/>
      <c r="D211" s="63"/>
      <c r="E211" s="11"/>
      <c r="G211" s="11"/>
      <c r="H211" s="11"/>
      <c r="I211" s="63"/>
    </row>
    <row r="212" spans="1:9" x14ac:dyDescent="0.2">
      <c r="A212" s="63"/>
      <c r="B212" s="63"/>
      <c r="C212" s="63"/>
      <c r="D212" s="63"/>
      <c r="E212" s="11"/>
      <c r="G212" s="11"/>
      <c r="H212" s="11"/>
      <c r="I212" s="63"/>
    </row>
    <row r="213" spans="1:9" x14ac:dyDescent="0.2">
      <c r="A213" s="63"/>
      <c r="B213" s="63"/>
      <c r="C213" s="63"/>
      <c r="D213" s="63"/>
      <c r="E213" s="11"/>
      <c r="G213" s="11"/>
      <c r="H213" s="11"/>
      <c r="I213" s="63"/>
    </row>
    <row r="214" spans="1:9" x14ac:dyDescent="0.2">
      <c r="A214" s="63"/>
      <c r="B214" s="63"/>
      <c r="C214" s="63"/>
      <c r="D214" s="63"/>
      <c r="E214" s="11"/>
      <c r="G214" s="11"/>
      <c r="H214" s="11"/>
      <c r="I214" s="63"/>
    </row>
    <row r="215" spans="1:9" x14ac:dyDescent="0.2">
      <c r="A215" s="63"/>
      <c r="B215" s="63"/>
      <c r="C215" s="63"/>
      <c r="D215" s="63"/>
      <c r="E215" s="11"/>
      <c r="G215" s="11"/>
      <c r="H215" s="11"/>
      <c r="I215" s="63"/>
    </row>
    <row r="216" spans="1:9" x14ac:dyDescent="0.2">
      <c r="A216" s="63"/>
      <c r="B216" s="63"/>
      <c r="C216" s="63"/>
      <c r="D216" s="63"/>
      <c r="E216" s="11"/>
      <c r="G216" s="11"/>
      <c r="H216" s="11"/>
      <c r="I216" s="63"/>
    </row>
    <row r="217" spans="1:9" x14ac:dyDescent="0.2">
      <c r="A217" s="63"/>
      <c r="B217" s="63"/>
      <c r="C217" s="63"/>
      <c r="D217" s="63"/>
      <c r="E217" s="11"/>
      <c r="G217" s="11"/>
      <c r="H217" s="11"/>
      <c r="I217" s="63"/>
    </row>
    <row r="218" spans="1:9" x14ac:dyDescent="0.2">
      <c r="A218" s="63"/>
      <c r="B218" s="63"/>
      <c r="C218" s="63"/>
      <c r="D218" s="63"/>
      <c r="E218" s="11"/>
      <c r="G218" s="11"/>
      <c r="H218" s="11"/>
      <c r="I218" s="63"/>
    </row>
    <row r="219" spans="1:9" x14ac:dyDescent="0.2">
      <c r="A219" s="63"/>
      <c r="B219" s="63"/>
      <c r="C219" s="63"/>
      <c r="D219" s="63"/>
      <c r="E219" s="11"/>
      <c r="G219" s="11"/>
      <c r="H219" s="11"/>
      <c r="I219" s="63"/>
    </row>
    <row r="220" spans="1:9" x14ac:dyDescent="0.2">
      <c r="A220" s="63"/>
      <c r="B220" s="63"/>
      <c r="C220" s="63"/>
      <c r="D220" s="63"/>
      <c r="E220" s="11"/>
      <c r="G220" s="11"/>
      <c r="H220" s="11"/>
      <c r="I220" s="63"/>
    </row>
    <row r="221" spans="1:9" x14ac:dyDescent="0.2">
      <c r="A221" s="63"/>
      <c r="B221" s="63"/>
      <c r="C221" s="63"/>
      <c r="D221" s="63"/>
      <c r="E221" s="11"/>
      <c r="G221" s="11"/>
      <c r="H221" s="11"/>
      <c r="I221" s="63"/>
    </row>
    <row r="222" spans="1:9" x14ac:dyDescent="0.2">
      <c r="A222" s="63"/>
      <c r="B222" s="63"/>
      <c r="C222" s="63"/>
      <c r="D222" s="63"/>
      <c r="E222" s="11"/>
      <c r="G222" s="11"/>
      <c r="H222" s="11"/>
      <c r="I222" s="63"/>
    </row>
    <row r="223" spans="1:9" x14ac:dyDescent="0.2">
      <c r="A223" s="63"/>
      <c r="B223" s="63"/>
      <c r="C223" s="63"/>
      <c r="D223" s="63"/>
      <c r="E223" s="11"/>
      <c r="G223" s="11"/>
      <c r="H223" s="11"/>
      <c r="I223" s="63"/>
    </row>
    <row r="224" spans="1:9" x14ac:dyDescent="0.2">
      <c r="A224" s="63"/>
      <c r="B224" s="63"/>
      <c r="C224" s="63"/>
      <c r="D224" s="63"/>
      <c r="E224" s="11"/>
      <c r="G224" s="11"/>
      <c r="H224" s="11"/>
      <c r="I224" s="63"/>
    </row>
    <row r="225" spans="1:9" x14ac:dyDescent="0.2">
      <c r="A225" s="63"/>
      <c r="B225" s="63"/>
      <c r="C225" s="63"/>
      <c r="D225" s="63"/>
      <c r="E225" s="11"/>
      <c r="G225" s="11"/>
      <c r="H225" s="11"/>
      <c r="I225" s="63"/>
    </row>
    <row r="226" spans="1:9" x14ac:dyDescent="0.2">
      <c r="A226" s="63"/>
      <c r="B226" s="63"/>
      <c r="C226" s="63"/>
      <c r="D226" s="63"/>
      <c r="E226" s="11"/>
      <c r="G226" s="11"/>
      <c r="H226" s="11"/>
      <c r="I226" s="63"/>
    </row>
    <row r="227" spans="1:9" x14ac:dyDescent="0.2">
      <c r="A227" s="63"/>
      <c r="B227" s="63"/>
      <c r="C227" s="63"/>
      <c r="D227" s="63"/>
      <c r="E227" s="11"/>
      <c r="G227" s="11"/>
      <c r="H227" s="11"/>
      <c r="I227" s="63"/>
    </row>
    <row r="228" spans="1:9" x14ac:dyDescent="0.2">
      <c r="A228" s="63"/>
      <c r="B228" s="63"/>
      <c r="C228" s="63"/>
      <c r="D228" s="63"/>
      <c r="E228" s="11"/>
      <c r="G228" s="11"/>
      <c r="H228" s="11"/>
      <c r="I228" s="63"/>
    </row>
    <row r="229" spans="1:9" x14ac:dyDescent="0.2">
      <c r="A229" s="63"/>
      <c r="B229" s="63"/>
      <c r="C229" s="63"/>
      <c r="D229" s="63"/>
      <c r="E229" s="11"/>
      <c r="G229" s="11"/>
      <c r="H229" s="11"/>
      <c r="I229" s="63"/>
    </row>
    <row r="230" spans="1:9" x14ac:dyDescent="0.2">
      <c r="A230" s="63"/>
      <c r="B230" s="63"/>
      <c r="C230" s="63"/>
      <c r="D230" s="63"/>
      <c r="E230" s="11"/>
      <c r="G230" s="11"/>
      <c r="H230" s="11"/>
      <c r="I230" s="63"/>
    </row>
    <row r="231" spans="1:9" x14ac:dyDescent="0.2">
      <c r="A231" s="63"/>
      <c r="B231" s="63"/>
      <c r="C231" s="63"/>
      <c r="D231" s="63"/>
      <c r="E231" s="11"/>
      <c r="G231" s="11"/>
      <c r="H231" s="11"/>
      <c r="I231" s="63"/>
    </row>
    <row r="232" spans="1:9" x14ac:dyDescent="0.2">
      <c r="A232" s="63"/>
      <c r="B232" s="63"/>
      <c r="C232" s="63"/>
      <c r="D232" s="63"/>
      <c r="E232" s="11"/>
      <c r="G232" s="11"/>
      <c r="H232" s="11"/>
      <c r="I232" s="63"/>
    </row>
    <row r="233" spans="1:9" x14ac:dyDescent="0.2">
      <c r="A233" s="63"/>
      <c r="B233" s="63"/>
      <c r="C233" s="63"/>
      <c r="D233" s="63"/>
      <c r="E233" s="11"/>
      <c r="G233" s="11"/>
      <c r="H233" s="63"/>
      <c r="I233" s="63"/>
    </row>
    <row r="234" spans="1:9" x14ac:dyDescent="0.2">
      <c r="A234" s="63"/>
      <c r="B234" s="63"/>
      <c r="C234" s="63"/>
      <c r="D234" s="63"/>
      <c r="E234" s="11"/>
      <c r="G234" s="11"/>
      <c r="H234" s="63"/>
      <c r="I234" s="63"/>
    </row>
    <row r="235" spans="1:9" x14ac:dyDescent="0.2">
      <c r="A235" s="63"/>
      <c r="B235" s="63"/>
      <c r="C235" s="63"/>
      <c r="D235" s="63"/>
      <c r="E235" s="11"/>
      <c r="G235" s="11"/>
      <c r="H235" s="63"/>
      <c r="I235" s="63"/>
    </row>
    <row r="236" spans="1:9" x14ac:dyDescent="0.2">
      <c r="A236" s="63"/>
      <c r="B236" s="63"/>
      <c r="C236" s="63"/>
      <c r="D236" s="63"/>
      <c r="E236" s="11"/>
      <c r="G236" s="11"/>
      <c r="H236" s="63"/>
      <c r="I236" s="63"/>
    </row>
    <row r="237" spans="1:9" x14ac:dyDescent="0.2">
      <c r="A237" s="63"/>
      <c r="B237" s="63"/>
      <c r="C237" s="63"/>
      <c r="D237" s="63"/>
      <c r="E237" s="11"/>
      <c r="G237" s="11"/>
      <c r="H237" s="63"/>
      <c r="I237" s="63"/>
    </row>
    <row r="238" spans="1:9" x14ac:dyDescent="0.2">
      <c r="A238" s="63"/>
      <c r="B238" s="63"/>
      <c r="C238" s="63"/>
      <c r="D238" s="63"/>
      <c r="E238" s="11"/>
      <c r="G238" s="11"/>
      <c r="H238" s="63"/>
      <c r="I238" s="63"/>
    </row>
    <row r="239" spans="1:9" x14ac:dyDescent="0.2">
      <c r="A239" s="63"/>
      <c r="B239" s="63"/>
      <c r="C239" s="63"/>
      <c r="D239" s="63"/>
      <c r="E239" s="11"/>
      <c r="G239" s="11"/>
      <c r="H239" s="63"/>
      <c r="I239" s="63"/>
    </row>
    <row r="240" spans="1:9" x14ac:dyDescent="0.2">
      <c r="A240" s="63"/>
      <c r="B240" s="63"/>
      <c r="C240" s="63"/>
      <c r="D240" s="63"/>
      <c r="E240" s="11"/>
      <c r="G240" s="11"/>
      <c r="H240" s="63"/>
      <c r="I240" s="63"/>
    </row>
    <row r="241" spans="1:9" x14ac:dyDescent="0.2">
      <c r="A241" s="63"/>
      <c r="B241" s="63"/>
      <c r="C241" s="63"/>
      <c r="D241" s="63"/>
      <c r="E241" s="11"/>
      <c r="G241" s="11"/>
      <c r="H241" s="63"/>
      <c r="I241" s="63"/>
    </row>
    <row r="242" spans="1:9" x14ac:dyDescent="0.2">
      <c r="A242" s="63"/>
      <c r="B242" s="63"/>
      <c r="C242" s="63"/>
      <c r="D242" s="63"/>
      <c r="E242" s="11"/>
      <c r="G242" s="11"/>
      <c r="H242" s="63"/>
      <c r="I242" s="63"/>
    </row>
    <row r="243" spans="1:9" x14ac:dyDescent="0.2">
      <c r="A243" s="63"/>
      <c r="B243" s="63"/>
      <c r="C243" s="63"/>
      <c r="D243" s="63"/>
      <c r="E243" s="11"/>
      <c r="G243" s="11"/>
      <c r="H243" s="63"/>
      <c r="I243" s="63"/>
    </row>
    <row r="244" spans="1:9" x14ac:dyDescent="0.2">
      <c r="A244" s="63"/>
      <c r="B244" s="63"/>
      <c r="C244" s="63"/>
      <c r="D244" s="63"/>
      <c r="E244" s="11"/>
      <c r="G244" s="11"/>
      <c r="H244" s="63"/>
      <c r="I244" s="63"/>
    </row>
    <row r="245" spans="1:9" x14ac:dyDescent="0.2">
      <c r="A245" s="63"/>
      <c r="B245" s="63"/>
      <c r="C245" s="63"/>
      <c r="D245" s="63"/>
      <c r="E245" s="11"/>
      <c r="G245" s="11"/>
      <c r="H245" s="63"/>
      <c r="I245" s="63"/>
    </row>
    <row r="246" spans="1:9" x14ac:dyDescent="0.2">
      <c r="A246" s="63"/>
      <c r="B246" s="63"/>
      <c r="C246" s="63"/>
      <c r="D246" s="63"/>
      <c r="E246" s="11"/>
      <c r="G246" s="11"/>
      <c r="H246" s="63"/>
      <c r="I246" s="63"/>
    </row>
    <row r="247" spans="1:9" x14ac:dyDescent="0.2">
      <c r="A247" s="63"/>
      <c r="B247" s="63"/>
      <c r="C247" s="63"/>
      <c r="D247" s="63"/>
      <c r="E247" s="11"/>
      <c r="G247" s="11"/>
      <c r="H247" s="63"/>
      <c r="I247" s="63"/>
    </row>
    <row r="248" spans="1:9" x14ac:dyDescent="0.2">
      <c r="A248" s="63"/>
      <c r="B248" s="63"/>
      <c r="C248" s="63"/>
      <c r="D248" s="63"/>
      <c r="E248" s="11"/>
      <c r="G248" s="11"/>
      <c r="H248" s="63"/>
      <c r="I248" s="63"/>
    </row>
    <row r="249" spans="1:9" x14ac:dyDescent="0.2">
      <c r="A249" s="63"/>
      <c r="B249" s="63"/>
      <c r="C249" s="63"/>
      <c r="D249" s="63"/>
      <c r="E249" s="11"/>
      <c r="G249" s="11"/>
      <c r="H249" s="63"/>
      <c r="I249" s="63"/>
    </row>
    <row r="250" spans="1:9" x14ac:dyDescent="0.2">
      <c r="A250" s="63"/>
      <c r="B250" s="63"/>
      <c r="C250" s="63"/>
      <c r="D250" s="63"/>
      <c r="E250" s="11"/>
      <c r="G250" s="11"/>
      <c r="H250" s="63"/>
      <c r="I250" s="63"/>
    </row>
    <row r="251" spans="1:9" x14ac:dyDescent="0.2">
      <c r="A251" s="63"/>
      <c r="B251" s="63"/>
      <c r="C251" s="63"/>
      <c r="D251" s="63"/>
      <c r="E251" s="11"/>
      <c r="G251" s="11"/>
      <c r="H251" s="63"/>
      <c r="I251" s="63"/>
    </row>
    <row r="252" spans="1:9" x14ac:dyDescent="0.2">
      <c r="A252" s="63"/>
      <c r="B252" s="63"/>
      <c r="C252" s="63"/>
      <c r="D252" s="63"/>
      <c r="E252" s="11"/>
      <c r="G252" s="11"/>
      <c r="H252" s="63"/>
      <c r="I252" s="63"/>
    </row>
    <row r="253" spans="1:9" x14ac:dyDescent="0.2">
      <c r="A253" s="63"/>
      <c r="B253" s="63"/>
      <c r="C253" s="63"/>
      <c r="D253" s="63"/>
      <c r="E253" s="11"/>
      <c r="G253" s="11"/>
      <c r="H253" s="63"/>
      <c r="I253" s="63"/>
    </row>
    <row r="254" spans="1:9" x14ac:dyDescent="0.2">
      <c r="A254" s="63"/>
      <c r="B254" s="63"/>
      <c r="C254" s="63"/>
      <c r="D254" s="63"/>
      <c r="E254" s="11"/>
      <c r="G254" s="11"/>
      <c r="H254" s="63"/>
      <c r="I254" s="63"/>
    </row>
    <row r="255" spans="1:9" x14ac:dyDescent="0.2">
      <c r="A255" s="63"/>
      <c r="B255" s="63"/>
      <c r="C255" s="63"/>
      <c r="D255" s="63"/>
      <c r="E255" s="11"/>
      <c r="G255" s="11"/>
      <c r="H255" s="63"/>
      <c r="I255" s="63"/>
    </row>
    <row r="256" spans="1:9" x14ac:dyDescent="0.2">
      <c r="A256" s="63"/>
      <c r="B256" s="63"/>
      <c r="C256" s="63"/>
      <c r="D256" s="63"/>
      <c r="E256" s="11"/>
      <c r="G256" s="11"/>
      <c r="H256" s="63"/>
      <c r="I256" s="63"/>
    </row>
    <row r="257" spans="1:9" x14ac:dyDescent="0.2">
      <c r="A257" s="63"/>
      <c r="B257" s="63"/>
      <c r="C257" s="63"/>
      <c r="D257" s="63"/>
      <c r="E257" s="11"/>
      <c r="G257" s="11"/>
      <c r="H257" s="63"/>
      <c r="I257" s="63"/>
    </row>
    <row r="258" spans="1:9" x14ac:dyDescent="0.2">
      <c r="A258" s="63"/>
      <c r="B258" s="63"/>
      <c r="C258" s="63"/>
      <c r="D258" s="63"/>
      <c r="E258" s="11"/>
      <c r="G258" s="11"/>
      <c r="H258" s="63"/>
      <c r="I258" s="63"/>
    </row>
    <row r="259" spans="1:9" x14ac:dyDescent="0.2">
      <c r="A259" s="63"/>
      <c r="B259" s="63"/>
      <c r="C259" s="63"/>
      <c r="D259" s="63"/>
      <c r="E259" s="11"/>
      <c r="G259" s="11"/>
      <c r="H259" s="63"/>
      <c r="I259" s="63"/>
    </row>
    <row r="260" spans="1:9" x14ac:dyDescent="0.2">
      <c r="A260" s="63"/>
      <c r="B260" s="63"/>
      <c r="C260" s="63"/>
      <c r="D260" s="63"/>
      <c r="E260" s="11"/>
      <c r="G260" s="11"/>
      <c r="H260" s="63"/>
      <c r="I260" s="63"/>
    </row>
    <row r="261" spans="1:9" x14ac:dyDescent="0.2">
      <c r="A261" s="63"/>
      <c r="B261" s="63"/>
      <c r="C261" s="63"/>
      <c r="D261" s="63"/>
      <c r="E261" s="11"/>
      <c r="G261" s="11"/>
      <c r="H261" s="63"/>
      <c r="I261" s="63"/>
    </row>
    <row r="262" spans="1:9" x14ac:dyDescent="0.2">
      <c r="A262" s="63"/>
      <c r="B262" s="63"/>
      <c r="C262" s="63"/>
      <c r="D262" s="63"/>
      <c r="E262" s="11"/>
      <c r="G262" s="11"/>
      <c r="H262" s="63"/>
      <c r="I262" s="63"/>
    </row>
    <row r="263" spans="1:9" x14ac:dyDescent="0.2">
      <c r="A263" s="63"/>
      <c r="B263" s="63"/>
      <c r="C263" s="63"/>
      <c r="D263" s="63"/>
      <c r="E263" s="11"/>
      <c r="G263" s="11"/>
      <c r="H263" s="63"/>
      <c r="I263" s="63"/>
    </row>
    <row r="264" spans="1:9" x14ac:dyDescent="0.2">
      <c r="A264" s="63"/>
      <c r="B264" s="63"/>
      <c r="C264" s="63"/>
      <c r="D264" s="63"/>
      <c r="E264" s="11"/>
      <c r="G264" s="11"/>
      <c r="H264" s="63"/>
      <c r="I264" s="63"/>
    </row>
    <row r="265" spans="1:9" x14ac:dyDescent="0.2">
      <c r="A265" s="63"/>
      <c r="B265" s="63"/>
      <c r="C265" s="63"/>
      <c r="D265" s="63"/>
      <c r="E265" s="11"/>
      <c r="G265" s="11"/>
      <c r="H265" s="63"/>
      <c r="I265" s="63"/>
    </row>
    <row r="266" spans="1:9" x14ac:dyDescent="0.2">
      <c r="A266" s="63"/>
      <c r="B266" s="63"/>
      <c r="C266" s="63"/>
      <c r="D266" s="63"/>
      <c r="E266" s="11"/>
      <c r="G266" s="11"/>
      <c r="H266" s="63"/>
      <c r="I266" s="63"/>
    </row>
    <row r="267" spans="1:9" x14ac:dyDescent="0.2">
      <c r="A267" s="63"/>
      <c r="B267" s="63"/>
      <c r="C267" s="63"/>
      <c r="D267" s="63"/>
      <c r="E267" s="11"/>
      <c r="G267" s="11"/>
      <c r="H267" s="63"/>
      <c r="I267" s="63"/>
    </row>
    <row r="268" spans="1:9" x14ac:dyDescent="0.2">
      <c r="A268" s="63"/>
      <c r="B268" s="63"/>
      <c r="C268" s="63"/>
      <c r="D268" s="63"/>
      <c r="E268" s="11"/>
      <c r="G268" s="11"/>
      <c r="H268" s="63"/>
      <c r="I268" s="63"/>
    </row>
    <row r="269" spans="1:9" x14ac:dyDescent="0.2">
      <c r="A269" s="63"/>
      <c r="B269" s="63"/>
      <c r="C269" s="63"/>
      <c r="D269" s="63"/>
      <c r="E269" s="11"/>
      <c r="G269" s="11"/>
      <c r="H269" s="63"/>
      <c r="I269" s="63"/>
    </row>
    <row r="270" spans="1:9" x14ac:dyDescent="0.2">
      <c r="A270" s="63"/>
      <c r="B270" s="63"/>
      <c r="C270" s="63"/>
      <c r="D270" s="63"/>
      <c r="E270" s="11"/>
      <c r="G270" s="11"/>
      <c r="H270" s="63"/>
      <c r="I270" s="63"/>
    </row>
    <row r="271" spans="1:9" x14ac:dyDescent="0.2">
      <c r="A271" s="63"/>
      <c r="B271" s="63"/>
      <c r="C271" s="63"/>
      <c r="D271" s="63"/>
      <c r="E271" s="11"/>
      <c r="G271" s="11"/>
      <c r="H271" s="63"/>
      <c r="I271" s="63"/>
    </row>
    <row r="272" spans="1:9" x14ac:dyDescent="0.2">
      <c r="A272" s="63"/>
      <c r="B272" s="63"/>
      <c r="C272" s="63"/>
      <c r="D272" s="63"/>
      <c r="E272" s="11"/>
      <c r="G272" s="11"/>
      <c r="H272" s="63"/>
      <c r="I272" s="63"/>
    </row>
    <row r="273" spans="1:9" x14ac:dyDescent="0.2">
      <c r="A273" s="63"/>
      <c r="B273" s="63"/>
      <c r="C273" s="63"/>
      <c r="D273" s="63"/>
      <c r="E273" s="11"/>
      <c r="G273" s="11"/>
      <c r="H273" s="63"/>
      <c r="I273" s="63"/>
    </row>
    <row r="274" spans="1:9" x14ac:dyDescent="0.2">
      <c r="A274" s="63"/>
      <c r="B274" s="63"/>
      <c r="C274" s="63"/>
      <c r="D274" s="63"/>
      <c r="E274" s="11"/>
      <c r="G274" s="11"/>
      <c r="H274" s="63"/>
      <c r="I274" s="63"/>
    </row>
    <row r="275" spans="1:9" x14ac:dyDescent="0.2">
      <c r="A275" s="63"/>
      <c r="B275" s="63"/>
      <c r="C275" s="63"/>
      <c r="D275" s="63"/>
      <c r="E275" s="11"/>
      <c r="G275" s="11"/>
      <c r="H275" s="63"/>
      <c r="I275" s="63"/>
    </row>
    <row r="276" spans="1:9" x14ac:dyDescent="0.2">
      <c r="A276" s="63"/>
      <c r="B276" s="63"/>
      <c r="C276" s="63"/>
      <c r="D276" s="63"/>
      <c r="E276" s="11"/>
      <c r="G276" s="11"/>
      <c r="H276" s="63"/>
      <c r="I276" s="63"/>
    </row>
    <row r="277" spans="1:9" x14ac:dyDescent="0.2">
      <c r="A277" s="63"/>
      <c r="B277" s="63"/>
      <c r="C277" s="63"/>
      <c r="D277" s="63"/>
      <c r="E277" s="11"/>
      <c r="G277" s="11"/>
      <c r="H277" s="63"/>
      <c r="I277" s="63"/>
    </row>
    <row r="278" spans="1:9" x14ac:dyDescent="0.2">
      <c r="A278" s="63"/>
      <c r="B278" s="63"/>
      <c r="C278" s="63"/>
      <c r="D278" s="63"/>
      <c r="E278" s="11"/>
      <c r="G278" s="11"/>
      <c r="H278" s="63"/>
      <c r="I278" s="63"/>
    </row>
    <row r="279" spans="1:9" x14ac:dyDescent="0.2">
      <c r="A279" s="63"/>
      <c r="B279" s="63"/>
      <c r="C279" s="63"/>
      <c r="D279" s="63"/>
      <c r="E279" s="11"/>
      <c r="G279" s="11"/>
      <c r="H279" s="63"/>
      <c r="I279" s="63"/>
    </row>
    <row r="280" spans="1:9" x14ac:dyDescent="0.2">
      <c r="A280" s="63"/>
      <c r="B280" s="63"/>
      <c r="C280" s="63"/>
      <c r="D280" s="63"/>
      <c r="E280" s="11"/>
      <c r="G280" s="11"/>
      <c r="H280" s="63"/>
      <c r="I280" s="63"/>
    </row>
    <row r="281" spans="1:9" x14ac:dyDescent="0.2">
      <c r="A281" s="63"/>
      <c r="B281" s="63"/>
      <c r="C281" s="63"/>
      <c r="D281" s="63"/>
      <c r="E281" s="11"/>
      <c r="G281" s="11"/>
      <c r="H281" s="63"/>
      <c r="I281" s="63"/>
    </row>
    <row r="282" spans="1:9" x14ac:dyDescent="0.2">
      <c r="A282" s="63"/>
      <c r="B282" s="63"/>
      <c r="C282" s="63"/>
      <c r="D282" s="63"/>
      <c r="E282" s="11"/>
      <c r="G282" s="11"/>
      <c r="H282" s="63"/>
      <c r="I282" s="63"/>
    </row>
    <row r="283" spans="1:9" x14ac:dyDescent="0.2">
      <c r="A283" s="63"/>
      <c r="B283" s="63"/>
      <c r="C283" s="63"/>
      <c r="D283" s="63"/>
      <c r="E283" s="11"/>
      <c r="G283" s="11"/>
      <c r="H283" s="63"/>
      <c r="I283" s="63"/>
    </row>
    <row r="284" spans="1:9" x14ac:dyDescent="0.2">
      <c r="A284" s="63"/>
      <c r="B284" s="63"/>
      <c r="C284" s="63"/>
      <c r="D284" s="63"/>
      <c r="E284" s="11"/>
      <c r="G284" s="11"/>
      <c r="H284" s="63"/>
      <c r="I284" s="63"/>
    </row>
    <row r="285" spans="1:9" x14ac:dyDescent="0.2">
      <c r="A285" s="63"/>
      <c r="B285" s="63"/>
      <c r="C285" s="63"/>
      <c r="D285" s="63"/>
      <c r="E285" s="11"/>
      <c r="G285" s="11"/>
      <c r="H285" s="63"/>
      <c r="I285" s="63"/>
    </row>
    <row r="286" spans="1:9" x14ac:dyDescent="0.2">
      <c r="A286" s="63"/>
      <c r="B286" s="63"/>
      <c r="C286" s="63"/>
      <c r="D286" s="63"/>
      <c r="E286" s="11"/>
      <c r="G286" s="11"/>
      <c r="H286" s="63"/>
      <c r="I286" s="63"/>
    </row>
    <row r="287" spans="1:9" x14ac:dyDescent="0.2">
      <c r="A287" s="63"/>
      <c r="B287" s="63"/>
      <c r="C287" s="63"/>
      <c r="D287" s="63"/>
      <c r="E287" s="11"/>
      <c r="G287" s="11"/>
      <c r="H287" s="63"/>
      <c r="I287" s="63"/>
    </row>
    <row r="288" spans="1:9" x14ac:dyDescent="0.2">
      <c r="A288" s="63"/>
      <c r="B288" s="63"/>
      <c r="C288" s="63"/>
      <c r="D288" s="63"/>
      <c r="E288" s="11"/>
      <c r="G288" s="11"/>
      <c r="H288" s="63"/>
      <c r="I288" s="63"/>
    </row>
    <row r="289" spans="1:9" x14ac:dyDescent="0.2">
      <c r="A289" s="63"/>
      <c r="B289" s="63"/>
      <c r="C289" s="63"/>
      <c r="D289" s="63"/>
      <c r="E289" s="11"/>
      <c r="G289" s="11"/>
      <c r="H289" s="63"/>
      <c r="I289" s="63"/>
    </row>
    <row r="290" spans="1:9" x14ac:dyDescent="0.2">
      <c r="A290" s="63"/>
      <c r="B290" s="63"/>
      <c r="C290" s="63"/>
      <c r="D290" s="63"/>
      <c r="E290" s="11"/>
      <c r="G290" s="11"/>
      <c r="H290" s="63"/>
      <c r="I290" s="63"/>
    </row>
    <row r="291" spans="1:9" x14ac:dyDescent="0.2">
      <c r="A291" s="63"/>
      <c r="B291" s="63"/>
      <c r="C291" s="63"/>
      <c r="D291" s="63"/>
      <c r="E291" s="11"/>
      <c r="G291" s="11"/>
      <c r="H291" s="63"/>
      <c r="I291" s="63"/>
    </row>
    <row r="292" spans="1:9" x14ac:dyDescent="0.2">
      <c r="A292" s="63"/>
      <c r="B292" s="63"/>
      <c r="C292" s="63"/>
      <c r="D292" s="63"/>
      <c r="E292" s="11"/>
      <c r="G292" s="11"/>
      <c r="H292" s="63"/>
      <c r="I292" s="63"/>
    </row>
    <row r="293" spans="1:9" x14ac:dyDescent="0.2">
      <c r="A293" s="63"/>
      <c r="B293" s="63"/>
      <c r="C293" s="63"/>
      <c r="D293" s="63"/>
      <c r="E293" s="11"/>
      <c r="G293" s="11"/>
      <c r="H293" s="63"/>
      <c r="I293" s="63"/>
    </row>
    <row r="294" spans="1:9" x14ac:dyDescent="0.2">
      <c r="A294" s="63"/>
      <c r="B294" s="63"/>
      <c r="C294" s="63"/>
      <c r="D294" s="63"/>
      <c r="E294" s="11"/>
      <c r="G294" s="11"/>
      <c r="H294" s="63"/>
      <c r="I294" s="63"/>
    </row>
    <row r="295" spans="1:9" x14ac:dyDescent="0.2">
      <c r="A295" s="63"/>
      <c r="B295" s="63"/>
      <c r="C295" s="63"/>
      <c r="D295" s="63"/>
      <c r="E295" s="11"/>
      <c r="G295" s="11"/>
      <c r="H295" s="63"/>
      <c r="I295" s="63"/>
    </row>
    <row r="296" spans="1:9" x14ac:dyDescent="0.2">
      <c r="A296" s="63"/>
      <c r="B296" s="63"/>
      <c r="C296" s="63"/>
      <c r="D296" s="63"/>
      <c r="E296" s="11"/>
      <c r="G296" s="11"/>
      <c r="H296" s="63"/>
      <c r="I296" s="63"/>
    </row>
    <row r="297" spans="1:9" x14ac:dyDescent="0.2">
      <c r="A297" s="63"/>
      <c r="B297" s="63"/>
      <c r="C297" s="63"/>
      <c r="D297" s="63"/>
      <c r="E297" s="11"/>
      <c r="G297" s="11"/>
      <c r="H297" s="63"/>
      <c r="I297" s="63"/>
    </row>
    <row r="298" spans="1:9" x14ac:dyDescent="0.2">
      <c r="A298" s="63"/>
      <c r="B298" s="63"/>
      <c r="C298" s="63"/>
      <c r="D298" s="63"/>
      <c r="E298" s="11"/>
      <c r="G298" s="11"/>
      <c r="H298" s="63"/>
      <c r="I298" s="63"/>
    </row>
    <row r="299" spans="1:9" x14ac:dyDescent="0.2">
      <c r="A299" s="63"/>
      <c r="B299" s="63"/>
      <c r="C299" s="63"/>
      <c r="D299" s="63"/>
      <c r="E299" s="11"/>
      <c r="G299" s="11"/>
      <c r="H299" s="63"/>
      <c r="I299" s="63"/>
    </row>
    <row r="300" spans="1:9" x14ac:dyDescent="0.2">
      <c r="A300" s="63"/>
      <c r="B300" s="63"/>
      <c r="C300" s="63"/>
      <c r="D300" s="63"/>
      <c r="E300" s="11"/>
      <c r="G300" s="11"/>
      <c r="H300" s="63"/>
      <c r="I300" s="63"/>
    </row>
    <row r="301" spans="1:9" x14ac:dyDescent="0.2">
      <c r="A301" s="63"/>
      <c r="B301" s="63"/>
      <c r="C301" s="63"/>
      <c r="D301" s="63"/>
      <c r="E301" s="11"/>
      <c r="G301" s="11"/>
      <c r="H301" s="63"/>
      <c r="I301" s="63"/>
    </row>
    <row r="302" spans="1:9" x14ac:dyDescent="0.2">
      <c r="A302" s="63"/>
      <c r="B302" s="63"/>
      <c r="C302" s="63"/>
      <c r="D302" s="63"/>
      <c r="E302" s="11"/>
      <c r="G302" s="11"/>
      <c r="H302" s="63"/>
      <c r="I302" s="63"/>
    </row>
    <row r="303" spans="1:9" x14ac:dyDescent="0.2">
      <c r="A303" s="63"/>
      <c r="B303" s="63"/>
      <c r="C303" s="63"/>
      <c r="D303" s="63"/>
      <c r="E303" s="11"/>
      <c r="G303" s="11"/>
      <c r="H303" s="63"/>
      <c r="I303" s="63"/>
    </row>
    <row r="304" spans="1:9" x14ac:dyDescent="0.2">
      <c r="A304" s="63"/>
      <c r="B304" s="63"/>
      <c r="C304" s="63"/>
      <c r="D304" s="63"/>
      <c r="E304" s="11"/>
      <c r="G304" s="11"/>
      <c r="H304" s="63"/>
      <c r="I304" s="63"/>
    </row>
    <row r="305" spans="1:9" x14ac:dyDescent="0.2">
      <c r="A305" s="63"/>
      <c r="B305" s="63"/>
      <c r="C305" s="63"/>
      <c r="D305" s="63"/>
      <c r="E305" s="11"/>
      <c r="G305" s="11"/>
      <c r="H305" s="63"/>
      <c r="I305" s="63"/>
    </row>
    <row r="306" spans="1:9" x14ac:dyDescent="0.2">
      <c r="A306" s="63"/>
      <c r="B306" s="63"/>
      <c r="C306" s="63"/>
      <c r="D306" s="63"/>
      <c r="E306" s="11"/>
      <c r="G306" s="11"/>
      <c r="H306" s="63"/>
      <c r="I306" s="63"/>
    </row>
    <row r="307" spans="1:9" x14ac:dyDescent="0.2">
      <c r="A307" s="63"/>
      <c r="B307" s="63"/>
      <c r="C307" s="63"/>
      <c r="D307" s="63"/>
      <c r="E307" s="11"/>
      <c r="G307" s="11"/>
      <c r="H307" s="63"/>
      <c r="I307" s="63"/>
    </row>
    <row r="308" spans="1:9" x14ac:dyDescent="0.2">
      <c r="A308" s="63"/>
      <c r="B308" s="63"/>
      <c r="C308" s="63"/>
      <c r="D308" s="63"/>
      <c r="E308" s="11"/>
      <c r="G308" s="11"/>
      <c r="H308" s="63"/>
      <c r="I308" s="63"/>
    </row>
    <row r="309" spans="1:9" x14ac:dyDescent="0.2">
      <c r="A309" s="63"/>
      <c r="B309" s="63"/>
      <c r="C309" s="63"/>
      <c r="D309" s="63"/>
      <c r="E309" s="11"/>
      <c r="G309" s="11"/>
      <c r="H309" s="63"/>
      <c r="I309" s="63"/>
    </row>
    <row r="310" spans="1:9" x14ac:dyDescent="0.2">
      <c r="A310" s="63"/>
      <c r="B310" s="63"/>
      <c r="C310" s="63"/>
      <c r="D310" s="63"/>
      <c r="E310" s="11"/>
      <c r="G310" s="11"/>
      <c r="H310" s="63"/>
      <c r="I310" s="63"/>
    </row>
    <row r="311" spans="1:9" x14ac:dyDescent="0.2">
      <c r="A311" s="63"/>
      <c r="B311" s="63"/>
      <c r="C311" s="63"/>
      <c r="D311" s="63"/>
      <c r="E311" s="11"/>
      <c r="G311" s="11"/>
      <c r="H311" s="63"/>
      <c r="I311" s="63"/>
    </row>
    <row r="312" spans="1:9" x14ac:dyDescent="0.2">
      <c r="A312" s="63"/>
      <c r="B312" s="63"/>
      <c r="C312" s="63"/>
      <c r="D312" s="63"/>
      <c r="E312" s="11"/>
      <c r="G312" s="11"/>
      <c r="H312" s="63"/>
      <c r="I312" s="63"/>
    </row>
    <row r="313" spans="1:9" x14ac:dyDescent="0.2">
      <c r="A313" s="63"/>
      <c r="B313" s="63"/>
      <c r="C313" s="63"/>
      <c r="D313" s="63"/>
      <c r="E313" s="11"/>
      <c r="G313" s="11"/>
      <c r="H313" s="63"/>
      <c r="I313" s="63"/>
    </row>
    <row r="314" spans="1:9" x14ac:dyDescent="0.2">
      <c r="A314" s="63"/>
      <c r="B314" s="63"/>
      <c r="C314" s="63"/>
      <c r="D314" s="63"/>
      <c r="E314" s="11"/>
      <c r="G314" s="11"/>
      <c r="H314" s="63"/>
      <c r="I314" s="63"/>
    </row>
    <row r="315" spans="1:9" x14ac:dyDescent="0.2">
      <c r="A315" s="63"/>
      <c r="B315" s="63"/>
      <c r="C315" s="63"/>
      <c r="D315" s="63"/>
      <c r="E315" s="11"/>
      <c r="G315" s="11"/>
      <c r="H315" s="63"/>
      <c r="I315" s="63"/>
    </row>
    <row r="316" spans="1:9" x14ac:dyDescent="0.2">
      <c r="A316" s="63"/>
      <c r="B316" s="63"/>
      <c r="C316" s="63"/>
      <c r="D316" s="63"/>
      <c r="E316" s="11"/>
      <c r="G316" s="11"/>
      <c r="H316" s="63"/>
      <c r="I316" s="63"/>
    </row>
    <row r="317" spans="1:9" x14ac:dyDescent="0.2">
      <c r="A317" s="63"/>
      <c r="B317" s="63"/>
      <c r="C317" s="63"/>
      <c r="D317" s="63"/>
      <c r="E317" s="11"/>
      <c r="G317" s="11"/>
      <c r="H317" s="63"/>
      <c r="I317" s="63"/>
    </row>
    <row r="318" spans="1:9" x14ac:dyDescent="0.2">
      <c r="A318" s="63"/>
      <c r="B318" s="63"/>
      <c r="C318" s="63"/>
      <c r="D318" s="63"/>
      <c r="E318" s="11"/>
      <c r="G318" s="11"/>
      <c r="H318" s="63"/>
      <c r="I318" s="63"/>
    </row>
    <row r="319" spans="1:9" x14ac:dyDescent="0.2">
      <c r="A319" s="63"/>
      <c r="B319" s="63"/>
      <c r="C319" s="63"/>
      <c r="D319" s="63"/>
      <c r="E319" s="11"/>
      <c r="G319" s="11"/>
      <c r="H319" s="63"/>
      <c r="I319" s="63"/>
    </row>
    <row r="320" spans="1:9" x14ac:dyDescent="0.2">
      <c r="A320" s="63"/>
      <c r="B320" s="63"/>
      <c r="C320" s="63"/>
      <c r="D320" s="63"/>
      <c r="E320" s="11"/>
      <c r="G320" s="11"/>
      <c r="H320" s="63"/>
      <c r="I320" s="63"/>
    </row>
    <row r="321" spans="1:9" x14ac:dyDescent="0.2">
      <c r="A321" s="63"/>
      <c r="B321" s="63"/>
      <c r="C321" s="63"/>
      <c r="D321" s="63"/>
      <c r="E321" s="11"/>
      <c r="G321" s="11"/>
      <c r="H321" s="63"/>
      <c r="I321" s="63"/>
    </row>
    <row r="322" spans="1:9" x14ac:dyDescent="0.2">
      <c r="A322" s="63"/>
      <c r="B322" s="63"/>
      <c r="C322" s="63"/>
      <c r="D322" s="63"/>
      <c r="E322" s="11"/>
      <c r="G322" s="11"/>
      <c r="H322" s="63"/>
      <c r="I322" s="63"/>
    </row>
    <row r="323" spans="1:9" x14ac:dyDescent="0.2">
      <c r="A323" s="63"/>
      <c r="B323" s="63"/>
      <c r="C323" s="63"/>
      <c r="D323" s="63"/>
      <c r="E323" s="11"/>
      <c r="G323" s="11"/>
      <c r="H323" s="63"/>
      <c r="I323" s="63"/>
    </row>
    <row r="324" spans="1:9" x14ac:dyDescent="0.2">
      <c r="A324" s="63"/>
      <c r="B324" s="63"/>
      <c r="C324" s="63"/>
      <c r="D324" s="63"/>
      <c r="E324" s="11"/>
      <c r="G324" s="11"/>
      <c r="H324" s="63"/>
      <c r="I324" s="63"/>
    </row>
    <row r="325" spans="1:9" x14ac:dyDescent="0.2">
      <c r="A325" s="63"/>
      <c r="B325" s="63"/>
      <c r="C325" s="63"/>
      <c r="D325" s="63"/>
      <c r="E325" s="11"/>
      <c r="G325" s="11"/>
      <c r="H325" s="63"/>
      <c r="I325" s="63"/>
    </row>
    <row r="326" spans="1:9" x14ac:dyDescent="0.2">
      <c r="A326" s="63"/>
      <c r="B326" s="63"/>
      <c r="C326" s="63"/>
      <c r="D326" s="63"/>
      <c r="E326" s="11"/>
      <c r="G326" s="11"/>
      <c r="H326" s="63"/>
      <c r="I326" s="63"/>
    </row>
    <row r="327" spans="1:9" x14ac:dyDescent="0.2">
      <c r="A327" s="63"/>
      <c r="B327" s="63"/>
      <c r="C327" s="63"/>
      <c r="D327" s="63"/>
      <c r="E327" s="11"/>
      <c r="G327" s="11"/>
      <c r="H327" s="63"/>
      <c r="I327" s="63"/>
    </row>
    <row r="328" spans="1:9" x14ac:dyDescent="0.2">
      <c r="A328" s="63"/>
      <c r="B328" s="63"/>
      <c r="C328" s="63"/>
      <c r="D328" s="63"/>
      <c r="E328" s="11"/>
      <c r="G328" s="11"/>
      <c r="H328" s="63"/>
      <c r="I328" s="63"/>
    </row>
    <row r="329" spans="1:9" x14ac:dyDescent="0.2">
      <c r="A329" s="63"/>
      <c r="B329" s="63"/>
      <c r="C329" s="63"/>
      <c r="D329" s="63"/>
      <c r="E329" s="11"/>
      <c r="G329" s="11"/>
      <c r="H329" s="63"/>
      <c r="I329" s="63"/>
    </row>
    <row r="330" spans="1:9" x14ac:dyDescent="0.2">
      <c r="A330" s="63"/>
      <c r="B330" s="63"/>
      <c r="C330" s="63"/>
      <c r="D330" s="63"/>
      <c r="E330" s="11"/>
      <c r="G330" s="11"/>
      <c r="H330" s="63"/>
      <c r="I330" s="63"/>
    </row>
    <row r="331" spans="1:9" x14ac:dyDescent="0.2">
      <c r="A331" s="63"/>
      <c r="B331" s="63"/>
      <c r="C331" s="63"/>
      <c r="D331" s="63"/>
      <c r="E331" s="11"/>
      <c r="G331" s="11"/>
      <c r="H331" s="63"/>
      <c r="I331" s="63"/>
    </row>
    <row r="332" spans="1:9" x14ac:dyDescent="0.2">
      <c r="A332" s="63"/>
      <c r="B332" s="63"/>
      <c r="C332" s="63"/>
      <c r="D332" s="63"/>
      <c r="E332" s="11"/>
      <c r="G332" s="11"/>
      <c r="H332" s="63"/>
      <c r="I332" s="63"/>
    </row>
    <row r="333" spans="1:9" x14ac:dyDescent="0.2">
      <c r="A333" s="63"/>
      <c r="B333" s="63"/>
      <c r="C333" s="63"/>
      <c r="D333" s="63"/>
      <c r="E333" s="11"/>
      <c r="G333" s="11"/>
      <c r="H333" s="63"/>
      <c r="I333" s="63"/>
    </row>
    <row r="334" spans="1:9" x14ac:dyDescent="0.2">
      <c r="A334" s="63"/>
      <c r="B334" s="63"/>
      <c r="C334" s="63"/>
      <c r="D334" s="63"/>
      <c r="E334" s="11"/>
      <c r="G334" s="11"/>
      <c r="H334" s="63"/>
      <c r="I334" s="63"/>
    </row>
  </sheetData>
  <mergeCells count="4">
    <mergeCell ref="A1:G1"/>
    <mergeCell ref="A76:B76"/>
    <mergeCell ref="A77:B77"/>
    <mergeCell ref="A78:B78"/>
  </mergeCells>
  <conditionalFormatting sqref="F2:F3">
    <cfRule type="cellIs" dxfId="104" priority="3" stopIfTrue="1" operator="between">
      <formula>0.009</formula>
      <formula>-0.009</formula>
    </cfRule>
  </conditionalFormatting>
  <conditionalFormatting sqref="F5:F61">
    <cfRule type="cellIs" dxfId="103" priority="2" stopIfTrue="1" operator="between">
      <formula>0.009</formula>
      <formula>-0.009</formula>
    </cfRule>
  </conditionalFormatting>
  <conditionalFormatting sqref="F63:F65536">
    <cfRule type="cellIs" dxfId="10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2"/>
  <sheetViews>
    <sheetView workbookViewId="0">
      <selection sqref="A1:G1"/>
    </sheetView>
  </sheetViews>
  <sheetFormatPr defaultColWidth="9.140625" defaultRowHeight="11.25" x14ac:dyDescent="0.2"/>
  <cols>
    <col min="1" max="1" width="38.7109375" style="7" bestFit="1" customWidth="1"/>
    <col min="2" max="2" width="41.8554687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1283</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27</v>
      </c>
      <c r="B7" s="21" t="s">
        <v>26</v>
      </c>
      <c r="C7" s="21" t="s">
        <v>28</v>
      </c>
      <c r="D7" s="24">
        <v>1761</v>
      </c>
      <c r="E7" s="22">
        <v>1806.467259</v>
      </c>
      <c r="F7" s="23">
        <v>7.2268672714397697</v>
      </c>
      <c r="G7" s="22">
        <v>8.4404000000000003</v>
      </c>
    </row>
    <row r="8" spans="1:9" x14ac:dyDescent="0.2">
      <c r="A8" s="21" t="s">
        <v>1284</v>
      </c>
      <c r="B8" s="21" t="s">
        <v>1285</v>
      </c>
      <c r="C8" s="21" t="s">
        <v>29</v>
      </c>
      <c r="D8" s="24">
        <v>150</v>
      </c>
      <c r="E8" s="22">
        <v>1586.3509314999999</v>
      </c>
      <c r="F8" s="23">
        <v>6.3462803273952604</v>
      </c>
      <c r="G8" s="22">
        <v>7.3449999999999998</v>
      </c>
    </row>
    <row r="9" spans="1:9" x14ac:dyDescent="0.2">
      <c r="A9" s="21" t="s">
        <v>1220</v>
      </c>
      <c r="B9" s="21" t="s">
        <v>1221</v>
      </c>
      <c r="C9" s="21" t="s">
        <v>30</v>
      </c>
      <c r="D9" s="24">
        <v>150</v>
      </c>
      <c r="E9" s="22">
        <v>1547.9789014</v>
      </c>
      <c r="F9" s="23">
        <v>6.1927710030015799</v>
      </c>
      <c r="G9" s="22">
        <v>6.55</v>
      </c>
    </row>
    <row r="10" spans="1:9" x14ac:dyDescent="0.2">
      <c r="A10" s="21" t="s">
        <v>32</v>
      </c>
      <c r="B10" s="21" t="s">
        <v>31</v>
      </c>
      <c r="C10" s="21" t="s">
        <v>28</v>
      </c>
      <c r="D10" s="24">
        <v>780</v>
      </c>
      <c r="E10" s="22">
        <v>796.64520000000005</v>
      </c>
      <c r="F10" s="23">
        <v>3.1870210180375</v>
      </c>
      <c r="G10" s="22">
        <v>8.4502000000000006</v>
      </c>
    </row>
    <row r="11" spans="1:9" x14ac:dyDescent="0.2">
      <c r="A11" s="20" t="s">
        <v>33</v>
      </c>
      <c r="B11" s="20"/>
      <c r="C11" s="20"/>
      <c r="D11" s="20"/>
      <c r="E11" s="25">
        <f>SUM(E6:E10)</f>
        <v>5737.4422918999999</v>
      </c>
      <c r="F11" s="26">
        <f>SUM(F6:F10)</f>
        <v>22.952939619874108</v>
      </c>
      <c r="G11" s="25"/>
      <c r="H11" s="14"/>
      <c r="I11" s="14"/>
    </row>
    <row r="12" spans="1:9" x14ac:dyDescent="0.2">
      <c r="A12" s="21"/>
      <c r="B12" s="21"/>
      <c r="C12" s="21"/>
      <c r="D12" s="21"/>
      <c r="E12" s="22"/>
      <c r="F12" s="23"/>
      <c r="G12" s="22"/>
    </row>
    <row r="13" spans="1:9" x14ac:dyDescent="0.2">
      <c r="A13" s="20" t="s">
        <v>34</v>
      </c>
      <c r="B13" s="21"/>
      <c r="C13" s="21"/>
      <c r="D13" s="21"/>
      <c r="E13" s="22"/>
      <c r="F13" s="23"/>
      <c r="G13" s="22"/>
    </row>
    <row r="14" spans="1:9" x14ac:dyDescent="0.2">
      <c r="A14" s="20" t="s">
        <v>35</v>
      </c>
      <c r="B14" s="21"/>
      <c r="C14" s="21"/>
      <c r="D14" s="21"/>
      <c r="E14" s="22"/>
      <c r="F14" s="23"/>
      <c r="G14" s="22"/>
    </row>
    <row r="15" spans="1:9" x14ac:dyDescent="0.2">
      <c r="A15" s="21" t="s">
        <v>1286</v>
      </c>
      <c r="B15" s="21" t="s">
        <v>1287</v>
      </c>
      <c r="C15" s="21" t="s">
        <v>36</v>
      </c>
      <c r="D15" s="24">
        <v>500</v>
      </c>
      <c r="E15" s="22">
        <v>2435.8775000000001</v>
      </c>
      <c r="F15" s="23">
        <v>9.7448560411393199</v>
      </c>
      <c r="G15" s="22">
        <v>6.12</v>
      </c>
    </row>
    <row r="16" spans="1:9" x14ac:dyDescent="0.2">
      <c r="A16" s="21" t="s">
        <v>1288</v>
      </c>
      <c r="B16" s="21" t="s">
        <v>1289</v>
      </c>
      <c r="C16" s="21" t="s">
        <v>999</v>
      </c>
      <c r="D16" s="24">
        <v>500</v>
      </c>
      <c r="E16" s="22">
        <v>2430.8249999999998</v>
      </c>
      <c r="F16" s="23">
        <v>9.7246432491791897</v>
      </c>
      <c r="G16" s="22">
        <v>6.11</v>
      </c>
    </row>
    <row r="17" spans="1:9" x14ac:dyDescent="0.2">
      <c r="A17" s="21" t="s">
        <v>1290</v>
      </c>
      <c r="B17" s="21" t="s">
        <v>1291</v>
      </c>
      <c r="C17" s="21" t="s">
        <v>37</v>
      </c>
      <c r="D17" s="24">
        <v>500</v>
      </c>
      <c r="E17" s="22">
        <v>2421.3175000000001</v>
      </c>
      <c r="F17" s="23">
        <v>9.6866079954313609</v>
      </c>
      <c r="G17" s="22">
        <v>6.2099000000000002</v>
      </c>
    </row>
    <row r="18" spans="1:9" x14ac:dyDescent="0.2">
      <c r="A18" s="21" t="s">
        <v>1145</v>
      </c>
      <c r="B18" s="21" t="s">
        <v>1146</v>
      </c>
      <c r="C18" s="21" t="s">
        <v>37</v>
      </c>
      <c r="D18" s="24">
        <v>300</v>
      </c>
      <c r="E18" s="22">
        <v>1466.7974999999999</v>
      </c>
      <c r="F18" s="23">
        <v>5.8680005373846003</v>
      </c>
      <c r="G18" s="22">
        <v>6.1200999999999999</v>
      </c>
    </row>
    <row r="19" spans="1:9" x14ac:dyDescent="0.2">
      <c r="A19" s="21" t="s">
        <v>1143</v>
      </c>
      <c r="B19" s="21" t="s">
        <v>1144</v>
      </c>
      <c r="C19" s="21" t="s">
        <v>37</v>
      </c>
      <c r="D19" s="24">
        <v>200</v>
      </c>
      <c r="E19" s="22">
        <v>973.32299999999998</v>
      </c>
      <c r="F19" s="23">
        <v>3.8938298483933802</v>
      </c>
      <c r="G19" s="22">
        <v>6.1</v>
      </c>
    </row>
    <row r="20" spans="1:9" x14ac:dyDescent="0.2">
      <c r="A20" s="21" t="s">
        <v>1147</v>
      </c>
      <c r="B20" s="21" t="s">
        <v>1148</v>
      </c>
      <c r="C20" s="21" t="s">
        <v>37</v>
      </c>
      <c r="D20" s="24">
        <v>200</v>
      </c>
      <c r="E20" s="22">
        <v>959.70399999999995</v>
      </c>
      <c r="F20" s="23">
        <v>3.83934632267245</v>
      </c>
      <c r="G20" s="22">
        <v>6.23</v>
      </c>
    </row>
    <row r="21" spans="1:9" x14ac:dyDescent="0.2">
      <c r="A21" s="21" t="s">
        <v>1099</v>
      </c>
      <c r="B21" s="21" t="s">
        <v>1100</v>
      </c>
      <c r="C21" s="21" t="s">
        <v>37</v>
      </c>
      <c r="D21" s="24">
        <v>200</v>
      </c>
      <c r="E21" s="22">
        <v>958.73500000000001</v>
      </c>
      <c r="F21" s="23">
        <v>3.8354697872129</v>
      </c>
      <c r="G21" s="22">
        <v>6.1849999999999996</v>
      </c>
    </row>
    <row r="22" spans="1:9" x14ac:dyDescent="0.2">
      <c r="A22" s="20" t="s">
        <v>33</v>
      </c>
      <c r="B22" s="20"/>
      <c r="C22" s="20"/>
      <c r="D22" s="20"/>
      <c r="E22" s="25">
        <f>SUM(E14:E21)</f>
        <v>11646.5795</v>
      </c>
      <c r="F22" s="26">
        <f>SUM(F14:F21)</f>
        <v>46.592753781413201</v>
      </c>
      <c r="G22" s="25"/>
      <c r="H22" s="14"/>
      <c r="I22" s="14"/>
    </row>
    <row r="23" spans="1:9" x14ac:dyDescent="0.2">
      <c r="A23" s="21"/>
      <c r="B23" s="21"/>
      <c r="C23" s="21"/>
      <c r="D23" s="21"/>
      <c r="E23" s="22"/>
      <c r="F23" s="23"/>
      <c r="G23" s="22"/>
    </row>
    <row r="24" spans="1:9" x14ac:dyDescent="0.2">
      <c r="A24" s="20" t="s">
        <v>1014</v>
      </c>
      <c r="B24" s="21"/>
      <c r="C24" s="21"/>
      <c r="D24" s="21"/>
      <c r="E24" s="22"/>
      <c r="F24" s="23"/>
      <c r="G24" s="22"/>
    </row>
    <row r="25" spans="1:9" x14ac:dyDescent="0.2">
      <c r="A25" s="21" t="s">
        <v>1019</v>
      </c>
      <c r="B25" s="21" t="s">
        <v>1020</v>
      </c>
      <c r="C25" s="21" t="s">
        <v>37</v>
      </c>
      <c r="D25" s="24">
        <v>300</v>
      </c>
      <c r="E25" s="22">
        <v>1474.0139999999999</v>
      </c>
      <c r="F25" s="23">
        <v>5.8968705251491196</v>
      </c>
      <c r="G25" s="22">
        <v>8.9374000000000002</v>
      </c>
    </row>
    <row r="26" spans="1:9" x14ac:dyDescent="0.2">
      <c r="A26" s="21" t="s">
        <v>1292</v>
      </c>
      <c r="B26" s="21" t="s">
        <v>1293</v>
      </c>
      <c r="C26" s="21" t="s">
        <v>37</v>
      </c>
      <c r="D26" s="24">
        <v>100</v>
      </c>
      <c r="E26" s="22">
        <v>488.95049999999998</v>
      </c>
      <c r="F26" s="23">
        <v>1.9560721890748201</v>
      </c>
      <c r="G26" s="22">
        <v>6.4950000000000001</v>
      </c>
    </row>
    <row r="27" spans="1:9" x14ac:dyDescent="0.2">
      <c r="A27" s="20" t="s">
        <v>33</v>
      </c>
      <c r="B27" s="20"/>
      <c r="C27" s="20"/>
      <c r="D27" s="20"/>
      <c r="E27" s="25">
        <f>SUM(E24:E26)</f>
        <v>1962.9644999999998</v>
      </c>
      <c r="F27" s="26">
        <f>SUM(F24:F26)</f>
        <v>7.8529427142239392</v>
      </c>
      <c r="G27" s="25"/>
      <c r="H27" s="14"/>
      <c r="I27" s="14"/>
    </row>
    <row r="28" spans="1:9" x14ac:dyDescent="0.2">
      <c r="A28" s="21"/>
      <c r="B28" s="21"/>
      <c r="C28" s="21"/>
      <c r="D28" s="21"/>
      <c r="E28" s="22"/>
      <c r="F28" s="23"/>
      <c r="G28" s="22"/>
    </row>
    <row r="29" spans="1:9" x14ac:dyDescent="0.2">
      <c r="A29" s="20" t="s">
        <v>38</v>
      </c>
      <c r="B29" s="21"/>
      <c r="C29" s="21"/>
      <c r="D29" s="21"/>
      <c r="E29" s="22"/>
      <c r="F29" s="23"/>
      <c r="G29" s="22"/>
    </row>
    <row r="30" spans="1:9" x14ac:dyDescent="0.2">
      <c r="A30" s="21" t="s">
        <v>1177</v>
      </c>
      <c r="B30" s="21" t="s">
        <v>1178</v>
      </c>
      <c r="C30" s="21" t="s">
        <v>40</v>
      </c>
      <c r="D30" s="24">
        <v>15800</v>
      </c>
      <c r="E30" s="22">
        <v>15.325715600000001</v>
      </c>
      <c r="F30" s="23">
        <v>6.1311331234613797E-2</v>
      </c>
      <c r="G30" s="22">
        <v>5.5101000000000004</v>
      </c>
    </row>
    <row r="31" spans="1:9" x14ac:dyDescent="0.2">
      <c r="A31" s="20" t="s">
        <v>33</v>
      </c>
      <c r="B31" s="20"/>
      <c r="C31" s="20"/>
      <c r="D31" s="20"/>
      <c r="E31" s="25">
        <f>SUM(E29:E30)</f>
        <v>15.325715600000001</v>
      </c>
      <c r="F31" s="26">
        <f>SUM(F29:F30)</f>
        <v>6.1311331234613797E-2</v>
      </c>
      <c r="G31" s="25"/>
      <c r="H31" s="14"/>
      <c r="I31" s="14"/>
    </row>
    <row r="32" spans="1:9" x14ac:dyDescent="0.2">
      <c r="A32" s="21"/>
      <c r="B32" s="21"/>
      <c r="C32" s="21"/>
      <c r="D32" s="21"/>
      <c r="E32" s="22"/>
      <c r="F32" s="23"/>
      <c r="G32" s="22"/>
    </row>
    <row r="33" spans="1:9" x14ac:dyDescent="0.2">
      <c r="A33" s="20" t="s">
        <v>39</v>
      </c>
      <c r="B33" s="21"/>
      <c r="C33" s="21"/>
      <c r="D33" s="21"/>
      <c r="E33" s="22"/>
      <c r="F33" s="23"/>
      <c r="G33" s="22"/>
    </row>
    <row r="34" spans="1:9" x14ac:dyDescent="0.2">
      <c r="A34" s="21" t="s">
        <v>1294</v>
      </c>
      <c r="B34" s="21" t="s">
        <v>1295</v>
      </c>
      <c r="C34" s="21" t="s">
        <v>40</v>
      </c>
      <c r="D34" s="24">
        <v>1500000</v>
      </c>
      <c r="E34" s="22">
        <v>1545.0487499999999</v>
      </c>
      <c r="F34" s="23">
        <v>6.1810487782297097</v>
      </c>
      <c r="G34" s="22">
        <v>6.9026948178819598</v>
      </c>
    </row>
    <row r="35" spans="1:9" x14ac:dyDescent="0.2">
      <c r="A35" s="20" t="s">
        <v>33</v>
      </c>
      <c r="B35" s="20"/>
      <c r="C35" s="20"/>
      <c r="D35" s="20"/>
      <c r="E35" s="25">
        <f>SUM(E34:E34)</f>
        <v>1545.0487499999999</v>
      </c>
      <c r="F35" s="26">
        <f>SUM(F34:F34)</f>
        <v>6.1810487782297097</v>
      </c>
      <c r="G35" s="25"/>
      <c r="H35" s="14"/>
      <c r="I35" s="14"/>
    </row>
    <row r="36" spans="1:9" x14ac:dyDescent="0.2">
      <c r="A36" s="21"/>
      <c r="B36" s="21"/>
      <c r="C36" s="21"/>
      <c r="D36" s="21"/>
      <c r="E36" s="22"/>
      <c r="F36" s="23"/>
      <c r="G36" s="22"/>
    </row>
    <row r="37" spans="1:9" x14ac:dyDescent="0.2">
      <c r="A37" s="20" t="s">
        <v>1052</v>
      </c>
      <c r="B37" s="21"/>
      <c r="C37" s="21"/>
      <c r="D37" s="21"/>
      <c r="E37" s="22"/>
      <c r="F37" s="23"/>
      <c r="G37" s="22"/>
    </row>
    <row r="38" spans="1:9" x14ac:dyDescent="0.2">
      <c r="A38" s="21" t="s">
        <v>1053</v>
      </c>
      <c r="B38" s="21" t="s">
        <v>1054</v>
      </c>
      <c r="C38" s="21" t="s">
        <v>1055</v>
      </c>
      <c r="D38" s="24">
        <v>547.42399999999998</v>
      </c>
      <c r="E38" s="22">
        <v>61.549398500000002</v>
      </c>
      <c r="F38" s="23">
        <v>0.24623160557179699</v>
      </c>
      <c r="G38" s="22">
        <v>5.51</v>
      </c>
    </row>
    <row r="39" spans="1:9" x14ac:dyDescent="0.2">
      <c r="A39" s="20" t="s">
        <v>33</v>
      </c>
      <c r="B39" s="20"/>
      <c r="C39" s="20"/>
      <c r="D39" s="20"/>
      <c r="E39" s="25">
        <f>SUM(E38:E38)</f>
        <v>61.549398500000002</v>
      </c>
      <c r="F39" s="26">
        <f>SUM(F38:F38)</f>
        <v>0.24623160557179699</v>
      </c>
      <c r="G39" s="25"/>
      <c r="H39" s="14"/>
      <c r="I39" s="14"/>
    </row>
    <row r="40" spans="1:9" x14ac:dyDescent="0.2">
      <c r="A40" s="21"/>
      <c r="B40" s="21"/>
      <c r="C40" s="21"/>
      <c r="D40" s="21"/>
      <c r="E40" s="22"/>
      <c r="F40" s="23"/>
      <c r="G40" s="22"/>
    </row>
    <row r="41" spans="1:9" x14ac:dyDescent="0.2">
      <c r="A41" s="20" t="s">
        <v>42</v>
      </c>
      <c r="B41" s="20"/>
      <c r="C41" s="20"/>
      <c r="D41" s="20"/>
      <c r="E41" s="25">
        <f>E11+E22+E27+E31+E35+E39</f>
        <v>20968.910155999998</v>
      </c>
      <c r="F41" s="26">
        <f>F11+F22+F27+F31+F35+F39</f>
        <v>83.887227830547374</v>
      </c>
      <c r="G41" s="25"/>
      <c r="H41" s="14"/>
      <c r="I41" s="14"/>
    </row>
    <row r="42" spans="1:9" x14ac:dyDescent="0.2">
      <c r="A42" s="20"/>
      <c r="B42" s="20"/>
      <c r="C42" s="20"/>
      <c r="D42" s="20"/>
      <c r="E42" s="25"/>
      <c r="F42" s="26"/>
      <c r="G42" s="25"/>
      <c r="H42" s="14"/>
      <c r="I42" s="14"/>
    </row>
    <row r="43" spans="1:9" x14ac:dyDescent="0.2">
      <c r="A43" s="20" t="s">
        <v>310</v>
      </c>
      <c r="B43" s="20"/>
      <c r="C43" s="20"/>
      <c r="D43" s="20"/>
      <c r="E43" s="25">
        <v>2.2027363649999998</v>
      </c>
      <c r="F43" s="85">
        <f>+E43/E47*100</f>
        <v>8.8121626697186158E-3</v>
      </c>
      <c r="G43" s="25"/>
      <c r="H43" s="14"/>
      <c r="I43" s="14"/>
    </row>
    <row r="44" spans="1:9" x14ac:dyDescent="0.2">
      <c r="A44" s="20"/>
      <c r="B44" s="20"/>
      <c r="C44" s="20"/>
      <c r="D44" s="20"/>
      <c r="E44" s="25"/>
      <c r="F44" s="26"/>
      <c r="G44" s="25"/>
      <c r="H44" s="14"/>
      <c r="I44" s="14"/>
    </row>
    <row r="45" spans="1:9" x14ac:dyDescent="0.2">
      <c r="A45" s="20" t="s">
        <v>44</v>
      </c>
      <c r="B45" s="20"/>
      <c r="C45" s="20"/>
      <c r="D45" s="20"/>
      <c r="E45" s="25">
        <f>E47-(E11+E22+E27+E31+E35+E39+E43)</f>
        <v>4025.4338982350018</v>
      </c>
      <c r="F45" s="26">
        <f>F47-(F11+F22+F27+F31+F35+F39+F43)</f>
        <v>16.103960006782913</v>
      </c>
      <c r="G45" s="25"/>
      <c r="H45" s="14"/>
      <c r="I45" s="14"/>
    </row>
    <row r="46" spans="1:9" x14ac:dyDescent="0.2">
      <c r="A46" s="20"/>
      <c r="B46" s="20"/>
      <c r="C46" s="20"/>
      <c r="D46" s="20"/>
      <c r="E46" s="25"/>
      <c r="F46" s="26"/>
      <c r="G46" s="25"/>
      <c r="H46" s="14"/>
      <c r="I46" s="14"/>
    </row>
    <row r="47" spans="1:9" x14ac:dyDescent="0.2">
      <c r="A47" s="27" t="s">
        <v>43</v>
      </c>
      <c r="B47" s="27"/>
      <c r="C47" s="27"/>
      <c r="D47" s="27"/>
      <c r="E47" s="28">
        <v>24996.546790600001</v>
      </c>
      <c r="F47" s="29">
        <v>100</v>
      </c>
      <c r="G47" s="28"/>
      <c r="H47" s="14"/>
      <c r="I47" s="14"/>
    </row>
    <row r="48" spans="1:9" x14ac:dyDescent="0.2">
      <c r="F48" s="11" t="s">
        <v>1296</v>
      </c>
    </row>
    <row r="49" spans="1:7" x14ac:dyDescent="0.2">
      <c r="A49" s="71" t="s">
        <v>1241</v>
      </c>
      <c r="B49" s="71"/>
      <c r="C49" s="71"/>
      <c r="D49" s="71"/>
      <c r="E49" s="72"/>
      <c r="F49" s="72"/>
      <c r="G49" s="72"/>
    </row>
    <row r="50" spans="1:7" x14ac:dyDescent="0.2">
      <c r="A50" s="73"/>
      <c r="B50" s="73"/>
      <c r="C50" s="73"/>
      <c r="D50" s="73"/>
      <c r="E50" s="26"/>
      <c r="F50" s="26"/>
      <c r="G50" s="26"/>
    </row>
    <row r="51" spans="1:7" x14ac:dyDescent="0.2">
      <c r="A51" s="74" t="s">
        <v>1242</v>
      </c>
      <c r="B51" s="75"/>
      <c r="C51" s="75"/>
      <c r="D51" s="73"/>
      <c r="E51" s="76" t="s">
        <v>1243</v>
      </c>
      <c r="F51" s="74" t="s">
        <v>3</v>
      </c>
      <c r="G51" s="26"/>
    </row>
    <row r="52" spans="1:7" x14ac:dyDescent="0.2">
      <c r="A52" s="75" t="s">
        <v>1245</v>
      </c>
      <c r="B52" s="75"/>
      <c r="C52" s="75"/>
      <c r="D52" s="73"/>
      <c r="E52" s="77">
        <v>1500</v>
      </c>
      <c r="F52" s="78">
        <f>E52/$E$47*100</f>
        <v>6.0008288847485041</v>
      </c>
      <c r="G52" s="26"/>
    </row>
    <row r="53" spans="1:7" x14ac:dyDescent="0.2">
      <c r="A53" s="75" t="s">
        <v>1245</v>
      </c>
      <c r="B53" s="75"/>
      <c r="C53" s="75"/>
      <c r="D53" s="73"/>
      <c r="E53" s="77">
        <v>1000</v>
      </c>
      <c r="F53" s="78">
        <f>E53/$E$47*100</f>
        <v>4.0005525898323357</v>
      </c>
      <c r="G53" s="26"/>
    </row>
    <row r="54" spans="1:7" x14ac:dyDescent="0.2">
      <c r="A54" s="75" t="s">
        <v>1245</v>
      </c>
      <c r="B54" s="75"/>
      <c r="C54" s="75"/>
      <c r="D54" s="73"/>
      <c r="E54" s="77">
        <v>1000</v>
      </c>
      <c r="F54" s="78">
        <f>E54/$E$47*100</f>
        <v>4.0005525898323357</v>
      </c>
      <c r="G54" s="26"/>
    </row>
    <row r="55" spans="1:7" x14ac:dyDescent="0.2">
      <c r="A55" s="75" t="s">
        <v>1245</v>
      </c>
      <c r="B55" s="75"/>
      <c r="C55" s="75"/>
      <c r="D55" s="73"/>
      <c r="E55" s="77">
        <v>1500</v>
      </c>
      <c r="F55" s="78">
        <f>E55/$E$47*100</f>
        <v>6.0008288847485041</v>
      </c>
      <c r="G55" s="26"/>
    </row>
    <row r="56" spans="1:7" x14ac:dyDescent="0.2">
      <c r="A56" s="75" t="s">
        <v>1245</v>
      </c>
      <c r="B56" s="75"/>
      <c r="C56" s="75"/>
      <c r="D56" s="73"/>
      <c r="E56" s="77">
        <v>1000</v>
      </c>
      <c r="F56" s="78">
        <f>E56/$E$47*100</f>
        <v>4.0005525898323357</v>
      </c>
      <c r="G56" s="26"/>
    </row>
    <row r="57" spans="1:7" x14ac:dyDescent="0.2">
      <c r="A57" s="79" t="s">
        <v>1246</v>
      </c>
      <c r="B57" s="80"/>
      <c r="C57" s="80"/>
      <c r="D57" s="79"/>
      <c r="E57" s="81">
        <f>SUM(E52:E56)</f>
        <v>6000</v>
      </c>
      <c r="F57" s="81">
        <f>SUM(F52:F56)</f>
        <v>24.003315538994013</v>
      </c>
      <c r="G57" s="29"/>
    </row>
    <row r="58" spans="1:7" x14ac:dyDescent="0.2">
      <c r="A58" s="62"/>
      <c r="B58" s="63"/>
      <c r="C58" s="63"/>
      <c r="D58" s="62"/>
      <c r="E58" s="86"/>
      <c r="F58" s="86"/>
      <c r="G58" s="15"/>
    </row>
    <row r="59" spans="1:7" x14ac:dyDescent="0.2">
      <c r="A59" s="14" t="s">
        <v>1056</v>
      </c>
    </row>
    <row r="60" spans="1:7" x14ac:dyDescent="0.2">
      <c r="A60" s="14" t="s">
        <v>45</v>
      </c>
    </row>
    <row r="61" spans="1:7" x14ac:dyDescent="0.2">
      <c r="A61" s="14" t="s">
        <v>1057</v>
      </c>
    </row>
    <row r="62" spans="1:7" x14ac:dyDescent="0.2">
      <c r="A62" s="14" t="s">
        <v>1206</v>
      </c>
    </row>
    <row r="63" spans="1:7" x14ac:dyDescent="0.2">
      <c r="A63" s="14"/>
    </row>
    <row r="64" spans="1:7" ht="33.75" customHeight="1" x14ac:dyDescent="0.2">
      <c r="A64" s="102" t="s">
        <v>1207</v>
      </c>
      <c r="B64" s="102"/>
      <c r="C64" s="102"/>
      <c r="D64" s="102"/>
      <c r="E64" s="102"/>
      <c r="F64" s="102"/>
      <c r="G64" s="102"/>
    </row>
    <row r="66" spans="1:4" x14ac:dyDescent="0.2">
      <c r="A66" s="14" t="s">
        <v>46</v>
      </c>
    </row>
    <row r="67" spans="1:4" x14ac:dyDescent="0.2">
      <c r="A67" s="14" t="s">
        <v>47</v>
      </c>
    </row>
    <row r="68" spans="1:4" x14ac:dyDescent="0.2">
      <c r="A68" s="14" t="s">
        <v>48</v>
      </c>
      <c r="B68" s="14"/>
      <c r="C68" s="30" t="s">
        <v>50</v>
      </c>
      <c r="D68" s="14" t="s">
        <v>49</v>
      </c>
    </row>
    <row r="69" spans="1:4" x14ac:dyDescent="0.2">
      <c r="A69" s="7" t="s">
        <v>51</v>
      </c>
      <c r="C69" s="31">
        <v>10.234400000000001</v>
      </c>
      <c r="D69" s="31">
        <v>10.636900000000001</v>
      </c>
    </row>
    <row r="70" spans="1:4" x14ac:dyDescent="0.2">
      <c r="A70" s="7" t="s">
        <v>52</v>
      </c>
      <c r="C70" s="31">
        <v>10.234400000000001</v>
      </c>
      <c r="D70" s="31">
        <v>10.5168</v>
      </c>
    </row>
    <row r="71" spans="1:4" x14ac:dyDescent="0.2">
      <c r="A71" s="7" t="s">
        <v>53</v>
      </c>
      <c r="C71" s="31">
        <v>10.252000000000001</v>
      </c>
      <c r="D71" s="31">
        <v>10.6783</v>
      </c>
    </row>
    <row r="72" spans="1:4" x14ac:dyDescent="0.2">
      <c r="A72" s="7" t="s">
        <v>54</v>
      </c>
      <c r="C72" s="31">
        <v>10.252000000000001</v>
      </c>
      <c r="D72" s="31">
        <v>10.558199999999999</v>
      </c>
    </row>
    <row r="74" spans="1:4" x14ac:dyDescent="0.2">
      <c r="A74" s="14" t="s">
        <v>55</v>
      </c>
    </row>
    <row r="75" spans="1:4" x14ac:dyDescent="0.2">
      <c r="A75" s="100" t="s">
        <v>56</v>
      </c>
      <c r="B75" s="101"/>
      <c r="C75" s="32" t="s">
        <v>57</v>
      </c>
    </row>
    <row r="76" spans="1:4" x14ac:dyDescent="0.2">
      <c r="A76" s="96" t="s">
        <v>52</v>
      </c>
      <c r="B76" s="97"/>
      <c r="C76" s="33">
        <v>0.12</v>
      </c>
    </row>
    <row r="77" spans="1:4" x14ac:dyDescent="0.2">
      <c r="A77" s="96" t="s">
        <v>54</v>
      </c>
      <c r="B77" s="97"/>
      <c r="C77" s="33">
        <v>0.12</v>
      </c>
    </row>
    <row r="78" spans="1:4" x14ac:dyDescent="0.2">
      <c r="A78" s="7" t="s">
        <v>58</v>
      </c>
    </row>
    <row r="79" spans="1:4" x14ac:dyDescent="0.2">
      <c r="A79" s="7" t="s">
        <v>59</v>
      </c>
    </row>
    <row r="81" spans="1:9" x14ac:dyDescent="0.2">
      <c r="A81" s="62" t="s">
        <v>1251</v>
      </c>
    </row>
    <row r="82" spans="1:9" x14ac:dyDescent="0.2">
      <c r="A82" s="62"/>
    </row>
    <row r="83" spans="1:9" x14ac:dyDescent="0.2">
      <c r="A83" s="63" t="s">
        <v>1297</v>
      </c>
    </row>
    <row r="84" spans="1:9" x14ac:dyDescent="0.2">
      <c r="A84" s="63" t="s">
        <v>1298</v>
      </c>
    </row>
    <row r="85" spans="1:9" x14ac:dyDescent="0.2">
      <c r="A85" s="63"/>
    </row>
    <row r="86" spans="1:9" x14ac:dyDescent="0.2">
      <c r="A86" s="14" t="s">
        <v>333</v>
      </c>
      <c r="D86" s="34">
        <v>0.82848778781463628</v>
      </c>
      <c r="E86" s="10" t="s">
        <v>60</v>
      </c>
    </row>
    <row r="88" spans="1:9" x14ac:dyDescent="0.2">
      <c r="A88" s="14" t="s">
        <v>334</v>
      </c>
      <c r="D88" s="30" t="s">
        <v>62</v>
      </c>
    </row>
    <row r="90" spans="1:9" x14ac:dyDescent="0.2">
      <c r="A90" s="62" t="s">
        <v>1254</v>
      </c>
      <c r="B90" s="63"/>
      <c r="C90" s="63"/>
      <c r="D90" s="63"/>
      <c r="E90" s="11"/>
      <c r="G90" s="11"/>
      <c r="H90" s="63"/>
      <c r="I90" s="63"/>
    </row>
    <row r="91" spans="1:9" x14ac:dyDescent="0.2">
      <c r="A91" s="63"/>
      <c r="B91" s="63"/>
      <c r="C91" s="63"/>
      <c r="D91" s="63"/>
      <c r="E91" s="11"/>
      <c r="G91" s="11"/>
      <c r="H91" s="63"/>
      <c r="I91" s="63"/>
    </row>
    <row r="92" spans="1:9" x14ac:dyDescent="0.2">
      <c r="A92" s="62" t="s">
        <v>952</v>
      </c>
      <c r="B92" s="63"/>
      <c r="C92" s="63"/>
      <c r="D92" s="63"/>
      <c r="E92" s="11"/>
      <c r="G92" s="11"/>
      <c r="H92" s="63"/>
      <c r="I92" s="63"/>
    </row>
    <row r="93" spans="1:9" x14ac:dyDescent="0.2">
      <c r="A93" s="64"/>
      <c r="B93" s="63"/>
      <c r="C93" s="63"/>
      <c r="D93" s="63"/>
      <c r="E93" s="11"/>
      <c r="G93" s="11"/>
      <c r="H93" s="63"/>
      <c r="I93" s="63"/>
    </row>
    <row r="94" spans="1:9" x14ac:dyDescent="0.2">
      <c r="A94" s="63"/>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2" t="s">
        <v>1299</v>
      </c>
      <c r="B109" s="63"/>
      <c r="C109" s="63"/>
      <c r="D109" s="63"/>
      <c r="E109" s="11"/>
      <c r="G109" s="11"/>
      <c r="H109" s="63"/>
      <c r="I109" s="63"/>
    </row>
    <row r="110" spans="1:9" x14ac:dyDescent="0.2">
      <c r="A110" s="63"/>
      <c r="B110" s="63"/>
      <c r="C110" s="63"/>
      <c r="D110" s="63"/>
      <c r="E110" s="11"/>
      <c r="G110" s="11"/>
      <c r="H110" s="63"/>
      <c r="I110" s="63"/>
    </row>
    <row r="111" spans="1:9" x14ac:dyDescent="0.2">
      <c r="A111" s="62" t="s">
        <v>953</v>
      </c>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t="s">
        <v>951</v>
      </c>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4"/>
      <c r="B130" s="63"/>
      <c r="C130" s="63"/>
      <c r="D130" s="63"/>
      <c r="E130" s="11"/>
      <c r="G130" s="11"/>
      <c r="H130" s="63"/>
      <c r="I130" s="63"/>
    </row>
    <row r="131" spans="1:9" x14ac:dyDescent="0.2">
      <c r="A131" s="64"/>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row r="213" spans="1:9" x14ac:dyDescent="0.2">
      <c r="A213" s="63"/>
      <c r="B213" s="63"/>
      <c r="C213" s="63"/>
      <c r="D213" s="63"/>
      <c r="E213" s="11"/>
      <c r="G213" s="11"/>
      <c r="H213" s="63"/>
      <c r="I213" s="63"/>
    </row>
    <row r="214" spans="1:9" x14ac:dyDescent="0.2">
      <c r="A214" s="63"/>
      <c r="B214" s="63"/>
      <c r="C214" s="63"/>
      <c r="D214" s="63"/>
      <c r="E214" s="11"/>
      <c r="G214" s="11"/>
      <c r="H214" s="63"/>
      <c r="I214" s="63"/>
    </row>
    <row r="215" spans="1:9" x14ac:dyDescent="0.2">
      <c r="A215" s="63"/>
      <c r="B215" s="63"/>
      <c r="C215" s="63"/>
      <c r="D215" s="63"/>
      <c r="E215" s="11"/>
      <c r="G215" s="11"/>
      <c r="H215" s="63"/>
      <c r="I215" s="63"/>
    </row>
    <row r="216" spans="1:9" x14ac:dyDescent="0.2">
      <c r="A216" s="63"/>
      <c r="B216" s="63"/>
      <c r="C216" s="63"/>
      <c r="D216" s="63"/>
      <c r="E216" s="11"/>
      <c r="G216" s="11"/>
      <c r="H216" s="63"/>
      <c r="I216" s="63"/>
    </row>
    <row r="217" spans="1:9" x14ac:dyDescent="0.2">
      <c r="A217" s="63"/>
      <c r="B217" s="63"/>
      <c r="C217" s="63"/>
      <c r="D217" s="63"/>
      <c r="E217" s="11"/>
      <c r="G217" s="11"/>
      <c r="H217" s="63"/>
      <c r="I217" s="63"/>
    </row>
    <row r="218" spans="1:9" x14ac:dyDescent="0.2">
      <c r="A218" s="63"/>
      <c r="B218" s="63"/>
      <c r="C218" s="63"/>
      <c r="D218" s="63"/>
      <c r="E218" s="11"/>
      <c r="G218" s="11"/>
      <c r="H218" s="63"/>
      <c r="I218" s="63"/>
    </row>
    <row r="219" spans="1:9" x14ac:dyDescent="0.2">
      <c r="A219" s="63"/>
      <c r="B219" s="63"/>
      <c r="C219" s="63"/>
      <c r="D219" s="63"/>
      <c r="E219" s="11"/>
      <c r="G219" s="11"/>
      <c r="H219" s="63"/>
      <c r="I219" s="63"/>
    </row>
    <row r="220" spans="1:9" x14ac:dyDescent="0.2">
      <c r="A220" s="63"/>
      <c r="B220" s="63"/>
      <c r="C220" s="63"/>
      <c r="D220" s="63"/>
      <c r="E220" s="11"/>
      <c r="G220" s="11"/>
      <c r="H220" s="63"/>
      <c r="I220" s="63"/>
    </row>
    <row r="221" spans="1:9" x14ac:dyDescent="0.2">
      <c r="A221" s="63"/>
      <c r="B221" s="63"/>
      <c r="C221" s="63"/>
      <c r="D221" s="63"/>
      <c r="E221" s="11"/>
      <c r="G221" s="11"/>
      <c r="H221" s="63"/>
      <c r="I221" s="63"/>
    </row>
    <row r="222" spans="1:9" x14ac:dyDescent="0.2">
      <c r="A222" s="63"/>
      <c r="B222" s="63"/>
      <c r="C222" s="63"/>
      <c r="D222" s="63"/>
      <c r="E222" s="11"/>
      <c r="G222" s="11"/>
      <c r="H222" s="63"/>
      <c r="I222" s="63"/>
    </row>
    <row r="223" spans="1:9" x14ac:dyDescent="0.2">
      <c r="A223" s="63"/>
      <c r="B223" s="63"/>
      <c r="C223" s="63"/>
      <c r="D223" s="63"/>
      <c r="E223" s="11"/>
      <c r="G223" s="11"/>
      <c r="H223" s="63"/>
      <c r="I223" s="63"/>
    </row>
    <row r="224" spans="1:9" x14ac:dyDescent="0.2">
      <c r="A224" s="63"/>
      <c r="B224" s="63"/>
      <c r="C224" s="63"/>
      <c r="D224" s="63"/>
      <c r="E224" s="11"/>
      <c r="G224" s="11"/>
      <c r="H224" s="63"/>
      <c r="I224" s="63"/>
    </row>
    <row r="225" spans="1:9" x14ac:dyDescent="0.2">
      <c r="A225" s="63"/>
      <c r="B225" s="63"/>
      <c r="C225" s="63"/>
      <c r="D225" s="63"/>
      <c r="E225" s="11"/>
      <c r="G225" s="11"/>
      <c r="H225" s="63"/>
      <c r="I225" s="63"/>
    </row>
    <row r="226" spans="1:9" x14ac:dyDescent="0.2">
      <c r="A226" s="63"/>
      <c r="B226" s="63"/>
      <c r="C226" s="63"/>
      <c r="D226" s="63"/>
      <c r="E226" s="11"/>
      <c r="G226" s="11"/>
      <c r="H226" s="63"/>
      <c r="I226" s="63"/>
    </row>
    <row r="227" spans="1:9" x14ac:dyDescent="0.2">
      <c r="A227" s="63"/>
      <c r="B227" s="63"/>
      <c r="C227" s="63"/>
      <c r="D227" s="63"/>
      <c r="E227" s="11"/>
      <c r="G227" s="11"/>
      <c r="H227" s="63"/>
      <c r="I227" s="63"/>
    </row>
    <row r="228" spans="1:9" x14ac:dyDescent="0.2">
      <c r="A228" s="63"/>
      <c r="B228" s="63"/>
      <c r="C228" s="63"/>
      <c r="D228" s="63"/>
      <c r="E228" s="11"/>
      <c r="G228" s="11"/>
      <c r="H228" s="63"/>
      <c r="I228" s="63"/>
    </row>
    <row r="229" spans="1:9" x14ac:dyDescent="0.2">
      <c r="A229" s="63"/>
      <c r="B229" s="63"/>
      <c r="C229" s="63"/>
      <c r="D229" s="63"/>
      <c r="E229" s="11"/>
      <c r="G229" s="11"/>
      <c r="H229" s="63"/>
      <c r="I229" s="63"/>
    </row>
    <row r="230" spans="1:9" x14ac:dyDescent="0.2">
      <c r="A230" s="63"/>
      <c r="B230" s="63"/>
      <c r="C230" s="63"/>
      <c r="D230" s="63"/>
      <c r="E230" s="11"/>
      <c r="G230" s="11"/>
      <c r="H230" s="63"/>
      <c r="I230" s="63"/>
    </row>
    <row r="231" spans="1:9" x14ac:dyDescent="0.2">
      <c r="A231" s="63"/>
      <c r="B231" s="63"/>
      <c r="C231" s="63"/>
      <c r="D231" s="63"/>
      <c r="E231" s="11"/>
      <c r="G231" s="11"/>
      <c r="H231" s="63"/>
      <c r="I231" s="63"/>
    </row>
    <row r="232" spans="1:9" x14ac:dyDescent="0.2">
      <c r="A232" s="63"/>
      <c r="B232" s="63"/>
      <c r="C232" s="63"/>
      <c r="D232" s="63"/>
      <c r="E232" s="11"/>
      <c r="G232" s="11"/>
      <c r="H232" s="63"/>
      <c r="I232" s="63"/>
    </row>
  </sheetData>
  <mergeCells count="5">
    <mergeCell ref="A1:G1"/>
    <mergeCell ref="A64:G64"/>
    <mergeCell ref="A75:B75"/>
    <mergeCell ref="A76:B76"/>
    <mergeCell ref="A77:B77"/>
  </mergeCells>
  <conditionalFormatting sqref="F2:F3 F59:F63">
    <cfRule type="cellIs" dxfId="101" priority="3" stopIfTrue="1" operator="between">
      <formula>0.009</formula>
      <formula>-0.009</formula>
    </cfRule>
  </conditionalFormatting>
  <conditionalFormatting sqref="F5:F56">
    <cfRule type="cellIs" dxfId="100" priority="2" stopIfTrue="1" operator="between">
      <formula>0.009</formula>
      <formula>-0.009</formula>
    </cfRule>
  </conditionalFormatting>
  <conditionalFormatting sqref="F65:F65536">
    <cfRule type="cellIs" dxfId="9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6"/>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24.7109375" style="7" bestFit="1" customWidth="1"/>
    <col min="4" max="4" width="15.28515625" style="7" bestFit="1" customWidth="1"/>
    <col min="5" max="5" width="27" style="10" customWidth="1"/>
    <col min="6" max="6" width="13.5703125" style="11" bestFit="1" customWidth="1"/>
    <col min="7" max="7" width="4.5703125" style="10" bestFit="1" customWidth="1"/>
    <col min="8" max="16384" width="9.140625" style="7"/>
  </cols>
  <sheetData>
    <row r="1" spans="1:9" s="1" customFormat="1" ht="15" x14ac:dyDescent="0.2">
      <c r="A1" s="98" t="s">
        <v>1300</v>
      </c>
      <c r="B1" s="99"/>
      <c r="C1" s="99"/>
      <c r="D1" s="99"/>
      <c r="E1" s="99"/>
      <c r="F1" s="99"/>
      <c r="G1" s="99"/>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984</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1233</v>
      </c>
      <c r="B7" s="21" t="s">
        <v>1234</v>
      </c>
      <c r="C7" s="21" t="s">
        <v>65</v>
      </c>
      <c r="D7" s="24">
        <v>450</v>
      </c>
      <c r="E7" s="22">
        <v>474.36326509999998</v>
      </c>
      <c r="F7" s="23">
        <v>8.6973730313902795</v>
      </c>
      <c r="G7" s="22">
        <v>6.64</v>
      </c>
    </row>
    <row r="8" spans="1:9" x14ac:dyDescent="0.2">
      <c r="A8" s="21" t="s">
        <v>1235</v>
      </c>
      <c r="B8" s="21" t="s">
        <v>1236</v>
      </c>
      <c r="C8" s="21" t="s">
        <v>1228</v>
      </c>
      <c r="D8" s="24">
        <v>450</v>
      </c>
      <c r="E8" s="22">
        <v>472.09910550000001</v>
      </c>
      <c r="F8" s="23">
        <v>8.6558600347216803</v>
      </c>
      <c r="G8" s="22">
        <v>6.93</v>
      </c>
    </row>
    <row r="9" spans="1:9" x14ac:dyDescent="0.2">
      <c r="A9" s="21" t="s">
        <v>27</v>
      </c>
      <c r="B9" s="21" t="s">
        <v>26</v>
      </c>
      <c r="C9" s="21" t="s">
        <v>28</v>
      </c>
      <c r="D9" s="24">
        <v>373</v>
      </c>
      <c r="E9" s="22">
        <v>382.63048700000002</v>
      </c>
      <c r="F9" s="23">
        <v>7.0154675192228098</v>
      </c>
      <c r="G9" s="22">
        <v>8.4404000000000003</v>
      </c>
    </row>
    <row r="10" spans="1:9" x14ac:dyDescent="0.2">
      <c r="A10" s="21" t="s">
        <v>32</v>
      </c>
      <c r="B10" s="21" t="s">
        <v>31</v>
      </c>
      <c r="C10" s="21" t="s">
        <v>28</v>
      </c>
      <c r="D10" s="24">
        <v>362</v>
      </c>
      <c r="E10" s="22">
        <v>369.72507999999999</v>
      </c>
      <c r="F10" s="23">
        <v>6.7788489885335599</v>
      </c>
      <c r="G10" s="22">
        <v>8.4502000000000006</v>
      </c>
    </row>
    <row r="11" spans="1:9" x14ac:dyDescent="0.2">
      <c r="A11" s="20" t="s">
        <v>33</v>
      </c>
      <c r="B11" s="20"/>
      <c r="C11" s="20"/>
      <c r="D11" s="20"/>
      <c r="E11" s="25">
        <f>SUM(E6:E10)</f>
        <v>1698.8179376000001</v>
      </c>
      <c r="F11" s="26">
        <f>SUM(F6:F10)</f>
        <v>31.147549573868332</v>
      </c>
      <c r="G11" s="25"/>
      <c r="H11" s="14"/>
      <c r="I11" s="14"/>
    </row>
    <row r="12" spans="1:9" x14ac:dyDescent="0.2">
      <c r="A12" s="21"/>
      <c r="B12" s="21"/>
      <c r="C12" s="21"/>
      <c r="D12" s="21"/>
      <c r="E12" s="22"/>
      <c r="F12" s="23"/>
      <c r="G12" s="22"/>
    </row>
    <row r="13" spans="1:9" x14ac:dyDescent="0.2">
      <c r="A13" s="20" t="s">
        <v>39</v>
      </c>
      <c r="B13" s="21"/>
      <c r="C13" s="21"/>
      <c r="D13" s="21"/>
      <c r="E13" s="22"/>
      <c r="F13" s="23"/>
      <c r="G13" s="22"/>
    </row>
    <row r="14" spans="1:9" x14ac:dyDescent="0.2">
      <c r="A14" s="21" t="s">
        <v>67</v>
      </c>
      <c r="B14" s="21" t="s">
        <v>66</v>
      </c>
      <c r="C14" s="21" t="s">
        <v>40</v>
      </c>
      <c r="D14" s="24">
        <v>1000000</v>
      </c>
      <c r="E14" s="22">
        <v>1012.5127222</v>
      </c>
      <c r="F14" s="23">
        <v>18.564255480755701</v>
      </c>
      <c r="G14" s="22">
        <v>5.6746996161999901</v>
      </c>
    </row>
    <row r="15" spans="1:9" x14ac:dyDescent="0.2">
      <c r="A15" s="21" t="s">
        <v>1301</v>
      </c>
      <c r="B15" s="21" t="s">
        <v>1302</v>
      </c>
      <c r="C15" s="21" t="s">
        <v>40</v>
      </c>
      <c r="D15" s="24">
        <v>500000</v>
      </c>
      <c r="E15" s="22">
        <v>515.1395</v>
      </c>
      <c r="F15" s="23">
        <v>9.4449986420415009</v>
      </c>
      <c r="G15" s="22">
        <v>6.0971035595125</v>
      </c>
    </row>
    <row r="16" spans="1:9" x14ac:dyDescent="0.2">
      <c r="A16" s="21" t="s">
        <v>69</v>
      </c>
      <c r="B16" s="21" t="s">
        <v>68</v>
      </c>
      <c r="C16" s="21" t="s">
        <v>40</v>
      </c>
      <c r="D16" s="24">
        <v>500000</v>
      </c>
      <c r="E16" s="22">
        <v>494.47133330000003</v>
      </c>
      <c r="F16" s="23">
        <v>9.0660511794318808</v>
      </c>
      <c r="G16" s="22">
        <v>7.2185329916125101</v>
      </c>
    </row>
    <row r="17" spans="1:9" x14ac:dyDescent="0.2">
      <c r="A17" s="21" t="s">
        <v>1303</v>
      </c>
      <c r="B17" s="21" t="s">
        <v>1304</v>
      </c>
      <c r="C17" s="21" t="s">
        <v>40</v>
      </c>
      <c r="D17" s="24">
        <v>355500</v>
      </c>
      <c r="E17" s="22">
        <v>374.85738980000002</v>
      </c>
      <c r="F17" s="23">
        <v>6.87294905092741</v>
      </c>
      <c r="G17" s="22">
        <v>6.9357531012500102</v>
      </c>
    </row>
    <row r="18" spans="1:9" x14ac:dyDescent="0.2">
      <c r="A18" s="21" t="s">
        <v>1305</v>
      </c>
      <c r="B18" s="21" t="s">
        <v>1306</v>
      </c>
      <c r="C18" s="21" t="s">
        <v>40</v>
      </c>
      <c r="D18" s="24">
        <v>300000</v>
      </c>
      <c r="E18" s="22">
        <v>331.85313330000002</v>
      </c>
      <c r="F18" s="23">
        <v>6.08447302793848</v>
      </c>
      <c r="G18" s="22">
        <v>6.4760634440124996</v>
      </c>
    </row>
    <row r="19" spans="1:9" x14ac:dyDescent="0.2">
      <c r="A19" s="21" t="s">
        <v>1307</v>
      </c>
      <c r="B19" s="21" t="s">
        <v>1308</v>
      </c>
      <c r="C19" s="21" t="s">
        <v>40</v>
      </c>
      <c r="D19" s="24">
        <v>287900</v>
      </c>
      <c r="E19" s="22">
        <v>293.31127240000001</v>
      </c>
      <c r="F19" s="23">
        <v>5.3778142998420098</v>
      </c>
      <c r="G19" s="22">
        <v>7.0247711415124998</v>
      </c>
    </row>
    <row r="20" spans="1:9" x14ac:dyDescent="0.2">
      <c r="A20" s="21" t="s">
        <v>1309</v>
      </c>
      <c r="B20" s="21" t="s">
        <v>1310</v>
      </c>
      <c r="C20" s="21" t="s">
        <v>40</v>
      </c>
      <c r="D20" s="24">
        <v>232900</v>
      </c>
      <c r="E20" s="22">
        <v>257.39397659999997</v>
      </c>
      <c r="F20" s="23">
        <v>4.71927654442469</v>
      </c>
      <c r="G20" s="22">
        <v>6.9661218591125103</v>
      </c>
    </row>
    <row r="21" spans="1:9" x14ac:dyDescent="0.2">
      <c r="A21" s="20" t="s">
        <v>33</v>
      </c>
      <c r="B21" s="20"/>
      <c r="C21" s="20"/>
      <c r="D21" s="20"/>
      <c r="E21" s="25">
        <f>SUM(E14:E20)</f>
        <v>3279.5393276</v>
      </c>
      <c r="F21" s="26">
        <f>SUM(F14:F20)</f>
        <v>60.129818225361667</v>
      </c>
      <c r="G21" s="25"/>
      <c r="H21" s="14"/>
      <c r="I21" s="14"/>
    </row>
    <row r="22" spans="1:9" x14ac:dyDescent="0.2">
      <c r="A22" s="21"/>
      <c r="B22" s="21"/>
      <c r="C22" s="21"/>
      <c r="D22" s="21"/>
      <c r="E22" s="22"/>
      <c r="F22" s="23"/>
      <c r="G22" s="22"/>
    </row>
    <row r="23" spans="1:9" x14ac:dyDescent="0.2">
      <c r="A23" s="20" t="s">
        <v>1052</v>
      </c>
      <c r="B23" s="21"/>
      <c r="C23" s="21"/>
      <c r="D23" s="21"/>
      <c r="E23" s="22"/>
      <c r="F23" s="23"/>
      <c r="G23" s="22"/>
    </row>
    <row r="24" spans="1:9" x14ac:dyDescent="0.2">
      <c r="A24" s="21" t="s">
        <v>1053</v>
      </c>
      <c r="B24" s="21" t="s">
        <v>1054</v>
      </c>
      <c r="C24" s="21" t="s">
        <v>1055</v>
      </c>
      <c r="D24" s="24">
        <v>123.633</v>
      </c>
      <c r="E24" s="22">
        <v>13.900626900000001</v>
      </c>
      <c r="F24" s="23">
        <v>0.25486572509781402</v>
      </c>
      <c r="G24" s="22">
        <v>5.51</v>
      </c>
    </row>
    <row r="25" spans="1:9" x14ac:dyDescent="0.2">
      <c r="A25" s="20" t="s">
        <v>33</v>
      </c>
      <c r="B25" s="20"/>
      <c r="C25" s="20"/>
      <c r="D25" s="20"/>
      <c r="E25" s="25">
        <f>SUM(E24:E24)</f>
        <v>13.900626900000001</v>
      </c>
      <c r="F25" s="26">
        <f>SUM(F24:F24)</f>
        <v>0.25486572509781402</v>
      </c>
      <c r="G25" s="25"/>
      <c r="H25" s="14"/>
      <c r="I25" s="14"/>
    </row>
    <row r="26" spans="1:9" x14ac:dyDescent="0.2">
      <c r="A26" s="21"/>
      <c r="B26" s="21"/>
      <c r="C26" s="21"/>
      <c r="D26" s="21"/>
      <c r="E26" s="22"/>
      <c r="F26" s="23"/>
      <c r="G26" s="22"/>
    </row>
    <row r="27" spans="1:9" x14ac:dyDescent="0.2">
      <c r="A27" s="20" t="s">
        <v>42</v>
      </c>
      <c r="B27" s="20"/>
      <c r="C27" s="20"/>
      <c r="D27" s="20"/>
      <c r="E27" s="25">
        <f>E11+E21+E25</f>
        <v>4992.2578921000004</v>
      </c>
      <c r="F27" s="26">
        <f>F11+F21+F25</f>
        <v>91.532233524327822</v>
      </c>
      <c r="G27" s="25"/>
      <c r="H27" s="14"/>
      <c r="I27" s="14"/>
    </row>
    <row r="28" spans="1:9" x14ac:dyDescent="0.2">
      <c r="A28" s="20"/>
      <c r="B28" s="20"/>
      <c r="C28" s="20"/>
      <c r="D28" s="20"/>
      <c r="E28" s="25"/>
      <c r="F28" s="26"/>
      <c r="G28" s="25"/>
      <c r="H28" s="14"/>
      <c r="I28" s="14"/>
    </row>
    <row r="29" spans="1:9" x14ac:dyDescent="0.2">
      <c r="A29" s="20" t="s">
        <v>44</v>
      </c>
      <c r="B29" s="20"/>
      <c r="C29" s="20"/>
      <c r="D29" s="20"/>
      <c r="E29" s="25">
        <f>E31-(E11+E21+E25)</f>
        <v>461.84029809999993</v>
      </c>
      <c r="F29" s="26">
        <f>F31-(F11+F21+F25)</f>
        <v>8.4677664756721782</v>
      </c>
      <c r="G29" s="25"/>
      <c r="H29" s="14"/>
      <c r="I29" s="14"/>
    </row>
    <row r="30" spans="1:9" x14ac:dyDescent="0.2">
      <c r="A30" s="20"/>
      <c r="B30" s="20"/>
      <c r="C30" s="20"/>
      <c r="D30" s="20"/>
      <c r="E30" s="25"/>
      <c r="F30" s="26"/>
      <c r="G30" s="25"/>
      <c r="H30" s="14"/>
      <c r="I30" s="14"/>
    </row>
    <row r="31" spans="1:9" x14ac:dyDescent="0.2">
      <c r="A31" s="27" t="s">
        <v>43</v>
      </c>
      <c r="B31" s="27"/>
      <c r="C31" s="27"/>
      <c r="D31" s="27"/>
      <c r="E31" s="28">
        <v>5454.0981902000003</v>
      </c>
      <c r="F31" s="29">
        <v>100</v>
      </c>
      <c r="G31" s="28"/>
      <c r="H31" s="14"/>
      <c r="I31" s="14"/>
    </row>
    <row r="33" spans="1:4" x14ac:dyDescent="0.2">
      <c r="A33" s="14" t="s">
        <v>45</v>
      </c>
    </row>
    <row r="34" spans="1:4" x14ac:dyDescent="0.2">
      <c r="A34" s="14" t="s">
        <v>1057</v>
      </c>
    </row>
    <row r="36" spans="1:4" x14ac:dyDescent="0.2">
      <c r="A36" s="14" t="s">
        <v>46</v>
      </c>
    </row>
    <row r="37" spans="1:4" x14ac:dyDescent="0.2">
      <c r="A37" s="14" t="s">
        <v>47</v>
      </c>
    </row>
    <row r="38" spans="1:4" x14ac:dyDescent="0.2">
      <c r="A38" s="14" t="s">
        <v>48</v>
      </c>
      <c r="B38" s="14"/>
      <c r="C38" s="30" t="s">
        <v>50</v>
      </c>
      <c r="D38" s="14" t="s">
        <v>49</v>
      </c>
    </row>
    <row r="39" spans="1:4" x14ac:dyDescent="0.2">
      <c r="A39" s="7" t="s">
        <v>51</v>
      </c>
      <c r="C39" s="31">
        <v>10.150700000000001</v>
      </c>
      <c r="D39" s="31">
        <v>10.683400000000001</v>
      </c>
    </row>
    <row r="40" spans="1:4" x14ac:dyDescent="0.2">
      <c r="A40" s="7" t="s">
        <v>52</v>
      </c>
      <c r="C40" s="31">
        <v>10.150700000000001</v>
      </c>
      <c r="D40" s="31">
        <v>10.563499999999999</v>
      </c>
    </row>
    <row r="41" spans="1:4" x14ac:dyDescent="0.2">
      <c r="A41" s="7" t="s">
        <v>53</v>
      </c>
      <c r="C41" s="31">
        <v>10.1662</v>
      </c>
      <c r="D41" s="31">
        <v>10.726000000000001</v>
      </c>
    </row>
    <row r="42" spans="1:4" x14ac:dyDescent="0.2">
      <c r="A42" s="7" t="s">
        <v>54</v>
      </c>
      <c r="C42" s="31">
        <v>10.1662</v>
      </c>
      <c r="D42" s="31">
        <v>10.606</v>
      </c>
    </row>
    <row r="44" spans="1:4" x14ac:dyDescent="0.2">
      <c r="A44" s="14" t="s">
        <v>55</v>
      </c>
    </row>
    <row r="45" spans="1:4" x14ac:dyDescent="0.2">
      <c r="A45" s="100" t="s">
        <v>56</v>
      </c>
      <c r="B45" s="101"/>
      <c r="C45" s="32" t="s">
        <v>57</v>
      </c>
    </row>
    <row r="46" spans="1:4" x14ac:dyDescent="0.2">
      <c r="A46" s="96" t="s">
        <v>52</v>
      </c>
      <c r="B46" s="97"/>
      <c r="C46" s="33">
        <v>0.12</v>
      </c>
    </row>
    <row r="47" spans="1:4" x14ac:dyDescent="0.2">
      <c r="A47" s="96" t="s">
        <v>54</v>
      </c>
      <c r="B47" s="97"/>
      <c r="C47" s="33">
        <v>0.12</v>
      </c>
    </row>
    <row r="48" spans="1:4" x14ac:dyDescent="0.2">
      <c r="A48" s="7" t="s">
        <v>58</v>
      </c>
    </row>
    <row r="49" spans="1:9" x14ac:dyDescent="0.2">
      <c r="A49" s="7" t="s">
        <v>59</v>
      </c>
    </row>
    <row r="51" spans="1:9" x14ac:dyDescent="0.2">
      <c r="A51" s="14" t="s">
        <v>1075</v>
      </c>
      <c r="D51" s="34">
        <v>7.3605482171852366</v>
      </c>
      <c r="E51" s="10" t="s">
        <v>60</v>
      </c>
    </row>
    <row r="53" spans="1:9" x14ac:dyDescent="0.2">
      <c r="A53" s="14" t="s">
        <v>61</v>
      </c>
      <c r="D53" s="30" t="s">
        <v>62</v>
      </c>
    </row>
    <row r="55" spans="1:9" x14ac:dyDescent="0.2">
      <c r="A55" s="62" t="s">
        <v>1076</v>
      </c>
      <c r="B55" s="63"/>
      <c r="C55" s="63"/>
      <c r="D55" s="63"/>
      <c r="E55" s="11"/>
      <c r="G55" s="11"/>
      <c r="H55" s="63"/>
      <c r="I55" s="63"/>
    </row>
    <row r="56" spans="1:9" x14ac:dyDescent="0.2">
      <c r="A56" s="63"/>
      <c r="B56" s="63"/>
      <c r="C56" s="63"/>
      <c r="D56" s="63"/>
      <c r="E56" s="11"/>
      <c r="G56" s="11"/>
      <c r="H56" s="63"/>
      <c r="I56" s="63"/>
    </row>
    <row r="57" spans="1:9" x14ac:dyDescent="0.2">
      <c r="A57" s="62" t="s">
        <v>952</v>
      </c>
      <c r="B57" s="63"/>
      <c r="C57" s="63"/>
      <c r="D57" s="63"/>
      <c r="E57" s="11"/>
      <c r="G57" s="11"/>
      <c r="H57" s="63"/>
      <c r="I57" s="63"/>
    </row>
    <row r="58" spans="1:9" x14ac:dyDescent="0.2">
      <c r="A58" s="64"/>
      <c r="B58" s="63"/>
      <c r="C58" s="63"/>
      <c r="D58" s="63"/>
      <c r="E58" s="11"/>
      <c r="G58" s="11"/>
      <c r="H58" s="63"/>
      <c r="I58" s="63"/>
    </row>
    <row r="59" spans="1:9" x14ac:dyDescent="0.2">
      <c r="A59" s="63"/>
      <c r="B59" s="63"/>
      <c r="C59" s="63"/>
      <c r="D59" s="63"/>
      <c r="E59" s="11"/>
      <c r="G59" s="11"/>
      <c r="H59" s="63"/>
      <c r="I59" s="63"/>
    </row>
    <row r="60" spans="1:9" x14ac:dyDescent="0.2">
      <c r="A60" s="63"/>
      <c r="B60" s="63"/>
      <c r="C60" s="63"/>
      <c r="D60" s="63"/>
      <c r="E60" s="11"/>
      <c r="G60" s="11"/>
      <c r="H60" s="63"/>
      <c r="I60" s="63"/>
    </row>
    <row r="61" spans="1:9" x14ac:dyDescent="0.2">
      <c r="A61" s="63"/>
      <c r="B61" s="63"/>
      <c r="C61" s="63"/>
      <c r="D61" s="63"/>
      <c r="E61" s="11"/>
      <c r="G61" s="11"/>
      <c r="H61" s="63"/>
      <c r="I61" s="63"/>
    </row>
    <row r="62" spans="1:9" x14ac:dyDescent="0.2">
      <c r="A62" s="63"/>
      <c r="B62" s="63"/>
      <c r="C62" s="63"/>
      <c r="D62" s="63"/>
      <c r="E62" s="11"/>
      <c r="G62" s="11"/>
      <c r="H62" s="63"/>
      <c r="I62" s="63"/>
    </row>
    <row r="63" spans="1:9" x14ac:dyDescent="0.2">
      <c r="A63" s="63"/>
      <c r="B63" s="63"/>
      <c r="C63" s="63"/>
      <c r="D63" s="63"/>
      <c r="E63" s="11"/>
      <c r="G63" s="11"/>
      <c r="H63" s="63"/>
      <c r="I63" s="63"/>
    </row>
    <row r="64" spans="1:9" x14ac:dyDescent="0.2">
      <c r="A64" s="63"/>
      <c r="B64" s="63"/>
      <c r="C64" s="63"/>
      <c r="D64" s="63"/>
      <c r="E64" s="11"/>
      <c r="G64" s="11"/>
      <c r="H64" s="63"/>
      <c r="I64" s="63"/>
    </row>
    <row r="65" spans="1:9" x14ac:dyDescent="0.2">
      <c r="A65" s="63"/>
      <c r="B65" s="63"/>
      <c r="C65" s="63"/>
      <c r="D65" s="63"/>
      <c r="E65" s="11"/>
      <c r="G65" s="11"/>
      <c r="H65" s="63"/>
      <c r="I65" s="63"/>
    </row>
    <row r="66" spans="1:9" x14ac:dyDescent="0.2">
      <c r="A66" s="63"/>
      <c r="B66" s="63"/>
      <c r="C66" s="63"/>
      <c r="D66" s="63"/>
      <c r="E66" s="11"/>
      <c r="G66" s="11"/>
      <c r="H66" s="63"/>
      <c r="I66" s="63"/>
    </row>
    <row r="67" spans="1:9" x14ac:dyDescent="0.2">
      <c r="A67" s="63"/>
      <c r="B67" s="63"/>
      <c r="C67" s="63"/>
      <c r="D67" s="63"/>
      <c r="E67" s="11"/>
      <c r="G67" s="11"/>
      <c r="H67" s="63"/>
      <c r="I67" s="63"/>
    </row>
    <row r="68" spans="1:9" x14ac:dyDescent="0.2">
      <c r="A68" s="63"/>
      <c r="B68" s="63"/>
      <c r="C68" s="63"/>
      <c r="D68" s="63"/>
      <c r="E68" s="11"/>
      <c r="G68" s="11"/>
      <c r="H68" s="63"/>
      <c r="I68" s="63"/>
    </row>
    <row r="69" spans="1:9" x14ac:dyDescent="0.2">
      <c r="A69" s="63"/>
      <c r="B69" s="63"/>
      <c r="C69" s="63"/>
      <c r="D69" s="63"/>
      <c r="E69" s="11"/>
      <c r="G69" s="11"/>
      <c r="H69" s="63"/>
      <c r="I69" s="63"/>
    </row>
    <row r="70" spans="1:9" x14ac:dyDescent="0.2">
      <c r="A70" s="63"/>
      <c r="B70" s="63"/>
      <c r="C70" s="63"/>
      <c r="D70" s="63"/>
      <c r="E70" s="11"/>
      <c r="G70" s="11"/>
      <c r="H70" s="63"/>
      <c r="I70" s="63"/>
    </row>
    <row r="71" spans="1:9" x14ac:dyDescent="0.2">
      <c r="A71" s="63"/>
      <c r="B71" s="63"/>
      <c r="C71" s="63"/>
      <c r="D71" s="63"/>
      <c r="E71" s="11"/>
      <c r="G71" s="11"/>
      <c r="H71" s="63"/>
      <c r="I71" s="63"/>
    </row>
    <row r="72" spans="1:9" x14ac:dyDescent="0.2">
      <c r="A72" s="63"/>
      <c r="B72" s="63"/>
      <c r="C72" s="63"/>
      <c r="D72" s="63"/>
      <c r="E72" s="11"/>
      <c r="G72" s="11"/>
      <c r="H72" s="63"/>
      <c r="I72" s="63"/>
    </row>
    <row r="73" spans="1:9" x14ac:dyDescent="0.2">
      <c r="A73" s="62" t="s">
        <v>1311</v>
      </c>
      <c r="B73" s="63"/>
      <c r="C73" s="63"/>
      <c r="D73" s="63"/>
      <c r="E73" s="11"/>
      <c r="G73" s="11"/>
      <c r="H73" s="63"/>
      <c r="I73" s="63"/>
    </row>
    <row r="74" spans="1:9" x14ac:dyDescent="0.2">
      <c r="A74" s="63"/>
      <c r="B74" s="63"/>
      <c r="C74" s="63"/>
      <c r="D74" s="63"/>
      <c r="E74" s="11"/>
      <c r="G74" s="11"/>
      <c r="H74" s="63"/>
      <c r="I74" s="63"/>
    </row>
    <row r="75" spans="1:9" x14ac:dyDescent="0.2">
      <c r="A75" s="62" t="s">
        <v>953</v>
      </c>
      <c r="B75" s="63"/>
      <c r="C75" s="63"/>
      <c r="D75" s="63"/>
      <c r="E75" s="11"/>
      <c r="G75" s="11"/>
      <c r="H75" s="63"/>
      <c r="I75" s="63"/>
    </row>
    <row r="76" spans="1:9" x14ac:dyDescent="0.2">
      <c r="A76" s="63"/>
      <c r="B76" s="63"/>
      <c r="C76" s="63"/>
      <c r="D76" s="63"/>
      <c r="E76" s="11"/>
      <c r="G76" s="11"/>
      <c r="H76" s="63"/>
      <c r="I76" s="63"/>
    </row>
    <row r="77" spans="1:9" x14ac:dyDescent="0.2">
      <c r="A77" s="63"/>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3"/>
      <c r="B83" s="63"/>
      <c r="C83" s="63"/>
      <c r="D83" s="63"/>
      <c r="E83" s="11"/>
      <c r="G83" s="11"/>
      <c r="H83" s="63"/>
      <c r="I83" s="63"/>
    </row>
    <row r="84" spans="1:9" x14ac:dyDescent="0.2">
      <c r="A84" s="63"/>
      <c r="B84" s="63"/>
      <c r="C84" s="63"/>
      <c r="D84" s="63"/>
      <c r="E84" s="11"/>
      <c r="G84" s="11"/>
      <c r="H84" s="63"/>
      <c r="I84" s="63"/>
    </row>
    <row r="85" spans="1:9" x14ac:dyDescent="0.2">
      <c r="A85" s="63"/>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t="s">
        <v>951</v>
      </c>
      <c r="B91" s="63"/>
      <c r="C91" s="63"/>
      <c r="D91" s="63"/>
      <c r="E91" s="11"/>
      <c r="G91" s="11"/>
      <c r="H91" s="63"/>
      <c r="I91" s="63"/>
    </row>
    <row r="92" spans="1:9" x14ac:dyDescent="0.2">
      <c r="A92" s="63"/>
      <c r="B92" s="63"/>
      <c r="C92" s="63"/>
      <c r="D92" s="63"/>
      <c r="E92" s="11"/>
      <c r="G92" s="11"/>
      <c r="H92" s="63"/>
      <c r="I92" s="63"/>
    </row>
    <row r="93" spans="1:9" x14ac:dyDescent="0.2">
      <c r="A93" s="63"/>
      <c r="B93" s="63"/>
      <c r="C93" s="63"/>
      <c r="D93" s="63"/>
      <c r="E93" s="11"/>
      <c r="G93" s="11"/>
      <c r="H93" s="63"/>
      <c r="I93" s="63"/>
    </row>
    <row r="94" spans="1:9" x14ac:dyDescent="0.2">
      <c r="A94" s="63"/>
      <c r="B94" s="63"/>
      <c r="C94" s="63"/>
      <c r="D94" s="63"/>
      <c r="E94" s="11"/>
      <c r="G94" s="11"/>
      <c r="H94" s="63"/>
      <c r="I94" s="63"/>
    </row>
    <row r="95" spans="1:9" x14ac:dyDescent="0.2">
      <c r="A95" s="64"/>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3"/>
      <c r="B113" s="63"/>
      <c r="C113" s="63"/>
      <c r="D113" s="63"/>
      <c r="E113" s="11"/>
      <c r="G113" s="11"/>
      <c r="H113" s="63"/>
      <c r="I113" s="63"/>
    </row>
    <row r="114" spans="1:9" x14ac:dyDescent="0.2">
      <c r="A114" s="63"/>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sheetData>
  <mergeCells count="4">
    <mergeCell ref="A1:G1"/>
    <mergeCell ref="A45:B45"/>
    <mergeCell ref="A46:B46"/>
    <mergeCell ref="A47:B47"/>
  </mergeCells>
  <conditionalFormatting sqref="F2:F3">
    <cfRule type="cellIs" dxfId="98" priority="2" stopIfTrue="1" operator="between">
      <formula>0.009</formula>
      <formula>-0.009</formula>
    </cfRule>
  </conditionalFormatting>
  <conditionalFormatting sqref="F5:F65536">
    <cfRule type="cellIs" dxfId="9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12"/>
  <sheetViews>
    <sheetView workbookViewId="0">
      <selection sqref="A1:G1"/>
    </sheetView>
  </sheetViews>
  <sheetFormatPr defaultColWidth="9.140625" defaultRowHeight="11.25" x14ac:dyDescent="0.2"/>
  <cols>
    <col min="1" max="1" width="38.7109375" style="7" bestFit="1" customWidth="1"/>
    <col min="2" max="2" width="51.7109375" style="7" bestFit="1" customWidth="1"/>
    <col min="3" max="4" width="15.28515625" style="7" bestFit="1" customWidth="1"/>
    <col min="5" max="5" width="27" style="10" customWidth="1"/>
    <col min="6" max="6" width="13.5703125" style="11" bestFit="1" customWidth="1"/>
    <col min="7" max="7" width="4.5703125" style="10" bestFit="1" customWidth="1"/>
    <col min="8" max="16384" width="9.140625" style="7"/>
  </cols>
  <sheetData>
    <row r="1" spans="1:7" s="1" customFormat="1" ht="15" x14ac:dyDescent="0.2">
      <c r="A1" s="98" t="s">
        <v>1312</v>
      </c>
      <c r="B1" s="99"/>
      <c r="C1" s="99"/>
      <c r="D1" s="99"/>
      <c r="E1" s="99"/>
      <c r="F1" s="99"/>
      <c r="G1" s="99"/>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984</v>
      </c>
      <c r="D4" s="13" t="s">
        <v>1</v>
      </c>
      <c r="E4" s="52"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27</v>
      </c>
      <c r="B7" s="21" t="s">
        <v>26</v>
      </c>
      <c r="C7" s="21" t="s">
        <v>28</v>
      </c>
      <c r="D7" s="24">
        <v>2627</v>
      </c>
      <c r="E7" s="22">
        <v>2694.826513</v>
      </c>
      <c r="F7" s="23">
        <v>8.7722556666083094</v>
      </c>
      <c r="G7" s="22">
        <v>8.4404000000000003</v>
      </c>
    </row>
    <row r="8" spans="1:7" x14ac:dyDescent="0.2">
      <c r="A8" s="21" t="s">
        <v>1313</v>
      </c>
      <c r="B8" s="21" t="s">
        <v>1314</v>
      </c>
      <c r="C8" s="21" t="s">
        <v>1228</v>
      </c>
      <c r="D8" s="24">
        <v>2500</v>
      </c>
      <c r="E8" s="22">
        <v>2584.0807534</v>
      </c>
      <c r="F8" s="23">
        <v>8.41175375210012</v>
      </c>
      <c r="G8" s="22">
        <v>6.8049999999999997</v>
      </c>
    </row>
    <row r="9" spans="1:7" x14ac:dyDescent="0.2">
      <c r="A9" s="21" t="s">
        <v>1315</v>
      </c>
      <c r="B9" s="21" t="s">
        <v>1316</v>
      </c>
      <c r="C9" s="21" t="s">
        <v>30</v>
      </c>
      <c r="D9" s="24">
        <v>2500</v>
      </c>
      <c r="E9" s="22">
        <v>2577.2271233000001</v>
      </c>
      <c r="F9" s="23">
        <v>8.3894436719552399</v>
      </c>
      <c r="G9" s="22">
        <v>6.5799000000000003</v>
      </c>
    </row>
    <row r="10" spans="1:7" x14ac:dyDescent="0.2">
      <c r="A10" s="21" t="s">
        <v>1317</v>
      </c>
      <c r="B10" s="21" t="s">
        <v>1318</v>
      </c>
      <c r="C10" s="21" t="s">
        <v>65</v>
      </c>
      <c r="D10" s="24">
        <v>2500</v>
      </c>
      <c r="E10" s="22">
        <v>2576.0255821999999</v>
      </c>
      <c r="F10" s="23">
        <v>8.3855323902188204</v>
      </c>
      <c r="G10" s="22">
        <v>6.66</v>
      </c>
    </row>
    <row r="11" spans="1:7" x14ac:dyDescent="0.2">
      <c r="A11" s="21" t="s">
        <v>1319</v>
      </c>
      <c r="B11" s="21" t="s">
        <v>1320</v>
      </c>
      <c r="C11" s="21" t="s">
        <v>65</v>
      </c>
      <c r="D11" s="24">
        <v>2500</v>
      </c>
      <c r="E11" s="22">
        <v>2574.8743493000002</v>
      </c>
      <c r="F11" s="23">
        <v>8.3817848727879607</v>
      </c>
      <c r="G11" s="22">
        <v>6.8612000000000002</v>
      </c>
    </row>
    <row r="12" spans="1:7" x14ac:dyDescent="0.2">
      <c r="A12" s="21" t="s">
        <v>1321</v>
      </c>
      <c r="B12" s="21" t="s">
        <v>1322</v>
      </c>
      <c r="C12" s="21" t="s">
        <v>30</v>
      </c>
      <c r="D12" s="24">
        <v>250</v>
      </c>
      <c r="E12" s="22">
        <v>2539.5821575</v>
      </c>
      <c r="F12" s="23">
        <v>8.2669009913911093</v>
      </c>
      <c r="G12" s="22">
        <v>6.8247</v>
      </c>
    </row>
    <row r="13" spans="1:7" x14ac:dyDescent="0.2">
      <c r="A13" s="21" t="s">
        <v>1212</v>
      </c>
      <c r="B13" s="21" t="s">
        <v>1213</v>
      </c>
      <c r="C13" s="21" t="s">
        <v>30</v>
      </c>
      <c r="D13" s="24">
        <v>250</v>
      </c>
      <c r="E13" s="22">
        <v>2533.9905137000001</v>
      </c>
      <c r="F13" s="23">
        <v>8.2486989554627907</v>
      </c>
      <c r="G13" s="22">
        <v>6.58</v>
      </c>
    </row>
    <row r="14" spans="1:7" x14ac:dyDescent="0.2">
      <c r="A14" s="21" t="s">
        <v>32</v>
      </c>
      <c r="B14" s="21" t="s">
        <v>31</v>
      </c>
      <c r="C14" s="21" t="s">
        <v>28</v>
      </c>
      <c r="D14" s="24">
        <v>1660</v>
      </c>
      <c r="E14" s="22">
        <v>1695.4244000000001</v>
      </c>
      <c r="F14" s="23">
        <v>5.5189809913399799</v>
      </c>
      <c r="G14" s="22">
        <v>8.4502000000000006</v>
      </c>
    </row>
    <row r="15" spans="1:7" x14ac:dyDescent="0.2">
      <c r="A15" s="21" t="s">
        <v>1237</v>
      </c>
      <c r="B15" s="21" t="s">
        <v>1238</v>
      </c>
      <c r="C15" s="21" t="s">
        <v>30</v>
      </c>
      <c r="D15" s="24">
        <v>1000</v>
      </c>
      <c r="E15" s="22">
        <v>1079.308863</v>
      </c>
      <c r="F15" s="23">
        <v>3.5133888002801901</v>
      </c>
      <c r="G15" s="22">
        <v>6.6</v>
      </c>
    </row>
    <row r="16" spans="1:7" x14ac:dyDescent="0.2">
      <c r="A16" s="21" t="s">
        <v>71</v>
      </c>
      <c r="B16" s="21" t="s">
        <v>70</v>
      </c>
      <c r="C16" s="21" t="s">
        <v>30</v>
      </c>
      <c r="D16" s="24">
        <v>1000</v>
      </c>
      <c r="E16" s="22">
        <v>1017.3540822</v>
      </c>
      <c r="F16" s="23">
        <v>3.31171230113471</v>
      </c>
      <c r="G16" s="22">
        <v>7.5849000000000002</v>
      </c>
    </row>
    <row r="17" spans="1:9" x14ac:dyDescent="0.2">
      <c r="A17" s="20" t="s">
        <v>33</v>
      </c>
      <c r="B17" s="20"/>
      <c r="C17" s="20"/>
      <c r="D17" s="20"/>
      <c r="E17" s="25">
        <f>SUM(E6:E16)</f>
        <v>21872.694337599998</v>
      </c>
      <c r="F17" s="26">
        <f>SUM(F6:F16)</f>
        <v>71.200452393279235</v>
      </c>
      <c r="G17" s="25"/>
      <c r="H17" s="14"/>
      <c r="I17" s="14"/>
    </row>
    <row r="18" spans="1:9" x14ac:dyDescent="0.2">
      <c r="A18" s="21"/>
      <c r="B18" s="21"/>
      <c r="C18" s="21"/>
      <c r="D18" s="21"/>
      <c r="E18" s="22"/>
      <c r="F18" s="23"/>
      <c r="G18" s="22"/>
    </row>
    <row r="19" spans="1:9" x14ac:dyDescent="0.2">
      <c r="A19" s="20" t="s">
        <v>34</v>
      </c>
      <c r="B19" s="21"/>
      <c r="C19" s="21"/>
      <c r="D19" s="21"/>
      <c r="E19" s="22"/>
      <c r="F19" s="23"/>
      <c r="G19" s="22"/>
    </row>
    <row r="20" spans="1:9" x14ac:dyDescent="0.2">
      <c r="A20" s="20" t="s">
        <v>35</v>
      </c>
      <c r="B20" s="21"/>
      <c r="C20" s="21"/>
      <c r="D20" s="21"/>
      <c r="E20" s="22"/>
      <c r="F20" s="23"/>
      <c r="G20" s="22"/>
    </row>
    <row r="21" spans="1:9" x14ac:dyDescent="0.2">
      <c r="A21" s="21" t="s">
        <v>1095</v>
      </c>
      <c r="B21" s="21" t="s">
        <v>1096</v>
      </c>
      <c r="C21" s="21" t="s">
        <v>36</v>
      </c>
      <c r="D21" s="24">
        <v>500</v>
      </c>
      <c r="E21" s="22">
        <v>2366.9850000000001</v>
      </c>
      <c r="F21" s="23">
        <v>7.7050591119172598</v>
      </c>
      <c r="G21" s="22">
        <v>6.37</v>
      </c>
    </row>
    <row r="22" spans="1:9" x14ac:dyDescent="0.2">
      <c r="A22" s="20" t="s">
        <v>33</v>
      </c>
      <c r="B22" s="20"/>
      <c r="C22" s="20"/>
      <c r="D22" s="20"/>
      <c r="E22" s="25">
        <f>SUM(E20:E21)</f>
        <v>2366.9850000000001</v>
      </c>
      <c r="F22" s="26">
        <f>SUM(F20:F21)</f>
        <v>7.7050591119172598</v>
      </c>
      <c r="G22" s="25"/>
      <c r="H22" s="14"/>
      <c r="I22" s="14"/>
    </row>
    <row r="23" spans="1:9" x14ac:dyDescent="0.2">
      <c r="A23" s="21"/>
      <c r="B23" s="21"/>
      <c r="C23" s="21"/>
      <c r="D23" s="21"/>
      <c r="E23" s="22"/>
      <c r="F23" s="23"/>
      <c r="G23" s="22"/>
    </row>
    <row r="24" spans="1:9" x14ac:dyDescent="0.2">
      <c r="A24" s="20" t="s">
        <v>39</v>
      </c>
      <c r="B24" s="21"/>
      <c r="C24" s="21"/>
      <c r="D24" s="21"/>
      <c r="E24" s="22"/>
      <c r="F24" s="23"/>
      <c r="G24" s="22"/>
    </row>
    <row r="25" spans="1:9" x14ac:dyDescent="0.2">
      <c r="A25" s="21" t="s">
        <v>1323</v>
      </c>
      <c r="B25" s="21" t="s">
        <v>1324</v>
      </c>
      <c r="C25" s="21" t="s">
        <v>40</v>
      </c>
      <c r="D25" s="24">
        <v>1000000</v>
      </c>
      <c r="E25" s="22">
        <v>1054.5026667</v>
      </c>
      <c r="F25" s="23">
        <v>3.43263915090205</v>
      </c>
      <c r="G25" s="22">
        <v>6.1568514700500101</v>
      </c>
    </row>
    <row r="26" spans="1:9" x14ac:dyDescent="0.2">
      <c r="A26" s="21" t="s">
        <v>67</v>
      </c>
      <c r="B26" s="21" t="s">
        <v>66</v>
      </c>
      <c r="C26" s="21" t="s">
        <v>40</v>
      </c>
      <c r="D26" s="24">
        <v>500000</v>
      </c>
      <c r="E26" s="22">
        <v>506.25636109999999</v>
      </c>
      <c r="F26" s="23">
        <v>1.6479763023676199</v>
      </c>
      <c r="G26" s="22">
        <v>5.6746996161999901</v>
      </c>
    </row>
    <row r="27" spans="1:9" x14ac:dyDescent="0.2">
      <c r="A27" s="21" t="s">
        <v>1204</v>
      </c>
      <c r="B27" s="21" t="s">
        <v>1205</v>
      </c>
      <c r="C27" s="21" t="s">
        <v>40</v>
      </c>
      <c r="D27" s="24">
        <v>400000</v>
      </c>
      <c r="E27" s="22">
        <v>413.53766669999999</v>
      </c>
      <c r="F27" s="23">
        <v>1.3461564677967299</v>
      </c>
      <c r="G27" s="22">
        <v>6.7611737100933196</v>
      </c>
    </row>
    <row r="28" spans="1:9" x14ac:dyDescent="0.2">
      <c r="A28" s="20" t="s">
        <v>33</v>
      </c>
      <c r="B28" s="20"/>
      <c r="C28" s="20"/>
      <c r="D28" s="20"/>
      <c r="E28" s="25">
        <f>SUM(E25:E27)</f>
        <v>1974.2966945000001</v>
      </c>
      <c r="F28" s="26">
        <f>SUM(F25:F27)</f>
        <v>6.4267719210663996</v>
      </c>
      <c r="G28" s="25"/>
      <c r="H28" s="14"/>
      <c r="I28" s="14"/>
    </row>
    <row r="29" spans="1:9" x14ac:dyDescent="0.2">
      <c r="A29" s="21"/>
      <c r="B29" s="21"/>
      <c r="C29" s="21"/>
      <c r="D29" s="21"/>
      <c r="E29" s="22"/>
      <c r="F29" s="23"/>
      <c r="G29" s="22"/>
    </row>
    <row r="30" spans="1:9" x14ac:dyDescent="0.2">
      <c r="A30" s="20" t="s">
        <v>42</v>
      </c>
      <c r="B30" s="20"/>
      <c r="C30" s="20"/>
      <c r="D30" s="20"/>
      <c r="E30" s="25">
        <f>E17+E22+E28</f>
        <v>26213.976032099999</v>
      </c>
      <c r="F30" s="26">
        <f>F17+F22+F28</f>
        <v>85.332283426262904</v>
      </c>
      <c r="G30" s="25"/>
      <c r="H30" s="14"/>
      <c r="I30" s="14"/>
    </row>
    <row r="31" spans="1:9" x14ac:dyDescent="0.2">
      <c r="A31" s="20"/>
      <c r="B31" s="20"/>
      <c r="C31" s="20"/>
      <c r="D31" s="20"/>
      <c r="E31" s="25"/>
      <c r="F31" s="26"/>
      <c r="G31" s="25"/>
      <c r="H31" s="14"/>
      <c r="I31" s="14"/>
    </row>
    <row r="32" spans="1:9" x14ac:dyDescent="0.2">
      <c r="A32" s="20" t="s">
        <v>1325</v>
      </c>
      <c r="B32" s="20"/>
      <c r="C32" s="20"/>
      <c r="D32" s="20"/>
      <c r="E32" s="25">
        <v>1.47705591</v>
      </c>
      <c r="F32" s="26">
        <f>+E32/E36*100</f>
        <v>4.8081433123390062E-3</v>
      </c>
      <c r="G32" s="25"/>
      <c r="H32" s="14"/>
      <c r="I32" s="14"/>
    </row>
    <row r="33" spans="1:9" x14ac:dyDescent="0.2">
      <c r="A33" s="20"/>
      <c r="B33" s="20"/>
      <c r="C33" s="20"/>
      <c r="D33" s="20"/>
      <c r="E33" s="25"/>
      <c r="F33" s="26"/>
      <c r="G33" s="25"/>
      <c r="H33" s="14"/>
      <c r="I33" s="14"/>
    </row>
    <row r="34" spans="1:9" x14ac:dyDescent="0.2">
      <c r="A34" s="20" t="s">
        <v>44</v>
      </c>
      <c r="B34" s="20"/>
      <c r="C34" s="20"/>
      <c r="D34" s="20"/>
      <c r="E34" s="25">
        <f>E36-(E17+E22+E28+E32)</f>
        <v>4504.4280396899994</v>
      </c>
      <c r="F34" s="26">
        <f>F36-(F17+F22+F28+F32)</f>
        <v>14.66290843042475</v>
      </c>
      <c r="G34" s="25"/>
      <c r="H34" s="14"/>
      <c r="I34" s="14"/>
    </row>
    <row r="35" spans="1:9" x14ac:dyDescent="0.2">
      <c r="A35" s="20"/>
      <c r="B35" s="20"/>
      <c r="C35" s="20"/>
      <c r="D35" s="20"/>
      <c r="E35" s="25"/>
      <c r="F35" s="26"/>
      <c r="G35" s="25"/>
      <c r="H35" s="14"/>
      <c r="I35" s="14"/>
    </row>
    <row r="36" spans="1:9" x14ac:dyDescent="0.2">
      <c r="A36" s="27" t="s">
        <v>43</v>
      </c>
      <c r="B36" s="27"/>
      <c r="C36" s="27"/>
      <c r="D36" s="27"/>
      <c r="E36" s="28">
        <v>30719.881127699999</v>
      </c>
      <c r="F36" s="29">
        <v>100</v>
      </c>
      <c r="G36" s="28"/>
      <c r="H36" s="14"/>
      <c r="I36" s="14"/>
    </row>
    <row r="37" spans="1:9" x14ac:dyDescent="0.2">
      <c r="F37" s="11" t="s">
        <v>1296</v>
      </c>
    </row>
    <row r="38" spans="1:9" x14ac:dyDescent="0.2">
      <c r="A38" s="71" t="s">
        <v>1241</v>
      </c>
      <c r="B38" s="71"/>
      <c r="C38" s="71"/>
      <c r="D38" s="71"/>
      <c r="E38" s="72"/>
      <c r="F38" s="72"/>
      <c r="G38" s="72"/>
    </row>
    <row r="39" spans="1:9" x14ac:dyDescent="0.2">
      <c r="A39" s="73"/>
      <c r="B39" s="73"/>
      <c r="C39" s="73"/>
      <c r="D39" s="73"/>
      <c r="E39" s="26"/>
      <c r="F39" s="26"/>
      <c r="G39" s="26"/>
    </row>
    <row r="40" spans="1:9" x14ac:dyDescent="0.2">
      <c r="A40" s="74" t="s">
        <v>1242</v>
      </c>
      <c r="B40" s="75"/>
      <c r="C40" s="75"/>
      <c r="D40" s="73"/>
      <c r="E40" s="76" t="s">
        <v>1243</v>
      </c>
      <c r="F40" s="74" t="s">
        <v>3</v>
      </c>
      <c r="G40" s="26"/>
    </row>
    <row r="41" spans="1:9" x14ac:dyDescent="0.2">
      <c r="A41" s="75" t="s">
        <v>1245</v>
      </c>
      <c r="B41" s="75"/>
      <c r="C41" s="75"/>
      <c r="D41" s="73"/>
      <c r="E41" s="77">
        <v>2500</v>
      </c>
      <c r="F41" s="78">
        <f>E41/$E$36*100</f>
        <v>8.1380523238605882</v>
      </c>
      <c r="G41" s="26"/>
    </row>
    <row r="42" spans="1:9" x14ac:dyDescent="0.2">
      <c r="A42" s="75" t="s">
        <v>1245</v>
      </c>
      <c r="B42" s="75"/>
      <c r="C42" s="75"/>
      <c r="D42" s="73"/>
      <c r="E42" s="77">
        <v>2500</v>
      </c>
      <c r="F42" s="78">
        <f>E42/$E$36*100</f>
        <v>8.1380523238605882</v>
      </c>
      <c r="G42" s="26"/>
    </row>
    <row r="43" spans="1:9" x14ac:dyDescent="0.2">
      <c r="A43" s="75" t="s">
        <v>1244</v>
      </c>
      <c r="B43" s="75"/>
      <c r="C43" s="75"/>
      <c r="D43" s="73"/>
      <c r="E43" s="77">
        <v>1000</v>
      </c>
      <c r="F43" s="78">
        <f>E43/$E$36*100</f>
        <v>3.2552209295442349</v>
      </c>
      <c r="G43" s="26"/>
    </row>
    <row r="44" spans="1:9" x14ac:dyDescent="0.2">
      <c r="A44" s="79" t="s">
        <v>1246</v>
      </c>
      <c r="B44" s="80"/>
      <c r="C44" s="80"/>
      <c r="D44" s="79"/>
      <c r="E44" s="81">
        <f>SUM(E41:E43)</f>
        <v>6000</v>
      </c>
      <c r="F44" s="81">
        <f>SUM(F41:F43)</f>
        <v>19.531325577265413</v>
      </c>
      <c r="G44" s="29"/>
    </row>
    <row r="46" spans="1:9" x14ac:dyDescent="0.2">
      <c r="A46" s="14" t="s">
        <v>45</v>
      </c>
    </row>
    <row r="47" spans="1:9" x14ac:dyDescent="0.2">
      <c r="A47" s="14" t="s">
        <v>1206</v>
      </c>
    </row>
    <row r="48" spans="1:9" x14ac:dyDescent="0.2">
      <c r="A48" s="14"/>
    </row>
    <row r="49" spans="1:7" ht="33.75" customHeight="1" x14ac:dyDescent="0.2">
      <c r="A49" s="102" t="s">
        <v>1207</v>
      </c>
      <c r="B49" s="102"/>
      <c r="C49" s="102"/>
      <c r="D49" s="102"/>
      <c r="E49" s="102"/>
      <c r="F49" s="102"/>
      <c r="G49" s="102"/>
    </row>
    <row r="51" spans="1:7" x14ac:dyDescent="0.2">
      <c r="A51" s="14" t="s">
        <v>46</v>
      </c>
    </row>
    <row r="52" spans="1:7" x14ac:dyDescent="0.2">
      <c r="A52" s="14" t="s">
        <v>47</v>
      </c>
    </row>
    <row r="53" spans="1:7" x14ac:dyDescent="0.2">
      <c r="A53" s="14" t="s">
        <v>48</v>
      </c>
      <c r="B53" s="14"/>
      <c r="C53" s="30" t="s">
        <v>1326</v>
      </c>
      <c r="D53" s="14" t="s">
        <v>49</v>
      </c>
    </row>
    <row r="54" spans="1:7" x14ac:dyDescent="0.2">
      <c r="A54" s="7" t="s">
        <v>51</v>
      </c>
      <c r="C54" s="87" t="s">
        <v>1327</v>
      </c>
      <c r="D54" s="31">
        <v>10.308199999999999</v>
      </c>
    </row>
    <row r="55" spans="1:7" x14ac:dyDescent="0.2">
      <c r="A55" s="7" t="s">
        <v>52</v>
      </c>
      <c r="C55" s="87" t="s">
        <v>1327</v>
      </c>
      <c r="D55" s="31">
        <v>10.308199999999999</v>
      </c>
    </row>
    <row r="56" spans="1:7" x14ac:dyDescent="0.2">
      <c r="A56" s="7" t="s">
        <v>53</v>
      </c>
      <c r="C56" s="87" t="s">
        <v>1327</v>
      </c>
      <c r="D56" s="31">
        <v>10.328900000000001</v>
      </c>
    </row>
    <row r="57" spans="1:7" x14ac:dyDescent="0.2">
      <c r="A57" s="7" t="s">
        <v>54</v>
      </c>
      <c r="C57" s="87" t="s">
        <v>1327</v>
      </c>
      <c r="D57" s="31">
        <v>10.328900000000001</v>
      </c>
    </row>
    <row r="59" spans="1:7" x14ac:dyDescent="0.2">
      <c r="A59" s="7" t="s">
        <v>1328</v>
      </c>
    </row>
    <row r="60" spans="1:7" x14ac:dyDescent="0.2">
      <c r="A60" s="7" t="s">
        <v>59</v>
      </c>
    </row>
    <row r="62" spans="1:7" x14ac:dyDescent="0.2">
      <c r="A62" s="14" t="s">
        <v>55</v>
      </c>
      <c r="D62" s="30" t="s">
        <v>62</v>
      </c>
    </row>
    <row r="64" spans="1:7" x14ac:dyDescent="0.2">
      <c r="A64" s="62" t="s">
        <v>1251</v>
      </c>
    </row>
    <row r="65" spans="1:9" x14ac:dyDescent="0.2">
      <c r="A65" s="62"/>
    </row>
    <row r="66" spans="1:9" x14ac:dyDescent="0.2">
      <c r="A66" s="63" t="s">
        <v>1297</v>
      </c>
    </row>
    <row r="67" spans="1:9" x14ac:dyDescent="0.2">
      <c r="A67" s="63" t="s">
        <v>1329</v>
      </c>
    </row>
    <row r="69" spans="1:9" x14ac:dyDescent="0.2">
      <c r="A69" s="14" t="s">
        <v>333</v>
      </c>
      <c r="D69" s="34">
        <v>1.2055511590041514</v>
      </c>
      <c r="E69" s="10" t="s">
        <v>60</v>
      </c>
    </row>
    <row r="71" spans="1:9" x14ac:dyDescent="0.2">
      <c r="A71" s="14" t="s">
        <v>334</v>
      </c>
      <c r="D71" s="30" t="s">
        <v>62</v>
      </c>
    </row>
    <row r="73" spans="1:9" x14ac:dyDescent="0.2">
      <c r="A73" s="62" t="s">
        <v>954</v>
      </c>
      <c r="B73" s="63"/>
      <c r="C73" s="63"/>
      <c r="D73" s="63"/>
      <c r="E73" s="11"/>
      <c r="G73" s="11"/>
      <c r="H73" s="63"/>
      <c r="I73" s="63"/>
    </row>
    <row r="74" spans="1:9" x14ac:dyDescent="0.2">
      <c r="A74" s="63"/>
      <c r="B74" s="63"/>
      <c r="C74" s="63"/>
      <c r="D74" s="63"/>
      <c r="E74" s="11"/>
      <c r="G74" s="11"/>
      <c r="H74" s="63"/>
      <c r="I74" s="63"/>
    </row>
    <row r="75" spans="1:9" x14ac:dyDescent="0.2">
      <c r="A75" s="63"/>
      <c r="B75" s="63"/>
      <c r="C75" s="63"/>
      <c r="D75" s="63"/>
      <c r="E75" s="11"/>
      <c r="G75" s="11"/>
      <c r="H75" s="63"/>
      <c r="I75" s="63"/>
    </row>
    <row r="76" spans="1:9" x14ac:dyDescent="0.2">
      <c r="A76" s="62" t="s">
        <v>952</v>
      </c>
      <c r="B76" s="63"/>
      <c r="C76" s="63"/>
      <c r="D76" s="63"/>
      <c r="E76" s="11"/>
      <c r="G76" s="11"/>
      <c r="H76" s="63"/>
      <c r="I76" s="63"/>
    </row>
    <row r="77" spans="1:9" x14ac:dyDescent="0.2">
      <c r="A77" s="64"/>
      <c r="B77" s="63"/>
      <c r="C77" s="63"/>
      <c r="D77" s="63"/>
      <c r="E77" s="11"/>
      <c r="G77" s="11"/>
      <c r="H77" s="63"/>
      <c r="I77" s="63"/>
    </row>
    <row r="78" spans="1:9" x14ac:dyDescent="0.2">
      <c r="A78" s="63"/>
      <c r="B78" s="63"/>
      <c r="C78" s="63"/>
      <c r="D78" s="63"/>
      <c r="E78" s="11"/>
      <c r="G78" s="11"/>
      <c r="H78" s="63"/>
      <c r="I78" s="63"/>
    </row>
    <row r="79" spans="1:9" x14ac:dyDescent="0.2">
      <c r="A79" s="63"/>
      <c r="B79" s="63"/>
      <c r="C79" s="63"/>
      <c r="D79" s="63"/>
      <c r="E79" s="11"/>
      <c r="G79" s="11"/>
      <c r="H79" s="63"/>
      <c r="I79" s="63"/>
    </row>
    <row r="80" spans="1:9" x14ac:dyDescent="0.2">
      <c r="A80" s="63"/>
      <c r="B80" s="63"/>
      <c r="C80" s="63"/>
      <c r="D80" s="63"/>
      <c r="E80" s="11"/>
      <c r="G80" s="11"/>
      <c r="H80" s="63"/>
      <c r="I80" s="63"/>
    </row>
    <row r="81" spans="1:9" x14ac:dyDescent="0.2">
      <c r="A81" s="63"/>
      <c r="B81" s="63"/>
      <c r="C81" s="63"/>
      <c r="D81" s="63"/>
      <c r="E81" s="11"/>
      <c r="G81" s="11"/>
      <c r="H81" s="63"/>
      <c r="I81" s="63"/>
    </row>
    <row r="82" spans="1:9" x14ac:dyDescent="0.2">
      <c r="A82" s="63"/>
      <c r="B82" s="63"/>
      <c r="C82" s="63"/>
      <c r="D82" s="63"/>
      <c r="E82" s="11"/>
      <c r="G82" s="11"/>
      <c r="H82" s="63"/>
      <c r="I82" s="63"/>
    </row>
    <row r="83" spans="1:9" x14ac:dyDescent="0.2">
      <c r="A83" s="63"/>
      <c r="B83" s="63"/>
      <c r="C83" s="63"/>
      <c r="D83" s="63"/>
      <c r="E83" s="11"/>
      <c r="G83" s="11"/>
      <c r="H83" s="63"/>
      <c r="I83" s="63"/>
    </row>
    <row r="84" spans="1:9" x14ac:dyDescent="0.2">
      <c r="A84" s="63"/>
      <c r="B84" s="63"/>
      <c r="C84" s="63"/>
      <c r="D84" s="63"/>
      <c r="E84" s="11"/>
      <c r="G84" s="11"/>
      <c r="H84" s="63"/>
      <c r="I84" s="63"/>
    </row>
    <row r="85" spans="1:9" x14ac:dyDescent="0.2">
      <c r="A85" s="63"/>
      <c r="B85" s="63"/>
      <c r="C85" s="63"/>
      <c r="D85" s="63"/>
      <c r="E85" s="11"/>
      <c r="G85" s="11"/>
      <c r="H85" s="63"/>
      <c r="I85" s="63"/>
    </row>
    <row r="86" spans="1:9" x14ac:dyDescent="0.2">
      <c r="A86" s="63"/>
      <c r="B86" s="63"/>
      <c r="C86" s="63"/>
      <c r="D86" s="63"/>
      <c r="E86" s="11"/>
      <c r="G86" s="11"/>
      <c r="H86" s="63"/>
      <c r="I86" s="63"/>
    </row>
    <row r="87" spans="1:9" x14ac:dyDescent="0.2">
      <c r="A87" s="63"/>
      <c r="B87" s="63"/>
      <c r="C87" s="63"/>
      <c r="D87" s="63"/>
      <c r="E87" s="11"/>
      <c r="G87" s="11"/>
      <c r="H87" s="63"/>
      <c r="I87" s="63"/>
    </row>
    <row r="88" spans="1:9" x14ac:dyDescent="0.2">
      <c r="A88" s="63"/>
      <c r="B88" s="63"/>
      <c r="C88" s="63"/>
      <c r="D88" s="63"/>
      <c r="E88" s="11"/>
      <c r="G88" s="11"/>
      <c r="H88" s="63"/>
      <c r="I88" s="63"/>
    </row>
    <row r="89" spans="1:9" x14ac:dyDescent="0.2">
      <c r="A89" s="63"/>
      <c r="B89" s="63"/>
      <c r="C89" s="63"/>
      <c r="D89" s="63"/>
      <c r="E89" s="11"/>
      <c r="G89" s="11"/>
      <c r="H89" s="63"/>
      <c r="I89" s="63"/>
    </row>
    <row r="90" spans="1:9" x14ac:dyDescent="0.2">
      <c r="A90" s="63"/>
      <c r="B90" s="63"/>
      <c r="C90" s="63"/>
      <c r="D90" s="63"/>
      <c r="E90" s="11"/>
      <c r="G90" s="11"/>
      <c r="H90" s="63"/>
      <c r="I90" s="63"/>
    </row>
    <row r="91" spans="1:9" x14ac:dyDescent="0.2">
      <c r="A91" s="63"/>
      <c r="B91" s="63"/>
      <c r="C91" s="63"/>
      <c r="D91" s="63"/>
      <c r="E91" s="11"/>
      <c r="G91" s="11"/>
      <c r="H91" s="63"/>
      <c r="I91" s="63"/>
    </row>
    <row r="92" spans="1:9" x14ac:dyDescent="0.2">
      <c r="A92" s="62" t="s">
        <v>1330</v>
      </c>
      <c r="B92" s="63"/>
      <c r="C92" s="63"/>
      <c r="D92" s="63"/>
      <c r="E92" s="11"/>
      <c r="G92" s="11"/>
      <c r="H92" s="63"/>
      <c r="I92" s="63"/>
    </row>
    <row r="93" spans="1:9" x14ac:dyDescent="0.2">
      <c r="A93" s="63"/>
      <c r="B93" s="63"/>
      <c r="C93" s="63"/>
      <c r="D93" s="63"/>
      <c r="E93" s="11"/>
      <c r="G93" s="11"/>
      <c r="H93" s="63"/>
      <c r="I93" s="63"/>
    </row>
    <row r="94" spans="1:9" x14ac:dyDescent="0.2">
      <c r="A94" s="62" t="s">
        <v>953</v>
      </c>
      <c r="B94" s="63"/>
      <c r="C94" s="63"/>
      <c r="D94" s="63"/>
      <c r="E94" s="11"/>
      <c r="G94" s="11"/>
      <c r="H94" s="63"/>
      <c r="I94" s="63"/>
    </row>
    <row r="95" spans="1:9" x14ac:dyDescent="0.2">
      <c r="A95" s="63"/>
      <c r="B95" s="63"/>
      <c r="C95" s="63"/>
      <c r="D95" s="63"/>
      <c r="E95" s="11"/>
      <c r="G95" s="11"/>
      <c r="H95" s="63"/>
      <c r="I95" s="63"/>
    </row>
    <row r="96" spans="1:9" x14ac:dyDescent="0.2">
      <c r="A96" s="63"/>
      <c r="B96" s="63"/>
      <c r="C96" s="63"/>
      <c r="D96" s="63"/>
      <c r="E96" s="11"/>
      <c r="G96" s="11"/>
      <c r="H96" s="63"/>
      <c r="I96" s="63"/>
    </row>
    <row r="97" spans="1:9" x14ac:dyDescent="0.2">
      <c r="A97" s="63"/>
      <c r="B97" s="63"/>
      <c r="C97" s="63"/>
      <c r="D97" s="63"/>
      <c r="E97" s="11"/>
      <c r="G97" s="11"/>
      <c r="H97" s="63"/>
      <c r="I97" s="63"/>
    </row>
    <row r="98" spans="1:9" x14ac:dyDescent="0.2">
      <c r="A98" s="63"/>
      <c r="B98" s="63"/>
      <c r="C98" s="63"/>
      <c r="D98" s="63"/>
      <c r="E98" s="11"/>
      <c r="G98" s="11"/>
      <c r="H98" s="63"/>
      <c r="I98" s="63"/>
    </row>
    <row r="99" spans="1:9" x14ac:dyDescent="0.2">
      <c r="A99" s="63"/>
      <c r="B99" s="63"/>
      <c r="C99" s="63"/>
      <c r="D99" s="63"/>
      <c r="E99" s="11"/>
      <c r="G99" s="11"/>
      <c r="H99" s="63"/>
      <c r="I99" s="63"/>
    </row>
    <row r="100" spans="1:9" x14ac:dyDescent="0.2">
      <c r="A100" s="63"/>
      <c r="B100" s="63"/>
      <c r="C100" s="63"/>
      <c r="D100" s="63"/>
      <c r="E100" s="11"/>
      <c r="G100" s="11"/>
      <c r="H100" s="63"/>
      <c r="I100" s="63"/>
    </row>
    <row r="101" spans="1:9" x14ac:dyDescent="0.2">
      <c r="A101" s="63"/>
      <c r="B101" s="63"/>
      <c r="C101" s="63"/>
      <c r="D101" s="63"/>
      <c r="E101" s="11"/>
      <c r="G101" s="11"/>
      <c r="H101" s="63"/>
      <c r="I101" s="63"/>
    </row>
    <row r="102" spans="1:9" x14ac:dyDescent="0.2">
      <c r="A102" s="63"/>
      <c r="B102" s="63"/>
      <c r="C102" s="63"/>
      <c r="D102" s="63"/>
      <c r="E102" s="11"/>
      <c r="G102" s="11"/>
      <c r="H102" s="63"/>
      <c r="I102" s="63"/>
    </row>
    <row r="103" spans="1:9" x14ac:dyDescent="0.2">
      <c r="A103" s="63"/>
      <c r="B103" s="63"/>
      <c r="C103" s="63"/>
      <c r="D103" s="63"/>
      <c r="E103" s="11"/>
      <c r="G103" s="11"/>
      <c r="H103" s="63"/>
      <c r="I103" s="63"/>
    </row>
    <row r="104" spans="1:9" x14ac:dyDescent="0.2">
      <c r="A104" s="63"/>
      <c r="B104" s="63"/>
      <c r="C104" s="63"/>
      <c r="D104" s="63"/>
      <c r="E104" s="11"/>
      <c r="G104" s="11"/>
      <c r="H104" s="63"/>
      <c r="I104" s="63"/>
    </row>
    <row r="105" spans="1:9" x14ac:dyDescent="0.2">
      <c r="A105" s="63"/>
      <c r="B105" s="63"/>
      <c r="C105" s="63"/>
      <c r="D105" s="63"/>
      <c r="E105" s="11"/>
      <c r="G105" s="11"/>
      <c r="H105" s="63"/>
      <c r="I105" s="63"/>
    </row>
    <row r="106" spans="1:9" x14ac:dyDescent="0.2">
      <c r="A106" s="63"/>
      <c r="B106" s="63"/>
      <c r="C106" s="63"/>
      <c r="D106" s="63"/>
      <c r="E106" s="11"/>
      <c r="G106" s="11"/>
      <c r="H106" s="63"/>
      <c r="I106" s="63"/>
    </row>
    <row r="107" spans="1:9" x14ac:dyDescent="0.2">
      <c r="A107" s="63"/>
      <c r="B107" s="63"/>
      <c r="C107" s="63"/>
      <c r="D107" s="63"/>
      <c r="E107" s="11"/>
      <c r="G107" s="11"/>
      <c r="H107" s="63"/>
      <c r="I107" s="63"/>
    </row>
    <row r="108" spans="1:9" x14ac:dyDescent="0.2">
      <c r="A108" s="63"/>
      <c r="B108" s="63"/>
      <c r="C108" s="63"/>
      <c r="D108" s="63"/>
      <c r="E108" s="11"/>
      <c r="G108" s="11"/>
      <c r="H108" s="63"/>
      <c r="I108" s="63"/>
    </row>
    <row r="109" spans="1:9" x14ac:dyDescent="0.2">
      <c r="A109" s="63"/>
      <c r="B109" s="63"/>
      <c r="C109" s="63"/>
      <c r="D109" s="63"/>
      <c r="E109" s="11"/>
      <c r="G109" s="11"/>
      <c r="H109" s="63"/>
      <c r="I109" s="63"/>
    </row>
    <row r="110" spans="1:9" x14ac:dyDescent="0.2">
      <c r="A110" s="63" t="s">
        <v>951</v>
      </c>
      <c r="B110" s="63"/>
      <c r="C110" s="63"/>
      <c r="D110" s="63"/>
      <c r="E110" s="11"/>
      <c r="G110" s="11"/>
      <c r="H110" s="63"/>
      <c r="I110" s="63"/>
    </row>
    <row r="111" spans="1:9" x14ac:dyDescent="0.2">
      <c r="A111" s="63"/>
      <c r="B111" s="63"/>
      <c r="C111" s="63"/>
      <c r="D111" s="63"/>
      <c r="E111" s="11"/>
      <c r="G111" s="11"/>
      <c r="H111" s="63"/>
      <c r="I111" s="63"/>
    </row>
    <row r="112" spans="1:9" x14ac:dyDescent="0.2">
      <c r="A112" s="63"/>
      <c r="B112" s="63"/>
      <c r="C112" s="63"/>
      <c r="D112" s="63"/>
      <c r="E112" s="11"/>
      <c r="G112" s="11"/>
      <c r="H112" s="63"/>
      <c r="I112" s="63"/>
    </row>
    <row r="113" spans="1:9" x14ac:dyDescent="0.2">
      <c r="A113" s="64"/>
      <c r="B113" s="63"/>
      <c r="C113" s="63"/>
      <c r="D113" s="63"/>
      <c r="E113" s="11"/>
      <c r="G113" s="11"/>
      <c r="H113" s="63"/>
      <c r="I113" s="63"/>
    </row>
    <row r="114" spans="1:9" x14ac:dyDescent="0.2">
      <c r="A114" s="64"/>
      <c r="B114" s="63"/>
      <c r="C114" s="63"/>
      <c r="D114" s="63"/>
      <c r="E114" s="11"/>
      <c r="G114" s="11"/>
      <c r="H114" s="63"/>
      <c r="I114" s="63"/>
    </row>
    <row r="115" spans="1:9" x14ac:dyDescent="0.2">
      <c r="A115" s="63"/>
      <c r="B115" s="63"/>
      <c r="C115" s="63"/>
      <c r="D115" s="63"/>
      <c r="E115" s="11"/>
      <c r="G115" s="11"/>
      <c r="H115" s="63"/>
      <c r="I115" s="63"/>
    </row>
    <row r="116" spans="1:9" x14ac:dyDescent="0.2">
      <c r="A116" s="63"/>
      <c r="B116" s="63"/>
      <c r="C116" s="63"/>
      <c r="D116" s="63"/>
      <c r="E116" s="11"/>
      <c r="G116" s="11"/>
      <c r="H116" s="63"/>
      <c r="I116" s="63"/>
    </row>
    <row r="117" spans="1:9" x14ac:dyDescent="0.2">
      <c r="A117" s="63"/>
      <c r="B117" s="63"/>
      <c r="C117" s="63"/>
      <c r="D117" s="63"/>
      <c r="E117" s="11"/>
      <c r="G117" s="11"/>
      <c r="H117" s="63"/>
      <c r="I117" s="63"/>
    </row>
    <row r="118" spans="1:9" x14ac:dyDescent="0.2">
      <c r="A118" s="63"/>
      <c r="B118" s="63"/>
      <c r="C118" s="63"/>
      <c r="D118" s="63"/>
      <c r="E118" s="11"/>
      <c r="G118" s="11"/>
      <c r="H118" s="63"/>
      <c r="I118" s="63"/>
    </row>
    <row r="119" spans="1:9" x14ac:dyDescent="0.2">
      <c r="A119" s="63"/>
      <c r="B119" s="63"/>
      <c r="C119" s="63"/>
      <c r="D119" s="63"/>
      <c r="E119" s="11"/>
      <c r="G119" s="11"/>
      <c r="H119" s="63"/>
      <c r="I119" s="63"/>
    </row>
    <row r="120" spans="1:9" x14ac:dyDescent="0.2">
      <c r="A120" s="63"/>
      <c r="B120" s="63"/>
      <c r="C120" s="63"/>
      <c r="D120" s="63"/>
      <c r="E120" s="11"/>
      <c r="G120" s="11"/>
      <c r="H120" s="63"/>
      <c r="I120" s="63"/>
    </row>
    <row r="121" spans="1:9" x14ac:dyDescent="0.2">
      <c r="A121" s="63"/>
      <c r="B121" s="63"/>
      <c r="C121" s="63"/>
      <c r="D121" s="63"/>
      <c r="E121" s="11"/>
      <c r="G121" s="11"/>
      <c r="H121" s="63"/>
      <c r="I121" s="63"/>
    </row>
    <row r="122" spans="1:9" x14ac:dyDescent="0.2">
      <c r="A122" s="63"/>
      <c r="B122" s="63"/>
      <c r="C122" s="63"/>
      <c r="D122" s="63"/>
      <c r="E122" s="11"/>
      <c r="G122" s="11"/>
      <c r="H122" s="63"/>
      <c r="I122" s="63"/>
    </row>
    <row r="123" spans="1:9" x14ac:dyDescent="0.2">
      <c r="A123" s="63"/>
      <c r="B123" s="63"/>
      <c r="C123" s="63"/>
      <c r="D123" s="63"/>
      <c r="E123" s="11"/>
      <c r="G123" s="11"/>
      <c r="H123" s="63"/>
      <c r="I123" s="63"/>
    </row>
    <row r="124" spans="1:9" x14ac:dyDescent="0.2">
      <c r="A124" s="63"/>
      <c r="B124" s="63"/>
      <c r="C124" s="63"/>
      <c r="D124" s="63"/>
      <c r="E124" s="11"/>
      <c r="G124" s="11"/>
      <c r="H124" s="63"/>
      <c r="I124" s="63"/>
    </row>
    <row r="125" spans="1:9" x14ac:dyDescent="0.2">
      <c r="A125" s="63"/>
      <c r="B125" s="63"/>
      <c r="C125" s="63"/>
      <c r="D125" s="63"/>
      <c r="E125" s="11"/>
      <c r="G125" s="11"/>
      <c r="H125" s="63"/>
      <c r="I125" s="63"/>
    </row>
    <row r="126" spans="1:9" x14ac:dyDescent="0.2">
      <c r="A126" s="63"/>
      <c r="B126" s="63"/>
      <c r="C126" s="63"/>
      <c r="D126" s="63"/>
      <c r="E126" s="11"/>
      <c r="G126" s="11"/>
      <c r="H126" s="63"/>
      <c r="I126" s="63"/>
    </row>
    <row r="127" spans="1:9" x14ac:dyDescent="0.2">
      <c r="A127" s="63"/>
      <c r="B127" s="63"/>
      <c r="C127" s="63"/>
      <c r="D127" s="63"/>
      <c r="E127" s="11"/>
      <c r="G127" s="11"/>
      <c r="H127" s="63"/>
      <c r="I127" s="63"/>
    </row>
    <row r="128" spans="1:9" x14ac:dyDescent="0.2">
      <c r="A128" s="63"/>
      <c r="B128" s="63"/>
      <c r="C128" s="63"/>
      <c r="D128" s="63"/>
      <c r="E128" s="11"/>
      <c r="G128" s="11"/>
      <c r="H128" s="63"/>
      <c r="I128" s="63"/>
    </row>
    <row r="129" spans="1:9" x14ac:dyDescent="0.2">
      <c r="A129" s="63"/>
      <c r="B129" s="63"/>
      <c r="C129" s="63"/>
      <c r="D129" s="63"/>
      <c r="E129" s="11"/>
      <c r="G129" s="11"/>
      <c r="H129" s="63"/>
      <c r="I129" s="63"/>
    </row>
    <row r="130" spans="1:9" x14ac:dyDescent="0.2">
      <c r="A130" s="63"/>
      <c r="B130" s="63"/>
      <c r="C130" s="63"/>
      <c r="D130" s="63"/>
      <c r="E130" s="11"/>
      <c r="G130" s="11"/>
      <c r="H130" s="63"/>
      <c r="I130" s="63"/>
    </row>
    <row r="131" spans="1:9" x14ac:dyDescent="0.2">
      <c r="A131" s="63"/>
      <c r="B131" s="63"/>
      <c r="C131" s="63"/>
      <c r="D131" s="63"/>
      <c r="E131" s="11"/>
      <c r="G131" s="11"/>
      <c r="H131" s="63"/>
      <c r="I131" s="63"/>
    </row>
    <row r="132" spans="1:9" x14ac:dyDescent="0.2">
      <c r="A132" s="63"/>
      <c r="B132" s="63"/>
      <c r="C132" s="63"/>
      <c r="D132" s="63"/>
      <c r="E132" s="11"/>
      <c r="G132" s="11"/>
      <c r="H132" s="63"/>
      <c r="I132" s="63"/>
    </row>
    <row r="133" spans="1:9" x14ac:dyDescent="0.2">
      <c r="A133" s="63"/>
      <c r="B133" s="63"/>
      <c r="C133" s="63"/>
      <c r="D133" s="63"/>
      <c r="E133" s="11"/>
      <c r="G133" s="11"/>
      <c r="H133" s="63"/>
      <c r="I133" s="63"/>
    </row>
    <row r="134" spans="1:9" x14ac:dyDescent="0.2">
      <c r="A134" s="63"/>
      <c r="B134" s="63"/>
      <c r="C134" s="63"/>
      <c r="D134" s="63"/>
      <c r="E134" s="11"/>
      <c r="G134" s="11"/>
      <c r="H134" s="63"/>
      <c r="I134" s="63"/>
    </row>
    <row r="135" spans="1:9" x14ac:dyDescent="0.2">
      <c r="A135" s="63"/>
      <c r="B135" s="63"/>
      <c r="C135" s="63"/>
      <c r="D135" s="63"/>
      <c r="E135" s="11"/>
      <c r="G135" s="11"/>
      <c r="H135" s="63"/>
      <c r="I135" s="63"/>
    </row>
    <row r="136" spans="1:9" x14ac:dyDescent="0.2">
      <c r="A136" s="63"/>
      <c r="B136" s="63"/>
      <c r="C136" s="63"/>
      <c r="D136" s="63"/>
      <c r="E136" s="11"/>
      <c r="G136" s="11"/>
      <c r="H136" s="63"/>
      <c r="I136" s="63"/>
    </row>
    <row r="137" spans="1:9" x14ac:dyDescent="0.2">
      <c r="A137" s="63"/>
      <c r="B137" s="63"/>
      <c r="C137" s="63"/>
      <c r="D137" s="63"/>
      <c r="E137" s="11"/>
      <c r="G137" s="11"/>
      <c r="H137" s="63"/>
      <c r="I137" s="63"/>
    </row>
    <row r="138" spans="1:9" x14ac:dyDescent="0.2">
      <c r="A138" s="63"/>
      <c r="B138" s="63"/>
      <c r="C138" s="63"/>
      <c r="D138" s="63"/>
      <c r="E138" s="11"/>
      <c r="G138" s="11"/>
      <c r="H138" s="63"/>
      <c r="I138" s="63"/>
    </row>
    <row r="139" spans="1:9" x14ac:dyDescent="0.2">
      <c r="A139" s="63"/>
      <c r="B139" s="63"/>
      <c r="C139" s="63"/>
      <c r="D139" s="63"/>
      <c r="E139" s="11"/>
      <c r="G139" s="11"/>
      <c r="H139" s="63"/>
      <c r="I139" s="63"/>
    </row>
    <row r="140" spans="1:9" x14ac:dyDescent="0.2">
      <c r="A140" s="63"/>
      <c r="B140" s="63"/>
      <c r="C140" s="63"/>
      <c r="D140" s="63"/>
      <c r="E140" s="11"/>
      <c r="G140" s="11"/>
      <c r="H140" s="63"/>
      <c r="I140" s="63"/>
    </row>
    <row r="141" spans="1:9" x14ac:dyDescent="0.2">
      <c r="A141" s="63"/>
      <c r="B141" s="63"/>
      <c r="C141" s="63"/>
      <c r="D141" s="63"/>
      <c r="E141" s="11"/>
      <c r="G141" s="11"/>
      <c r="H141" s="63"/>
      <c r="I141" s="63"/>
    </row>
    <row r="142" spans="1:9" x14ac:dyDescent="0.2">
      <c r="A142" s="63"/>
      <c r="B142" s="63"/>
      <c r="C142" s="63"/>
      <c r="D142" s="63"/>
      <c r="E142" s="11"/>
      <c r="G142" s="11"/>
      <c r="H142" s="63"/>
      <c r="I142" s="63"/>
    </row>
    <row r="143" spans="1:9" x14ac:dyDescent="0.2">
      <c r="A143" s="63"/>
      <c r="B143" s="63"/>
      <c r="C143" s="63"/>
      <c r="D143" s="63"/>
      <c r="E143" s="11"/>
      <c r="G143" s="11"/>
      <c r="H143" s="63"/>
      <c r="I143" s="63"/>
    </row>
    <row r="144" spans="1:9" x14ac:dyDescent="0.2">
      <c r="A144" s="63"/>
      <c r="B144" s="63"/>
      <c r="C144" s="63"/>
      <c r="D144" s="63"/>
      <c r="E144" s="11"/>
      <c r="G144" s="11"/>
      <c r="H144" s="63"/>
      <c r="I144" s="63"/>
    </row>
    <row r="145" spans="1:9" x14ac:dyDescent="0.2">
      <c r="A145" s="63"/>
      <c r="B145" s="63"/>
      <c r="C145" s="63"/>
      <c r="D145" s="63"/>
      <c r="E145" s="11"/>
      <c r="G145" s="11"/>
      <c r="H145" s="63"/>
      <c r="I145" s="63"/>
    </row>
    <row r="146" spans="1:9" x14ac:dyDescent="0.2">
      <c r="A146" s="63"/>
      <c r="B146" s="63"/>
      <c r="C146" s="63"/>
      <c r="D146" s="63"/>
      <c r="E146" s="11"/>
      <c r="G146" s="11"/>
      <c r="H146" s="63"/>
      <c r="I146" s="63"/>
    </row>
    <row r="147" spans="1:9" x14ac:dyDescent="0.2">
      <c r="A147" s="63"/>
      <c r="B147" s="63"/>
      <c r="C147" s="63"/>
      <c r="D147" s="63"/>
      <c r="E147" s="11"/>
      <c r="G147" s="11"/>
      <c r="H147" s="63"/>
      <c r="I147" s="63"/>
    </row>
    <row r="148" spans="1:9" x14ac:dyDescent="0.2">
      <c r="A148" s="63"/>
      <c r="B148" s="63"/>
      <c r="C148" s="63"/>
      <c r="D148" s="63"/>
      <c r="E148" s="11"/>
      <c r="G148" s="11"/>
      <c r="H148" s="63"/>
      <c r="I148" s="63"/>
    </row>
    <row r="149" spans="1:9" x14ac:dyDescent="0.2">
      <c r="A149" s="63"/>
      <c r="B149" s="63"/>
      <c r="C149" s="63"/>
      <c r="D149" s="63"/>
      <c r="E149" s="11"/>
      <c r="G149" s="11"/>
      <c r="H149" s="63"/>
      <c r="I149" s="63"/>
    </row>
    <row r="150" spans="1:9" x14ac:dyDescent="0.2">
      <c r="A150" s="63"/>
      <c r="B150" s="63"/>
      <c r="C150" s="63"/>
      <c r="D150" s="63"/>
      <c r="E150" s="11"/>
      <c r="G150" s="11"/>
      <c r="H150" s="63"/>
      <c r="I150" s="63"/>
    </row>
    <row r="151" spans="1:9" x14ac:dyDescent="0.2">
      <c r="A151" s="63"/>
      <c r="B151" s="63"/>
      <c r="C151" s="63"/>
      <c r="D151" s="63"/>
      <c r="E151" s="11"/>
      <c r="G151" s="11"/>
      <c r="H151" s="63"/>
      <c r="I151" s="63"/>
    </row>
    <row r="152" spans="1:9" x14ac:dyDescent="0.2">
      <c r="A152" s="63"/>
      <c r="B152" s="63"/>
      <c r="C152" s="63"/>
      <c r="D152" s="63"/>
      <c r="E152" s="11"/>
      <c r="G152" s="11"/>
      <c r="H152" s="63"/>
      <c r="I152" s="63"/>
    </row>
    <row r="153" spans="1:9" x14ac:dyDescent="0.2">
      <c r="A153" s="63"/>
      <c r="B153" s="63"/>
      <c r="C153" s="63"/>
      <c r="D153" s="63"/>
      <c r="E153" s="11"/>
      <c r="G153" s="11"/>
      <c r="H153" s="63"/>
      <c r="I153" s="63"/>
    </row>
    <row r="154" spans="1:9" x14ac:dyDescent="0.2">
      <c r="A154" s="63"/>
      <c r="B154" s="63"/>
      <c r="C154" s="63"/>
      <c r="D154" s="63"/>
      <c r="E154" s="11"/>
      <c r="G154" s="11"/>
      <c r="H154" s="63"/>
      <c r="I154" s="63"/>
    </row>
    <row r="155" spans="1:9" x14ac:dyDescent="0.2">
      <c r="A155" s="63"/>
      <c r="B155" s="63"/>
      <c r="C155" s="63"/>
      <c r="D155" s="63"/>
      <c r="E155" s="11"/>
      <c r="G155" s="11"/>
      <c r="H155" s="63"/>
      <c r="I155" s="63"/>
    </row>
    <row r="156" spans="1:9" x14ac:dyDescent="0.2">
      <c r="A156" s="63"/>
      <c r="B156" s="63"/>
      <c r="C156" s="63"/>
      <c r="D156" s="63"/>
      <c r="E156" s="11"/>
      <c r="G156" s="11"/>
      <c r="H156" s="63"/>
      <c r="I156" s="63"/>
    </row>
    <row r="157" spans="1:9" x14ac:dyDescent="0.2">
      <c r="A157" s="63"/>
      <c r="B157" s="63"/>
      <c r="C157" s="63"/>
      <c r="D157" s="63"/>
      <c r="E157" s="11"/>
      <c r="G157" s="11"/>
      <c r="H157" s="63"/>
      <c r="I157" s="63"/>
    </row>
    <row r="158" spans="1:9" x14ac:dyDescent="0.2">
      <c r="A158" s="63"/>
      <c r="B158" s="63"/>
      <c r="C158" s="63"/>
      <c r="D158" s="63"/>
      <c r="E158" s="11"/>
      <c r="G158" s="11"/>
      <c r="H158" s="63"/>
      <c r="I158" s="63"/>
    </row>
    <row r="159" spans="1:9" x14ac:dyDescent="0.2">
      <c r="A159" s="63"/>
      <c r="B159" s="63"/>
      <c r="C159" s="63"/>
      <c r="D159" s="63"/>
      <c r="E159" s="11"/>
      <c r="G159" s="11"/>
      <c r="H159" s="63"/>
      <c r="I159" s="63"/>
    </row>
    <row r="160" spans="1:9" x14ac:dyDescent="0.2">
      <c r="A160" s="63"/>
      <c r="B160" s="63"/>
      <c r="C160" s="63"/>
      <c r="D160" s="63"/>
      <c r="E160" s="11"/>
      <c r="G160" s="11"/>
      <c r="H160" s="63"/>
      <c r="I160" s="63"/>
    </row>
    <row r="161" spans="1:9" x14ac:dyDescent="0.2">
      <c r="A161" s="63"/>
      <c r="B161" s="63"/>
      <c r="C161" s="63"/>
      <c r="D161" s="63"/>
      <c r="E161" s="11"/>
      <c r="G161" s="11"/>
      <c r="H161" s="63"/>
      <c r="I161" s="63"/>
    </row>
    <row r="162" spans="1:9" x14ac:dyDescent="0.2">
      <c r="A162" s="63"/>
      <c r="B162" s="63"/>
      <c r="C162" s="63"/>
      <c r="D162" s="63"/>
      <c r="E162" s="11"/>
      <c r="G162" s="11"/>
      <c r="H162" s="63"/>
      <c r="I162" s="63"/>
    </row>
    <row r="163" spans="1:9" x14ac:dyDescent="0.2">
      <c r="A163" s="63"/>
      <c r="B163" s="63"/>
      <c r="C163" s="63"/>
      <c r="D163" s="63"/>
      <c r="E163" s="11"/>
      <c r="G163" s="11"/>
      <c r="H163" s="63"/>
      <c r="I163" s="63"/>
    </row>
    <row r="164" spans="1:9" x14ac:dyDescent="0.2">
      <c r="A164" s="63"/>
      <c r="B164" s="63"/>
      <c r="C164" s="63"/>
      <c r="D164" s="63"/>
      <c r="E164" s="11"/>
      <c r="G164" s="11"/>
      <c r="H164" s="63"/>
      <c r="I164" s="63"/>
    </row>
    <row r="165" spans="1:9" x14ac:dyDescent="0.2">
      <c r="A165" s="63"/>
      <c r="B165" s="63"/>
      <c r="C165" s="63"/>
      <c r="D165" s="63"/>
      <c r="E165" s="11"/>
      <c r="G165" s="11"/>
      <c r="H165" s="63"/>
      <c r="I165" s="63"/>
    </row>
    <row r="166" spans="1:9" x14ac:dyDescent="0.2">
      <c r="A166" s="63"/>
      <c r="B166" s="63"/>
      <c r="C166" s="63"/>
      <c r="D166" s="63"/>
      <c r="E166" s="11"/>
      <c r="G166" s="11"/>
      <c r="H166" s="63"/>
      <c r="I166" s="63"/>
    </row>
    <row r="167" spans="1:9" x14ac:dyDescent="0.2">
      <c r="A167" s="63"/>
      <c r="B167" s="63"/>
      <c r="C167" s="63"/>
      <c r="D167" s="63"/>
      <c r="E167" s="11"/>
      <c r="G167" s="11"/>
      <c r="H167" s="63"/>
      <c r="I167" s="63"/>
    </row>
    <row r="168" spans="1:9" x14ac:dyDescent="0.2">
      <c r="A168" s="63"/>
      <c r="B168" s="63"/>
      <c r="C168" s="63"/>
      <c r="D168" s="63"/>
      <c r="E168" s="11"/>
      <c r="G168" s="11"/>
      <c r="H168" s="63"/>
      <c r="I168" s="63"/>
    </row>
    <row r="169" spans="1:9" x14ac:dyDescent="0.2">
      <c r="A169" s="63"/>
      <c r="B169" s="63"/>
      <c r="C169" s="63"/>
      <c r="D169" s="63"/>
      <c r="E169" s="11"/>
      <c r="G169" s="11"/>
      <c r="H169" s="63"/>
      <c r="I169" s="63"/>
    </row>
    <row r="170" spans="1:9" x14ac:dyDescent="0.2">
      <c r="A170" s="63"/>
      <c r="B170" s="63"/>
      <c r="C170" s="63"/>
      <c r="D170" s="63"/>
      <c r="E170" s="11"/>
      <c r="G170" s="11"/>
      <c r="H170" s="63"/>
      <c r="I170" s="63"/>
    </row>
    <row r="171" spans="1:9" x14ac:dyDescent="0.2">
      <c r="A171" s="63"/>
      <c r="B171" s="63"/>
      <c r="C171" s="63"/>
      <c r="D171" s="63"/>
      <c r="E171" s="11"/>
      <c r="G171" s="11"/>
      <c r="H171" s="63"/>
      <c r="I171" s="63"/>
    </row>
    <row r="172" spans="1:9" x14ac:dyDescent="0.2">
      <c r="A172" s="63"/>
      <c r="B172" s="63"/>
      <c r="C172" s="63"/>
      <c r="D172" s="63"/>
      <c r="E172" s="11"/>
      <c r="G172" s="11"/>
      <c r="H172" s="63"/>
      <c r="I172" s="63"/>
    </row>
    <row r="173" spans="1:9" x14ac:dyDescent="0.2">
      <c r="A173" s="63"/>
      <c r="B173" s="63"/>
      <c r="C173" s="63"/>
      <c r="D173" s="63"/>
      <c r="E173" s="11"/>
      <c r="G173" s="11"/>
      <c r="H173" s="63"/>
      <c r="I173" s="63"/>
    </row>
    <row r="174" spans="1:9" x14ac:dyDescent="0.2">
      <c r="A174" s="63"/>
      <c r="B174" s="63"/>
      <c r="C174" s="63"/>
      <c r="D174" s="63"/>
      <c r="E174" s="11"/>
      <c r="G174" s="11"/>
      <c r="H174" s="63"/>
      <c r="I174" s="63"/>
    </row>
    <row r="175" spans="1:9" x14ac:dyDescent="0.2">
      <c r="A175" s="63"/>
      <c r="B175" s="63"/>
      <c r="C175" s="63"/>
      <c r="D175" s="63"/>
      <c r="E175" s="11"/>
      <c r="G175" s="11"/>
      <c r="H175" s="63"/>
      <c r="I175" s="63"/>
    </row>
    <row r="176" spans="1:9" x14ac:dyDescent="0.2">
      <c r="A176" s="63"/>
      <c r="B176" s="63"/>
      <c r="C176" s="63"/>
      <c r="D176" s="63"/>
      <c r="E176" s="11"/>
      <c r="G176" s="11"/>
      <c r="H176" s="63"/>
      <c r="I176" s="63"/>
    </row>
    <row r="177" spans="1:9" x14ac:dyDescent="0.2">
      <c r="A177" s="63"/>
      <c r="B177" s="63"/>
      <c r="C177" s="63"/>
      <c r="D177" s="63"/>
      <c r="E177" s="11"/>
      <c r="G177" s="11"/>
      <c r="H177" s="63"/>
      <c r="I177" s="63"/>
    </row>
    <row r="178" spans="1:9" x14ac:dyDescent="0.2">
      <c r="A178" s="63"/>
      <c r="B178" s="63"/>
      <c r="C178" s="63"/>
      <c r="D178" s="63"/>
      <c r="E178" s="11"/>
      <c r="G178" s="11"/>
      <c r="H178" s="63"/>
      <c r="I178" s="63"/>
    </row>
    <row r="179" spans="1:9" x14ac:dyDescent="0.2">
      <c r="A179" s="63"/>
      <c r="B179" s="63"/>
      <c r="C179" s="63"/>
      <c r="D179" s="63"/>
      <c r="E179" s="11"/>
      <c r="G179" s="11"/>
      <c r="H179" s="63"/>
      <c r="I179" s="63"/>
    </row>
    <row r="180" spans="1:9" x14ac:dyDescent="0.2">
      <c r="A180" s="63"/>
      <c r="B180" s="63"/>
      <c r="C180" s="63"/>
      <c r="D180" s="63"/>
      <c r="E180" s="11"/>
      <c r="G180" s="11"/>
      <c r="H180" s="63"/>
      <c r="I180" s="63"/>
    </row>
    <row r="181" spans="1:9" x14ac:dyDescent="0.2">
      <c r="A181" s="63"/>
      <c r="B181" s="63"/>
      <c r="C181" s="63"/>
      <c r="D181" s="63"/>
      <c r="E181" s="11"/>
      <c r="G181" s="11"/>
      <c r="H181" s="63"/>
      <c r="I181" s="63"/>
    </row>
    <row r="182" spans="1:9" x14ac:dyDescent="0.2">
      <c r="A182" s="63"/>
      <c r="B182" s="63"/>
      <c r="C182" s="63"/>
      <c r="D182" s="63"/>
      <c r="E182" s="11"/>
      <c r="G182" s="11"/>
      <c r="H182" s="63"/>
      <c r="I182" s="63"/>
    </row>
    <row r="183" spans="1:9" x14ac:dyDescent="0.2">
      <c r="A183" s="63"/>
      <c r="B183" s="63"/>
      <c r="C183" s="63"/>
      <c r="D183" s="63"/>
      <c r="E183" s="11"/>
      <c r="G183" s="11"/>
      <c r="H183" s="63"/>
      <c r="I183" s="63"/>
    </row>
    <row r="184" spans="1:9" x14ac:dyDescent="0.2">
      <c r="A184" s="63"/>
      <c r="B184" s="63"/>
      <c r="C184" s="63"/>
      <c r="D184" s="63"/>
      <c r="E184" s="11"/>
      <c r="G184" s="11"/>
      <c r="H184" s="63"/>
      <c r="I184" s="63"/>
    </row>
    <row r="185" spans="1:9" x14ac:dyDescent="0.2">
      <c r="A185" s="63"/>
      <c r="B185" s="63"/>
      <c r="C185" s="63"/>
      <c r="D185" s="63"/>
      <c r="E185" s="11"/>
      <c r="G185" s="11"/>
      <c r="H185" s="63"/>
      <c r="I185" s="63"/>
    </row>
    <row r="186" spans="1:9" x14ac:dyDescent="0.2">
      <c r="A186" s="63"/>
      <c r="B186" s="63"/>
      <c r="C186" s="63"/>
      <c r="D186" s="63"/>
      <c r="E186" s="11"/>
      <c r="G186" s="11"/>
      <c r="H186" s="63"/>
      <c r="I186" s="63"/>
    </row>
    <row r="187" spans="1:9" x14ac:dyDescent="0.2">
      <c r="A187" s="63"/>
      <c r="B187" s="63"/>
      <c r="C187" s="63"/>
      <c r="D187" s="63"/>
      <c r="E187" s="11"/>
      <c r="G187" s="11"/>
      <c r="H187" s="63"/>
      <c r="I187" s="63"/>
    </row>
    <row r="188" spans="1:9" x14ac:dyDescent="0.2">
      <c r="A188" s="63"/>
      <c r="B188" s="63"/>
      <c r="C188" s="63"/>
      <c r="D188" s="63"/>
      <c r="E188" s="11"/>
      <c r="G188" s="11"/>
      <c r="H188" s="63"/>
      <c r="I188" s="63"/>
    </row>
    <row r="189" spans="1:9" x14ac:dyDescent="0.2">
      <c r="A189" s="63"/>
      <c r="B189" s="63"/>
      <c r="C189" s="63"/>
      <c r="D189" s="63"/>
      <c r="E189" s="11"/>
      <c r="G189" s="11"/>
      <c r="H189" s="63"/>
      <c r="I189" s="63"/>
    </row>
    <row r="190" spans="1:9" x14ac:dyDescent="0.2">
      <c r="A190" s="63"/>
      <c r="B190" s="63"/>
      <c r="C190" s="63"/>
      <c r="D190" s="63"/>
      <c r="E190" s="11"/>
      <c r="G190" s="11"/>
      <c r="H190" s="63"/>
      <c r="I190" s="63"/>
    </row>
    <row r="191" spans="1:9" x14ac:dyDescent="0.2">
      <c r="A191" s="63"/>
      <c r="B191" s="63"/>
      <c r="C191" s="63"/>
      <c r="D191" s="63"/>
      <c r="E191" s="11"/>
      <c r="G191" s="11"/>
      <c r="H191" s="63"/>
      <c r="I191" s="63"/>
    </row>
    <row r="192" spans="1:9" x14ac:dyDescent="0.2">
      <c r="A192" s="63"/>
      <c r="B192" s="63"/>
      <c r="C192" s="63"/>
      <c r="D192" s="63"/>
      <c r="E192" s="11"/>
      <c r="G192" s="11"/>
      <c r="H192" s="63"/>
      <c r="I192" s="63"/>
    </row>
    <row r="193" spans="1:9" x14ac:dyDescent="0.2">
      <c r="A193" s="63"/>
      <c r="B193" s="63"/>
      <c r="C193" s="63"/>
      <c r="D193" s="63"/>
      <c r="E193" s="11"/>
      <c r="G193" s="11"/>
      <c r="H193" s="63"/>
      <c r="I193" s="63"/>
    </row>
    <row r="194" spans="1:9" x14ac:dyDescent="0.2">
      <c r="A194" s="63"/>
      <c r="B194" s="63"/>
      <c r="C194" s="63"/>
      <c r="D194" s="63"/>
      <c r="E194" s="11"/>
      <c r="G194" s="11"/>
      <c r="H194" s="63"/>
      <c r="I194" s="63"/>
    </row>
    <row r="195" spans="1:9" x14ac:dyDescent="0.2">
      <c r="A195" s="63"/>
      <c r="B195" s="63"/>
      <c r="C195" s="63"/>
      <c r="D195" s="63"/>
      <c r="E195" s="11"/>
      <c r="G195" s="11"/>
      <c r="H195" s="63"/>
      <c r="I195" s="63"/>
    </row>
    <row r="196" spans="1:9" x14ac:dyDescent="0.2">
      <c r="A196" s="63"/>
      <c r="B196" s="63"/>
      <c r="C196" s="63"/>
      <c r="D196" s="63"/>
      <c r="E196" s="11"/>
      <c r="G196" s="11"/>
      <c r="H196" s="63"/>
      <c r="I196" s="63"/>
    </row>
    <row r="197" spans="1:9" x14ac:dyDescent="0.2">
      <c r="A197" s="63"/>
      <c r="B197" s="63"/>
      <c r="C197" s="63"/>
      <c r="D197" s="63"/>
      <c r="E197" s="11"/>
      <c r="G197" s="11"/>
      <c r="H197" s="63"/>
      <c r="I197" s="63"/>
    </row>
    <row r="198" spans="1:9" x14ac:dyDescent="0.2">
      <c r="A198" s="63"/>
      <c r="B198" s="63"/>
      <c r="C198" s="63"/>
      <c r="D198" s="63"/>
      <c r="E198" s="11"/>
      <c r="G198" s="11"/>
      <c r="H198" s="63"/>
      <c r="I198" s="63"/>
    </row>
    <row r="199" spans="1:9" x14ac:dyDescent="0.2">
      <c r="A199" s="63"/>
      <c r="B199" s="63"/>
      <c r="C199" s="63"/>
      <c r="D199" s="63"/>
      <c r="E199" s="11"/>
      <c r="G199" s="11"/>
      <c r="H199" s="63"/>
      <c r="I199" s="63"/>
    </row>
    <row r="200" spans="1:9" x14ac:dyDescent="0.2">
      <c r="A200" s="63"/>
      <c r="B200" s="63"/>
      <c r="C200" s="63"/>
      <c r="D200" s="63"/>
      <c r="E200" s="11"/>
      <c r="G200" s="11"/>
      <c r="H200" s="63"/>
      <c r="I200" s="63"/>
    </row>
    <row r="201" spans="1:9" x14ac:dyDescent="0.2">
      <c r="A201" s="63"/>
      <c r="B201" s="63"/>
      <c r="C201" s="63"/>
      <c r="D201" s="63"/>
      <c r="E201" s="11"/>
      <c r="G201" s="11"/>
      <c r="H201" s="63"/>
      <c r="I201" s="63"/>
    </row>
    <row r="202" spans="1:9" x14ac:dyDescent="0.2">
      <c r="A202" s="63"/>
      <c r="B202" s="63"/>
      <c r="C202" s="63"/>
      <c r="D202" s="63"/>
      <c r="E202" s="11"/>
      <c r="G202" s="11"/>
      <c r="H202" s="63"/>
      <c r="I202" s="63"/>
    </row>
    <row r="203" spans="1:9" x14ac:dyDescent="0.2">
      <c r="A203" s="63"/>
      <c r="B203" s="63"/>
      <c r="C203" s="63"/>
      <c r="D203" s="63"/>
      <c r="E203" s="11"/>
      <c r="G203" s="11"/>
      <c r="H203" s="63"/>
      <c r="I203" s="63"/>
    </row>
    <row r="204" spans="1:9" x14ac:dyDescent="0.2">
      <c r="A204" s="63"/>
      <c r="B204" s="63"/>
      <c r="C204" s="63"/>
      <c r="D204" s="63"/>
      <c r="E204" s="11"/>
      <c r="G204" s="11"/>
      <c r="H204" s="63"/>
      <c r="I204" s="63"/>
    </row>
    <row r="205" spans="1:9" x14ac:dyDescent="0.2">
      <c r="A205" s="63"/>
      <c r="B205" s="63"/>
      <c r="C205" s="63"/>
      <c r="D205" s="63"/>
      <c r="E205" s="11"/>
      <c r="G205" s="11"/>
      <c r="H205" s="63"/>
      <c r="I205" s="63"/>
    </row>
    <row r="206" spans="1:9" x14ac:dyDescent="0.2">
      <c r="A206" s="63"/>
      <c r="B206" s="63"/>
      <c r="C206" s="63"/>
      <c r="D206" s="63"/>
      <c r="E206" s="11"/>
      <c r="G206" s="11"/>
      <c r="H206" s="63"/>
      <c r="I206" s="63"/>
    </row>
    <row r="207" spans="1:9" x14ac:dyDescent="0.2">
      <c r="A207" s="63"/>
      <c r="B207" s="63"/>
      <c r="C207" s="63"/>
      <c r="D207" s="63"/>
      <c r="E207" s="11"/>
      <c r="G207" s="11"/>
      <c r="H207" s="63"/>
      <c r="I207" s="63"/>
    </row>
    <row r="208" spans="1:9" x14ac:dyDescent="0.2">
      <c r="A208" s="63"/>
      <c r="B208" s="63"/>
      <c r="C208" s="63"/>
      <c r="D208" s="63"/>
      <c r="E208" s="11"/>
      <c r="G208" s="11"/>
      <c r="H208" s="63"/>
      <c r="I208" s="63"/>
    </row>
    <row r="209" spans="1:9" x14ac:dyDescent="0.2">
      <c r="A209" s="63"/>
      <c r="B209" s="63"/>
      <c r="C209" s="63"/>
      <c r="D209" s="63"/>
      <c r="E209" s="11"/>
      <c r="G209" s="11"/>
      <c r="H209" s="63"/>
      <c r="I209" s="63"/>
    </row>
    <row r="210" spans="1:9" x14ac:dyDescent="0.2">
      <c r="A210" s="63"/>
      <c r="B210" s="63"/>
      <c r="C210" s="63"/>
      <c r="D210" s="63"/>
      <c r="E210" s="11"/>
      <c r="G210" s="11"/>
      <c r="H210" s="63"/>
      <c r="I210" s="63"/>
    </row>
    <row r="211" spans="1:9" x14ac:dyDescent="0.2">
      <c r="A211" s="63"/>
      <c r="B211" s="63"/>
      <c r="C211" s="63"/>
      <c r="D211" s="63"/>
      <c r="E211" s="11"/>
      <c r="G211" s="11"/>
      <c r="H211" s="63"/>
      <c r="I211" s="63"/>
    </row>
    <row r="212" spans="1:9" x14ac:dyDescent="0.2">
      <c r="A212" s="63"/>
      <c r="B212" s="63"/>
      <c r="C212" s="63"/>
      <c r="D212" s="63"/>
      <c r="E212" s="11"/>
      <c r="G212" s="11"/>
      <c r="H212" s="63"/>
      <c r="I212" s="63"/>
    </row>
  </sheetData>
  <mergeCells count="2">
    <mergeCell ref="A1:G1"/>
    <mergeCell ref="A49:G49"/>
  </mergeCells>
  <conditionalFormatting sqref="F2:F3 F45:F48">
    <cfRule type="cellIs" dxfId="96" priority="3" stopIfTrue="1" operator="between">
      <formula>0.009</formula>
      <formula>-0.009</formula>
    </cfRule>
  </conditionalFormatting>
  <conditionalFormatting sqref="F5:F43">
    <cfRule type="cellIs" dxfId="95" priority="2" stopIfTrue="1" operator="between">
      <formula>0.009</formula>
      <formula>-0.009</formula>
    </cfRule>
  </conditionalFormatting>
  <conditionalFormatting sqref="F50:F65536">
    <cfRule type="cellIs" dxfId="9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FILF</vt:lpstr>
      <vt:lpstr>FIONF</vt:lpstr>
      <vt:lpstr>FIMMF</vt:lpstr>
      <vt:lpstr>FIFRF</vt:lpstr>
      <vt:lpstr>FICDF</vt:lpstr>
      <vt:lpstr>FBPF</vt:lpstr>
      <vt:lpstr>FIUSDF</vt:lpstr>
      <vt:lpstr>FIMLDF</vt:lpstr>
      <vt:lpstr>FILWD</vt:lpstr>
      <vt:lpstr>FILNGDF</vt:lpstr>
      <vt:lpstr>FIGSF</vt:lpstr>
      <vt:lpstr>FIPP</vt:lpstr>
      <vt:lpstr>FIDHY</vt:lpstr>
      <vt:lpstr>FIESF</vt:lpstr>
      <vt:lpstr>FIEHF</vt:lpstr>
      <vt:lpstr>FIBAF</vt:lpstr>
      <vt:lpstr>FIAF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2025-07-09T04:51:13Z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2025-07-06T11:46:59Z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e4804121-b6ba-4148-ad98-b0da0f5fab00</vt:lpwstr>
  </property>
  <property fmtid="{D5CDD505-2E9C-101B-9397-08002B2CF9AE}" pid="10" name="MSIP_Label_3486a02c-2dfb-4efe-823f-aa2d1f0e6ab7_ContentBits">
    <vt:lpwstr>2</vt:lpwstr>
  </property>
  <property fmtid="{D5CDD505-2E9C-101B-9397-08002B2CF9AE}" pid="11" name="Classification">
    <vt:lpwstr>PUBLIC</vt:lpwstr>
  </property>
</Properties>
</file>